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 firstSheet="105" activeTab="106"/>
  </bookViews>
  <sheets>
    <sheet name="purchase100" sheetId="1" r:id="rId1"/>
    <sheet name="Sheet56" sheetId="101" r:id="rId2"/>
    <sheet name="Purchase_N_0.625_d1_2%" sheetId="142" r:id="rId3"/>
    <sheet name="Purchase_N_0.625_d1_4%" sheetId="143" r:id="rId4"/>
    <sheet name="Purchase_N_0.625_d1_10%" sheetId="144" r:id="rId5"/>
    <sheet name="Purchase_N_0.625_d1_12%" sheetId="145" r:id="rId6"/>
    <sheet name="Purchase_N_0.550_d1_2%" sheetId="146" r:id="rId7"/>
    <sheet name="Purchase_N_0.550_d1_4%" sheetId="147" r:id="rId8"/>
    <sheet name="Purchase_N_0.550_d1_10%" sheetId="148" r:id="rId9"/>
    <sheet name="Purchase_N_0.550_d1_12%" sheetId="149" r:id="rId10"/>
    <sheet name="Purchase_N_0.729_d1_2%" sheetId="150" r:id="rId11"/>
    <sheet name="Purchase_N_0.729_d1_4%" sheetId="151" r:id="rId12"/>
    <sheet name="Purchase_N_0.729_d1_10%" sheetId="152" r:id="rId13"/>
    <sheet name="Purchase_N_0.729_d1_12%" sheetId="153" r:id="rId14"/>
    <sheet name="Purchase_N_0.625_d2_2%" sheetId="154" r:id="rId15"/>
    <sheet name="Purchase_N_0.625_d2_4%" sheetId="155" r:id="rId16"/>
    <sheet name="Purchase_N_0.625_d2_10%" sheetId="156" r:id="rId17"/>
    <sheet name="Purchase_N_0.625_d2_12%" sheetId="157" r:id="rId18"/>
    <sheet name="Purchase_N_0.625_d3_2%" sheetId="158" r:id="rId19"/>
    <sheet name="Purchase_N_0.625_d3_4%" sheetId="159" r:id="rId20"/>
    <sheet name="Purchase_N_0.625_d3_10%" sheetId="160" r:id="rId21"/>
    <sheet name="Purchase_N_0.625_d3_12%" sheetId="161" r:id="rId22"/>
    <sheet name="Purchase_N_0.550_d2_2%" sheetId="162" r:id="rId23"/>
    <sheet name="Purchase_N_0.550_d2_4%" sheetId="163" r:id="rId24"/>
    <sheet name="Purchase_N_0.550_d2_10%" sheetId="164" r:id="rId25"/>
    <sheet name="Purchase_N_0.550_d2_12%" sheetId="165" r:id="rId26"/>
    <sheet name="Purchase_N_0.550_d3_2%" sheetId="166" r:id="rId27"/>
    <sheet name="Purchase_N_0.550_d3_4%" sheetId="167" r:id="rId28"/>
    <sheet name="Purchase_N_0.550_d3_10%" sheetId="168" r:id="rId29"/>
    <sheet name="Purchase_N_0.550_d3_12%" sheetId="169" r:id="rId30"/>
    <sheet name="Purchase_N_0.729_d2_2%" sheetId="170" r:id="rId31"/>
    <sheet name="Purchase_N_0.729_d2_4%" sheetId="171" r:id="rId32"/>
    <sheet name="Purchase_N_0.729_d2_10%" sheetId="172" r:id="rId33"/>
    <sheet name="Purchase_N_0.729_d2_12%" sheetId="173" r:id="rId34"/>
    <sheet name="Purchase_N_0.729_d3_2%" sheetId="174" r:id="rId35"/>
    <sheet name="Purchase_N_0.729_d3_4%" sheetId="177" r:id="rId36"/>
    <sheet name="Purchase_N_0.729_d3_10%" sheetId="178" r:id="rId37"/>
    <sheet name="Purchase_N_0.729_d3_12%" sheetId="179" r:id="rId38"/>
    <sheet name="Purchase_U_0.625_d1_2%" sheetId="182" r:id="rId39"/>
    <sheet name="Purchase_U_0.625_d1_4%" sheetId="184" r:id="rId40"/>
    <sheet name="Purchase_U_0.625_d1_10%" sheetId="180" r:id="rId41"/>
    <sheet name="Purchase_U_0.625_d1_12%" sheetId="187" r:id="rId42"/>
    <sheet name="Purchase_U_0.625_d2_2%" sheetId="188" r:id="rId43"/>
    <sheet name="Purchase_U_0.625_d2_4%" sheetId="189" r:id="rId44"/>
    <sheet name="Purchase_U_0.625_d2_10%" sheetId="190" r:id="rId45"/>
    <sheet name="Purchase_U_0.625_d2_12%" sheetId="191" r:id="rId46"/>
    <sheet name="Purchase_U_0.625_d3_2%" sheetId="192" r:id="rId47"/>
    <sheet name="Purchase_U_0.625_d3_4%" sheetId="194" r:id="rId48"/>
    <sheet name="Purchase_U_0.625_d3_10%" sheetId="196" r:id="rId49"/>
    <sheet name="Purchase_U_0.625_d3_12%" sheetId="197" r:id="rId50"/>
    <sheet name="Purchase_U_0.550_d1_2%" sheetId="198" r:id="rId51"/>
    <sheet name="Purchase_U_0.550_d1_4%" sheetId="199" r:id="rId52"/>
    <sheet name="Purchase_U_0.550_d1_10%" sheetId="200" r:id="rId53"/>
    <sheet name="Purchase_U_0.550_d1_12%" sheetId="201" r:id="rId54"/>
    <sheet name="Purchase_U_0.550_d2_2%" sheetId="203" r:id="rId55"/>
    <sheet name="Purchase_U_0.550_d2_4%" sheetId="204" r:id="rId56"/>
    <sheet name="Purchase_U_0.550_d2_10%" sheetId="205" r:id="rId57"/>
    <sheet name="Purchase_U_0.550_d2_12%" sheetId="206" r:id="rId58"/>
    <sheet name="Purchase_U_0.550_d3_2%" sheetId="210" r:id="rId59"/>
    <sheet name="Purchase_U_0.550_d3_4%" sheetId="211" r:id="rId60"/>
    <sheet name="Purchase_U_0.550_d3_10%" sheetId="212" r:id="rId61"/>
    <sheet name="Purchase_U_0.550_d3_12%" sheetId="213" r:id="rId62"/>
    <sheet name="Purchase_U_0.729_d1_2%" sheetId="214" r:id="rId63"/>
    <sheet name="Purchase_U_0.729_d1_4%" sheetId="216" r:id="rId64"/>
    <sheet name="Purchase_U_0.729_d1_10%" sheetId="218" r:id="rId65"/>
    <sheet name="Purchase_U_0.729_d1_12%" sheetId="219" r:id="rId66"/>
    <sheet name="Purchase_U_0.729_d2_2%" sheetId="220" r:id="rId67"/>
    <sheet name="Purchase_U_0.729_d2_4%" sheetId="222" r:id="rId68"/>
    <sheet name="Purchase_U_0.729_d2_10%" sheetId="223" r:id="rId69"/>
    <sheet name="Purchase_U_0.729_d2_12%" sheetId="224" r:id="rId70"/>
    <sheet name="Purchase_U_0.729_d3_2%" sheetId="226" r:id="rId71"/>
    <sheet name="Purchase_U_0.729_d3_4%" sheetId="227" r:id="rId72"/>
    <sheet name="Purchase_U_0.729_d3_10%" sheetId="229" r:id="rId73"/>
    <sheet name="Purchase_U_0.729_d3_12%" sheetId="230" r:id="rId74"/>
    <sheet name="Purchase_B_0.625_d1_2%" sheetId="231" r:id="rId75"/>
    <sheet name="Purchase_B_0.625_d1_4%" sheetId="232" r:id="rId76"/>
    <sheet name="Purchase_B_0.625_d1_10%" sheetId="233" r:id="rId77"/>
    <sheet name="Purchase_B_0.625_d1_12%" sheetId="234" r:id="rId78"/>
    <sheet name="Purchase_B_0.625_d2_2%" sheetId="235" r:id="rId79"/>
    <sheet name="Purchase_B_0.625_d2_4%" sheetId="236" r:id="rId80"/>
    <sheet name="Purchase_B_0.625_d2_10%" sheetId="237" r:id="rId81"/>
    <sheet name="Purchase_B_0.625_d2_12%" sheetId="238" r:id="rId82"/>
    <sheet name="Purchase_B_0.625_d3_2%" sheetId="239" r:id="rId83"/>
    <sheet name="Purchase_B_0.625_d3_4%" sheetId="240" r:id="rId84"/>
    <sheet name="Purchase_B_0.625_d3_10%" sheetId="241" r:id="rId85"/>
    <sheet name="Purchase_B_0.625_d3_12%" sheetId="242" r:id="rId86"/>
    <sheet name="Purchase_B_0.550_d1_2%" sheetId="243" r:id="rId87"/>
    <sheet name="Purchase_B_0.550_d1_4%" sheetId="244" r:id="rId88"/>
    <sheet name="Purchase_B_0.550_d1_10%" sheetId="245" r:id="rId89"/>
    <sheet name="Purchase_B_0.550_d1_12%" sheetId="246" r:id="rId90"/>
    <sheet name="Purchase_B_0.550_d2_2%" sheetId="247" r:id="rId91"/>
    <sheet name="Purchase_B_0.550_d2_4%" sheetId="248" r:id="rId92"/>
    <sheet name="Purchase_B_0.550_d2_10%" sheetId="249" r:id="rId93"/>
    <sheet name="Purchase_B_0.550_d2_12%" sheetId="250" r:id="rId94"/>
    <sheet name="Purchase_B_0.550_d3_2%" sheetId="251" r:id="rId95"/>
    <sheet name="Purchase_B_0.550_d3_4%" sheetId="252" r:id="rId96"/>
    <sheet name="Purchase_B_0.550_d3_10%" sheetId="253" r:id="rId97"/>
    <sheet name="Purchase_B_0.550_d3_12%" sheetId="254" r:id="rId98"/>
    <sheet name="Purchase_B_0.729_d1_2%" sheetId="255" r:id="rId99"/>
    <sheet name="Purchase_B_0.729_d1_4%" sheetId="256" r:id="rId100"/>
    <sheet name="Purchase_B_0.729_d1_10%" sheetId="257" r:id="rId101"/>
    <sheet name="Purchase_B_0.729_d1_12%" sheetId="258" r:id="rId102"/>
    <sheet name="Purchase_B_0.729_d2_2%" sheetId="259" r:id="rId103"/>
    <sheet name="Purchase_B_0.729_d2_4%" sheetId="260" r:id="rId104"/>
    <sheet name="Purchase_B_0.729_d2_10%" sheetId="261" r:id="rId105"/>
    <sheet name="Purchase_B_0.729_d2_12%" sheetId="262" r:id="rId106"/>
    <sheet name="Purchase_B_0.729_d3_2%" sheetId="263" r:id="rId107"/>
    <sheet name="Purchase_B_0.729_d3_4%" sheetId="264" r:id="rId108"/>
    <sheet name="Purchase_B_0.729_d3_10%" sheetId="265" r:id="rId109"/>
    <sheet name="Purchase_B_0.729_d3_12%" sheetId="266" r:id="rId110"/>
  </sheets>
  <externalReferences>
    <externalReference r:id="rId111"/>
    <externalReference r:id="rId112"/>
  </externalReferences>
  <calcPr calcId="144525"/>
</workbook>
</file>

<file path=xl/sharedStrings.xml><?xml version="1.0" encoding="utf-8"?>
<sst xmlns="http://schemas.openxmlformats.org/spreadsheetml/2006/main" count="5316" uniqueCount="186">
  <si>
    <t>index</t>
  </si>
  <si>
    <t>mmd</t>
  </si>
  <si>
    <t>movement_mmd</t>
  </si>
  <si>
    <t>TP</t>
  </si>
  <si>
    <t>FP</t>
  </si>
  <si>
    <t>FN</t>
  </si>
  <si>
    <t>TN</t>
  </si>
  <si>
    <t>R</t>
  </si>
  <si>
    <t>P</t>
  </si>
  <si>
    <t>F1</t>
  </si>
  <si>
    <t>FPR</t>
  </si>
  <si>
    <t>MA</t>
  </si>
  <si>
    <t>acc</t>
  </si>
  <si>
    <t>mem_nonmem</t>
  </si>
  <si>
    <t>实验次数</t>
  </si>
  <si>
    <t>距离[0.4,0.42)</t>
  </si>
  <si>
    <t>距离[0.42,0.44)</t>
  </si>
  <si>
    <t>距离[0.44,0.46)</t>
  </si>
  <si>
    <t>距离[0.46,0.48)</t>
  </si>
  <si>
    <t>距离[0.48,0.5)</t>
  </si>
  <si>
    <t>距离[0.5,0.52)</t>
  </si>
  <si>
    <t>距离[0.52,0.54)</t>
  </si>
  <si>
    <t>距离[0.54,0.56)</t>
  </si>
  <si>
    <t>距离[0.56,0.58)</t>
  </si>
  <si>
    <t>距离[0.58,0.6)</t>
  </si>
  <si>
    <t>距离[0.6,0.62)</t>
  </si>
  <si>
    <t>距离[0.62,0.64)</t>
  </si>
  <si>
    <t>距离[0.64,0.66)</t>
  </si>
  <si>
    <t>距离[0.66,0.68)</t>
  </si>
  <si>
    <t>距离[0.68,0.7)</t>
  </si>
  <si>
    <t>距离[0.7,0.72)</t>
  </si>
  <si>
    <t>距离[0.72,0.74)</t>
  </si>
  <si>
    <t>距离[0.74,0.76)</t>
  </si>
  <si>
    <t>距离[0.76,0.78)</t>
  </si>
  <si>
    <t>距离[0.78,0.8)</t>
  </si>
  <si>
    <t>距离[0.8,0.82)</t>
  </si>
  <si>
    <t>距离[0.82,0.84)</t>
  </si>
  <si>
    <t>距离[0.84,0.86)</t>
  </si>
  <si>
    <t>距离[0.86,0.88)</t>
  </si>
  <si>
    <t>距离[0.98,0.9)</t>
  </si>
  <si>
    <t>距离[0.9,0.92)</t>
  </si>
  <si>
    <t>距离[0.92,0.94)</t>
  </si>
  <si>
    <t>距离[0.94,0.96)</t>
  </si>
  <si>
    <t>距离[0.96,0.98)</t>
  </si>
  <si>
    <t>距离[0.98,1)</t>
  </si>
  <si>
    <t>距离[1,1.02)</t>
  </si>
  <si>
    <t>距离[1.02,1.04)</t>
  </si>
  <si>
    <t>剔除比例</t>
  </si>
  <si>
    <t>距离[0.88,0.9)</t>
  </si>
  <si>
    <t>距离[0.52,0.548)</t>
  </si>
  <si>
    <t>距离[0.548,0.576)</t>
  </si>
  <si>
    <t>距离[0.576,0.604)</t>
  </si>
  <si>
    <t>距离[0.604,0.632)</t>
  </si>
  <si>
    <t>距离[0.632,0.66)</t>
  </si>
  <si>
    <t>距离[0.66,0.688)</t>
  </si>
  <si>
    <t>距离[0.688,0.716)</t>
  </si>
  <si>
    <t>距离[0.716,0.744)</t>
  </si>
  <si>
    <t>距离[0.744,0.772)</t>
  </si>
  <si>
    <t>距离[0.772,0.8)</t>
  </si>
  <si>
    <t>距离[0.8,0.828)</t>
  </si>
  <si>
    <t>距离[0.52,0.553)</t>
  </si>
  <si>
    <t>距离[0.553,0.586)</t>
  </si>
  <si>
    <t>距离[0.586,0.619)</t>
  </si>
  <si>
    <t>距离[0.619,0.652)</t>
  </si>
  <si>
    <t>距离[0.652,0.685)</t>
  </si>
  <si>
    <t>距离[0.685,0.718)</t>
  </si>
  <si>
    <t>距离[0.5,0.525)</t>
  </si>
  <si>
    <t>距离[0.525,0.55)</t>
  </si>
  <si>
    <t>距离[0.55,0.575)</t>
  </si>
  <si>
    <t>距离[0.575,0.6)</t>
  </si>
  <si>
    <t>距离[0.6,0.625)</t>
  </si>
  <si>
    <t>距离[0.625,0.65)</t>
  </si>
  <si>
    <t>距离[0.65,0.675)</t>
  </si>
  <si>
    <t>距离[0.675,0.7)</t>
  </si>
  <si>
    <t>距离[0.725,0.7)</t>
  </si>
  <si>
    <t>距离[0.5,0.514)</t>
  </si>
  <si>
    <t>距离[0.514,0.528)</t>
  </si>
  <si>
    <t>距离[0.528,0.542)</t>
  </si>
  <si>
    <t>距离[0.542,0.556)</t>
  </si>
  <si>
    <t>距离[0.556,0.57)</t>
  </si>
  <si>
    <t>距离[0.57,0.584)</t>
  </si>
  <si>
    <t>距离[0.584,0.598)</t>
  </si>
  <si>
    <t>距离[0.598,0.612)</t>
  </si>
  <si>
    <t>距离[0.5,0.516)</t>
  </si>
  <si>
    <t>距离[0.516,0.532)</t>
  </si>
  <si>
    <t>距离[0.532,0.548)</t>
  </si>
  <si>
    <t>距离[0.548,0.564)</t>
  </si>
  <si>
    <t>距离[0.564,0.58)</t>
  </si>
  <si>
    <t>距离[0.58,0.596)</t>
  </si>
  <si>
    <t>距离[0.5,0.511)</t>
  </si>
  <si>
    <t>距离[0.511,0.522)</t>
  </si>
  <si>
    <t>距离[0.522,0.533)</t>
  </si>
  <si>
    <t>距离[0.533,0.544)</t>
  </si>
  <si>
    <t>距离[0.544,0.555)</t>
  </si>
  <si>
    <t>距离[0.555,0.566)</t>
  </si>
  <si>
    <t>距离[0.566,0.577)</t>
  </si>
  <si>
    <t>距离[0.577,0.588)</t>
  </si>
  <si>
    <t>距离[0.588,0.599)</t>
  </si>
  <si>
    <t>距离[0.5,0.512)</t>
  </si>
  <si>
    <t>距离[0.512,0.524)</t>
  </si>
  <si>
    <t>距离[0.524,0.536)</t>
  </si>
  <si>
    <t>距离[0.536,0.548)</t>
  </si>
  <si>
    <t>距离[0.548,0.56)</t>
  </si>
  <si>
    <t>距离[0.56,0.572)</t>
  </si>
  <si>
    <t>距离[0.572,0.584)</t>
  </si>
  <si>
    <t>距离[0.584,0.596)</t>
  </si>
  <si>
    <t>距离[0.472,0.497)</t>
  </si>
  <si>
    <t>距离[0.497,0.522)</t>
  </si>
  <si>
    <t>距离[0.522,0.547)</t>
  </si>
  <si>
    <t>距离[0.547,0.572)</t>
  </si>
  <si>
    <t>距离[0.572,0.597)</t>
  </si>
  <si>
    <t>距离[0.597,0.622)</t>
  </si>
  <si>
    <t>距离[0.622,0.647)</t>
  </si>
  <si>
    <t>距离[0.647,0.672)</t>
  </si>
  <si>
    <t>距离[0.472,0.502)</t>
  </si>
  <si>
    <t>距离[0.502,0.532)</t>
  </si>
  <si>
    <t>距离[0.532,0.562)</t>
  </si>
  <si>
    <t>距离[0.562,0.592)</t>
  </si>
  <si>
    <t>距离[0.592,0.622)</t>
  </si>
  <si>
    <t>距离[0.622,0.652)</t>
  </si>
  <si>
    <t>距离[0.652,0.682)</t>
  </si>
  <si>
    <t>距离[0.472,0.49)</t>
  </si>
  <si>
    <t>距离[0.49,0.508)</t>
  </si>
  <si>
    <t>距离[0.508,0.526)</t>
  </si>
  <si>
    <t>距离[0.526,0.544)</t>
  </si>
  <si>
    <t>距离[0.544,0.562)</t>
  </si>
  <si>
    <t>距离[0.562,0.58)</t>
  </si>
  <si>
    <t>距离[0.58,0.598)</t>
  </si>
  <si>
    <t>距离[0.598,0.616)</t>
  </si>
  <si>
    <t>距离[0.616,0.634)</t>
  </si>
  <si>
    <t>距离[0.634,0.652)</t>
  </si>
  <si>
    <t>距离[0.6,0.635)</t>
  </si>
  <si>
    <t>距离[0.635,0.67)</t>
  </si>
  <si>
    <t>距离[0.67,0.705)</t>
  </si>
  <si>
    <t>距离[0.705,0.74)</t>
  </si>
  <si>
    <t>距离[0.74,0.775)</t>
  </si>
  <si>
    <t>距离[0.775,0.81)</t>
  </si>
  <si>
    <t>距离[0.81,0.845)</t>
  </si>
  <si>
    <t>距离[0.845,0.88)</t>
  </si>
  <si>
    <t>距离[0.6,0.641)</t>
  </si>
  <si>
    <t>距离[0.641,0.682)</t>
  </si>
  <si>
    <t>距离[0.682,0.723)</t>
  </si>
  <si>
    <t>距离[0.723,0.764)</t>
  </si>
  <si>
    <t>距离[0.764,0.805)</t>
  </si>
  <si>
    <t>距离[0.805,0.846)</t>
  </si>
  <si>
    <t>距离[0.6,0.626)</t>
  </si>
  <si>
    <t>距离[0.626,0.652)</t>
  </si>
  <si>
    <t>距离[0.652,0.678)</t>
  </si>
  <si>
    <t>距离[0.678,0.704)</t>
  </si>
  <si>
    <t>距离[0.704,0.73)</t>
  </si>
  <si>
    <t>距离[0.73,0.756)</t>
  </si>
  <si>
    <t>距离[0.756,0.782)</t>
  </si>
  <si>
    <t>距离[0.782,0.808)</t>
  </si>
  <si>
    <t>距离[0.808,0.834)</t>
  </si>
  <si>
    <t>距离[0.6,0.63)</t>
  </si>
  <si>
    <t>距离[0.63,0.66)</t>
  </si>
  <si>
    <t>距离[0.66,0.69)</t>
  </si>
  <si>
    <t>距离[0.69,0.72)</t>
  </si>
  <si>
    <t>距离[0.72,0.75)</t>
  </si>
  <si>
    <t>距离[0.75,0.78)</t>
  </si>
  <si>
    <t>距离[0.78,0.81)</t>
  </si>
  <si>
    <t>距离[0.81,0.84)</t>
  </si>
  <si>
    <t>距离[0.84,0.87)</t>
  </si>
  <si>
    <t>距离[0.4,0.45)</t>
  </si>
  <si>
    <t>距离[0.45,0.5)</t>
  </si>
  <si>
    <t>距离[0.5,0.55)</t>
  </si>
  <si>
    <t>距离[0.55,0.6)</t>
  </si>
  <si>
    <t>距离[0.6,0.65)</t>
  </si>
  <si>
    <t>距离[0.65,0.7)</t>
  </si>
  <si>
    <t>距离[0.7,0.75)</t>
  </si>
  <si>
    <t>距离[0.75,0.8)</t>
  </si>
  <si>
    <t>距离[0.8,0.85)</t>
  </si>
  <si>
    <t>距离[0.85,0.9)</t>
  </si>
  <si>
    <t>距离[0.73,0.763)</t>
  </si>
  <si>
    <t>距离[0.763,0.796)</t>
  </si>
  <si>
    <t>距离[0.796,0.829)</t>
  </si>
  <si>
    <t>距离[0.829,0.862)</t>
  </si>
  <si>
    <t>距离[0.778,0.805)</t>
  </si>
  <si>
    <t>距离[0.805,0.832)</t>
  </si>
  <si>
    <t>距离[0.832,0.859)</t>
  </si>
  <si>
    <t>距离[0.808,0.832)</t>
  </si>
  <si>
    <t>距离[0.832,0.856)</t>
  </si>
  <si>
    <t>参数0.3</t>
  </si>
  <si>
    <t>&lt;0.48认为成功</t>
  </si>
  <si>
    <t>&lt;0.62认为成功</t>
  </si>
  <si>
    <t>&lt;0.64认为成功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</si>
</sst>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2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2" applyNumberFormat="0" applyFon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32" borderId="9" applyNumberFormat="0" applyAlignment="0" applyProtection="0">
      <alignment vertical="center"/>
    </xf>
    <xf numFmtId="0" fontId="19" fillId="32" borderId="3" applyNumberFormat="0" applyAlignment="0" applyProtection="0">
      <alignment vertical="center"/>
    </xf>
    <xf numFmtId="0" fontId="13" fillId="28" borderId="6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42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/>
    </xf>
    <xf numFmtId="0" fontId="0" fillId="6" borderId="0" xfId="0" applyFill="1" applyAlignment="1">
      <alignment horizontal="center"/>
    </xf>
    <xf numFmtId="0" fontId="1" fillId="6" borderId="1" xfId="0" applyFont="1" applyFill="1" applyBorder="1" applyAlignment="1">
      <alignment horizontal="center" vertical="top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1" fillId="7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9" borderId="0" xfId="0" applyFill="1" applyAlignment="1">
      <alignment horizontal="center"/>
    </xf>
    <xf numFmtId="0" fontId="1" fillId="9" borderId="1" xfId="0" applyFont="1" applyFill="1" applyBorder="1" applyAlignment="1">
      <alignment horizontal="center" vertical="top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5" Type="http://schemas.openxmlformats.org/officeDocument/2006/relationships/sharedStrings" Target="sharedStrings.xml"/><Relationship Id="rId114" Type="http://schemas.openxmlformats.org/officeDocument/2006/relationships/styles" Target="styles.xml"/><Relationship Id="rId113" Type="http://schemas.openxmlformats.org/officeDocument/2006/relationships/theme" Target="theme/theme1.xml"/><Relationship Id="rId112" Type="http://schemas.openxmlformats.org/officeDocument/2006/relationships/externalLink" Target="externalLinks/externalLink2.xml"/><Relationship Id="rId111" Type="http://schemas.openxmlformats.org/officeDocument/2006/relationships/externalLink" Target="externalLinks/externalLink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Sheet56!$D$991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Sheet56!$C$992:$C$1023</c:f>
              <c:strCache>
                <c:ptCount val="32"/>
                <c:pt idx="0">
                  <c:v>距离[0.4,0.42)</c:v>
                </c:pt>
                <c:pt idx="1">
                  <c:v>距离[0.42,0.44)</c:v>
                </c:pt>
                <c:pt idx="2">
                  <c:v>距离[0.44,0.46)</c:v>
                </c:pt>
                <c:pt idx="3">
                  <c:v>距离[0.46,0.48)</c:v>
                </c:pt>
                <c:pt idx="4">
                  <c:v>距离[0.48,0.5)</c:v>
                </c:pt>
                <c:pt idx="5">
                  <c:v>距离[0.5,0.52)</c:v>
                </c:pt>
                <c:pt idx="6">
                  <c:v>距离[0.52,0.54)</c:v>
                </c:pt>
                <c:pt idx="7">
                  <c:v>距离[0.54,0.56)</c:v>
                </c:pt>
                <c:pt idx="8">
                  <c:v>距离[0.56,0.58)</c:v>
                </c:pt>
                <c:pt idx="9">
                  <c:v>距离[0.58,0.6)</c:v>
                </c:pt>
                <c:pt idx="10">
                  <c:v>距离[0.6,0.62)</c:v>
                </c:pt>
                <c:pt idx="11">
                  <c:v>距离[0.62,0.64)</c:v>
                </c:pt>
                <c:pt idx="12">
                  <c:v>距离[0.64,0.66)</c:v>
                </c:pt>
                <c:pt idx="13">
                  <c:v>距离[0.66,0.68)</c:v>
                </c:pt>
                <c:pt idx="14">
                  <c:v>距离[0.68,0.7)</c:v>
                </c:pt>
                <c:pt idx="15">
                  <c:v>距离[0.7,0.72)</c:v>
                </c:pt>
                <c:pt idx="16">
                  <c:v>距离[0.72,0.74)</c:v>
                </c:pt>
                <c:pt idx="17">
                  <c:v>距离[0.74,0.76)</c:v>
                </c:pt>
                <c:pt idx="18">
                  <c:v>距离[0.76,0.78)</c:v>
                </c:pt>
                <c:pt idx="19">
                  <c:v>距离[0.78,0.8)</c:v>
                </c:pt>
                <c:pt idx="20">
                  <c:v>距离[0.8,0.82)</c:v>
                </c:pt>
                <c:pt idx="21">
                  <c:v>距离[0.82,0.84)</c:v>
                </c:pt>
                <c:pt idx="22">
                  <c:v>距离[0.84,0.86)</c:v>
                </c:pt>
                <c:pt idx="23">
                  <c:v>距离[0.86,0.88)</c:v>
                </c:pt>
                <c:pt idx="24">
                  <c:v>距离[0.98,0.9)</c:v>
                </c:pt>
                <c:pt idx="25">
                  <c:v>距离[0.9,0.92)</c:v>
                </c:pt>
                <c:pt idx="26">
                  <c:v>距离[0.92,0.94)</c:v>
                </c:pt>
                <c:pt idx="27">
                  <c:v>距离[0.94,0.96)</c:v>
                </c:pt>
                <c:pt idx="28">
                  <c:v>距离[0.96,0.98)</c:v>
                </c:pt>
                <c:pt idx="29">
                  <c:v>距离[0.98,1)</c:v>
                </c:pt>
                <c:pt idx="30">
                  <c:v>距离[1,1.02)</c:v>
                </c:pt>
                <c:pt idx="31">
                  <c:v>距离[1.02,1.04)</c:v>
                </c:pt>
              </c:strCache>
            </c:strRef>
          </c:cat>
          <c:val>
            <c:numRef>
              <c:f>Sheet56!$D$992:$D$1023</c:f>
              <c:numCache>
                <c:formatCode>General</c:formatCode>
                <c:ptCount val="32"/>
                <c:pt idx="0">
                  <c:v>2</c:v>
                </c:pt>
                <c:pt idx="1">
                  <c:v>12</c:v>
                </c:pt>
                <c:pt idx="2">
                  <c:v>12</c:v>
                </c:pt>
                <c:pt idx="3">
                  <c:v>8</c:v>
                </c:pt>
                <c:pt idx="4">
                  <c:v>51</c:v>
                </c:pt>
                <c:pt idx="5">
                  <c:v>41</c:v>
                </c:pt>
                <c:pt idx="6">
                  <c:v>26</c:v>
                </c:pt>
                <c:pt idx="7">
                  <c:v>108</c:v>
                </c:pt>
                <c:pt idx="8">
                  <c:v>78</c:v>
                </c:pt>
                <c:pt idx="9">
                  <c:v>40</c:v>
                </c:pt>
                <c:pt idx="10">
                  <c:v>108</c:v>
                </c:pt>
                <c:pt idx="11">
                  <c:v>128</c:v>
                </c:pt>
                <c:pt idx="12">
                  <c:v>46</c:v>
                </c:pt>
                <c:pt idx="13">
                  <c:v>62</c:v>
                </c:pt>
                <c:pt idx="14">
                  <c:v>112</c:v>
                </c:pt>
                <c:pt idx="15">
                  <c:v>30</c:v>
                </c:pt>
                <c:pt idx="16">
                  <c:v>24</c:v>
                </c:pt>
                <c:pt idx="17">
                  <c:v>49</c:v>
                </c:pt>
                <c:pt idx="18">
                  <c:v>9</c:v>
                </c:pt>
                <c:pt idx="19">
                  <c:v>9</c:v>
                </c:pt>
                <c:pt idx="20">
                  <c:v>17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749532"/>
        <c:axId val="453035229"/>
      </c:barChart>
      <c:catAx>
        <c:axId val="5327495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035229"/>
        <c:crosses val="autoZero"/>
        <c:auto val="1"/>
        <c:lblAlgn val="ctr"/>
        <c:lblOffset val="100"/>
        <c:noMultiLvlLbl val="0"/>
      </c:catAx>
      <c:valAx>
        <c:axId val="453035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27495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'Purchase_N_0.625_d1_2%'!#REF!</c:f>
              <c:numCache>
                <c:ptCount val="0"/>
              </c:numCache>
            </c:numRef>
          </c:cat>
          <c:val>
            <c:numRef>
              <c:f>'Purchase_N_0.625_d1_2%'!#REF!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158099"/>
        <c:axId val="164895552"/>
      </c:barChart>
      <c:catAx>
        <c:axId val="5531580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895552"/>
        <c:crosses val="autoZero"/>
        <c:auto val="1"/>
        <c:lblAlgn val="ctr"/>
        <c:lblOffset val="100"/>
        <c:noMultiLvlLbl val="0"/>
      </c:catAx>
      <c:valAx>
        <c:axId val="1648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31580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'Purchase_N_0.625_d1_2%'!#REF!</c:f>
              <c:numCache>
                <c:ptCount val="0"/>
              </c:numCache>
            </c:numRef>
          </c:cat>
          <c:val>
            <c:numRef>
              <c:f>'Purchase_N_0.625_d1_2%'!#REF!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158099"/>
        <c:axId val="164895552"/>
      </c:barChart>
      <c:catAx>
        <c:axId val="5531580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895552"/>
        <c:crosses val="autoZero"/>
        <c:auto val="1"/>
        <c:lblAlgn val="ctr"/>
        <c:lblOffset val="100"/>
        <c:noMultiLvlLbl val="0"/>
      </c:catAx>
      <c:valAx>
        <c:axId val="1648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31580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'Purchase_N_0.625_d1_2%'!#REF!</c:f>
              <c:numCache>
                <c:ptCount val="0"/>
              </c:numCache>
            </c:numRef>
          </c:cat>
          <c:val>
            <c:numRef>
              <c:f>'Purchase_N_0.625_d1_2%'!#REF!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158099"/>
        <c:axId val="164895552"/>
      </c:barChart>
      <c:catAx>
        <c:axId val="5531580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895552"/>
        <c:crosses val="autoZero"/>
        <c:auto val="1"/>
        <c:lblAlgn val="ctr"/>
        <c:lblOffset val="100"/>
        <c:noMultiLvlLbl val="0"/>
      </c:catAx>
      <c:valAx>
        <c:axId val="1648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31580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'Purchase_N_0.625_d1_2%'!#REF!</c:f>
              <c:numCache>
                <c:ptCount val="0"/>
              </c:numCache>
            </c:numRef>
          </c:cat>
          <c:val>
            <c:numRef>
              <c:f>'Purchase_N_0.625_d1_2%'!#REF!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158099"/>
        <c:axId val="164895552"/>
      </c:barChart>
      <c:catAx>
        <c:axId val="5531580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895552"/>
        <c:crosses val="autoZero"/>
        <c:auto val="1"/>
        <c:lblAlgn val="ctr"/>
        <c:lblOffset val="100"/>
        <c:noMultiLvlLbl val="0"/>
      </c:catAx>
      <c:valAx>
        <c:axId val="1648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31580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'Purchase_N_0.550_d1_2%'!#REF!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'Purchase_N_0.550_d1_2%'!#REF!</c:f>
              <c:numCache>
                <c:ptCount val="0"/>
              </c:numCache>
            </c:numRef>
          </c:cat>
          <c:val>
            <c:numRef>
              <c:f>'Purchase_N_0.550_d1_2%'!#REF!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08084"/>
        <c:axId val="301962479"/>
      </c:barChart>
      <c:catAx>
        <c:axId val="4729080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962479"/>
        <c:crosses val="autoZero"/>
        <c:auto val="1"/>
        <c:lblAlgn val="ctr"/>
        <c:lblOffset val="100"/>
        <c:noMultiLvlLbl val="0"/>
      </c:catAx>
      <c:valAx>
        <c:axId val="3019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29080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'Purchase_N_0.550_d1_2%'!#REF!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'Purchase_N_0.550_d1_2%'!#REF!</c:f>
              <c:numCache>
                <c:ptCount val="0"/>
              </c:numCache>
            </c:numRef>
          </c:cat>
          <c:val>
            <c:numRef>
              <c:f>'Purchase_N_0.550_d1_2%'!#REF!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08084"/>
        <c:axId val="301962479"/>
      </c:barChart>
      <c:catAx>
        <c:axId val="4729080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962479"/>
        <c:crosses val="autoZero"/>
        <c:auto val="1"/>
        <c:lblAlgn val="ctr"/>
        <c:lblOffset val="100"/>
        <c:noMultiLvlLbl val="0"/>
      </c:catAx>
      <c:valAx>
        <c:axId val="3019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29080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'Purchase_N_0.550_d1_2%'!#REF!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'Purchase_N_0.550_d1_2%'!#REF!</c:f>
              <c:numCache>
                <c:ptCount val="0"/>
              </c:numCache>
            </c:numRef>
          </c:cat>
          <c:val>
            <c:numRef>
              <c:f>'Purchase_N_0.550_d1_2%'!#REF!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08084"/>
        <c:axId val="301962479"/>
      </c:barChart>
      <c:catAx>
        <c:axId val="4729080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962479"/>
        <c:crosses val="autoZero"/>
        <c:auto val="1"/>
        <c:lblAlgn val="ctr"/>
        <c:lblOffset val="100"/>
        <c:noMultiLvlLbl val="0"/>
      </c:catAx>
      <c:valAx>
        <c:axId val="3019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29080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'Purchase_N_0.550_d1_12%'!$C$94:$C$108</c:f>
              <c:strCache>
                <c:ptCount val="15"/>
                <c:pt idx="0">
                  <c:v>距离[0.4,0.42)</c:v>
                </c:pt>
                <c:pt idx="1">
                  <c:v>距离[0.42,0.44)</c:v>
                </c:pt>
                <c:pt idx="2">
                  <c:v>距离[0.44,0.46)</c:v>
                </c:pt>
                <c:pt idx="3">
                  <c:v>距离[0.46,0.48)</c:v>
                </c:pt>
                <c:pt idx="4">
                  <c:v>距离[0.48,0.5)</c:v>
                </c:pt>
                <c:pt idx="5">
                  <c:v>距离[0.5,0.52)</c:v>
                </c:pt>
                <c:pt idx="6">
                  <c:v>距离[0.52,0.54)</c:v>
                </c:pt>
                <c:pt idx="7">
                  <c:v>距离[0.54,0.56)</c:v>
                </c:pt>
                <c:pt idx="8">
                  <c:v>距离[0.56,0.58)</c:v>
                </c:pt>
                <c:pt idx="9">
                  <c:v>距离[0.58,0.6)</c:v>
                </c:pt>
                <c:pt idx="10">
                  <c:v>距离[0.6,0.62)</c:v>
                </c:pt>
                <c:pt idx="11">
                  <c:v>距离[0.62,0.64)</c:v>
                </c:pt>
                <c:pt idx="12">
                  <c:v>距离[0.64,0.66)</c:v>
                </c:pt>
                <c:pt idx="13">
                  <c:v>距离[0.66,0.68)</c:v>
                </c:pt>
                <c:pt idx="14">
                  <c:v>距离[0.68,0.7)</c:v>
                </c:pt>
              </c:strCache>
            </c:strRef>
          </c:cat>
          <c:val>
            <c:numRef>
              <c:f>'Purchase_N_0.550_d1_12%'!$D$94:$D$108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4204416"/>
        <c:axId val="526176623"/>
      </c:barChart>
      <c:catAx>
        <c:axId val="96420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6176623"/>
        <c:crosses val="autoZero"/>
        <c:auto val="1"/>
        <c:lblAlgn val="ctr"/>
        <c:lblOffset val="100"/>
        <c:noMultiLvlLbl val="0"/>
      </c:catAx>
      <c:valAx>
        <c:axId val="52617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420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'Purchase_N_0.729_d1_2%'!$C$113:$C$127</c:f>
              <c:strCache>
                <c:ptCount val="15"/>
                <c:pt idx="0">
                  <c:v>距离[0.58,0.6)</c:v>
                </c:pt>
                <c:pt idx="1">
                  <c:v>距离[0.6,0.62)</c:v>
                </c:pt>
                <c:pt idx="2">
                  <c:v>距离[0.62,0.64)</c:v>
                </c:pt>
                <c:pt idx="3">
                  <c:v>距离[0.64,0.66)</c:v>
                </c:pt>
                <c:pt idx="4">
                  <c:v>距离[0.66,0.68)</c:v>
                </c:pt>
                <c:pt idx="5">
                  <c:v>距离[0.68,0.7)</c:v>
                </c:pt>
                <c:pt idx="6">
                  <c:v>距离[0.7,0.72)</c:v>
                </c:pt>
                <c:pt idx="7">
                  <c:v>距离[0.72,0.74)</c:v>
                </c:pt>
                <c:pt idx="8">
                  <c:v>距离[0.74,0.76)</c:v>
                </c:pt>
                <c:pt idx="9">
                  <c:v>距离[0.76,0.78)</c:v>
                </c:pt>
                <c:pt idx="10">
                  <c:v>距离[0.78,0.8)</c:v>
                </c:pt>
                <c:pt idx="11">
                  <c:v>距离[0.8,0.82)</c:v>
                </c:pt>
                <c:pt idx="12">
                  <c:v>距离[0.82,0.84)</c:v>
                </c:pt>
                <c:pt idx="13">
                  <c:v>距离[0.84,0.86)</c:v>
                </c:pt>
                <c:pt idx="14">
                  <c:v>距离[0.86,0.88)</c:v>
                </c:pt>
              </c:strCache>
            </c:strRef>
          </c:cat>
          <c:val>
            <c:numRef>
              <c:f>'Purchase_N_0.729_d1_2%'!$D$113:$D$127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7996594"/>
        <c:axId val="574623517"/>
      </c:barChart>
      <c:catAx>
        <c:axId val="81799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623517"/>
        <c:crosses val="autoZero"/>
        <c:auto val="1"/>
        <c:lblAlgn val="ctr"/>
        <c:lblOffset val="100"/>
        <c:noMultiLvlLbl val="0"/>
      </c:catAx>
      <c:valAx>
        <c:axId val="57462351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799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'Purchase_N_0.729_d1_2%'!$C$113:$C$127</c:f>
              <c:strCache>
                <c:ptCount val="15"/>
                <c:pt idx="0">
                  <c:v>距离[0.58,0.6)</c:v>
                </c:pt>
                <c:pt idx="1">
                  <c:v>距离[0.6,0.62)</c:v>
                </c:pt>
                <c:pt idx="2">
                  <c:v>距离[0.62,0.64)</c:v>
                </c:pt>
                <c:pt idx="3">
                  <c:v>距离[0.64,0.66)</c:v>
                </c:pt>
                <c:pt idx="4">
                  <c:v>距离[0.66,0.68)</c:v>
                </c:pt>
                <c:pt idx="5">
                  <c:v>距离[0.68,0.7)</c:v>
                </c:pt>
                <c:pt idx="6">
                  <c:v>距离[0.7,0.72)</c:v>
                </c:pt>
                <c:pt idx="7">
                  <c:v>距离[0.72,0.74)</c:v>
                </c:pt>
                <c:pt idx="8">
                  <c:v>距离[0.74,0.76)</c:v>
                </c:pt>
                <c:pt idx="9">
                  <c:v>距离[0.76,0.78)</c:v>
                </c:pt>
                <c:pt idx="10">
                  <c:v>距离[0.78,0.8)</c:v>
                </c:pt>
                <c:pt idx="11">
                  <c:v>距离[0.8,0.82)</c:v>
                </c:pt>
                <c:pt idx="12">
                  <c:v>距离[0.82,0.84)</c:v>
                </c:pt>
                <c:pt idx="13">
                  <c:v>距离[0.84,0.86)</c:v>
                </c:pt>
                <c:pt idx="14">
                  <c:v>距离[0.86,0.88)</c:v>
                </c:pt>
              </c:strCache>
            </c:strRef>
          </c:cat>
          <c:val>
            <c:numRef>
              <c:f>'Purchase_N_0.729_d1_2%'!$D$113:$D$127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7996594"/>
        <c:axId val="574623517"/>
      </c:barChart>
      <c:catAx>
        <c:axId val="81799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623517"/>
        <c:crosses val="autoZero"/>
        <c:auto val="1"/>
        <c:lblAlgn val="ctr"/>
        <c:lblOffset val="100"/>
        <c:noMultiLvlLbl val="0"/>
      </c:catAx>
      <c:valAx>
        <c:axId val="57462351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799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'Purchase_N_0.729_d1_10%'!$C$105:$C$119</c:f>
              <c:strCache>
                <c:ptCount val="15"/>
                <c:pt idx="0">
                  <c:v>距离[0.58,0.6)</c:v>
                </c:pt>
                <c:pt idx="1">
                  <c:v>距离[0.6,0.62)</c:v>
                </c:pt>
                <c:pt idx="2">
                  <c:v>距离[0.62,0.64)</c:v>
                </c:pt>
                <c:pt idx="3">
                  <c:v>距离[0.64,0.66)</c:v>
                </c:pt>
                <c:pt idx="4">
                  <c:v>距离[0.66,0.68)</c:v>
                </c:pt>
                <c:pt idx="5">
                  <c:v>距离[0.68,0.7)</c:v>
                </c:pt>
                <c:pt idx="6">
                  <c:v>距离[0.7,0.72)</c:v>
                </c:pt>
                <c:pt idx="7">
                  <c:v>距离[0.72,0.74)</c:v>
                </c:pt>
                <c:pt idx="8">
                  <c:v>距离[0.74,0.76)</c:v>
                </c:pt>
                <c:pt idx="9">
                  <c:v>距离[0.76,0.78)</c:v>
                </c:pt>
                <c:pt idx="10">
                  <c:v>距离[0.78,0.8)</c:v>
                </c:pt>
                <c:pt idx="11">
                  <c:v>距离[0.8,0.82)</c:v>
                </c:pt>
                <c:pt idx="12">
                  <c:v>距离[0.82,0.84)</c:v>
                </c:pt>
                <c:pt idx="13">
                  <c:v>距离[0.84,0.86)</c:v>
                </c:pt>
                <c:pt idx="14">
                  <c:v>距离[0.86,0.88)</c:v>
                </c:pt>
              </c:strCache>
            </c:strRef>
          </c:cat>
          <c:val>
            <c:numRef>
              <c:f>'Purchase_N_0.729_d1_10%'!$D$105:$D$119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821598"/>
        <c:axId val="231994323"/>
      </c:barChart>
      <c:catAx>
        <c:axId val="6458215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1994323"/>
        <c:crosses val="autoZero"/>
        <c:auto val="1"/>
        <c:lblAlgn val="ctr"/>
        <c:lblOffset val="100"/>
        <c:noMultiLvlLbl val="0"/>
      </c:catAx>
      <c:valAx>
        <c:axId val="2319943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58215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'Purchase_N_0.729_d1_12%'!$C$103:$C$117</c:f>
              <c:strCache>
                <c:ptCount val="15"/>
                <c:pt idx="0">
                  <c:v>距离[0.58,0.6)</c:v>
                </c:pt>
                <c:pt idx="1">
                  <c:v>距离[0.6,0.62)</c:v>
                </c:pt>
                <c:pt idx="2">
                  <c:v>距离[0.62,0.64)</c:v>
                </c:pt>
                <c:pt idx="3">
                  <c:v>距离[0.64,0.66)</c:v>
                </c:pt>
                <c:pt idx="4">
                  <c:v>距离[0.66,0.68)</c:v>
                </c:pt>
                <c:pt idx="5">
                  <c:v>距离[0.68,0.7)</c:v>
                </c:pt>
                <c:pt idx="6">
                  <c:v>距离[0.7,0.72)</c:v>
                </c:pt>
                <c:pt idx="7">
                  <c:v>距离[0.72,0.74)</c:v>
                </c:pt>
                <c:pt idx="8">
                  <c:v>距离[0.74,0.76)</c:v>
                </c:pt>
                <c:pt idx="9">
                  <c:v>距离[0.76,0.78)</c:v>
                </c:pt>
                <c:pt idx="10">
                  <c:v>距离[0.78,0.8)</c:v>
                </c:pt>
                <c:pt idx="11">
                  <c:v>距离[0.8,0.82)</c:v>
                </c:pt>
                <c:pt idx="12">
                  <c:v>距离[0.82,0.84)</c:v>
                </c:pt>
                <c:pt idx="13">
                  <c:v>距离[0.84,0.86)</c:v>
                </c:pt>
                <c:pt idx="14">
                  <c:v>距离[0.86,0.88)</c:v>
                </c:pt>
              </c:strCache>
            </c:strRef>
          </c:cat>
          <c:val>
            <c:numRef>
              <c:f>'Purchase_N_0.729_d1_12%'!$D$103:$D$117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999921"/>
        <c:axId val="546412710"/>
      </c:barChart>
      <c:catAx>
        <c:axId val="977999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412710"/>
        <c:crosses val="autoZero"/>
        <c:auto val="1"/>
        <c:lblAlgn val="ctr"/>
        <c:lblOffset val="100"/>
        <c:noMultiLvlLbl val="0"/>
      </c:catAx>
      <c:valAx>
        <c:axId val="5464127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99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'Purchase_N_0.625_d2_2%'!$C$108:$C$122</c:f>
              <c:strCache>
                <c:ptCount val="15"/>
                <c:pt idx="0">
                  <c:v>距离[0.48,0.5)</c:v>
                </c:pt>
                <c:pt idx="1">
                  <c:v>距离[0.5,0.52)</c:v>
                </c:pt>
                <c:pt idx="2">
                  <c:v>距离[0.52,0.54)</c:v>
                </c:pt>
                <c:pt idx="3">
                  <c:v>距离[0.54,0.56)</c:v>
                </c:pt>
                <c:pt idx="4">
                  <c:v>距离[0.56,0.58)</c:v>
                </c:pt>
                <c:pt idx="5">
                  <c:v>距离[0.58,0.6)</c:v>
                </c:pt>
                <c:pt idx="6">
                  <c:v>距离[0.6,0.62)</c:v>
                </c:pt>
                <c:pt idx="7">
                  <c:v>距离[0.62,0.64)</c:v>
                </c:pt>
                <c:pt idx="8">
                  <c:v>距离[0.64,0.66)</c:v>
                </c:pt>
                <c:pt idx="9">
                  <c:v>距离[0.66,0.68)</c:v>
                </c:pt>
                <c:pt idx="10">
                  <c:v>距离[0.68,0.7)</c:v>
                </c:pt>
                <c:pt idx="11">
                  <c:v>距离[0.7,0.72)</c:v>
                </c:pt>
                <c:pt idx="12">
                  <c:v>距离[0.72,0.74)</c:v>
                </c:pt>
                <c:pt idx="13">
                  <c:v>距离[0.74,0.76)</c:v>
                </c:pt>
                <c:pt idx="14">
                  <c:v>距离[0.76,0.78)</c:v>
                </c:pt>
              </c:strCache>
            </c:strRef>
          </c:cat>
          <c:val>
            <c:numRef>
              <c:f>'Purchase_N_0.625_d2_2%'!$D$108:$D$122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7913194"/>
        <c:axId val="855063209"/>
      </c:barChart>
      <c:catAx>
        <c:axId val="63791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063209"/>
        <c:crosses val="autoZero"/>
        <c:auto val="1"/>
        <c:lblAlgn val="ctr"/>
        <c:lblOffset val="100"/>
        <c:noMultiLvlLbl val="0"/>
      </c:catAx>
      <c:valAx>
        <c:axId val="8550632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79131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'Purchase_N_0.625_d2_4%'!$C$106:$C$120</c:f>
              <c:strCache>
                <c:ptCount val="15"/>
                <c:pt idx="0">
                  <c:v>距离[0.48,0.5)</c:v>
                </c:pt>
                <c:pt idx="1">
                  <c:v>距离[0.5,0.52)</c:v>
                </c:pt>
                <c:pt idx="2">
                  <c:v>距离[0.52,0.54)</c:v>
                </c:pt>
                <c:pt idx="3">
                  <c:v>距离[0.54,0.56)</c:v>
                </c:pt>
                <c:pt idx="4">
                  <c:v>距离[0.56,0.58)</c:v>
                </c:pt>
                <c:pt idx="5">
                  <c:v>距离[0.58,0.6)</c:v>
                </c:pt>
                <c:pt idx="6">
                  <c:v>距离[0.6,0.62)</c:v>
                </c:pt>
                <c:pt idx="7">
                  <c:v>距离[0.62,0.64)</c:v>
                </c:pt>
                <c:pt idx="8">
                  <c:v>距离[0.64,0.66)</c:v>
                </c:pt>
                <c:pt idx="9">
                  <c:v>距离[0.66,0.68)</c:v>
                </c:pt>
                <c:pt idx="10">
                  <c:v>距离[0.68,0.7)</c:v>
                </c:pt>
                <c:pt idx="11">
                  <c:v>距离[0.7,0.72)</c:v>
                </c:pt>
                <c:pt idx="12">
                  <c:v>距离[0.72,0.74)</c:v>
                </c:pt>
                <c:pt idx="13">
                  <c:v>距离[0.74,0.76)</c:v>
                </c:pt>
                <c:pt idx="14">
                  <c:v>距离[0.76,0.78)</c:v>
                </c:pt>
              </c:strCache>
            </c:strRef>
          </c:cat>
          <c:val>
            <c:numRef>
              <c:f>'Purchase_N_0.625_d2_4%'!$D$106:$D$120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827955"/>
        <c:axId val="846506430"/>
      </c:barChart>
      <c:catAx>
        <c:axId val="8678279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6506430"/>
        <c:crosses val="autoZero"/>
        <c:auto val="1"/>
        <c:lblAlgn val="ctr"/>
        <c:lblOffset val="100"/>
        <c:noMultiLvlLbl val="0"/>
      </c:catAx>
      <c:valAx>
        <c:axId val="8465064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8279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'Purchase_N_0.625_d2_10%'!$C$100:$C$114</c:f>
              <c:strCache>
                <c:ptCount val="15"/>
                <c:pt idx="0">
                  <c:v>距离[0.48,0.5)</c:v>
                </c:pt>
                <c:pt idx="1">
                  <c:v>距离[0.5,0.52)</c:v>
                </c:pt>
                <c:pt idx="2">
                  <c:v>距离[0.52,0.54)</c:v>
                </c:pt>
                <c:pt idx="3">
                  <c:v>距离[0.54,0.56)</c:v>
                </c:pt>
                <c:pt idx="4">
                  <c:v>距离[0.56,0.58)</c:v>
                </c:pt>
                <c:pt idx="5">
                  <c:v>距离[0.58,0.6)</c:v>
                </c:pt>
                <c:pt idx="6">
                  <c:v>距离[0.6,0.62)</c:v>
                </c:pt>
                <c:pt idx="7">
                  <c:v>距离[0.62,0.64)</c:v>
                </c:pt>
                <c:pt idx="8">
                  <c:v>距离[0.64,0.66)</c:v>
                </c:pt>
                <c:pt idx="9">
                  <c:v>距离[0.66,0.68)</c:v>
                </c:pt>
                <c:pt idx="10">
                  <c:v>距离[0.68,0.7)</c:v>
                </c:pt>
                <c:pt idx="11">
                  <c:v>距离[0.7,0.72)</c:v>
                </c:pt>
                <c:pt idx="12">
                  <c:v>距离[0.72,0.74)</c:v>
                </c:pt>
                <c:pt idx="13">
                  <c:v>距离[0.74,0.76)</c:v>
                </c:pt>
                <c:pt idx="14">
                  <c:v>距离[0.76,0.78)</c:v>
                </c:pt>
              </c:strCache>
            </c:strRef>
          </c:cat>
          <c:val>
            <c:numRef>
              <c:f>'Purchase_N_0.625_d2_10%'!$D$100:$D$114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494631"/>
        <c:axId val="786340632"/>
      </c:barChart>
      <c:catAx>
        <c:axId val="886494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6340632"/>
        <c:crosses val="autoZero"/>
        <c:auto val="1"/>
        <c:lblAlgn val="ctr"/>
        <c:lblOffset val="100"/>
        <c:noMultiLvlLbl val="0"/>
      </c:catAx>
      <c:valAx>
        <c:axId val="78634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6494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'Purchase_N_0.625_d2_10%'!$C$100:$C$114</c:f>
              <c:strCache>
                <c:ptCount val="15"/>
                <c:pt idx="0">
                  <c:v>距离[0.48,0.5)</c:v>
                </c:pt>
                <c:pt idx="1">
                  <c:v>距离[0.5,0.52)</c:v>
                </c:pt>
                <c:pt idx="2">
                  <c:v>距离[0.52,0.54)</c:v>
                </c:pt>
                <c:pt idx="3">
                  <c:v>距离[0.54,0.56)</c:v>
                </c:pt>
                <c:pt idx="4">
                  <c:v>距离[0.56,0.58)</c:v>
                </c:pt>
                <c:pt idx="5">
                  <c:v>距离[0.58,0.6)</c:v>
                </c:pt>
                <c:pt idx="6">
                  <c:v>距离[0.6,0.62)</c:v>
                </c:pt>
                <c:pt idx="7">
                  <c:v>距离[0.62,0.64)</c:v>
                </c:pt>
                <c:pt idx="8">
                  <c:v>距离[0.64,0.66)</c:v>
                </c:pt>
                <c:pt idx="9">
                  <c:v>距离[0.66,0.68)</c:v>
                </c:pt>
                <c:pt idx="10">
                  <c:v>距离[0.68,0.7)</c:v>
                </c:pt>
                <c:pt idx="11">
                  <c:v>距离[0.7,0.72)</c:v>
                </c:pt>
                <c:pt idx="12">
                  <c:v>距离[0.72,0.74)</c:v>
                </c:pt>
                <c:pt idx="13">
                  <c:v>距离[0.74,0.76)</c:v>
                </c:pt>
                <c:pt idx="14">
                  <c:v>距离[0.76,0.78)</c:v>
                </c:pt>
              </c:strCache>
            </c:strRef>
          </c:cat>
          <c:val>
            <c:numRef>
              <c:f>'Purchase_N_0.625_d2_10%'!$D$100:$D$114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494631"/>
        <c:axId val="786340632"/>
      </c:barChart>
      <c:catAx>
        <c:axId val="886494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6340632"/>
        <c:crosses val="autoZero"/>
        <c:auto val="1"/>
        <c:lblAlgn val="ctr"/>
        <c:lblOffset val="100"/>
        <c:noMultiLvlLbl val="0"/>
      </c:catAx>
      <c:valAx>
        <c:axId val="78634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6494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'Purchase_N_0.625_d3_2%'!$C$108:$C$122</c:f>
              <c:strCache>
                <c:ptCount val="15"/>
                <c:pt idx="0">
                  <c:v>距离[0.48,0.5)</c:v>
                </c:pt>
                <c:pt idx="1">
                  <c:v>距离[0.5,0.52)</c:v>
                </c:pt>
                <c:pt idx="2">
                  <c:v>距离[0.52,0.54)</c:v>
                </c:pt>
                <c:pt idx="3">
                  <c:v>距离[0.54,0.56)</c:v>
                </c:pt>
                <c:pt idx="4">
                  <c:v>距离[0.56,0.58)</c:v>
                </c:pt>
                <c:pt idx="5">
                  <c:v>距离[0.58,0.6)</c:v>
                </c:pt>
                <c:pt idx="6">
                  <c:v>距离[0.6,0.62)</c:v>
                </c:pt>
                <c:pt idx="7">
                  <c:v>距离[0.62,0.64)</c:v>
                </c:pt>
                <c:pt idx="8">
                  <c:v>距离[0.64,0.66)</c:v>
                </c:pt>
                <c:pt idx="9">
                  <c:v>距离[0.66,0.68)</c:v>
                </c:pt>
                <c:pt idx="10">
                  <c:v>距离[0.68,0.7)</c:v>
                </c:pt>
                <c:pt idx="11">
                  <c:v>距离[0.7,0.72)</c:v>
                </c:pt>
                <c:pt idx="12">
                  <c:v>距离[0.72,0.74)</c:v>
                </c:pt>
                <c:pt idx="13">
                  <c:v>距离[0.74,0.76)</c:v>
                </c:pt>
                <c:pt idx="14">
                  <c:v>距离[0.76,0.78)</c:v>
                </c:pt>
              </c:strCache>
            </c:strRef>
          </c:cat>
          <c:val>
            <c:numRef>
              <c:f>'Purchase_N_0.625_d3_2%'!$D$108:$D$122</c:f>
              <c:numCache>
                <c:formatCode>General</c:formatCode>
                <c:ptCount val="1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576806"/>
        <c:axId val="521151339"/>
      </c:barChart>
      <c:catAx>
        <c:axId val="5795768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1151339"/>
        <c:crosses val="autoZero"/>
        <c:auto val="1"/>
        <c:lblAlgn val="ctr"/>
        <c:lblOffset val="100"/>
        <c:noMultiLvlLbl val="0"/>
      </c:catAx>
      <c:valAx>
        <c:axId val="5211513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5768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'Purchase_N_0.625_d3_4%'!$C$106:$C$120</c:f>
              <c:strCache>
                <c:ptCount val="15"/>
                <c:pt idx="0">
                  <c:v>距离[0.48,0.5)</c:v>
                </c:pt>
                <c:pt idx="1">
                  <c:v>距离[0.5,0.52)</c:v>
                </c:pt>
                <c:pt idx="2">
                  <c:v>距离[0.52,0.54)</c:v>
                </c:pt>
                <c:pt idx="3">
                  <c:v>距离[0.54,0.56)</c:v>
                </c:pt>
                <c:pt idx="4">
                  <c:v>距离[0.56,0.58)</c:v>
                </c:pt>
                <c:pt idx="5">
                  <c:v>距离[0.58,0.6)</c:v>
                </c:pt>
                <c:pt idx="6">
                  <c:v>距离[0.6,0.62)</c:v>
                </c:pt>
                <c:pt idx="7">
                  <c:v>距离[0.62,0.64)</c:v>
                </c:pt>
                <c:pt idx="8">
                  <c:v>距离[0.64,0.66)</c:v>
                </c:pt>
                <c:pt idx="9">
                  <c:v>距离[0.66,0.68)</c:v>
                </c:pt>
                <c:pt idx="10">
                  <c:v>距离[0.68,0.7)</c:v>
                </c:pt>
                <c:pt idx="11">
                  <c:v>距离[0.7,0.72)</c:v>
                </c:pt>
                <c:pt idx="12">
                  <c:v>距离[0.72,0.74)</c:v>
                </c:pt>
                <c:pt idx="13">
                  <c:v>距离[0.74,0.76)</c:v>
                </c:pt>
                <c:pt idx="14">
                  <c:v>距离[0.76,0.78)</c:v>
                </c:pt>
              </c:strCache>
            </c:strRef>
          </c:cat>
          <c:val>
            <c:numRef>
              <c:f>'Purchase_N_0.625_d3_4%'!$D$106:$D$120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5796182"/>
        <c:axId val="736091446"/>
      </c:barChart>
      <c:catAx>
        <c:axId val="7157961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6091446"/>
        <c:crosses val="autoZero"/>
        <c:auto val="1"/>
        <c:lblAlgn val="ctr"/>
        <c:lblOffset val="100"/>
        <c:noMultiLvlLbl val="0"/>
      </c:catAx>
      <c:valAx>
        <c:axId val="7360914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79618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'Purchase_N_0.625_d3_10%'!$C$100:$C$114</c:f>
              <c:strCache>
                <c:ptCount val="15"/>
                <c:pt idx="0">
                  <c:v>距离[0.48,0.5)</c:v>
                </c:pt>
                <c:pt idx="1">
                  <c:v>距离[0.5,0.52)</c:v>
                </c:pt>
                <c:pt idx="2">
                  <c:v>距离[0.52,0.54)</c:v>
                </c:pt>
                <c:pt idx="3">
                  <c:v>距离[0.54,0.56)</c:v>
                </c:pt>
                <c:pt idx="4">
                  <c:v>距离[0.56,0.58)</c:v>
                </c:pt>
                <c:pt idx="5">
                  <c:v>距离[0.58,0.6)</c:v>
                </c:pt>
                <c:pt idx="6">
                  <c:v>距离[0.6,0.62)</c:v>
                </c:pt>
                <c:pt idx="7">
                  <c:v>距离[0.62,0.64)</c:v>
                </c:pt>
                <c:pt idx="8">
                  <c:v>距离[0.64,0.66)</c:v>
                </c:pt>
                <c:pt idx="9">
                  <c:v>距离[0.66,0.68)</c:v>
                </c:pt>
                <c:pt idx="10">
                  <c:v>距离[0.68,0.7)</c:v>
                </c:pt>
                <c:pt idx="11">
                  <c:v>距离[0.7,0.72)</c:v>
                </c:pt>
                <c:pt idx="12">
                  <c:v>距离[0.72,0.74)</c:v>
                </c:pt>
                <c:pt idx="13">
                  <c:v>距离[0.74,0.76)</c:v>
                </c:pt>
                <c:pt idx="14">
                  <c:v>距离[0.76,0.78)</c:v>
                </c:pt>
              </c:strCache>
            </c:strRef>
          </c:cat>
          <c:val>
            <c:numRef>
              <c:f>'Purchase_N_0.625_d3_10%'!$D$100:$D$114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728280"/>
        <c:axId val="874995940"/>
      </c:barChart>
      <c:catAx>
        <c:axId val="320728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95940"/>
        <c:crosses val="autoZero"/>
        <c:auto val="1"/>
        <c:lblAlgn val="ctr"/>
        <c:lblOffset val="100"/>
        <c:noMultiLvlLbl val="0"/>
      </c:catAx>
      <c:valAx>
        <c:axId val="8749959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0728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'Purchase_N_0.625_d3_12%'!$C$98:$C$112</c:f>
              <c:strCache>
                <c:ptCount val="15"/>
                <c:pt idx="0">
                  <c:v>距离[0.48,0.5)</c:v>
                </c:pt>
                <c:pt idx="1">
                  <c:v>距离[0.5,0.52)</c:v>
                </c:pt>
                <c:pt idx="2">
                  <c:v>距离[0.52,0.54)</c:v>
                </c:pt>
                <c:pt idx="3">
                  <c:v>距离[0.54,0.56)</c:v>
                </c:pt>
                <c:pt idx="4">
                  <c:v>距离[0.56,0.58)</c:v>
                </c:pt>
                <c:pt idx="5">
                  <c:v>距离[0.58,0.6)</c:v>
                </c:pt>
                <c:pt idx="6">
                  <c:v>距离[0.6,0.62)</c:v>
                </c:pt>
                <c:pt idx="7">
                  <c:v>距离[0.62,0.64)</c:v>
                </c:pt>
                <c:pt idx="8">
                  <c:v>距离[0.64,0.66)</c:v>
                </c:pt>
                <c:pt idx="9">
                  <c:v>距离[0.66,0.68)</c:v>
                </c:pt>
                <c:pt idx="10">
                  <c:v>距离[0.68,0.7)</c:v>
                </c:pt>
                <c:pt idx="11">
                  <c:v>距离[0.7,0.72)</c:v>
                </c:pt>
                <c:pt idx="12">
                  <c:v>距离[0.72,0.74)</c:v>
                </c:pt>
                <c:pt idx="13">
                  <c:v>距离[0.74,0.76)</c:v>
                </c:pt>
                <c:pt idx="14">
                  <c:v>距离[0.76,0.78)</c:v>
                </c:pt>
              </c:strCache>
            </c:strRef>
          </c:cat>
          <c:val>
            <c:numRef>
              <c:f>'Purchase_N_0.625_d3_12%'!$D$98:$D$112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22473"/>
        <c:axId val="144863260"/>
      </c:barChart>
      <c:catAx>
        <c:axId val="152224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863260"/>
        <c:crosses val="autoZero"/>
        <c:auto val="1"/>
        <c:lblAlgn val="ctr"/>
        <c:lblOffset val="100"/>
        <c:noMultiLvlLbl val="0"/>
      </c:catAx>
      <c:valAx>
        <c:axId val="1448632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224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'Purchase_N_0.550_d1_2%'!#REF!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'Purchase_N_0.550_d1_2%'!#REF!</c:f>
              <c:numCache>
                <c:ptCount val="0"/>
              </c:numCache>
            </c:numRef>
          </c:cat>
          <c:val>
            <c:numRef>
              <c:f>'Purchase_N_0.550_d1_2%'!#REF!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08084"/>
        <c:axId val="301962479"/>
      </c:barChart>
      <c:catAx>
        <c:axId val="4729080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962479"/>
        <c:crosses val="autoZero"/>
        <c:auto val="1"/>
        <c:lblAlgn val="ctr"/>
        <c:lblOffset val="100"/>
        <c:noMultiLvlLbl val="0"/>
      </c:catAx>
      <c:valAx>
        <c:axId val="3019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29080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'Purchase_N_0.550_d1_2%'!#REF!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'Purchase_N_0.550_d1_2%'!#REF!</c:f>
              <c:numCache>
                <c:ptCount val="0"/>
              </c:numCache>
            </c:numRef>
          </c:cat>
          <c:val>
            <c:numRef>
              <c:f>'Purchase_N_0.550_d1_2%'!#REF!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08084"/>
        <c:axId val="301962479"/>
      </c:barChart>
      <c:catAx>
        <c:axId val="4729080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962479"/>
        <c:crosses val="autoZero"/>
        <c:auto val="1"/>
        <c:lblAlgn val="ctr"/>
        <c:lblOffset val="100"/>
        <c:noMultiLvlLbl val="0"/>
      </c:catAx>
      <c:valAx>
        <c:axId val="3019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29080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'Purchase_N_0.550_d2_10%'!$C$96:$C$110</c:f>
              <c:strCache>
                <c:ptCount val="15"/>
                <c:pt idx="0">
                  <c:v>距离[0.4,0.42)</c:v>
                </c:pt>
                <c:pt idx="1">
                  <c:v>距离[0.42,0.44)</c:v>
                </c:pt>
                <c:pt idx="2">
                  <c:v>距离[0.44,0.46)</c:v>
                </c:pt>
                <c:pt idx="3">
                  <c:v>距离[0.46,0.48)</c:v>
                </c:pt>
                <c:pt idx="4">
                  <c:v>距离[0.48,0.5)</c:v>
                </c:pt>
                <c:pt idx="5">
                  <c:v>距离[0.5,0.52)</c:v>
                </c:pt>
                <c:pt idx="6">
                  <c:v>距离[0.52,0.54)</c:v>
                </c:pt>
                <c:pt idx="7">
                  <c:v>距离[0.54,0.56)</c:v>
                </c:pt>
                <c:pt idx="8">
                  <c:v>距离[0.56,0.58)</c:v>
                </c:pt>
                <c:pt idx="9">
                  <c:v>距离[0.58,0.6)</c:v>
                </c:pt>
                <c:pt idx="10">
                  <c:v>距离[0.6,0.62)</c:v>
                </c:pt>
                <c:pt idx="11">
                  <c:v>距离[0.62,0.64)</c:v>
                </c:pt>
                <c:pt idx="12">
                  <c:v>距离[0.64,0.66)</c:v>
                </c:pt>
                <c:pt idx="13">
                  <c:v>距离[0.66,0.68)</c:v>
                </c:pt>
                <c:pt idx="14">
                  <c:v>距离[0.68,0.7)</c:v>
                </c:pt>
              </c:strCache>
            </c:strRef>
          </c:cat>
          <c:val>
            <c:numRef>
              <c:f>'Purchase_N_0.550_d2_10%'!$D$96:$D$110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6808033"/>
        <c:axId val="822151979"/>
      </c:barChart>
      <c:catAx>
        <c:axId val="56680803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2151979"/>
        <c:crosses val="autoZero"/>
        <c:auto val="1"/>
        <c:lblAlgn val="ctr"/>
        <c:lblOffset val="100"/>
        <c:noMultiLvlLbl val="0"/>
      </c:catAx>
      <c:valAx>
        <c:axId val="8221519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680803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'Purchase_N_0.550_d2_12%'!$C$94:$C$108</c:f>
              <c:strCache>
                <c:ptCount val="15"/>
                <c:pt idx="0">
                  <c:v>距离[0.4,0.42)</c:v>
                </c:pt>
                <c:pt idx="1">
                  <c:v>距离[0.42,0.44)</c:v>
                </c:pt>
                <c:pt idx="2">
                  <c:v>距离[0.44,0.46)</c:v>
                </c:pt>
                <c:pt idx="3">
                  <c:v>距离[0.46,0.48)</c:v>
                </c:pt>
                <c:pt idx="4">
                  <c:v>距离[0.48,0.5)</c:v>
                </c:pt>
                <c:pt idx="5">
                  <c:v>距离[0.5,0.52)</c:v>
                </c:pt>
                <c:pt idx="6">
                  <c:v>距离[0.52,0.54)</c:v>
                </c:pt>
                <c:pt idx="7">
                  <c:v>距离[0.54,0.56)</c:v>
                </c:pt>
                <c:pt idx="8">
                  <c:v>距离[0.56,0.58)</c:v>
                </c:pt>
                <c:pt idx="9">
                  <c:v>距离[0.58,0.6)</c:v>
                </c:pt>
                <c:pt idx="10">
                  <c:v>距离[0.6,0.62)</c:v>
                </c:pt>
                <c:pt idx="11">
                  <c:v>距离[0.62,0.64)</c:v>
                </c:pt>
                <c:pt idx="12">
                  <c:v>距离[0.64,0.66)</c:v>
                </c:pt>
                <c:pt idx="13">
                  <c:v>距离[0.66,0.68)</c:v>
                </c:pt>
                <c:pt idx="14">
                  <c:v>距离[0.68,0.7)</c:v>
                </c:pt>
              </c:strCache>
            </c:strRef>
          </c:cat>
          <c:val>
            <c:numRef>
              <c:f>'Purchase_N_0.550_d2_12%'!$D$94:$D$108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6906971"/>
        <c:axId val="355172112"/>
      </c:barChart>
      <c:catAx>
        <c:axId val="3869069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172112"/>
        <c:crosses val="autoZero"/>
        <c:auto val="1"/>
        <c:lblAlgn val="ctr"/>
        <c:lblOffset val="100"/>
        <c:noMultiLvlLbl val="0"/>
      </c:catAx>
      <c:valAx>
        <c:axId val="35517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69069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'Purchase_N_0.550_d1_2%'!#REF!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'Purchase_N_0.550_d1_2%'!#REF!</c:f>
              <c:numCache>
                <c:ptCount val="0"/>
              </c:numCache>
            </c:numRef>
          </c:cat>
          <c:val>
            <c:numRef>
              <c:f>'Purchase_N_0.550_d1_2%'!#REF!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08084"/>
        <c:axId val="301962479"/>
      </c:barChart>
      <c:catAx>
        <c:axId val="4729080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962479"/>
        <c:crosses val="autoZero"/>
        <c:auto val="1"/>
        <c:lblAlgn val="ctr"/>
        <c:lblOffset val="100"/>
        <c:noMultiLvlLbl val="0"/>
      </c:catAx>
      <c:valAx>
        <c:axId val="30196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29080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'Purchase_N_0.550_d3_4%'!$C$102:$C$116</c:f>
              <c:strCache>
                <c:ptCount val="15"/>
                <c:pt idx="0">
                  <c:v>距离[0.4,0.42)</c:v>
                </c:pt>
                <c:pt idx="1">
                  <c:v>距离[0.42,0.44)</c:v>
                </c:pt>
                <c:pt idx="2">
                  <c:v>距离[0.44,0.46)</c:v>
                </c:pt>
                <c:pt idx="3">
                  <c:v>距离[0.46,0.48)</c:v>
                </c:pt>
                <c:pt idx="4">
                  <c:v>距离[0.48,0.5)</c:v>
                </c:pt>
                <c:pt idx="5">
                  <c:v>距离[0.5,0.52)</c:v>
                </c:pt>
                <c:pt idx="6">
                  <c:v>距离[0.52,0.54)</c:v>
                </c:pt>
                <c:pt idx="7">
                  <c:v>距离[0.54,0.56)</c:v>
                </c:pt>
                <c:pt idx="8">
                  <c:v>距离[0.56,0.58)</c:v>
                </c:pt>
                <c:pt idx="9">
                  <c:v>距离[0.58,0.6)</c:v>
                </c:pt>
                <c:pt idx="10">
                  <c:v>距离[0.6,0.62)</c:v>
                </c:pt>
                <c:pt idx="11">
                  <c:v>距离[0.62,0.64)</c:v>
                </c:pt>
                <c:pt idx="12">
                  <c:v>距离[0.64,0.66)</c:v>
                </c:pt>
                <c:pt idx="13">
                  <c:v>距离[0.66,0.68)</c:v>
                </c:pt>
                <c:pt idx="14">
                  <c:v>距离[0.68,0.7)</c:v>
                </c:pt>
              </c:strCache>
            </c:strRef>
          </c:cat>
          <c:val>
            <c:numRef>
              <c:f>'Purchase_N_0.550_d3_4%'!$D$102:$D$116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719716"/>
        <c:axId val="171558286"/>
      </c:barChart>
      <c:catAx>
        <c:axId val="5267197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1558286"/>
        <c:crosses val="autoZero"/>
        <c:auto val="1"/>
        <c:lblAlgn val="ctr"/>
        <c:lblOffset val="100"/>
        <c:noMultiLvlLbl val="0"/>
      </c:catAx>
      <c:valAx>
        <c:axId val="1715582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67197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'Purchase_N_0.550_d3_10%'!$C$96:$C$110</c:f>
              <c:strCache>
                <c:ptCount val="15"/>
                <c:pt idx="0">
                  <c:v>距离[0.4,0.42)</c:v>
                </c:pt>
                <c:pt idx="1">
                  <c:v>距离[0.42,0.44)</c:v>
                </c:pt>
                <c:pt idx="2">
                  <c:v>距离[0.44,0.46)</c:v>
                </c:pt>
                <c:pt idx="3">
                  <c:v>距离[0.46,0.48)</c:v>
                </c:pt>
                <c:pt idx="4">
                  <c:v>距离[0.48,0.5)</c:v>
                </c:pt>
                <c:pt idx="5">
                  <c:v>距离[0.5,0.52)</c:v>
                </c:pt>
                <c:pt idx="6">
                  <c:v>距离[0.52,0.54)</c:v>
                </c:pt>
                <c:pt idx="7">
                  <c:v>距离[0.54,0.56)</c:v>
                </c:pt>
                <c:pt idx="8">
                  <c:v>距离[0.56,0.58)</c:v>
                </c:pt>
                <c:pt idx="9">
                  <c:v>距离[0.58,0.6)</c:v>
                </c:pt>
                <c:pt idx="10">
                  <c:v>距离[0.6,0.62)</c:v>
                </c:pt>
                <c:pt idx="11">
                  <c:v>距离[0.62,0.64)</c:v>
                </c:pt>
                <c:pt idx="12">
                  <c:v>距离[0.64,0.66)</c:v>
                </c:pt>
                <c:pt idx="13">
                  <c:v>距离[0.66,0.68)</c:v>
                </c:pt>
                <c:pt idx="14">
                  <c:v>距离[0.68,0.7)</c:v>
                </c:pt>
              </c:strCache>
            </c:strRef>
          </c:cat>
          <c:val>
            <c:numRef>
              <c:f>'Purchase_N_0.550_d3_10%'!$D$96:$D$110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99527"/>
        <c:axId val="186202916"/>
      </c:barChart>
      <c:catAx>
        <c:axId val="89699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6202916"/>
        <c:crosses val="autoZero"/>
        <c:auto val="1"/>
        <c:lblAlgn val="ctr"/>
        <c:lblOffset val="100"/>
        <c:noMultiLvlLbl val="0"/>
      </c:catAx>
      <c:valAx>
        <c:axId val="1862029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699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'Purchase_N_0.550_d3_10%'!$C$96:$C$110</c:f>
              <c:strCache>
                <c:ptCount val="15"/>
                <c:pt idx="0">
                  <c:v>距离[0.4,0.42)</c:v>
                </c:pt>
                <c:pt idx="1">
                  <c:v>距离[0.42,0.44)</c:v>
                </c:pt>
                <c:pt idx="2">
                  <c:v>距离[0.44,0.46)</c:v>
                </c:pt>
                <c:pt idx="3">
                  <c:v>距离[0.46,0.48)</c:v>
                </c:pt>
                <c:pt idx="4">
                  <c:v>距离[0.48,0.5)</c:v>
                </c:pt>
                <c:pt idx="5">
                  <c:v>距离[0.5,0.52)</c:v>
                </c:pt>
                <c:pt idx="6">
                  <c:v>距离[0.52,0.54)</c:v>
                </c:pt>
                <c:pt idx="7">
                  <c:v>距离[0.54,0.56)</c:v>
                </c:pt>
                <c:pt idx="8">
                  <c:v>距离[0.56,0.58)</c:v>
                </c:pt>
                <c:pt idx="9">
                  <c:v>距离[0.58,0.6)</c:v>
                </c:pt>
                <c:pt idx="10">
                  <c:v>距离[0.6,0.62)</c:v>
                </c:pt>
                <c:pt idx="11">
                  <c:v>距离[0.62,0.64)</c:v>
                </c:pt>
                <c:pt idx="12">
                  <c:v>距离[0.64,0.66)</c:v>
                </c:pt>
                <c:pt idx="13">
                  <c:v>距离[0.66,0.68)</c:v>
                </c:pt>
                <c:pt idx="14">
                  <c:v>距离[0.68,0.7)</c:v>
                </c:pt>
              </c:strCache>
            </c:strRef>
          </c:cat>
          <c:val>
            <c:numRef>
              <c:f>'Purchase_N_0.550_d3_10%'!$D$96:$D$110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99527"/>
        <c:axId val="186202916"/>
      </c:barChart>
      <c:catAx>
        <c:axId val="89699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6202916"/>
        <c:crosses val="autoZero"/>
        <c:auto val="1"/>
        <c:lblAlgn val="ctr"/>
        <c:lblOffset val="100"/>
        <c:noMultiLvlLbl val="0"/>
      </c:catAx>
      <c:valAx>
        <c:axId val="1862029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699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'Purchase_N_0.729_d1_2%'!#REF!</c:f>
              <c:numCache>
                <c:ptCount val="0"/>
              </c:numCache>
            </c:numRef>
          </c:cat>
          <c:val>
            <c:numRef>
              <c:f>'Purchase_N_0.729_d1_2%'!#REF!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298672"/>
        <c:axId val="947300035"/>
      </c:barChart>
      <c:catAx>
        <c:axId val="50829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7300035"/>
        <c:crosses val="autoZero"/>
        <c:auto val="1"/>
        <c:lblAlgn val="ctr"/>
        <c:lblOffset val="100"/>
        <c:noMultiLvlLbl val="0"/>
      </c:catAx>
      <c:valAx>
        <c:axId val="9473000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82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'Purchase_N_0.729_d2_4%'!$C$111:$C$125</c:f>
              <c:strCache>
                <c:ptCount val="15"/>
                <c:pt idx="0">
                  <c:v>距离[0.58,0.6)</c:v>
                </c:pt>
                <c:pt idx="1">
                  <c:v>距离[0.6,0.62)</c:v>
                </c:pt>
                <c:pt idx="2">
                  <c:v>距离[0.62,0.64)</c:v>
                </c:pt>
                <c:pt idx="3">
                  <c:v>距离[0.64,0.66)</c:v>
                </c:pt>
                <c:pt idx="4">
                  <c:v>距离[0.66,0.68)</c:v>
                </c:pt>
                <c:pt idx="5">
                  <c:v>距离[0.68,0.7)</c:v>
                </c:pt>
                <c:pt idx="6">
                  <c:v>距离[0.7,0.72)</c:v>
                </c:pt>
                <c:pt idx="7">
                  <c:v>距离[0.72,0.74)</c:v>
                </c:pt>
                <c:pt idx="8">
                  <c:v>距离[0.74,0.76)</c:v>
                </c:pt>
                <c:pt idx="9">
                  <c:v>距离[0.76,0.78)</c:v>
                </c:pt>
                <c:pt idx="10">
                  <c:v>距离[0.78,0.8)</c:v>
                </c:pt>
                <c:pt idx="11">
                  <c:v>距离[0.8,0.82)</c:v>
                </c:pt>
                <c:pt idx="12">
                  <c:v>距离[0.82,0.84)</c:v>
                </c:pt>
                <c:pt idx="13">
                  <c:v>距离[0.84,0.86)</c:v>
                </c:pt>
                <c:pt idx="14">
                  <c:v>距离[0.86,0.88)</c:v>
                </c:pt>
              </c:strCache>
            </c:strRef>
          </c:cat>
          <c:val>
            <c:numRef>
              <c:f>'Purchase_N_0.729_d2_4%'!$D$111:$D$125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869984"/>
        <c:axId val="604633985"/>
      </c:barChart>
      <c:catAx>
        <c:axId val="76586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4633985"/>
        <c:crosses val="autoZero"/>
        <c:auto val="1"/>
        <c:lblAlgn val="ctr"/>
        <c:lblOffset val="100"/>
        <c:noMultiLvlLbl val="0"/>
      </c:catAx>
      <c:valAx>
        <c:axId val="6046339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586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'Purchase_N_0.729_d2_10%'!$C$105:$C$119</c:f>
              <c:strCache>
                <c:ptCount val="15"/>
                <c:pt idx="0">
                  <c:v>距离[0.58,0.6)</c:v>
                </c:pt>
                <c:pt idx="1">
                  <c:v>距离[0.6,0.62)</c:v>
                </c:pt>
                <c:pt idx="2">
                  <c:v>距离[0.62,0.64)</c:v>
                </c:pt>
                <c:pt idx="3">
                  <c:v>距离[0.64,0.66)</c:v>
                </c:pt>
                <c:pt idx="4">
                  <c:v>距离[0.66,0.68)</c:v>
                </c:pt>
                <c:pt idx="5">
                  <c:v>距离[0.68,0.7)</c:v>
                </c:pt>
                <c:pt idx="6">
                  <c:v>距离[0.7,0.72)</c:v>
                </c:pt>
                <c:pt idx="7">
                  <c:v>距离[0.72,0.74)</c:v>
                </c:pt>
                <c:pt idx="8">
                  <c:v>距离[0.74,0.76)</c:v>
                </c:pt>
                <c:pt idx="9">
                  <c:v>距离[0.76,0.78)</c:v>
                </c:pt>
                <c:pt idx="10">
                  <c:v>距离[0.78,0.8)</c:v>
                </c:pt>
                <c:pt idx="11">
                  <c:v>距离[0.8,0.82)</c:v>
                </c:pt>
                <c:pt idx="12">
                  <c:v>距离[0.82,0.84)</c:v>
                </c:pt>
                <c:pt idx="13">
                  <c:v>距离[0.84,0.86)</c:v>
                </c:pt>
                <c:pt idx="14">
                  <c:v>距离[0.86,0.88)</c:v>
                </c:pt>
              </c:strCache>
            </c:strRef>
          </c:cat>
          <c:val>
            <c:numRef>
              <c:f>'Purchase_N_0.729_d2_10%'!$D$105:$D$119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190785"/>
        <c:axId val="981623204"/>
      </c:barChart>
      <c:catAx>
        <c:axId val="63319078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623204"/>
        <c:crosses val="autoZero"/>
        <c:auto val="1"/>
        <c:lblAlgn val="ctr"/>
        <c:lblOffset val="100"/>
        <c:noMultiLvlLbl val="0"/>
      </c:catAx>
      <c:valAx>
        <c:axId val="981623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319078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'Purchase_N_0.729_d2_10%'!$C$105:$C$119</c:f>
              <c:strCache>
                <c:ptCount val="15"/>
                <c:pt idx="0">
                  <c:v>距离[0.58,0.6)</c:v>
                </c:pt>
                <c:pt idx="1">
                  <c:v>距离[0.6,0.62)</c:v>
                </c:pt>
                <c:pt idx="2">
                  <c:v>距离[0.62,0.64)</c:v>
                </c:pt>
                <c:pt idx="3">
                  <c:v>距离[0.64,0.66)</c:v>
                </c:pt>
                <c:pt idx="4">
                  <c:v>距离[0.66,0.68)</c:v>
                </c:pt>
                <c:pt idx="5">
                  <c:v>距离[0.68,0.7)</c:v>
                </c:pt>
                <c:pt idx="6">
                  <c:v>距离[0.7,0.72)</c:v>
                </c:pt>
                <c:pt idx="7">
                  <c:v>距离[0.72,0.74)</c:v>
                </c:pt>
                <c:pt idx="8">
                  <c:v>距离[0.74,0.76)</c:v>
                </c:pt>
                <c:pt idx="9">
                  <c:v>距离[0.76,0.78)</c:v>
                </c:pt>
                <c:pt idx="10">
                  <c:v>距离[0.78,0.8)</c:v>
                </c:pt>
                <c:pt idx="11">
                  <c:v>距离[0.8,0.82)</c:v>
                </c:pt>
                <c:pt idx="12">
                  <c:v>距离[0.82,0.84)</c:v>
                </c:pt>
                <c:pt idx="13">
                  <c:v>距离[0.84,0.86)</c:v>
                </c:pt>
                <c:pt idx="14">
                  <c:v>距离[0.86,0.88)</c:v>
                </c:pt>
              </c:strCache>
            </c:strRef>
          </c:cat>
          <c:val>
            <c:numRef>
              <c:f>'Purchase_N_0.729_d2_10%'!$D$105:$D$119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190785"/>
        <c:axId val="981623204"/>
      </c:barChart>
      <c:catAx>
        <c:axId val="63319078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623204"/>
        <c:crosses val="autoZero"/>
        <c:auto val="1"/>
        <c:lblAlgn val="ctr"/>
        <c:lblOffset val="100"/>
        <c:noMultiLvlLbl val="0"/>
      </c:catAx>
      <c:valAx>
        <c:axId val="981623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319078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'Purchase_N_0.729_d1_2%'!#REF!</c:f>
              <c:numCache>
                <c:ptCount val="0"/>
              </c:numCache>
            </c:numRef>
          </c:cat>
          <c:val>
            <c:numRef>
              <c:f>'Purchase_N_0.729_d1_2%'!#REF!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298672"/>
        <c:axId val="947300035"/>
      </c:barChart>
      <c:catAx>
        <c:axId val="50829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7300035"/>
        <c:crosses val="autoZero"/>
        <c:auto val="1"/>
        <c:lblAlgn val="ctr"/>
        <c:lblOffset val="100"/>
        <c:noMultiLvlLbl val="0"/>
      </c:catAx>
      <c:valAx>
        <c:axId val="9473000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82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'Purchase_N_0.729_d1_2%'!#REF!</c:f>
              <c:numCache>
                <c:ptCount val="0"/>
              </c:numCache>
            </c:numRef>
          </c:cat>
          <c:val>
            <c:numRef>
              <c:f>'Purchase_N_0.729_d1_2%'!#REF!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298672"/>
        <c:axId val="947300035"/>
      </c:barChart>
      <c:catAx>
        <c:axId val="50829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7300035"/>
        <c:crosses val="autoZero"/>
        <c:auto val="1"/>
        <c:lblAlgn val="ctr"/>
        <c:lblOffset val="100"/>
        <c:noMultiLvlLbl val="0"/>
      </c:catAx>
      <c:valAx>
        <c:axId val="9473000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82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'Purchase_N_0.729_d1_2%'!#REF!</c:f>
              <c:numCache>
                <c:ptCount val="0"/>
              </c:numCache>
            </c:numRef>
          </c:cat>
          <c:val>
            <c:numRef>
              <c:f>'Purchase_N_0.729_d1_2%'!#REF!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298672"/>
        <c:axId val="947300035"/>
      </c:barChart>
      <c:catAx>
        <c:axId val="50829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7300035"/>
        <c:crosses val="autoZero"/>
        <c:auto val="1"/>
        <c:lblAlgn val="ctr"/>
        <c:lblOffset val="100"/>
        <c:noMultiLvlLbl val="0"/>
      </c:catAx>
      <c:valAx>
        <c:axId val="9473000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82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'Purchase_N_0.729_d1_2%'!#REF!</c:f>
              <c:numCache>
                <c:ptCount val="0"/>
              </c:numCache>
            </c:numRef>
          </c:cat>
          <c:val>
            <c:numRef>
              <c:f>'Purchase_N_0.729_d1_2%'!#REF!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298672"/>
        <c:axId val="947300035"/>
      </c:barChart>
      <c:catAx>
        <c:axId val="50829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7300035"/>
        <c:crosses val="autoZero"/>
        <c:auto val="1"/>
        <c:lblAlgn val="ctr"/>
        <c:lblOffset val="100"/>
        <c:noMultiLvlLbl val="0"/>
      </c:catAx>
      <c:valAx>
        <c:axId val="9473000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82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[1]Sheet56!$D$991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距离[0.4,0.42)","距离[0.42,0.44)","距离[0.44,0.46)","距离[0.46,0.48)","距离[0.48,0.5)","距离[0.5,0.52)","距离[0.52,0.54)","距离[0.54,0.56)","距离[0.56,0.58)","距离[0.58,0.6)","距离[0.6,0.62)","距离[0.62,0.64)","距离[0.64,0.66)","距离[0.66,0.68)","距离[0.68,0.7)","距离[0.7,0.72)","距离[0.72,0.74)","距离[0.74,0.76)","距离[0.76,0.78)","距离[0.78,0.8)","距离[0.8,0.82)","距离[0.82,0.84)","距离[0.84,0.86)","距离[0.86,0.88)","距离[0.98,0.9)","距离[0.9,0.92)","距离[0.92,0.94)","距离[0.94,0.96)","距离[0.96,0.98)","距离[0.98,1)","距离[1,1.02)","距离[1.02,1.04)"}</c:f>
              <c:strCache>
                <c:ptCount val="32"/>
                <c:pt idx="0">
                  <c:v>距离[0.4,0.42)</c:v>
                </c:pt>
                <c:pt idx="1">
                  <c:v>距离[0.42,0.44)</c:v>
                </c:pt>
                <c:pt idx="2">
                  <c:v>距离[0.44,0.46)</c:v>
                </c:pt>
                <c:pt idx="3">
                  <c:v>距离[0.46,0.48)</c:v>
                </c:pt>
                <c:pt idx="4">
                  <c:v>距离[0.48,0.5)</c:v>
                </c:pt>
                <c:pt idx="5">
                  <c:v>距离[0.5,0.52)</c:v>
                </c:pt>
                <c:pt idx="6">
                  <c:v>距离[0.52,0.54)</c:v>
                </c:pt>
                <c:pt idx="7">
                  <c:v>距离[0.54,0.56)</c:v>
                </c:pt>
                <c:pt idx="8">
                  <c:v>距离[0.56,0.58)</c:v>
                </c:pt>
                <c:pt idx="9">
                  <c:v>距离[0.58,0.6)</c:v>
                </c:pt>
                <c:pt idx="10">
                  <c:v>距离[0.6,0.62)</c:v>
                </c:pt>
                <c:pt idx="11">
                  <c:v>距离[0.62,0.64)</c:v>
                </c:pt>
                <c:pt idx="12">
                  <c:v>距离[0.64,0.66)</c:v>
                </c:pt>
                <c:pt idx="13">
                  <c:v>距离[0.66,0.68)</c:v>
                </c:pt>
                <c:pt idx="14">
                  <c:v>距离[0.68,0.7)</c:v>
                </c:pt>
                <c:pt idx="15">
                  <c:v>距离[0.7,0.72)</c:v>
                </c:pt>
                <c:pt idx="16">
                  <c:v>距离[0.72,0.74)</c:v>
                </c:pt>
                <c:pt idx="17">
                  <c:v>距离[0.74,0.76)</c:v>
                </c:pt>
                <c:pt idx="18">
                  <c:v>距离[0.76,0.78)</c:v>
                </c:pt>
                <c:pt idx="19">
                  <c:v>距离[0.78,0.8)</c:v>
                </c:pt>
                <c:pt idx="20">
                  <c:v>距离[0.8,0.82)</c:v>
                </c:pt>
                <c:pt idx="21">
                  <c:v>距离[0.82,0.84)</c:v>
                </c:pt>
                <c:pt idx="22">
                  <c:v>距离[0.84,0.86)</c:v>
                </c:pt>
                <c:pt idx="23">
                  <c:v>距离[0.86,0.88)</c:v>
                </c:pt>
                <c:pt idx="24">
                  <c:v>距离[0.98,0.9)</c:v>
                </c:pt>
                <c:pt idx="25">
                  <c:v>距离[0.9,0.92)</c:v>
                </c:pt>
                <c:pt idx="26">
                  <c:v>距离[0.92,0.94)</c:v>
                </c:pt>
                <c:pt idx="27">
                  <c:v>距离[0.94,0.96)</c:v>
                </c:pt>
                <c:pt idx="28">
                  <c:v>距离[0.96,0.98)</c:v>
                </c:pt>
                <c:pt idx="29">
                  <c:v>距离[0.98,1)</c:v>
                </c:pt>
                <c:pt idx="30">
                  <c:v>距离[1,1.02)</c:v>
                </c:pt>
                <c:pt idx="31">
                  <c:v>距离[1.02,1.04)</c:v>
                </c:pt>
              </c:strCache>
            </c:strRef>
          </c:cat>
          <c:val>
            <c:numRef>
              <c:f>{2,12,12,8,51,41,26,108,78,40,108,128,46,62,112,30,24,49,9,9,17,4,3,5,1,0,0,0,0,0,0,1}</c:f>
              <c:numCache>
                <c:formatCode>General</c:formatCode>
                <c:ptCount val="32"/>
                <c:pt idx="0">
                  <c:v>2</c:v>
                </c:pt>
                <c:pt idx="1">
                  <c:v>12</c:v>
                </c:pt>
                <c:pt idx="2">
                  <c:v>12</c:v>
                </c:pt>
                <c:pt idx="3">
                  <c:v>8</c:v>
                </c:pt>
                <c:pt idx="4">
                  <c:v>51</c:v>
                </c:pt>
                <c:pt idx="5">
                  <c:v>41</c:v>
                </c:pt>
                <c:pt idx="6">
                  <c:v>26</c:v>
                </c:pt>
                <c:pt idx="7">
                  <c:v>108</c:v>
                </c:pt>
                <c:pt idx="8">
                  <c:v>78</c:v>
                </c:pt>
                <c:pt idx="9">
                  <c:v>40</c:v>
                </c:pt>
                <c:pt idx="10">
                  <c:v>108</c:v>
                </c:pt>
                <c:pt idx="11">
                  <c:v>128</c:v>
                </c:pt>
                <c:pt idx="12">
                  <c:v>46</c:v>
                </c:pt>
                <c:pt idx="13">
                  <c:v>62</c:v>
                </c:pt>
                <c:pt idx="14">
                  <c:v>112</c:v>
                </c:pt>
                <c:pt idx="15">
                  <c:v>30</c:v>
                </c:pt>
                <c:pt idx="16">
                  <c:v>24</c:v>
                </c:pt>
                <c:pt idx="17">
                  <c:v>49</c:v>
                </c:pt>
                <c:pt idx="18">
                  <c:v>9</c:v>
                </c:pt>
                <c:pt idx="19">
                  <c:v>9</c:v>
                </c:pt>
                <c:pt idx="20">
                  <c:v>17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749532"/>
        <c:axId val="453035229"/>
      </c:barChart>
      <c:catAx>
        <c:axId val="5327495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035229"/>
        <c:crosses val="autoZero"/>
        <c:auto val="1"/>
        <c:lblAlgn val="ctr"/>
        <c:lblOffset val="100"/>
        <c:noMultiLvlLbl val="0"/>
      </c:catAx>
      <c:valAx>
        <c:axId val="453035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27495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'Purchase_U_0.625_d1_4%'!$C$108:$C$113</c:f>
              <c:strCache>
                <c:ptCount val="6"/>
                <c:pt idx="0">
                  <c:v>距离[0.52,0.553)</c:v>
                </c:pt>
                <c:pt idx="1">
                  <c:v>距离[0.553,0.586)</c:v>
                </c:pt>
                <c:pt idx="2">
                  <c:v>距离[0.586,0.619)</c:v>
                </c:pt>
                <c:pt idx="3">
                  <c:v>距离[0.619,0.652)</c:v>
                </c:pt>
                <c:pt idx="4">
                  <c:v>距离[0.652,0.685)</c:v>
                </c:pt>
                <c:pt idx="5">
                  <c:v>距离[0.685,0.718)</c:v>
                </c:pt>
              </c:strCache>
            </c:strRef>
          </c:cat>
          <c:val>
            <c:numRef>
              <c:f>'Purchase_U_0.625_d1_4%'!$D$108:$D$113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921478"/>
        <c:axId val="892453052"/>
      </c:barChart>
      <c:catAx>
        <c:axId val="4289214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2453052"/>
        <c:crosses val="autoZero"/>
        <c:auto val="1"/>
        <c:lblAlgn val="ctr"/>
        <c:lblOffset val="100"/>
        <c:noMultiLvlLbl val="0"/>
      </c:catAx>
      <c:valAx>
        <c:axId val="8924530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89214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'Purchase_U_0.625_d1_2%'!#REF!</c:f>
              <c:numCache>
                <c:ptCount val="0"/>
              </c:numCache>
            </c:numRef>
          </c:cat>
          <c:val>
            <c:numRef>
              <c:f>'Purchase_U_0.625_d1_2%'!#REF!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217881"/>
        <c:axId val="230329459"/>
      </c:barChart>
      <c:catAx>
        <c:axId val="366217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0329459"/>
        <c:crosses val="autoZero"/>
        <c:auto val="1"/>
        <c:lblAlgn val="ctr"/>
        <c:lblOffset val="100"/>
        <c:noMultiLvlLbl val="0"/>
      </c:catAx>
      <c:valAx>
        <c:axId val="2303294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21788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'Purchase_U_0.625_d1_12%'!$C$100:$C$107</c:f>
              <c:strCache>
                <c:ptCount val="8"/>
                <c:pt idx="0">
                  <c:v>距离[0.525,0.55)</c:v>
                </c:pt>
                <c:pt idx="1">
                  <c:v>距离[0.55,0.575)</c:v>
                </c:pt>
                <c:pt idx="2">
                  <c:v>距离[0.575,0.6)</c:v>
                </c:pt>
                <c:pt idx="3">
                  <c:v>距离[0.6,0.625)</c:v>
                </c:pt>
                <c:pt idx="4">
                  <c:v>距离[0.625,0.65)</c:v>
                </c:pt>
                <c:pt idx="5">
                  <c:v>距离[0.65,0.675)</c:v>
                </c:pt>
                <c:pt idx="6">
                  <c:v>距离[0.675,0.7)</c:v>
                </c:pt>
                <c:pt idx="7">
                  <c:v>距离[0.725,0.7)</c:v>
                </c:pt>
              </c:strCache>
            </c:strRef>
          </c:cat>
          <c:val>
            <c:numRef>
              <c:f>'Purchase_U_0.625_d1_12%'!$D$100:$D$107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1608510"/>
        <c:axId val="740938224"/>
      </c:barChart>
      <c:catAx>
        <c:axId val="9816085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938224"/>
        <c:crosses val="autoZero"/>
        <c:auto val="1"/>
        <c:lblAlgn val="ctr"/>
        <c:lblOffset val="100"/>
        <c:noMultiLvlLbl val="0"/>
      </c:catAx>
      <c:valAx>
        <c:axId val="7409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60851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'Purchase_U_0.625_d2_2%'!$C$110:$C$116</c:f>
              <c:strCache>
                <c:ptCount val="7"/>
                <c:pt idx="0">
                  <c:v>距离[0.52,0.548)</c:v>
                </c:pt>
                <c:pt idx="1">
                  <c:v>距离[0.548,0.576)</c:v>
                </c:pt>
                <c:pt idx="2">
                  <c:v>距离[0.576,0.604)</c:v>
                </c:pt>
                <c:pt idx="3">
                  <c:v>距离[0.604,0.632)</c:v>
                </c:pt>
                <c:pt idx="4">
                  <c:v>距离[0.632,0.66)</c:v>
                </c:pt>
                <c:pt idx="5">
                  <c:v>距离[0.66,0.688)</c:v>
                </c:pt>
                <c:pt idx="6">
                  <c:v>距离[0.688,0.716)</c:v>
                </c:pt>
              </c:strCache>
            </c:strRef>
          </c:cat>
          <c:val>
            <c:numRef>
              <c:f>'Purchase_U_0.625_d2_2%'!$D$110:$D$116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422741"/>
        <c:axId val="63204315"/>
      </c:barChart>
      <c:catAx>
        <c:axId val="1864227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204315"/>
        <c:crosses val="autoZero"/>
        <c:auto val="1"/>
        <c:lblAlgn val="ctr"/>
        <c:lblOffset val="100"/>
        <c:noMultiLvlLbl val="0"/>
      </c:catAx>
      <c:valAx>
        <c:axId val="63204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64227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'Purchase_U_0.625_d1_4%'!$C$108:$C$113</c:f>
              <c:strCache>
                <c:ptCount val="6"/>
                <c:pt idx="0">
                  <c:v>距离[0.52,0.553)</c:v>
                </c:pt>
                <c:pt idx="1">
                  <c:v>距离[0.553,0.586)</c:v>
                </c:pt>
                <c:pt idx="2">
                  <c:v>距离[0.586,0.619)</c:v>
                </c:pt>
                <c:pt idx="3">
                  <c:v>距离[0.619,0.652)</c:v>
                </c:pt>
                <c:pt idx="4">
                  <c:v>距离[0.652,0.685)</c:v>
                </c:pt>
                <c:pt idx="5">
                  <c:v>距离[0.685,0.718)</c:v>
                </c:pt>
              </c:strCache>
            </c:strRef>
          </c:cat>
          <c:val>
            <c:numRef>
              <c:f>'Purchase_U_0.625_d1_4%'!$D$108:$D$113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921478"/>
        <c:axId val="892453052"/>
      </c:barChart>
      <c:catAx>
        <c:axId val="4289214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2453052"/>
        <c:crosses val="autoZero"/>
        <c:auto val="1"/>
        <c:lblAlgn val="ctr"/>
        <c:lblOffset val="100"/>
        <c:noMultiLvlLbl val="0"/>
      </c:catAx>
      <c:valAx>
        <c:axId val="8924530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89214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'Purchase_U_0.625_d1_2%'!#REF!</c:f>
              <c:numCache>
                <c:ptCount val="0"/>
              </c:numCache>
            </c:numRef>
          </c:cat>
          <c:val>
            <c:numRef>
              <c:f>'Purchase_U_0.625_d1_2%'!#REF!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217881"/>
        <c:axId val="230329459"/>
      </c:barChart>
      <c:catAx>
        <c:axId val="366217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0329459"/>
        <c:crosses val="autoZero"/>
        <c:auto val="1"/>
        <c:lblAlgn val="ctr"/>
        <c:lblOffset val="100"/>
        <c:noMultiLvlLbl val="0"/>
      </c:catAx>
      <c:valAx>
        <c:axId val="2303294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21788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'Purchase_U_0.625_d1_12%'!$C$100:$C$107</c:f>
              <c:strCache>
                <c:ptCount val="8"/>
                <c:pt idx="0">
                  <c:v>距离[0.525,0.55)</c:v>
                </c:pt>
                <c:pt idx="1">
                  <c:v>距离[0.55,0.575)</c:v>
                </c:pt>
                <c:pt idx="2">
                  <c:v>距离[0.575,0.6)</c:v>
                </c:pt>
                <c:pt idx="3">
                  <c:v>距离[0.6,0.625)</c:v>
                </c:pt>
                <c:pt idx="4">
                  <c:v>距离[0.625,0.65)</c:v>
                </c:pt>
                <c:pt idx="5">
                  <c:v>距离[0.65,0.675)</c:v>
                </c:pt>
                <c:pt idx="6">
                  <c:v>距离[0.675,0.7)</c:v>
                </c:pt>
                <c:pt idx="7">
                  <c:v>距离[0.725,0.7)</c:v>
                </c:pt>
              </c:strCache>
            </c:strRef>
          </c:cat>
          <c:val>
            <c:numRef>
              <c:f>'Purchase_U_0.625_d1_12%'!$D$100:$D$107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1608510"/>
        <c:axId val="740938224"/>
      </c:barChart>
      <c:catAx>
        <c:axId val="9816085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938224"/>
        <c:crosses val="autoZero"/>
        <c:auto val="1"/>
        <c:lblAlgn val="ctr"/>
        <c:lblOffset val="100"/>
        <c:noMultiLvlLbl val="0"/>
      </c:catAx>
      <c:valAx>
        <c:axId val="7409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60851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'Purchase_U_0.625_d3_2%'!$C$110:$C$116</c:f>
              <c:strCache>
                <c:ptCount val="7"/>
                <c:pt idx="0">
                  <c:v>距离[0.52,0.548)</c:v>
                </c:pt>
                <c:pt idx="1">
                  <c:v>距离[0.548,0.576)</c:v>
                </c:pt>
                <c:pt idx="2">
                  <c:v>距离[0.576,0.604)</c:v>
                </c:pt>
                <c:pt idx="3">
                  <c:v>距离[0.604,0.632)</c:v>
                </c:pt>
                <c:pt idx="4">
                  <c:v>距离[0.632,0.66)</c:v>
                </c:pt>
                <c:pt idx="5">
                  <c:v>距离[0.66,0.688)</c:v>
                </c:pt>
                <c:pt idx="6">
                  <c:v>距离[0.688,0.716)</c:v>
                </c:pt>
              </c:strCache>
            </c:strRef>
          </c:cat>
          <c:val>
            <c:numRef>
              <c:f>'Purchase_U_0.625_d3_2%'!$D$110:$D$116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2547099"/>
        <c:axId val="16832320"/>
      </c:barChart>
      <c:catAx>
        <c:axId val="8625470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832320"/>
        <c:crosses val="autoZero"/>
        <c:auto val="1"/>
        <c:lblAlgn val="ctr"/>
        <c:lblOffset val="100"/>
        <c:noMultiLvlLbl val="0"/>
      </c:catAx>
      <c:valAx>
        <c:axId val="168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25470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'Purchase_U_0.625_d1_4%'!$C$108:$C$113</c:f>
              <c:strCache>
                <c:ptCount val="6"/>
                <c:pt idx="0">
                  <c:v>距离[0.52,0.553)</c:v>
                </c:pt>
                <c:pt idx="1">
                  <c:v>距离[0.553,0.586)</c:v>
                </c:pt>
                <c:pt idx="2">
                  <c:v>距离[0.586,0.619)</c:v>
                </c:pt>
                <c:pt idx="3">
                  <c:v>距离[0.619,0.652)</c:v>
                </c:pt>
                <c:pt idx="4">
                  <c:v>距离[0.652,0.685)</c:v>
                </c:pt>
                <c:pt idx="5">
                  <c:v>距离[0.685,0.718)</c:v>
                </c:pt>
              </c:strCache>
            </c:strRef>
          </c:cat>
          <c:val>
            <c:numRef>
              <c:f>'Purchase_U_0.625_d1_4%'!$D$108:$D$113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921478"/>
        <c:axId val="892453052"/>
      </c:barChart>
      <c:catAx>
        <c:axId val="4289214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2453052"/>
        <c:crosses val="autoZero"/>
        <c:auto val="1"/>
        <c:lblAlgn val="ctr"/>
        <c:lblOffset val="100"/>
        <c:noMultiLvlLbl val="0"/>
      </c:catAx>
      <c:valAx>
        <c:axId val="8924530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89214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'Purchase_U_0.625_d1_2%'!#REF!</c:f>
              <c:numCache>
                <c:ptCount val="0"/>
              </c:numCache>
            </c:numRef>
          </c:cat>
          <c:val>
            <c:numRef>
              <c:f>'Purchase_U_0.625_d1_2%'!#REF!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217881"/>
        <c:axId val="230329459"/>
      </c:barChart>
      <c:catAx>
        <c:axId val="366217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0329459"/>
        <c:crosses val="autoZero"/>
        <c:auto val="1"/>
        <c:lblAlgn val="ctr"/>
        <c:lblOffset val="100"/>
        <c:noMultiLvlLbl val="0"/>
      </c:catAx>
      <c:valAx>
        <c:axId val="2303294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21788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'Purchase_U_0.625_d1_12%'!$C$100:$C$107</c:f>
              <c:strCache>
                <c:ptCount val="8"/>
                <c:pt idx="0">
                  <c:v>距离[0.525,0.55)</c:v>
                </c:pt>
                <c:pt idx="1">
                  <c:v>距离[0.55,0.575)</c:v>
                </c:pt>
                <c:pt idx="2">
                  <c:v>距离[0.575,0.6)</c:v>
                </c:pt>
                <c:pt idx="3">
                  <c:v>距离[0.6,0.625)</c:v>
                </c:pt>
                <c:pt idx="4">
                  <c:v>距离[0.625,0.65)</c:v>
                </c:pt>
                <c:pt idx="5">
                  <c:v>距离[0.65,0.675)</c:v>
                </c:pt>
                <c:pt idx="6">
                  <c:v>距离[0.675,0.7)</c:v>
                </c:pt>
                <c:pt idx="7">
                  <c:v>距离[0.725,0.7)</c:v>
                </c:pt>
              </c:strCache>
            </c:strRef>
          </c:cat>
          <c:val>
            <c:numRef>
              <c:f>'Purchase_U_0.625_d1_12%'!$D$100:$D$107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1608510"/>
        <c:axId val="740938224"/>
      </c:barChart>
      <c:catAx>
        <c:axId val="9816085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938224"/>
        <c:crosses val="autoZero"/>
        <c:auto val="1"/>
        <c:lblAlgn val="ctr"/>
        <c:lblOffset val="100"/>
        <c:noMultiLvlLbl val="0"/>
      </c:catAx>
      <c:valAx>
        <c:axId val="7409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60851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'Purchase_U_0.550_d1_2%'!$C$109:$C$115</c:f>
              <c:strCache>
                <c:ptCount val="7"/>
                <c:pt idx="0">
                  <c:v>距离[0.5,0.514)</c:v>
                </c:pt>
                <c:pt idx="1">
                  <c:v>距离[0.514,0.528)</c:v>
                </c:pt>
                <c:pt idx="2">
                  <c:v>距离[0.528,0.542)</c:v>
                </c:pt>
                <c:pt idx="3">
                  <c:v>距离[0.542,0.556)</c:v>
                </c:pt>
                <c:pt idx="4">
                  <c:v>距离[0.556,0.57)</c:v>
                </c:pt>
                <c:pt idx="5">
                  <c:v>距离[0.57,0.584)</c:v>
                </c:pt>
                <c:pt idx="6">
                  <c:v>距离[0.584,0.598)</c:v>
                </c:pt>
              </c:strCache>
            </c:strRef>
          </c:cat>
          <c:val>
            <c:numRef>
              <c:f>'Purchase_U_0.550_d1_2%'!$D$109:$D$115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713902"/>
        <c:axId val="215210127"/>
      </c:barChart>
      <c:catAx>
        <c:axId val="68271390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5210127"/>
        <c:crosses val="autoZero"/>
        <c:auto val="1"/>
        <c:lblAlgn val="ctr"/>
        <c:lblOffset val="100"/>
        <c:noMultiLvlLbl val="0"/>
      </c:catAx>
      <c:valAx>
        <c:axId val="2152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271390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'Purchase_U_0.550_d1_4%'!$C$107:$C$112</c:f>
              <c:strCache>
                <c:ptCount val="6"/>
                <c:pt idx="0">
                  <c:v>距离[0.5,0.516)</c:v>
                </c:pt>
                <c:pt idx="1">
                  <c:v>距离[0.516,0.532)</c:v>
                </c:pt>
                <c:pt idx="2">
                  <c:v>距离[0.532,0.548)</c:v>
                </c:pt>
                <c:pt idx="3">
                  <c:v>距离[0.548,0.564)</c:v>
                </c:pt>
                <c:pt idx="4">
                  <c:v>距离[0.564,0.58)</c:v>
                </c:pt>
                <c:pt idx="5">
                  <c:v>距离[0.58,0.596)</c:v>
                </c:pt>
              </c:strCache>
            </c:strRef>
          </c:cat>
          <c:val>
            <c:numRef>
              <c:f>'Purchase_U_0.550_d1_4%'!$D$107:$D$112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921108"/>
        <c:axId val="27055338"/>
      </c:barChart>
      <c:catAx>
        <c:axId val="4449211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55338"/>
        <c:crosses val="autoZero"/>
        <c:auto val="1"/>
        <c:lblAlgn val="ctr"/>
        <c:lblOffset val="100"/>
        <c:noMultiLvlLbl val="0"/>
      </c:catAx>
      <c:valAx>
        <c:axId val="270553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49211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'Purchase_U_0.550_d1_10%'!$C$101:$C$109</c:f>
              <c:strCache>
                <c:ptCount val="9"/>
                <c:pt idx="0">
                  <c:v>距离[0.5,0.511)</c:v>
                </c:pt>
                <c:pt idx="1">
                  <c:v>距离[0.511,0.522)</c:v>
                </c:pt>
                <c:pt idx="2">
                  <c:v>距离[0.522,0.533)</c:v>
                </c:pt>
                <c:pt idx="3">
                  <c:v>距离[0.533,0.544)</c:v>
                </c:pt>
                <c:pt idx="4">
                  <c:v>距离[0.544,0.555)</c:v>
                </c:pt>
                <c:pt idx="5">
                  <c:v>距离[0.555,0.566)</c:v>
                </c:pt>
                <c:pt idx="6">
                  <c:v>距离[0.566,0.577)</c:v>
                </c:pt>
                <c:pt idx="7">
                  <c:v>距离[0.577,0.588)</c:v>
                </c:pt>
                <c:pt idx="8">
                  <c:v>距离[0.588,0.599)</c:v>
                </c:pt>
              </c:strCache>
            </c:strRef>
          </c:cat>
          <c:val>
            <c:numRef>
              <c:f>'Purchase_U_0.550_d1_10%'!$D$101:$D$109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8827476"/>
        <c:axId val="959655070"/>
      </c:barChart>
      <c:catAx>
        <c:axId val="6188274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9655070"/>
        <c:crosses val="autoZero"/>
        <c:auto val="1"/>
        <c:lblAlgn val="ctr"/>
        <c:lblOffset val="100"/>
        <c:noMultiLvlLbl val="0"/>
      </c:catAx>
      <c:valAx>
        <c:axId val="9596550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88274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'Purchase_U_0.550_d1_12%'!$C$99:$C$106</c:f>
              <c:strCache>
                <c:ptCount val="8"/>
                <c:pt idx="0">
                  <c:v>距离[0.5,0.512)</c:v>
                </c:pt>
                <c:pt idx="1">
                  <c:v>距离[0.512,0.524)</c:v>
                </c:pt>
                <c:pt idx="2">
                  <c:v>距离[0.524,0.536)</c:v>
                </c:pt>
                <c:pt idx="3">
                  <c:v>距离[0.536,0.548)</c:v>
                </c:pt>
                <c:pt idx="4">
                  <c:v>距离[0.548,0.56)</c:v>
                </c:pt>
                <c:pt idx="5">
                  <c:v>距离[0.56,0.572)</c:v>
                </c:pt>
                <c:pt idx="6">
                  <c:v>距离[0.572,0.584)</c:v>
                </c:pt>
                <c:pt idx="7">
                  <c:v>距离[0.584,0.596)</c:v>
                </c:pt>
              </c:strCache>
            </c:strRef>
          </c:cat>
          <c:val>
            <c:numRef>
              <c:f>'Purchase_U_0.550_d1_12%'!$D$99:$D$106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063613"/>
        <c:axId val="280910921"/>
      </c:barChart>
      <c:catAx>
        <c:axId val="2900636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910921"/>
        <c:crosses val="autoZero"/>
        <c:auto val="1"/>
        <c:lblAlgn val="ctr"/>
        <c:lblOffset val="100"/>
        <c:noMultiLvlLbl val="0"/>
      </c:catAx>
      <c:valAx>
        <c:axId val="2809109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006361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'Purchase_U_0.550_d1_2%'!$C$109:$C$115</c:f>
              <c:strCache>
                <c:ptCount val="7"/>
                <c:pt idx="0">
                  <c:v>距离[0.5,0.514)</c:v>
                </c:pt>
                <c:pt idx="1">
                  <c:v>距离[0.514,0.528)</c:v>
                </c:pt>
                <c:pt idx="2">
                  <c:v>距离[0.528,0.542)</c:v>
                </c:pt>
                <c:pt idx="3">
                  <c:v>距离[0.542,0.556)</c:v>
                </c:pt>
                <c:pt idx="4">
                  <c:v>距离[0.556,0.57)</c:v>
                </c:pt>
                <c:pt idx="5">
                  <c:v>距离[0.57,0.584)</c:v>
                </c:pt>
                <c:pt idx="6">
                  <c:v>距离[0.584,0.598)</c:v>
                </c:pt>
              </c:strCache>
            </c:strRef>
          </c:cat>
          <c:val>
            <c:numRef>
              <c:f>'Purchase_U_0.550_d1_2%'!$D$109:$D$115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713902"/>
        <c:axId val="215210127"/>
      </c:barChart>
      <c:catAx>
        <c:axId val="68271390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5210127"/>
        <c:crosses val="autoZero"/>
        <c:auto val="1"/>
        <c:lblAlgn val="ctr"/>
        <c:lblOffset val="100"/>
        <c:noMultiLvlLbl val="0"/>
      </c:catAx>
      <c:valAx>
        <c:axId val="2152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271390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'Purchase_U_0.550_d1_4%'!$C$107:$C$112</c:f>
              <c:strCache>
                <c:ptCount val="6"/>
                <c:pt idx="0">
                  <c:v>距离[0.5,0.516)</c:v>
                </c:pt>
                <c:pt idx="1">
                  <c:v>距离[0.516,0.532)</c:v>
                </c:pt>
                <c:pt idx="2">
                  <c:v>距离[0.532,0.548)</c:v>
                </c:pt>
                <c:pt idx="3">
                  <c:v>距离[0.548,0.564)</c:v>
                </c:pt>
                <c:pt idx="4">
                  <c:v>距离[0.564,0.58)</c:v>
                </c:pt>
                <c:pt idx="5">
                  <c:v>距离[0.58,0.596)</c:v>
                </c:pt>
              </c:strCache>
            </c:strRef>
          </c:cat>
          <c:val>
            <c:numRef>
              <c:f>'Purchase_U_0.550_d1_4%'!$D$107:$D$112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921108"/>
        <c:axId val="27055338"/>
      </c:barChart>
      <c:catAx>
        <c:axId val="4449211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55338"/>
        <c:crosses val="autoZero"/>
        <c:auto val="1"/>
        <c:lblAlgn val="ctr"/>
        <c:lblOffset val="100"/>
        <c:noMultiLvlLbl val="0"/>
      </c:catAx>
      <c:valAx>
        <c:axId val="270553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49211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'Purchase_U_0.550_d1_10%'!$C$101:$C$109</c:f>
              <c:strCache>
                <c:ptCount val="9"/>
                <c:pt idx="0">
                  <c:v>距离[0.5,0.511)</c:v>
                </c:pt>
                <c:pt idx="1">
                  <c:v>距离[0.511,0.522)</c:v>
                </c:pt>
                <c:pt idx="2">
                  <c:v>距离[0.522,0.533)</c:v>
                </c:pt>
                <c:pt idx="3">
                  <c:v>距离[0.533,0.544)</c:v>
                </c:pt>
                <c:pt idx="4">
                  <c:v>距离[0.544,0.555)</c:v>
                </c:pt>
                <c:pt idx="5">
                  <c:v>距离[0.555,0.566)</c:v>
                </c:pt>
                <c:pt idx="6">
                  <c:v>距离[0.566,0.577)</c:v>
                </c:pt>
                <c:pt idx="7">
                  <c:v>距离[0.577,0.588)</c:v>
                </c:pt>
                <c:pt idx="8">
                  <c:v>距离[0.588,0.599)</c:v>
                </c:pt>
              </c:strCache>
            </c:strRef>
          </c:cat>
          <c:val>
            <c:numRef>
              <c:f>'Purchase_U_0.550_d1_10%'!$D$101:$D$109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8827476"/>
        <c:axId val="959655070"/>
      </c:barChart>
      <c:catAx>
        <c:axId val="6188274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9655070"/>
        <c:crosses val="autoZero"/>
        <c:auto val="1"/>
        <c:lblAlgn val="ctr"/>
        <c:lblOffset val="100"/>
        <c:noMultiLvlLbl val="0"/>
      </c:catAx>
      <c:valAx>
        <c:axId val="9596550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88274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'Purchase_U_0.550_d1_12%'!$C$99:$C$106</c:f>
              <c:strCache>
                <c:ptCount val="8"/>
                <c:pt idx="0">
                  <c:v>距离[0.5,0.512)</c:v>
                </c:pt>
                <c:pt idx="1">
                  <c:v>距离[0.512,0.524)</c:v>
                </c:pt>
                <c:pt idx="2">
                  <c:v>距离[0.524,0.536)</c:v>
                </c:pt>
                <c:pt idx="3">
                  <c:v>距离[0.536,0.548)</c:v>
                </c:pt>
                <c:pt idx="4">
                  <c:v>距离[0.548,0.56)</c:v>
                </c:pt>
                <c:pt idx="5">
                  <c:v>距离[0.56,0.572)</c:v>
                </c:pt>
                <c:pt idx="6">
                  <c:v>距离[0.572,0.584)</c:v>
                </c:pt>
                <c:pt idx="7">
                  <c:v>距离[0.584,0.596)</c:v>
                </c:pt>
              </c:strCache>
            </c:strRef>
          </c:cat>
          <c:val>
            <c:numRef>
              <c:f>'Purchase_U_0.550_d1_12%'!$D$99:$D$106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063613"/>
        <c:axId val="280910921"/>
      </c:barChart>
      <c:catAx>
        <c:axId val="2900636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0910921"/>
        <c:crosses val="autoZero"/>
        <c:auto val="1"/>
        <c:lblAlgn val="ctr"/>
        <c:lblOffset val="100"/>
        <c:noMultiLvlLbl val="0"/>
      </c:catAx>
      <c:valAx>
        <c:axId val="2809109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006361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'Purchase_U_0.550_d3_2%'!$C$109:$C$115</c:f>
              <c:strCache>
                <c:ptCount val="7"/>
                <c:pt idx="0">
                  <c:v>距离[0.472,0.497)</c:v>
                </c:pt>
                <c:pt idx="1">
                  <c:v>距离[0.497,0.522)</c:v>
                </c:pt>
                <c:pt idx="2">
                  <c:v>距离[0.522,0.547)</c:v>
                </c:pt>
                <c:pt idx="3">
                  <c:v>距离[0.547,0.572)</c:v>
                </c:pt>
                <c:pt idx="4">
                  <c:v>距离[0.572,0.597)</c:v>
                </c:pt>
                <c:pt idx="5">
                  <c:v>距离[0.597,0.622)</c:v>
                </c:pt>
                <c:pt idx="6">
                  <c:v>距离[0.622,0.647)</c:v>
                </c:pt>
              </c:strCache>
            </c:strRef>
          </c:cat>
          <c:val>
            <c:numRef>
              <c:f>'Purchase_U_0.550_d3_2%'!$D$109:$D$115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8048006"/>
        <c:axId val="981142953"/>
      </c:barChart>
      <c:catAx>
        <c:axId val="3280480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142953"/>
        <c:crosses val="autoZero"/>
        <c:auto val="1"/>
        <c:lblAlgn val="ctr"/>
        <c:lblOffset val="100"/>
        <c:noMultiLvlLbl val="0"/>
      </c:catAx>
      <c:valAx>
        <c:axId val="9811429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80480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'Purchase_U_0.550_d3_4%'!$C$106:$C$111</c:f>
              <c:strCache>
                <c:ptCount val="6"/>
                <c:pt idx="0">
                  <c:v>距离[0.472,0.502)</c:v>
                </c:pt>
                <c:pt idx="1">
                  <c:v>距离[0.502,0.532)</c:v>
                </c:pt>
                <c:pt idx="2">
                  <c:v>距离[0.532,0.562)</c:v>
                </c:pt>
                <c:pt idx="3">
                  <c:v>距离[0.562,0.592)</c:v>
                </c:pt>
                <c:pt idx="4">
                  <c:v>距离[0.592,0.622)</c:v>
                </c:pt>
                <c:pt idx="5">
                  <c:v>距离[0.622,0.652)</c:v>
                </c:pt>
              </c:strCache>
            </c:strRef>
          </c:cat>
          <c:val>
            <c:numRef>
              <c:f>'Purchase_U_0.550_d3_4%'!$D$106:$D$111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16778"/>
        <c:axId val="203072268"/>
      </c:barChart>
      <c:catAx>
        <c:axId val="483167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3072268"/>
        <c:crosses val="autoZero"/>
        <c:auto val="1"/>
        <c:lblAlgn val="ctr"/>
        <c:lblOffset val="100"/>
        <c:noMultiLvlLbl val="0"/>
      </c:catAx>
      <c:valAx>
        <c:axId val="2030722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167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'Purchase_U_0.550_d3_12%'!$C$99:$C$106</c:f>
              <c:strCache>
                <c:ptCount val="8"/>
                <c:pt idx="0">
                  <c:v>距离[0.49,0.508)</c:v>
                </c:pt>
                <c:pt idx="1">
                  <c:v>距离[0.508,0.526)</c:v>
                </c:pt>
                <c:pt idx="2">
                  <c:v>距离[0.526,0.544)</c:v>
                </c:pt>
                <c:pt idx="3">
                  <c:v>距离[0.544,0.562)</c:v>
                </c:pt>
                <c:pt idx="4">
                  <c:v>距离[0.562,0.58)</c:v>
                </c:pt>
                <c:pt idx="5">
                  <c:v>距离[0.58,0.598)</c:v>
                </c:pt>
                <c:pt idx="6">
                  <c:v>距离[0.598,0.616)</c:v>
                </c:pt>
                <c:pt idx="7">
                  <c:v>距离[0.616,0.634)</c:v>
                </c:pt>
              </c:strCache>
            </c:strRef>
          </c:cat>
          <c:val>
            <c:numRef>
              <c:f>'Purchase_U_0.550_d3_12%'!$D$99:$D$106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8133895"/>
        <c:axId val="661350336"/>
      </c:barChart>
      <c:catAx>
        <c:axId val="958133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1350336"/>
        <c:crosses val="autoZero"/>
        <c:auto val="1"/>
        <c:lblAlgn val="ctr"/>
        <c:lblOffset val="100"/>
        <c:noMultiLvlLbl val="0"/>
      </c:catAx>
      <c:valAx>
        <c:axId val="6613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133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'Purchase_U_0.729_d1_2%'!$C$114:$C$120</c:f>
              <c:strCache>
                <c:ptCount val="7"/>
                <c:pt idx="0">
                  <c:v>距离[0.6,0.635)</c:v>
                </c:pt>
                <c:pt idx="1">
                  <c:v>距离[0.635,0.67)</c:v>
                </c:pt>
                <c:pt idx="2">
                  <c:v>距离[0.67,0.705)</c:v>
                </c:pt>
                <c:pt idx="3">
                  <c:v>距离[0.705,0.74)</c:v>
                </c:pt>
                <c:pt idx="4">
                  <c:v>距离[0.74,0.775)</c:v>
                </c:pt>
                <c:pt idx="5">
                  <c:v>距离[0.775,0.81)</c:v>
                </c:pt>
                <c:pt idx="6">
                  <c:v>距离[0.81,0.845)</c:v>
                </c:pt>
              </c:strCache>
            </c:strRef>
          </c:cat>
          <c:val>
            <c:numRef>
              <c:f>'Purchase_U_0.729_d1_2%'!$D$114:$D$120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7961840"/>
        <c:axId val="866624302"/>
      </c:barChart>
      <c:catAx>
        <c:axId val="76796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624302"/>
        <c:crosses val="autoZero"/>
        <c:auto val="1"/>
        <c:lblAlgn val="ctr"/>
        <c:lblOffset val="100"/>
        <c:noMultiLvlLbl val="0"/>
      </c:catAx>
      <c:valAx>
        <c:axId val="866624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96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'Purchase_U_0.729_d1_4%'!$C$112:$C$117</c:f>
              <c:strCache>
                <c:ptCount val="6"/>
                <c:pt idx="0">
                  <c:v>距离[0.6,0.641)</c:v>
                </c:pt>
                <c:pt idx="1">
                  <c:v>距离[0.641,0.682)</c:v>
                </c:pt>
                <c:pt idx="2">
                  <c:v>距离[0.682,0.723)</c:v>
                </c:pt>
                <c:pt idx="3">
                  <c:v>距离[0.723,0.764)</c:v>
                </c:pt>
                <c:pt idx="4">
                  <c:v>距离[0.764,0.805)</c:v>
                </c:pt>
                <c:pt idx="5">
                  <c:v>距离[0.805,0.846)</c:v>
                </c:pt>
              </c:strCache>
            </c:strRef>
          </c:cat>
          <c:val>
            <c:numRef>
              <c:f>'Purchase_U_0.729_d1_4%'!$D$112:$D$117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380688"/>
        <c:axId val="706077329"/>
      </c:barChart>
      <c:catAx>
        <c:axId val="41738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6077329"/>
        <c:crosses val="autoZero"/>
        <c:auto val="1"/>
        <c:lblAlgn val="ctr"/>
        <c:lblOffset val="100"/>
        <c:noMultiLvlLbl val="0"/>
      </c:catAx>
      <c:valAx>
        <c:axId val="7060773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738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'Purchase_U_0.729_d1_10%'!$C$106:$C$114</c:f>
              <c:strCache>
                <c:ptCount val="9"/>
                <c:pt idx="0">
                  <c:v>距离[0.6,0.626)</c:v>
                </c:pt>
                <c:pt idx="1">
                  <c:v>距离[0.626,0.652)</c:v>
                </c:pt>
                <c:pt idx="2">
                  <c:v>距离[0.652,0.678)</c:v>
                </c:pt>
                <c:pt idx="3">
                  <c:v>距离[0.678,0.704)</c:v>
                </c:pt>
                <c:pt idx="4">
                  <c:v>距离[0.704,0.73)</c:v>
                </c:pt>
                <c:pt idx="5">
                  <c:v>距离[0.73,0.756)</c:v>
                </c:pt>
                <c:pt idx="6">
                  <c:v>距离[0.756,0.782)</c:v>
                </c:pt>
                <c:pt idx="7">
                  <c:v>距离[0.782,0.808)</c:v>
                </c:pt>
                <c:pt idx="8">
                  <c:v>距离[0.808,0.834)</c:v>
                </c:pt>
              </c:strCache>
            </c:strRef>
          </c:cat>
          <c:val>
            <c:numRef>
              <c:f>'Purchase_U_0.729_d1_10%'!$D$106:$D$114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37405"/>
        <c:axId val="631110129"/>
      </c:barChart>
      <c:catAx>
        <c:axId val="350374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110129"/>
        <c:crosses val="autoZero"/>
        <c:auto val="1"/>
        <c:lblAlgn val="ctr"/>
        <c:lblOffset val="100"/>
        <c:noMultiLvlLbl val="0"/>
      </c:catAx>
      <c:valAx>
        <c:axId val="6311101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3740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'Purchase_U_0.729_d1_12%'!$C$104:$C$111</c:f>
              <c:strCache>
                <c:ptCount val="8"/>
                <c:pt idx="0">
                  <c:v>距离[0.6,0.63)</c:v>
                </c:pt>
                <c:pt idx="1">
                  <c:v>距离[0.63,0.66)</c:v>
                </c:pt>
                <c:pt idx="2">
                  <c:v>距离[0.66,0.69)</c:v>
                </c:pt>
                <c:pt idx="3">
                  <c:v>距离[0.69,0.72)</c:v>
                </c:pt>
                <c:pt idx="4">
                  <c:v>距离[0.72,0.75)</c:v>
                </c:pt>
                <c:pt idx="5">
                  <c:v>距离[0.75,0.78)</c:v>
                </c:pt>
                <c:pt idx="6">
                  <c:v>距离[0.78,0.81)</c:v>
                </c:pt>
                <c:pt idx="7">
                  <c:v>距离[0.81,0.84)</c:v>
                </c:pt>
              </c:strCache>
            </c:strRef>
          </c:cat>
          <c:val>
            <c:numRef>
              <c:f>'Purchase_U_0.729_d1_12%'!$D$104:$D$111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7680117"/>
        <c:axId val="785838066"/>
      </c:barChart>
      <c:catAx>
        <c:axId val="987680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5838066"/>
        <c:crosses val="autoZero"/>
        <c:auto val="1"/>
        <c:lblAlgn val="ctr"/>
        <c:lblOffset val="100"/>
        <c:noMultiLvlLbl val="0"/>
      </c:catAx>
      <c:valAx>
        <c:axId val="7858380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768011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'Purchase_U_0.729_d1_2%'!$C$114:$C$120</c:f>
              <c:strCache>
                <c:ptCount val="7"/>
                <c:pt idx="0">
                  <c:v>距离[0.6,0.635)</c:v>
                </c:pt>
                <c:pt idx="1">
                  <c:v>距离[0.635,0.67)</c:v>
                </c:pt>
                <c:pt idx="2">
                  <c:v>距离[0.67,0.705)</c:v>
                </c:pt>
                <c:pt idx="3">
                  <c:v>距离[0.705,0.74)</c:v>
                </c:pt>
                <c:pt idx="4">
                  <c:v>距离[0.74,0.775)</c:v>
                </c:pt>
                <c:pt idx="5">
                  <c:v>距离[0.775,0.81)</c:v>
                </c:pt>
                <c:pt idx="6">
                  <c:v>距离[0.81,0.845)</c:v>
                </c:pt>
              </c:strCache>
            </c:strRef>
          </c:cat>
          <c:val>
            <c:numRef>
              <c:f>'Purchase_U_0.729_d1_2%'!$D$114:$D$120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7961840"/>
        <c:axId val="866624302"/>
      </c:barChart>
      <c:catAx>
        <c:axId val="76796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624302"/>
        <c:crosses val="autoZero"/>
        <c:auto val="1"/>
        <c:lblAlgn val="ctr"/>
        <c:lblOffset val="100"/>
        <c:noMultiLvlLbl val="0"/>
      </c:catAx>
      <c:valAx>
        <c:axId val="866624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96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'Purchase_U_0.729_d1_4%'!$C$112:$C$117</c:f>
              <c:strCache>
                <c:ptCount val="6"/>
                <c:pt idx="0">
                  <c:v>距离[0.6,0.641)</c:v>
                </c:pt>
                <c:pt idx="1">
                  <c:v>距离[0.641,0.682)</c:v>
                </c:pt>
                <c:pt idx="2">
                  <c:v>距离[0.682,0.723)</c:v>
                </c:pt>
                <c:pt idx="3">
                  <c:v>距离[0.723,0.764)</c:v>
                </c:pt>
                <c:pt idx="4">
                  <c:v>距离[0.764,0.805)</c:v>
                </c:pt>
                <c:pt idx="5">
                  <c:v>距离[0.805,0.846)</c:v>
                </c:pt>
              </c:strCache>
            </c:strRef>
          </c:cat>
          <c:val>
            <c:numRef>
              <c:f>'Purchase_U_0.729_d1_4%'!$D$112:$D$117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380688"/>
        <c:axId val="706077329"/>
      </c:barChart>
      <c:catAx>
        <c:axId val="41738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6077329"/>
        <c:crosses val="autoZero"/>
        <c:auto val="1"/>
        <c:lblAlgn val="ctr"/>
        <c:lblOffset val="100"/>
        <c:noMultiLvlLbl val="0"/>
      </c:catAx>
      <c:valAx>
        <c:axId val="7060773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738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'Purchase_U_0.729_d1_10%'!$C$106:$C$114</c:f>
              <c:strCache>
                <c:ptCount val="9"/>
                <c:pt idx="0">
                  <c:v>距离[0.6,0.626)</c:v>
                </c:pt>
                <c:pt idx="1">
                  <c:v>距离[0.626,0.652)</c:v>
                </c:pt>
                <c:pt idx="2">
                  <c:v>距离[0.652,0.678)</c:v>
                </c:pt>
                <c:pt idx="3">
                  <c:v>距离[0.678,0.704)</c:v>
                </c:pt>
                <c:pt idx="4">
                  <c:v>距离[0.704,0.73)</c:v>
                </c:pt>
                <c:pt idx="5">
                  <c:v>距离[0.73,0.756)</c:v>
                </c:pt>
                <c:pt idx="6">
                  <c:v>距离[0.756,0.782)</c:v>
                </c:pt>
                <c:pt idx="7">
                  <c:v>距离[0.782,0.808)</c:v>
                </c:pt>
                <c:pt idx="8">
                  <c:v>距离[0.808,0.834)</c:v>
                </c:pt>
              </c:strCache>
            </c:strRef>
          </c:cat>
          <c:val>
            <c:numRef>
              <c:f>'Purchase_U_0.729_d1_10%'!$D$106:$D$114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37405"/>
        <c:axId val="631110129"/>
      </c:barChart>
      <c:catAx>
        <c:axId val="350374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110129"/>
        <c:crosses val="autoZero"/>
        <c:auto val="1"/>
        <c:lblAlgn val="ctr"/>
        <c:lblOffset val="100"/>
        <c:noMultiLvlLbl val="0"/>
      </c:catAx>
      <c:valAx>
        <c:axId val="6311101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3740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'Purchase_U_0.729_d1_12%'!$C$104:$C$111</c:f>
              <c:strCache>
                <c:ptCount val="8"/>
                <c:pt idx="0">
                  <c:v>距离[0.6,0.63)</c:v>
                </c:pt>
                <c:pt idx="1">
                  <c:v>距离[0.63,0.66)</c:v>
                </c:pt>
                <c:pt idx="2">
                  <c:v>距离[0.66,0.69)</c:v>
                </c:pt>
                <c:pt idx="3">
                  <c:v>距离[0.69,0.72)</c:v>
                </c:pt>
                <c:pt idx="4">
                  <c:v>距离[0.72,0.75)</c:v>
                </c:pt>
                <c:pt idx="5">
                  <c:v>距离[0.75,0.78)</c:v>
                </c:pt>
                <c:pt idx="6">
                  <c:v>距离[0.78,0.81)</c:v>
                </c:pt>
                <c:pt idx="7">
                  <c:v>距离[0.81,0.84)</c:v>
                </c:pt>
              </c:strCache>
            </c:strRef>
          </c:cat>
          <c:val>
            <c:numRef>
              <c:f>'Purchase_U_0.729_d1_12%'!$D$104:$D$111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7680117"/>
        <c:axId val="785838066"/>
      </c:barChart>
      <c:catAx>
        <c:axId val="987680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5838066"/>
        <c:crosses val="autoZero"/>
        <c:auto val="1"/>
        <c:lblAlgn val="ctr"/>
        <c:lblOffset val="100"/>
        <c:noMultiLvlLbl val="0"/>
      </c:catAx>
      <c:valAx>
        <c:axId val="7858380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768011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'Purchase_U_0.729_d1_2%'!$C$114:$C$120</c:f>
              <c:strCache>
                <c:ptCount val="7"/>
                <c:pt idx="0">
                  <c:v>距离[0.6,0.635)</c:v>
                </c:pt>
                <c:pt idx="1">
                  <c:v>距离[0.635,0.67)</c:v>
                </c:pt>
                <c:pt idx="2">
                  <c:v>距离[0.67,0.705)</c:v>
                </c:pt>
                <c:pt idx="3">
                  <c:v>距离[0.705,0.74)</c:v>
                </c:pt>
                <c:pt idx="4">
                  <c:v>距离[0.74,0.775)</c:v>
                </c:pt>
                <c:pt idx="5">
                  <c:v>距离[0.775,0.81)</c:v>
                </c:pt>
                <c:pt idx="6">
                  <c:v>距离[0.81,0.845)</c:v>
                </c:pt>
              </c:strCache>
            </c:strRef>
          </c:cat>
          <c:val>
            <c:numRef>
              <c:f>'Purchase_U_0.729_d1_2%'!$D$114:$D$120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7961840"/>
        <c:axId val="866624302"/>
      </c:barChart>
      <c:catAx>
        <c:axId val="76796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624302"/>
        <c:crosses val="autoZero"/>
        <c:auto val="1"/>
        <c:lblAlgn val="ctr"/>
        <c:lblOffset val="100"/>
        <c:noMultiLvlLbl val="0"/>
      </c:catAx>
      <c:valAx>
        <c:axId val="866624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96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'Purchase_U_0.729_d1_4%'!$C$112:$C$117</c:f>
              <c:strCache>
                <c:ptCount val="6"/>
                <c:pt idx="0">
                  <c:v>距离[0.6,0.641)</c:v>
                </c:pt>
                <c:pt idx="1">
                  <c:v>距离[0.641,0.682)</c:v>
                </c:pt>
                <c:pt idx="2">
                  <c:v>距离[0.682,0.723)</c:v>
                </c:pt>
                <c:pt idx="3">
                  <c:v>距离[0.723,0.764)</c:v>
                </c:pt>
                <c:pt idx="4">
                  <c:v>距离[0.764,0.805)</c:v>
                </c:pt>
                <c:pt idx="5">
                  <c:v>距离[0.805,0.846)</c:v>
                </c:pt>
              </c:strCache>
            </c:strRef>
          </c:cat>
          <c:val>
            <c:numRef>
              <c:f>'Purchase_U_0.729_d1_4%'!$D$112:$D$117</c:f>
              <c:numCache>
                <c:formatCode>General</c:formatCode>
                <c:ptCount val="6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7380688"/>
        <c:axId val="706077329"/>
      </c:barChart>
      <c:catAx>
        <c:axId val="41738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6077329"/>
        <c:crosses val="autoZero"/>
        <c:auto val="1"/>
        <c:lblAlgn val="ctr"/>
        <c:lblOffset val="100"/>
        <c:noMultiLvlLbl val="0"/>
      </c:catAx>
      <c:valAx>
        <c:axId val="7060773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738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'Purchase_U_0.729_d3_10%'!$C$100:$C$104</c:f>
              <c:strCache>
                <c:ptCount val="5"/>
                <c:pt idx="0">
                  <c:v>距离[0.6,0.65)</c:v>
                </c:pt>
                <c:pt idx="1">
                  <c:v>距离[0.65,0.7)</c:v>
                </c:pt>
                <c:pt idx="2">
                  <c:v>距离[0.7,0.75)</c:v>
                </c:pt>
                <c:pt idx="3">
                  <c:v>距离[0.75,0.8)</c:v>
                </c:pt>
                <c:pt idx="4">
                  <c:v>距离[0.8,0.85)</c:v>
                </c:pt>
              </c:strCache>
            </c:strRef>
          </c:cat>
          <c:val>
            <c:numRef>
              <c:f>'Purchase_U_0.729_d3_10%'!$D$100:$D$104</c:f>
              <c:numCache>
                <c:formatCode>General</c:formatCode>
                <c:ptCount val="5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491049"/>
        <c:axId val="259273183"/>
      </c:barChart>
      <c:catAx>
        <c:axId val="1164910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9273183"/>
        <c:crosses val="autoZero"/>
        <c:auto val="1"/>
        <c:lblAlgn val="ctr"/>
        <c:lblOffset val="100"/>
        <c:noMultiLvlLbl val="0"/>
      </c:catAx>
      <c:valAx>
        <c:axId val="25927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64910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'[2023.1.1_Purchase100_剔除比例.xlsx.C350C77A37CA5C1BF968251276A8A984.20230104154145324.et]Purchase_U_0.729_d1_12%'!$C$104:$C$111</c:f>
              <c:strCache>
                <c:ptCount val="8"/>
                <c:pt idx="0">
                  <c:v>距离[0.6,0.63)</c:v>
                </c:pt>
                <c:pt idx="1">
                  <c:v>距离[0.63,0.66)</c:v>
                </c:pt>
                <c:pt idx="2">
                  <c:v>距离[0.66,0.69)</c:v>
                </c:pt>
                <c:pt idx="3">
                  <c:v>距离[0.69,0.72)</c:v>
                </c:pt>
                <c:pt idx="4">
                  <c:v>距离[0.72,0.75)</c:v>
                </c:pt>
                <c:pt idx="5">
                  <c:v>距离[0.75,0.78)</c:v>
                </c:pt>
                <c:pt idx="6">
                  <c:v>距离[0.78,0.81)</c:v>
                </c:pt>
                <c:pt idx="7">
                  <c:v>距离[0.81,0.84)</c:v>
                </c:pt>
              </c:strCache>
            </c:strRef>
          </c:cat>
          <c:val>
            <c:numRef>
              <c:f>'[2023.1.1_Purchase100_剔除比例.xlsx.C350C77A37CA5C1BF968251276A8A984.20230104154145324.et]Purchase_U_0.729_d1_12%'!$D$104:$D$111</c:f>
              <c:numCache>
                <c:formatCode>General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7680117"/>
        <c:axId val="785838066"/>
      </c:barChart>
      <c:catAx>
        <c:axId val="987680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5838066"/>
        <c:crosses val="autoZero"/>
        <c:auto val="1"/>
        <c:lblAlgn val="ctr"/>
        <c:lblOffset val="100"/>
        <c:noMultiLvlLbl val="0"/>
      </c:catAx>
      <c:valAx>
        <c:axId val="7858380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768011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673100</xdr:colOff>
      <xdr:row>992</xdr:row>
      <xdr:rowOff>130175</xdr:rowOff>
    </xdr:from>
    <xdr:to>
      <xdr:col>12</xdr:col>
      <xdr:colOff>444500</xdr:colOff>
      <xdr:row>1008</xdr:row>
      <xdr:rowOff>130175</xdr:rowOff>
    </xdr:to>
    <xdr:graphicFrame>
      <xdr:nvGraphicFramePr>
        <xdr:cNvPr id="4" name="图表 3"/>
        <xdr:cNvGraphicFramePr/>
      </xdr:nvGraphicFramePr>
      <xdr:xfrm>
        <a:off x="5778500" y="1702085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25400</xdr:colOff>
      <xdr:row>107</xdr:row>
      <xdr:rowOff>57150</xdr:rowOff>
    </xdr:from>
    <xdr:to>
      <xdr:col>10</xdr:col>
      <xdr:colOff>892175</xdr:colOff>
      <xdr:row>123</xdr:row>
      <xdr:rowOff>57150</xdr:rowOff>
    </xdr:to>
    <xdr:graphicFrame>
      <xdr:nvGraphicFramePr>
        <xdr:cNvPr id="2" name="图表 1"/>
        <xdr:cNvGraphicFramePr/>
      </xdr:nvGraphicFramePr>
      <xdr:xfrm>
        <a:off x="4673600" y="1840230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25400</xdr:colOff>
      <xdr:row>105</xdr:row>
      <xdr:rowOff>57150</xdr:rowOff>
    </xdr:from>
    <xdr:to>
      <xdr:col>10</xdr:col>
      <xdr:colOff>892175</xdr:colOff>
      <xdr:row>121</xdr:row>
      <xdr:rowOff>57150</xdr:rowOff>
    </xdr:to>
    <xdr:graphicFrame>
      <xdr:nvGraphicFramePr>
        <xdr:cNvPr id="2" name="图表 1"/>
        <xdr:cNvGraphicFramePr/>
      </xdr:nvGraphicFramePr>
      <xdr:xfrm>
        <a:off x="4902200" y="1805940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25400</xdr:colOff>
      <xdr:row>99</xdr:row>
      <xdr:rowOff>57150</xdr:rowOff>
    </xdr:from>
    <xdr:to>
      <xdr:col>10</xdr:col>
      <xdr:colOff>892175</xdr:colOff>
      <xdr:row>115</xdr:row>
      <xdr:rowOff>57150</xdr:rowOff>
    </xdr:to>
    <xdr:graphicFrame>
      <xdr:nvGraphicFramePr>
        <xdr:cNvPr id="2" name="图表 1"/>
        <xdr:cNvGraphicFramePr/>
      </xdr:nvGraphicFramePr>
      <xdr:xfrm>
        <a:off x="4808220" y="1703070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25400</xdr:colOff>
      <xdr:row>97</xdr:row>
      <xdr:rowOff>57150</xdr:rowOff>
    </xdr:from>
    <xdr:to>
      <xdr:col>10</xdr:col>
      <xdr:colOff>892175</xdr:colOff>
      <xdr:row>113</xdr:row>
      <xdr:rowOff>57150</xdr:rowOff>
    </xdr:to>
    <xdr:graphicFrame>
      <xdr:nvGraphicFramePr>
        <xdr:cNvPr id="2" name="图表 1"/>
        <xdr:cNvGraphicFramePr/>
      </xdr:nvGraphicFramePr>
      <xdr:xfrm>
        <a:off x="4579620" y="1668780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25400</xdr:colOff>
      <xdr:row>107</xdr:row>
      <xdr:rowOff>47625</xdr:rowOff>
    </xdr:from>
    <xdr:to>
      <xdr:col>10</xdr:col>
      <xdr:colOff>892175</xdr:colOff>
      <xdr:row>123</xdr:row>
      <xdr:rowOff>47625</xdr:rowOff>
    </xdr:to>
    <xdr:graphicFrame>
      <xdr:nvGraphicFramePr>
        <xdr:cNvPr id="2" name="图表 1"/>
        <xdr:cNvGraphicFramePr/>
      </xdr:nvGraphicFramePr>
      <xdr:xfrm>
        <a:off x="4826000" y="18392775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25400</xdr:colOff>
      <xdr:row>105</xdr:row>
      <xdr:rowOff>47625</xdr:rowOff>
    </xdr:from>
    <xdr:to>
      <xdr:col>10</xdr:col>
      <xdr:colOff>892175</xdr:colOff>
      <xdr:row>121</xdr:row>
      <xdr:rowOff>47625</xdr:rowOff>
    </xdr:to>
    <xdr:graphicFrame>
      <xdr:nvGraphicFramePr>
        <xdr:cNvPr id="2" name="图表 1"/>
        <xdr:cNvGraphicFramePr/>
      </xdr:nvGraphicFramePr>
      <xdr:xfrm>
        <a:off x="5227320" y="18049875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25400</xdr:colOff>
      <xdr:row>99</xdr:row>
      <xdr:rowOff>47625</xdr:rowOff>
    </xdr:from>
    <xdr:to>
      <xdr:col>10</xdr:col>
      <xdr:colOff>892175</xdr:colOff>
      <xdr:row>115</xdr:row>
      <xdr:rowOff>47625</xdr:rowOff>
    </xdr:to>
    <xdr:graphicFrame>
      <xdr:nvGraphicFramePr>
        <xdr:cNvPr id="2" name="图表 1"/>
        <xdr:cNvGraphicFramePr/>
      </xdr:nvGraphicFramePr>
      <xdr:xfrm>
        <a:off x="5074920" y="17021175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311150</xdr:colOff>
      <xdr:row>97</xdr:row>
      <xdr:rowOff>19050</xdr:rowOff>
    </xdr:from>
    <xdr:to>
      <xdr:col>11</xdr:col>
      <xdr:colOff>215900</xdr:colOff>
      <xdr:row>113</xdr:row>
      <xdr:rowOff>19050</xdr:rowOff>
    </xdr:to>
    <xdr:graphicFrame>
      <xdr:nvGraphicFramePr>
        <xdr:cNvPr id="3" name="图表 2"/>
        <xdr:cNvGraphicFramePr/>
      </xdr:nvGraphicFramePr>
      <xdr:xfrm>
        <a:off x="5246370" y="1664970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368300</xdr:colOff>
      <xdr:row>106</xdr:row>
      <xdr:rowOff>25400</xdr:rowOff>
    </xdr:from>
    <xdr:to>
      <xdr:col>11</xdr:col>
      <xdr:colOff>273050</xdr:colOff>
      <xdr:row>122</xdr:row>
      <xdr:rowOff>25400</xdr:rowOff>
    </xdr:to>
    <xdr:graphicFrame>
      <xdr:nvGraphicFramePr>
        <xdr:cNvPr id="3" name="图表 2"/>
        <xdr:cNvGraphicFramePr/>
      </xdr:nvGraphicFramePr>
      <xdr:xfrm>
        <a:off x="5245100" y="1819910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368300</xdr:colOff>
      <xdr:row>104</xdr:row>
      <xdr:rowOff>25400</xdr:rowOff>
    </xdr:from>
    <xdr:to>
      <xdr:col>11</xdr:col>
      <xdr:colOff>273050</xdr:colOff>
      <xdr:row>120</xdr:row>
      <xdr:rowOff>25400</xdr:rowOff>
    </xdr:to>
    <xdr:graphicFrame>
      <xdr:nvGraphicFramePr>
        <xdr:cNvPr id="2" name="图表 1"/>
        <xdr:cNvGraphicFramePr/>
      </xdr:nvGraphicFramePr>
      <xdr:xfrm>
        <a:off x="5036820" y="1785620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615950</xdr:colOff>
      <xdr:row>100</xdr:row>
      <xdr:rowOff>25400</xdr:rowOff>
    </xdr:from>
    <xdr:to>
      <xdr:col>11</xdr:col>
      <xdr:colOff>520700</xdr:colOff>
      <xdr:row>116</xdr:row>
      <xdr:rowOff>25400</xdr:rowOff>
    </xdr:to>
    <xdr:graphicFrame>
      <xdr:nvGraphicFramePr>
        <xdr:cNvPr id="3" name="图表 2"/>
        <xdr:cNvGraphicFramePr/>
      </xdr:nvGraphicFramePr>
      <xdr:xfrm>
        <a:off x="5246370" y="1717040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73025</xdr:colOff>
      <xdr:row>98</xdr:row>
      <xdr:rowOff>19050</xdr:rowOff>
    </xdr:from>
    <xdr:to>
      <xdr:col>10</xdr:col>
      <xdr:colOff>939800</xdr:colOff>
      <xdr:row>114</xdr:row>
      <xdr:rowOff>19050</xdr:rowOff>
    </xdr:to>
    <xdr:graphicFrame>
      <xdr:nvGraphicFramePr>
        <xdr:cNvPr id="3" name="图表 2"/>
        <xdr:cNvGraphicFramePr/>
      </xdr:nvGraphicFramePr>
      <xdr:xfrm>
        <a:off x="4835525" y="1682115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625475</xdr:colOff>
      <xdr:row>107</xdr:row>
      <xdr:rowOff>6350</xdr:rowOff>
    </xdr:from>
    <xdr:to>
      <xdr:col>10</xdr:col>
      <xdr:colOff>806450</xdr:colOff>
      <xdr:row>123</xdr:row>
      <xdr:rowOff>6350</xdr:rowOff>
    </xdr:to>
    <xdr:graphicFrame>
      <xdr:nvGraphicFramePr>
        <xdr:cNvPr id="3" name="图表 2"/>
        <xdr:cNvGraphicFramePr/>
      </xdr:nvGraphicFramePr>
      <xdr:xfrm>
        <a:off x="4951095" y="1835150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577850</xdr:colOff>
      <xdr:row>105</xdr:row>
      <xdr:rowOff>6350</xdr:rowOff>
    </xdr:from>
    <xdr:to>
      <xdr:col>10</xdr:col>
      <xdr:colOff>758825</xdr:colOff>
      <xdr:row>121</xdr:row>
      <xdr:rowOff>6350</xdr:rowOff>
    </xdr:to>
    <xdr:graphicFrame>
      <xdr:nvGraphicFramePr>
        <xdr:cNvPr id="4" name="图表 3"/>
        <xdr:cNvGraphicFramePr/>
      </xdr:nvGraphicFramePr>
      <xdr:xfrm>
        <a:off x="4616450" y="1800860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92075</xdr:colOff>
      <xdr:row>98</xdr:row>
      <xdr:rowOff>168275</xdr:rowOff>
    </xdr:from>
    <xdr:to>
      <xdr:col>10</xdr:col>
      <xdr:colOff>958850</xdr:colOff>
      <xdr:row>114</xdr:row>
      <xdr:rowOff>168275</xdr:rowOff>
    </xdr:to>
    <xdr:graphicFrame>
      <xdr:nvGraphicFramePr>
        <xdr:cNvPr id="3" name="图表 2"/>
        <xdr:cNvGraphicFramePr/>
      </xdr:nvGraphicFramePr>
      <xdr:xfrm>
        <a:off x="4989195" y="16970375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92075</xdr:colOff>
      <xdr:row>96</xdr:row>
      <xdr:rowOff>168275</xdr:rowOff>
    </xdr:from>
    <xdr:to>
      <xdr:col>10</xdr:col>
      <xdr:colOff>958850</xdr:colOff>
      <xdr:row>112</xdr:row>
      <xdr:rowOff>168275</xdr:rowOff>
    </xdr:to>
    <xdr:graphicFrame>
      <xdr:nvGraphicFramePr>
        <xdr:cNvPr id="2" name="图表 1"/>
        <xdr:cNvGraphicFramePr/>
      </xdr:nvGraphicFramePr>
      <xdr:xfrm>
        <a:off x="4722495" y="16627475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663575</xdr:colOff>
      <xdr:row>107</xdr:row>
      <xdr:rowOff>34925</xdr:rowOff>
    </xdr:from>
    <xdr:to>
      <xdr:col>10</xdr:col>
      <xdr:colOff>844550</xdr:colOff>
      <xdr:row>123</xdr:row>
      <xdr:rowOff>34925</xdr:rowOff>
    </xdr:to>
    <xdr:graphicFrame>
      <xdr:nvGraphicFramePr>
        <xdr:cNvPr id="3" name="图表 2"/>
        <xdr:cNvGraphicFramePr/>
      </xdr:nvGraphicFramePr>
      <xdr:xfrm>
        <a:off x="5006975" y="18380075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6350</xdr:colOff>
      <xdr:row>105</xdr:row>
      <xdr:rowOff>0</xdr:rowOff>
    </xdr:from>
    <xdr:to>
      <xdr:col>10</xdr:col>
      <xdr:colOff>873125</xdr:colOff>
      <xdr:row>121</xdr:row>
      <xdr:rowOff>0</xdr:rowOff>
    </xdr:to>
    <xdr:graphicFrame>
      <xdr:nvGraphicFramePr>
        <xdr:cNvPr id="3" name="图表 2"/>
        <xdr:cNvGraphicFramePr/>
      </xdr:nvGraphicFramePr>
      <xdr:xfrm>
        <a:off x="4712970" y="1800225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63500</xdr:colOff>
      <xdr:row>99</xdr:row>
      <xdr:rowOff>76200</xdr:rowOff>
    </xdr:from>
    <xdr:to>
      <xdr:col>10</xdr:col>
      <xdr:colOff>930275</xdr:colOff>
      <xdr:row>115</xdr:row>
      <xdr:rowOff>76200</xdr:rowOff>
    </xdr:to>
    <xdr:graphicFrame>
      <xdr:nvGraphicFramePr>
        <xdr:cNvPr id="3" name="图表 2"/>
        <xdr:cNvGraphicFramePr/>
      </xdr:nvGraphicFramePr>
      <xdr:xfrm>
        <a:off x="5074920" y="1704975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635000</xdr:colOff>
      <xdr:row>97</xdr:row>
      <xdr:rowOff>6350</xdr:rowOff>
    </xdr:from>
    <xdr:to>
      <xdr:col>10</xdr:col>
      <xdr:colOff>815975</xdr:colOff>
      <xdr:row>113</xdr:row>
      <xdr:rowOff>6350</xdr:rowOff>
    </xdr:to>
    <xdr:graphicFrame>
      <xdr:nvGraphicFramePr>
        <xdr:cNvPr id="3" name="图表 2"/>
        <xdr:cNvGraphicFramePr/>
      </xdr:nvGraphicFramePr>
      <xdr:xfrm>
        <a:off x="4483100" y="1663700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663575</xdr:colOff>
      <xdr:row>107</xdr:row>
      <xdr:rowOff>95250</xdr:rowOff>
    </xdr:from>
    <xdr:to>
      <xdr:col>11</xdr:col>
      <xdr:colOff>19050</xdr:colOff>
      <xdr:row>123</xdr:row>
      <xdr:rowOff>95250</xdr:rowOff>
    </xdr:to>
    <xdr:graphicFrame>
      <xdr:nvGraphicFramePr>
        <xdr:cNvPr id="2" name="图表 1"/>
        <xdr:cNvGraphicFramePr/>
      </xdr:nvGraphicFramePr>
      <xdr:xfrm>
        <a:off x="4874895" y="18440400"/>
        <a:ext cx="470979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663575</xdr:colOff>
      <xdr:row>105</xdr:row>
      <xdr:rowOff>95250</xdr:rowOff>
    </xdr:from>
    <xdr:to>
      <xdr:col>11</xdr:col>
      <xdr:colOff>19050</xdr:colOff>
      <xdr:row>121</xdr:row>
      <xdr:rowOff>95250</xdr:rowOff>
    </xdr:to>
    <xdr:graphicFrame>
      <xdr:nvGraphicFramePr>
        <xdr:cNvPr id="2" name="图表 1"/>
        <xdr:cNvGraphicFramePr/>
      </xdr:nvGraphicFramePr>
      <xdr:xfrm>
        <a:off x="4778375" y="18097500"/>
        <a:ext cx="470979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635000</xdr:colOff>
      <xdr:row>99</xdr:row>
      <xdr:rowOff>63500</xdr:rowOff>
    </xdr:from>
    <xdr:to>
      <xdr:col>10</xdr:col>
      <xdr:colOff>815975</xdr:colOff>
      <xdr:row>115</xdr:row>
      <xdr:rowOff>63500</xdr:rowOff>
    </xdr:to>
    <xdr:graphicFrame>
      <xdr:nvGraphicFramePr>
        <xdr:cNvPr id="3" name="图表 2"/>
        <xdr:cNvGraphicFramePr/>
      </xdr:nvGraphicFramePr>
      <xdr:xfrm>
        <a:off x="4693920" y="1703705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25400</xdr:colOff>
      <xdr:row>97</xdr:row>
      <xdr:rowOff>15875</xdr:rowOff>
    </xdr:from>
    <xdr:to>
      <xdr:col>10</xdr:col>
      <xdr:colOff>892175</xdr:colOff>
      <xdr:row>113</xdr:row>
      <xdr:rowOff>15875</xdr:rowOff>
    </xdr:to>
    <xdr:graphicFrame>
      <xdr:nvGraphicFramePr>
        <xdr:cNvPr id="3" name="图表 2"/>
        <xdr:cNvGraphicFramePr/>
      </xdr:nvGraphicFramePr>
      <xdr:xfrm>
        <a:off x="4635500" y="16646525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82550</xdr:colOff>
      <xdr:row>107</xdr:row>
      <xdr:rowOff>57150</xdr:rowOff>
    </xdr:from>
    <xdr:to>
      <xdr:col>14</xdr:col>
      <xdr:colOff>123825</xdr:colOff>
      <xdr:row>123</xdr:row>
      <xdr:rowOff>57150</xdr:rowOff>
    </xdr:to>
    <xdr:graphicFrame>
      <xdr:nvGraphicFramePr>
        <xdr:cNvPr id="2" name="图表 1"/>
        <xdr:cNvGraphicFramePr/>
      </xdr:nvGraphicFramePr>
      <xdr:xfrm>
        <a:off x="6770370" y="18402300"/>
        <a:ext cx="526351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292100</xdr:colOff>
      <xdr:row>105</xdr:row>
      <xdr:rowOff>85725</xdr:rowOff>
    </xdr:from>
    <xdr:to>
      <xdr:col>14</xdr:col>
      <xdr:colOff>196850</xdr:colOff>
      <xdr:row>121</xdr:row>
      <xdr:rowOff>85725</xdr:rowOff>
    </xdr:to>
    <xdr:graphicFrame>
      <xdr:nvGraphicFramePr>
        <xdr:cNvPr id="3" name="图表 2"/>
        <xdr:cNvGraphicFramePr/>
      </xdr:nvGraphicFramePr>
      <xdr:xfrm>
        <a:off x="6941820" y="18087975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177800</xdr:colOff>
      <xdr:row>99</xdr:row>
      <xdr:rowOff>6350</xdr:rowOff>
    </xdr:from>
    <xdr:to>
      <xdr:col>14</xdr:col>
      <xdr:colOff>82550</xdr:colOff>
      <xdr:row>115</xdr:row>
      <xdr:rowOff>6350</xdr:rowOff>
    </xdr:to>
    <xdr:graphicFrame>
      <xdr:nvGraphicFramePr>
        <xdr:cNvPr id="3" name="图表 2"/>
        <xdr:cNvGraphicFramePr/>
      </xdr:nvGraphicFramePr>
      <xdr:xfrm>
        <a:off x="7340600" y="1697990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177800</xdr:colOff>
      <xdr:row>97</xdr:row>
      <xdr:rowOff>6350</xdr:rowOff>
    </xdr:from>
    <xdr:to>
      <xdr:col>14</xdr:col>
      <xdr:colOff>82550</xdr:colOff>
      <xdr:row>113</xdr:row>
      <xdr:rowOff>6350</xdr:rowOff>
    </xdr:to>
    <xdr:graphicFrame>
      <xdr:nvGraphicFramePr>
        <xdr:cNvPr id="2" name="图表 1"/>
        <xdr:cNvGraphicFramePr/>
      </xdr:nvGraphicFramePr>
      <xdr:xfrm>
        <a:off x="7150100" y="1663700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120650</xdr:colOff>
      <xdr:row>108</xdr:row>
      <xdr:rowOff>114300</xdr:rowOff>
    </xdr:from>
    <xdr:to>
      <xdr:col>11</xdr:col>
      <xdr:colOff>38100</xdr:colOff>
      <xdr:row>124</xdr:row>
      <xdr:rowOff>114300</xdr:rowOff>
    </xdr:to>
    <xdr:graphicFrame>
      <xdr:nvGraphicFramePr>
        <xdr:cNvPr id="2" name="图表 1"/>
        <xdr:cNvGraphicFramePr/>
      </xdr:nvGraphicFramePr>
      <xdr:xfrm>
        <a:off x="5703570" y="18630900"/>
        <a:ext cx="45859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349250</xdr:colOff>
      <xdr:row>106</xdr:row>
      <xdr:rowOff>25400</xdr:rowOff>
    </xdr:from>
    <xdr:to>
      <xdr:col>11</xdr:col>
      <xdr:colOff>254000</xdr:colOff>
      <xdr:row>122</xdr:row>
      <xdr:rowOff>25400</xdr:rowOff>
    </xdr:to>
    <xdr:graphicFrame>
      <xdr:nvGraphicFramePr>
        <xdr:cNvPr id="3" name="图表 2"/>
        <xdr:cNvGraphicFramePr/>
      </xdr:nvGraphicFramePr>
      <xdr:xfrm>
        <a:off x="5246370" y="1819910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53975</xdr:colOff>
      <xdr:row>100</xdr:row>
      <xdr:rowOff>6350</xdr:rowOff>
    </xdr:from>
    <xdr:to>
      <xdr:col>10</xdr:col>
      <xdr:colOff>920750</xdr:colOff>
      <xdr:row>116</xdr:row>
      <xdr:rowOff>6350</xdr:rowOff>
    </xdr:to>
    <xdr:graphicFrame>
      <xdr:nvGraphicFramePr>
        <xdr:cNvPr id="5" name="图表 4"/>
        <xdr:cNvGraphicFramePr/>
      </xdr:nvGraphicFramePr>
      <xdr:xfrm>
        <a:off x="5179695" y="1715135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53975</xdr:colOff>
      <xdr:row>98</xdr:row>
      <xdr:rowOff>6350</xdr:rowOff>
    </xdr:from>
    <xdr:to>
      <xdr:col>10</xdr:col>
      <xdr:colOff>920750</xdr:colOff>
      <xdr:row>114</xdr:row>
      <xdr:rowOff>6350</xdr:rowOff>
    </xdr:to>
    <xdr:graphicFrame>
      <xdr:nvGraphicFramePr>
        <xdr:cNvPr id="2" name="图表 1"/>
        <xdr:cNvGraphicFramePr/>
      </xdr:nvGraphicFramePr>
      <xdr:xfrm>
        <a:off x="4760595" y="1680845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15875</xdr:colOff>
      <xdr:row>107</xdr:row>
      <xdr:rowOff>76200</xdr:rowOff>
    </xdr:from>
    <xdr:to>
      <xdr:col>12</xdr:col>
      <xdr:colOff>619125</xdr:colOff>
      <xdr:row>123</xdr:row>
      <xdr:rowOff>76200</xdr:rowOff>
    </xdr:to>
    <xdr:graphicFrame>
      <xdr:nvGraphicFramePr>
        <xdr:cNvPr id="2" name="图表 1"/>
        <xdr:cNvGraphicFramePr/>
      </xdr:nvGraphicFramePr>
      <xdr:xfrm>
        <a:off x="6589395" y="18421350"/>
        <a:ext cx="48628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15875</xdr:colOff>
      <xdr:row>105</xdr:row>
      <xdr:rowOff>76200</xdr:rowOff>
    </xdr:from>
    <xdr:to>
      <xdr:col>12</xdr:col>
      <xdr:colOff>619125</xdr:colOff>
      <xdr:row>121</xdr:row>
      <xdr:rowOff>76200</xdr:rowOff>
    </xdr:to>
    <xdr:graphicFrame>
      <xdr:nvGraphicFramePr>
        <xdr:cNvPr id="2" name="图表 1"/>
        <xdr:cNvGraphicFramePr/>
      </xdr:nvGraphicFramePr>
      <xdr:xfrm>
        <a:off x="6264275" y="18078450"/>
        <a:ext cx="45859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15875</xdr:colOff>
      <xdr:row>99</xdr:row>
      <xdr:rowOff>76200</xdr:rowOff>
    </xdr:from>
    <xdr:to>
      <xdr:col>12</xdr:col>
      <xdr:colOff>619125</xdr:colOff>
      <xdr:row>115</xdr:row>
      <xdr:rowOff>76200</xdr:rowOff>
    </xdr:to>
    <xdr:graphicFrame>
      <xdr:nvGraphicFramePr>
        <xdr:cNvPr id="2" name="图表 1"/>
        <xdr:cNvGraphicFramePr/>
      </xdr:nvGraphicFramePr>
      <xdr:xfrm>
        <a:off x="5751195" y="17049750"/>
        <a:ext cx="45859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15875</xdr:colOff>
      <xdr:row>97</xdr:row>
      <xdr:rowOff>76200</xdr:rowOff>
    </xdr:from>
    <xdr:to>
      <xdr:col>12</xdr:col>
      <xdr:colOff>619125</xdr:colOff>
      <xdr:row>113</xdr:row>
      <xdr:rowOff>76200</xdr:rowOff>
    </xdr:to>
    <xdr:graphicFrame>
      <xdr:nvGraphicFramePr>
        <xdr:cNvPr id="2" name="图表 1"/>
        <xdr:cNvGraphicFramePr/>
      </xdr:nvGraphicFramePr>
      <xdr:xfrm>
        <a:off x="6398895" y="16706850"/>
        <a:ext cx="45859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625475</xdr:colOff>
      <xdr:row>110</xdr:row>
      <xdr:rowOff>149225</xdr:rowOff>
    </xdr:from>
    <xdr:to>
      <xdr:col>12</xdr:col>
      <xdr:colOff>396875</xdr:colOff>
      <xdr:row>126</xdr:row>
      <xdr:rowOff>149225</xdr:rowOff>
    </xdr:to>
    <xdr:graphicFrame>
      <xdr:nvGraphicFramePr>
        <xdr:cNvPr id="2" name="图表 1"/>
        <xdr:cNvGraphicFramePr/>
      </xdr:nvGraphicFramePr>
      <xdr:xfrm>
        <a:off x="5370195" y="19008725"/>
        <a:ext cx="54025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63500</xdr:colOff>
      <xdr:row>105</xdr:row>
      <xdr:rowOff>63500</xdr:rowOff>
    </xdr:from>
    <xdr:to>
      <xdr:col>10</xdr:col>
      <xdr:colOff>930275</xdr:colOff>
      <xdr:row>121</xdr:row>
      <xdr:rowOff>63500</xdr:rowOff>
    </xdr:to>
    <xdr:graphicFrame>
      <xdr:nvGraphicFramePr>
        <xdr:cNvPr id="3" name="图表 2"/>
        <xdr:cNvGraphicFramePr/>
      </xdr:nvGraphicFramePr>
      <xdr:xfrm>
        <a:off x="4770120" y="1806575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671830</xdr:colOff>
      <xdr:row>99</xdr:row>
      <xdr:rowOff>15875</xdr:rowOff>
    </xdr:from>
    <xdr:to>
      <xdr:col>11</xdr:col>
      <xdr:colOff>575310</xdr:colOff>
      <xdr:row>115</xdr:row>
      <xdr:rowOff>15875</xdr:rowOff>
    </xdr:to>
    <xdr:graphicFrame>
      <xdr:nvGraphicFramePr>
        <xdr:cNvPr id="2" name="图表 1"/>
        <xdr:cNvGraphicFramePr/>
      </xdr:nvGraphicFramePr>
      <xdr:xfrm>
        <a:off x="5645150" y="169894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92075</xdr:colOff>
      <xdr:row>98</xdr:row>
      <xdr:rowOff>111125</xdr:rowOff>
    </xdr:from>
    <xdr:to>
      <xdr:col>10</xdr:col>
      <xdr:colOff>958850</xdr:colOff>
      <xdr:row>114</xdr:row>
      <xdr:rowOff>111125</xdr:rowOff>
    </xdr:to>
    <xdr:graphicFrame>
      <xdr:nvGraphicFramePr>
        <xdr:cNvPr id="2" name="图表 1"/>
        <xdr:cNvGraphicFramePr/>
      </xdr:nvGraphicFramePr>
      <xdr:xfrm>
        <a:off x="4989195" y="16932275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673100</xdr:colOff>
      <xdr:row>107</xdr:row>
      <xdr:rowOff>38100</xdr:rowOff>
    </xdr:from>
    <xdr:to>
      <xdr:col>11</xdr:col>
      <xdr:colOff>444500</xdr:colOff>
      <xdr:row>123</xdr:row>
      <xdr:rowOff>38100</xdr:rowOff>
    </xdr:to>
    <xdr:graphicFrame>
      <xdr:nvGraphicFramePr>
        <xdr:cNvPr id="3" name="图表 2"/>
        <xdr:cNvGraphicFramePr/>
      </xdr:nvGraphicFramePr>
      <xdr:xfrm>
        <a:off x="4635500" y="183832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63500</xdr:colOff>
      <xdr:row>105</xdr:row>
      <xdr:rowOff>63500</xdr:rowOff>
    </xdr:from>
    <xdr:to>
      <xdr:col>10</xdr:col>
      <xdr:colOff>930275</xdr:colOff>
      <xdr:row>121</xdr:row>
      <xdr:rowOff>63500</xdr:rowOff>
    </xdr:to>
    <xdr:graphicFrame>
      <xdr:nvGraphicFramePr>
        <xdr:cNvPr id="2" name="图表 1"/>
        <xdr:cNvGraphicFramePr/>
      </xdr:nvGraphicFramePr>
      <xdr:xfrm>
        <a:off x="4541520" y="18065750"/>
        <a:ext cx="40513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671830</xdr:colOff>
      <xdr:row>99</xdr:row>
      <xdr:rowOff>15875</xdr:rowOff>
    </xdr:from>
    <xdr:to>
      <xdr:col>11</xdr:col>
      <xdr:colOff>575310</xdr:colOff>
      <xdr:row>115</xdr:row>
      <xdr:rowOff>15875</xdr:rowOff>
    </xdr:to>
    <xdr:graphicFrame>
      <xdr:nvGraphicFramePr>
        <xdr:cNvPr id="2" name="图表 1"/>
        <xdr:cNvGraphicFramePr/>
      </xdr:nvGraphicFramePr>
      <xdr:xfrm>
        <a:off x="5472430" y="16989425"/>
        <a:ext cx="40182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92075</xdr:colOff>
      <xdr:row>98</xdr:row>
      <xdr:rowOff>111125</xdr:rowOff>
    </xdr:from>
    <xdr:to>
      <xdr:col>10</xdr:col>
      <xdr:colOff>958850</xdr:colOff>
      <xdr:row>114</xdr:row>
      <xdr:rowOff>111125</xdr:rowOff>
    </xdr:to>
    <xdr:graphicFrame>
      <xdr:nvGraphicFramePr>
        <xdr:cNvPr id="2" name="图表 1"/>
        <xdr:cNvGraphicFramePr/>
      </xdr:nvGraphicFramePr>
      <xdr:xfrm>
        <a:off x="4608195" y="16932275"/>
        <a:ext cx="40227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34925</xdr:colOff>
      <xdr:row>108</xdr:row>
      <xdr:rowOff>9525</xdr:rowOff>
    </xdr:from>
    <xdr:to>
      <xdr:col>11</xdr:col>
      <xdr:colOff>492125</xdr:colOff>
      <xdr:row>124</xdr:row>
      <xdr:rowOff>9525</xdr:rowOff>
    </xdr:to>
    <xdr:graphicFrame>
      <xdr:nvGraphicFramePr>
        <xdr:cNvPr id="3" name="图表 2"/>
        <xdr:cNvGraphicFramePr/>
      </xdr:nvGraphicFramePr>
      <xdr:xfrm>
        <a:off x="4970145" y="185261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63500</xdr:colOff>
      <xdr:row>105</xdr:row>
      <xdr:rowOff>63500</xdr:rowOff>
    </xdr:from>
    <xdr:to>
      <xdr:col>10</xdr:col>
      <xdr:colOff>930275</xdr:colOff>
      <xdr:row>121</xdr:row>
      <xdr:rowOff>63500</xdr:rowOff>
    </xdr:to>
    <xdr:graphicFrame>
      <xdr:nvGraphicFramePr>
        <xdr:cNvPr id="2" name="图表 1"/>
        <xdr:cNvGraphicFramePr/>
      </xdr:nvGraphicFramePr>
      <xdr:xfrm>
        <a:off x="4826000" y="18065750"/>
        <a:ext cx="40513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671830</xdr:colOff>
      <xdr:row>99</xdr:row>
      <xdr:rowOff>15875</xdr:rowOff>
    </xdr:from>
    <xdr:to>
      <xdr:col>11</xdr:col>
      <xdr:colOff>575310</xdr:colOff>
      <xdr:row>115</xdr:row>
      <xdr:rowOff>15875</xdr:rowOff>
    </xdr:to>
    <xdr:graphicFrame>
      <xdr:nvGraphicFramePr>
        <xdr:cNvPr id="2" name="图表 1"/>
        <xdr:cNvGraphicFramePr/>
      </xdr:nvGraphicFramePr>
      <xdr:xfrm>
        <a:off x="5329555" y="16989425"/>
        <a:ext cx="39687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92075</xdr:colOff>
      <xdr:row>98</xdr:row>
      <xdr:rowOff>111125</xdr:rowOff>
    </xdr:from>
    <xdr:to>
      <xdr:col>10</xdr:col>
      <xdr:colOff>958850</xdr:colOff>
      <xdr:row>114</xdr:row>
      <xdr:rowOff>111125</xdr:rowOff>
    </xdr:to>
    <xdr:graphicFrame>
      <xdr:nvGraphicFramePr>
        <xdr:cNvPr id="2" name="图表 1"/>
        <xdr:cNvGraphicFramePr/>
      </xdr:nvGraphicFramePr>
      <xdr:xfrm>
        <a:off x="5290820" y="16932275"/>
        <a:ext cx="397319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249555</xdr:colOff>
      <xdr:row>109</xdr:row>
      <xdr:rowOff>19050</xdr:rowOff>
    </xdr:from>
    <xdr:to>
      <xdr:col>11</xdr:col>
      <xdr:colOff>146685</xdr:colOff>
      <xdr:row>125</xdr:row>
      <xdr:rowOff>19050</xdr:rowOff>
    </xdr:to>
    <xdr:graphicFrame>
      <xdr:nvGraphicFramePr>
        <xdr:cNvPr id="2" name="图表 1"/>
        <xdr:cNvGraphicFramePr/>
      </xdr:nvGraphicFramePr>
      <xdr:xfrm>
        <a:off x="5245100" y="18707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577850</xdr:colOff>
      <xdr:row>105</xdr:row>
      <xdr:rowOff>104775</xdr:rowOff>
    </xdr:from>
    <xdr:to>
      <xdr:col>10</xdr:col>
      <xdr:colOff>482600</xdr:colOff>
      <xdr:row>121</xdr:row>
      <xdr:rowOff>104775</xdr:rowOff>
    </xdr:to>
    <xdr:graphicFrame>
      <xdr:nvGraphicFramePr>
        <xdr:cNvPr id="3" name="图表 2"/>
        <xdr:cNvGraphicFramePr/>
      </xdr:nvGraphicFramePr>
      <xdr:xfrm>
        <a:off x="5016500" y="181070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187325</xdr:colOff>
      <xdr:row>99</xdr:row>
      <xdr:rowOff>95250</xdr:rowOff>
    </xdr:from>
    <xdr:to>
      <xdr:col>10</xdr:col>
      <xdr:colOff>92075</xdr:colOff>
      <xdr:row>115</xdr:row>
      <xdr:rowOff>95250</xdr:rowOff>
    </xdr:to>
    <xdr:graphicFrame>
      <xdr:nvGraphicFramePr>
        <xdr:cNvPr id="3" name="图表 2"/>
        <xdr:cNvGraphicFramePr/>
      </xdr:nvGraphicFramePr>
      <xdr:xfrm>
        <a:off x="3997325" y="170688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625475</xdr:colOff>
      <xdr:row>97</xdr:row>
      <xdr:rowOff>25400</xdr:rowOff>
    </xdr:from>
    <xdr:to>
      <xdr:col>10</xdr:col>
      <xdr:colOff>530225</xdr:colOff>
      <xdr:row>113</xdr:row>
      <xdr:rowOff>25400</xdr:rowOff>
    </xdr:to>
    <xdr:graphicFrame>
      <xdr:nvGraphicFramePr>
        <xdr:cNvPr id="3" name="图表 2"/>
        <xdr:cNvGraphicFramePr/>
      </xdr:nvGraphicFramePr>
      <xdr:xfrm>
        <a:off x="4892675" y="16656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249555</xdr:colOff>
      <xdr:row>109</xdr:row>
      <xdr:rowOff>19050</xdr:rowOff>
    </xdr:from>
    <xdr:to>
      <xdr:col>11</xdr:col>
      <xdr:colOff>146685</xdr:colOff>
      <xdr:row>125</xdr:row>
      <xdr:rowOff>19050</xdr:rowOff>
    </xdr:to>
    <xdr:graphicFrame>
      <xdr:nvGraphicFramePr>
        <xdr:cNvPr id="2" name="图表 1"/>
        <xdr:cNvGraphicFramePr/>
      </xdr:nvGraphicFramePr>
      <xdr:xfrm>
        <a:off x="4707255" y="18707100"/>
        <a:ext cx="40119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577850</xdr:colOff>
      <xdr:row>105</xdr:row>
      <xdr:rowOff>104775</xdr:rowOff>
    </xdr:from>
    <xdr:to>
      <xdr:col>10</xdr:col>
      <xdr:colOff>482600</xdr:colOff>
      <xdr:row>121</xdr:row>
      <xdr:rowOff>104775</xdr:rowOff>
    </xdr:to>
    <xdr:graphicFrame>
      <xdr:nvGraphicFramePr>
        <xdr:cNvPr id="2" name="图表 1"/>
        <xdr:cNvGraphicFramePr/>
      </xdr:nvGraphicFramePr>
      <xdr:xfrm>
        <a:off x="4483100" y="18107025"/>
        <a:ext cx="401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187325</xdr:colOff>
      <xdr:row>99</xdr:row>
      <xdr:rowOff>95250</xdr:rowOff>
    </xdr:from>
    <xdr:to>
      <xdr:col>10</xdr:col>
      <xdr:colOff>92075</xdr:colOff>
      <xdr:row>115</xdr:row>
      <xdr:rowOff>95250</xdr:rowOff>
    </xdr:to>
    <xdr:graphicFrame>
      <xdr:nvGraphicFramePr>
        <xdr:cNvPr id="2" name="图表 1"/>
        <xdr:cNvGraphicFramePr/>
      </xdr:nvGraphicFramePr>
      <xdr:xfrm>
        <a:off x="4530725" y="17068800"/>
        <a:ext cx="401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625475</xdr:colOff>
      <xdr:row>97</xdr:row>
      <xdr:rowOff>25400</xdr:rowOff>
    </xdr:from>
    <xdr:to>
      <xdr:col>10</xdr:col>
      <xdr:colOff>530225</xdr:colOff>
      <xdr:row>113</xdr:row>
      <xdr:rowOff>25400</xdr:rowOff>
    </xdr:to>
    <xdr:graphicFrame>
      <xdr:nvGraphicFramePr>
        <xdr:cNvPr id="2" name="图表 1"/>
        <xdr:cNvGraphicFramePr/>
      </xdr:nvGraphicFramePr>
      <xdr:xfrm>
        <a:off x="4854575" y="16656050"/>
        <a:ext cx="401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6350</xdr:colOff>
      <xdr:row>108</xdr:row>
      <xdr:rowOff>104775</xdr:rowOff>
    </xdr:from>
    <xdr:to>
      <xdr:col>10</xdr:col>
      <xdr:colOff>596900</xdr:colOff>
      <xdr:row>124</xdr:row>
      <xdr:rowOff>104775</xdr:rowOff>
    </xdr:to>
    <xdr:graphicFrame>
      <xdr:nvGraphicFramePr>
        <xdr:cNvPr id="3" name="图表 2"/>
        <xdr:cNvGraphicFramePr/>
      </xdr:nvGraphicFramePr>
      <xdr:xfrm>
        <a:off x="4787900" y="186213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15875</xdr:colOff>
      <xdr:row>105</xdr:row>
      <xdr:rowOff>34925</xdr:rowOff>
    </xdr:from>
    <xdr:to>
      <xdr:col>10</xdr:col>
      <xdr:colOff>606425</xdr:colOff>
      <xdr:row>121</xdr:row>
      <xdr:rowOff>34925</xdr:rowOff>
    </xdr:to>
    <xdr:graphicFrame>
      <xdr:nvGraphicFramePr>
        <xdr:cNvPr id="3" name="图表 2"/>
        <xdr:cNvGraphicFramePr/>
      </xdr:nvGraphicFramePr>
      <xdr:xfrm>
        <a:off x="4549775" y="180371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149225</xdr:colOff>
      <xdr:row>98</xdr:row>
      <xdr:rowOff>15875</xdr:rowOff>
    </xdr:from>
    <xdr:to>
      <xdr:col>10</xdr:col>
      <xdr:colOff>739775</xdr:colOff>
      <xdr:row>114</xdr:row>
      <xdr:rowOff>15875</xdr:rowOff>
    </xdr:to>
    <xdr:graphicFrame>
      <xdr:nvGraphicFramePr>
        <xdr:cNvPr id="3" name="图表 2"/>
        <xdr:cNvGraphicFramePr/>
      </xdr:nvGraphicFramePr>
      <xdr:xfrm>
        <a:off x="5006975" y="168179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82550</xdr:colOff>
      <xdr:row>107</xdr:row>
      <xdr:rowOff>149225</xdr:rowOff>
    </xdr:from>
    <xdr:to>
      <xdr:col>10</xdr:col>
      <xdr:colOff>673100</xdr:colOff>
      <xdr:row>123</xdr:row>
      <xdr:rowOff>149225</xdr:rowOff>
    </xdr:to>
    <xdr:graphicFrame>
      <xdr:nvGraphicFramePr>
        <xdr:cNvPr id="3" name="图表 2"/>
        <xdr:cNvGraphicFramePr/>
      </xdr:nvGraphicFramePr>
      <xdr:xfrm>
        <a:off x="4406900" y="184943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663575</xdr:colOff>
      <xdr:row>106</xdr:row>
      <xdr:rowOff>28575</xdr:rowOff>
    </xdr:from>
    <xdr:to>
      <xdr:col>10</xdr:col>
      <xdr:colOff>568325</xdr:colOff>
      <xdr:row>122</xdr:row>
      <xdr:rowOff>28575</xdr:rowOff>
    </xdr:to>
    <xdr:graphicFrame>
      <xdr:nvGraphicFramePr>
        <xdr:cNvPr id="3" name="图表 2"/>
        <xdr:cNvGraphicFramePr/>
      </xdr:nvGraphicFramePr>
      <xdr:xfrm>
        <a:off x="4625975" y="18202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292100</xdr:colOff>
      <xdr:row>100</xdr:row>
      <xdr:rowOff>25400</xdr:rowOff>
    </xdr:from>
    <xdr:to>
      <xdr:col>10</xdr:col>
      <xdr:colOff>882650</xdr:colOff>
      <xdr:row>116</xdr:row>
      <xdr:rowOff>25400</xdr:rowOff>
    </xdr:to>
    <xdr:graphicFrame>
      <xdr:nvGraphicFramePr>
        <xdr:cNvPr id="3" name="图表 2"/>
        <xdr:cNvGraphicFramePr/>
      </xdr:nvGraphicFramePr>
      <xdr:xfrm>
        <a:off x="5245100" y="171704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15875</xdr:colOff>
      <xdr:row>97</xdr:row>
      <xdr:rowOff>114300</xdr:rowOff>
    </xdr:from>
    <xdr:to>
      <xdr:col>10</xdr:col>
      <xdr:colOff>606425</xdr:colOff>
      <xdr:row>113</xdr:row>
      <xdr:rowOff>114300</xdr:rowOff>
    </xdr:to>
    <xdr:graphicFrame>
      <xdr:nvGraphicFramePr>
        <xdr:cNvPr id="3" name="图表 2"/>
        <xdr:cNvGraphicFramePr/>
      </xdr:nvGraphicFramePr>
      <xdr:xfrm>
        <a:off x="4625975" y="167449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82550</xdr:colOff>
      <xdr:row>107</xdr:row>
      <xdr:rowOff>149225</xdr:rowOff>
    </xdr:from>
    <xdr:to>
      <xdr:col>10</xdr:col>
      <xdr:colOff>673100</xdr:colOff>
      <xdr:row>123</xdr:row>
      <xdr:rowOff>149225</xdr:rowOff>
    </xdr:to>
    <xdr:graphicFrame>
      <xdr:nvGraphicFramePr>
        <xdr:cNvPr id="2" name="图表 1"/>
        <xdr:cNvGraphicFramePr/>
      </xdr:nvGraphicFramePr>
      <xdr:xfrm>
        <a:off x="4578350" y="18494375"/>
        <a:ext cx="401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663575</xdr:colOff>
      <xdr:row>106</xdr:row>
      <xdr:rowOff>28575</xdr:rowOff>
    </xdr:from>
    <xdr:to>
      <xdr:col>10</xdr:col>
      <xdr:colOff>568325</xdr:colOff>
      <xdr:row>122</xdr:row>
      <xdr:rowOff>28575</xdr:rowOff>
    </xdr:to>
    <xdr:graphicFrame>
      <xdr:nvGraphicFramePr>
        <xdr:cNvPr id="2" name="图表 1"/>
        <xdr:cNvGraphicFramePr/>
      </xdr:nvGraphicFramePr>
      <xdr:xfrm>
        <a:off x="4625975" y="18202275"/>
        <a:ext cx="42957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292100</xdr:colOff>
      <xdr:row>100</xdr:row>
      <xdr:rowOff>25400</xdr:rowOff>
    </xdr:from>
    <xdr:to>
      <xdr:col>10</xdr:col>
      <xdr:colOff>882650</xdr:colOff>
      <xdr:row>116</xdr:row>
      <xdr:rowOff>25400</xdr:rowOff>
    </xdr:to>
    <xdr:graphicFrame>
      <xdr:nvGraphicFramePr>
        <xdr:cNvPr id="2" name="图表 1"/>
        <xdr:cNvGraphicFramePr/>
      </xdr:nvGraphicFramePr>
      <xdr:xfrm>
        <a:off x="5168900" y="17170400"/>
        <a:ext cx="38227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15875</xdr:colOff>
      <xdr:row>97</xdr:row>
      <xdr:rowOff>114300</xdr:rowOff>
    </xdr:from>
    <xdr:to>
      <xdr:col>10</xdr:col>
      <xdr:colOff>606425</xdr:colOff>
      <xdr:row>113</xdr:row>
      <xdr:rowOff>114300</xdr:rowOff>
    </xdr:to>
    <xdr:graphicFrame>
      <xdr:nvGraphicFramePr>
        <xdr:cNvPr id="2" name="图表 1"/>
        <xdr:cNvGraphicFramePr/>
      </xdr:nvGraphicFramePr>
      <xdr:xfrm>
        <a:off x="4645025" y="16744950"/>
        <a:ext cx="401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82550</xdr:colOff>
      <xdr:row>107</xdr:row>
      <xdr:rowOff>149225</xdr:rowOff>
    </xdr:from>
    <xdr:to>
      <xdr:col>10</xdr:col>
      <xdr:colOff>673100</xdr:colOff>
      <xdr:row>123</xdr:row>
      <xdr:rowOff>149225</xdr:rowOff>
    </xdr:to>
    <xdr:graphicFrame>
      <xdr:nvGraphicFramePr>
        <xdr:cNvPr id="3" name="图表 2"/>
        <xdr:cNvGraphicFramePr/>
      </xdr:nvGraphicFramePr>
      <xdr:xfrm>
        <a:off x="4826000" y="18494375"/>
        <a:ext cx="401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663575</xdr:colOff>
      <xdr:row>106</xdr:row>
      <xdr:rowOff>28575</xdr:rowOff>
    </xdr:from>
    <xdr:to>
      <xdr:col>10</xdr:col>
      <xdr:colOff>568325</xdr:colOff>
      <xdr:row>122</xdr:row>
      <xdr:rowOff>28575</xdr:rowOff>
    </xdr:to>
    <xdr:graphicFrame>
      <xdr:nvGraphicFramePr>
        <xdr:cNvPr id="2" name="图表 1"/>
        <xdr:cNvGraphicFramePr/>
      </xdr:nvGraphicFramePr>
      <xdr:xfrm>
        <a:off x="4568825" y="18202275"/>
        <a:ext cx="401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244475</xdr:colOff>
      <xdr:row>99</xdr:row>
      <xdr:rowOff>133350</xdr:rowOff>
    </xdr:from>
    <xdr:to>
      <xdr:col>14</xdr:col>
      <xdr:colOff>149225</xdr:colOff>
      <xdr:row>115</xdr:row>
      <xdr:rowOff>133350</xdr:rowOff>
    </xdr:to>
    <xdr:graphicFrame>
      <xdr:nvGraphicFramePr>
        <xdr:cNvPr id="3" name="图表 2"/>
        <xdr:cNvGraphicFramePr/>
      </xdr:nvGraphicFramePr>
      <xdr:xfrm>
        <a:off x="7007225" y="17106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15875</xdr:colOff>
      <xdr:row>97</xdr:row>
      <xdr:rowOff>114300</xdr:rowOff>
    </xdr:from>
    <xdr:to>
      <xdr:col>10</xdr:col>
      <xdr:colOff>606425</xdr:colOff>
      <xdr:row>113</xdr:row>
      <xdr:rowOff>114300</xdr:rowOff>
    </xdr:to>
    <xdr:graphicFrame>
      <xdr:nvGraphicFramePr>
        <xdr:cNvPr id="2" name="图表 1"/>
        <xdr:cNvGraphicFramePr/>
      </xdr:nvGraphicFramePr>
      <xdr:xfrm>
        <a:off x="4416425" y="16744950"/>
        <a:ext cx="4019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22.12.31__Location_&#23454;&#39564;&#32467;&#26524;_&#25991;&#26412;&#25968;&#25454;&#38598;_&#22791;&#20221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23.1.1_Purchase100_&#21076;&#38500;&#27604;&#20363;.xlsx.C350C77A37CA5C1BF968251276A8A984.20230104154145324.et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56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urchase_U_0.729_d1_10%"/>
      <sheetName val="Purchase_U_0.729_d3"/>
      <sheetName val="Purchase_U_0.729_d1_12%"/>
    </sheetNames>
    <sheetDataSet>
      <sheetData sheetId="0" refreshError="1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7"/>
  <sheetViews>
    <sheetView topLeftCell="A956" workbookViewId="0">
      <selection activeCell="A23" sqref="$A23:$XFD23"/>
    </sheetView>
  </sheetViews>
  <sheetFormatPr defaultColWidth="9" defaultRowHeight="13.5"/>
  <sheetData>
    <row r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pans="1:14">
      <c r="A2" s="7">
        <v>0</v>
      </c>
      <c r="B2">
        <v>0</v>
      </c>
      <c r="C2">
        <v>0.627311706542969</v>
      </c>
      <c r="D2">
        <v>0.206335783004761</v>
      </c>
      <c r="E2">
        <v>10</v>
      </c>
      <c r="F2">
        <v>5</v>
      </c>
      <c r="G2">
        <v>0</v>
      </c>
      <c r="H2">
        <v>5</v>
      </c>
      <c r="I2">
        <v>1</v>
      </c>
      <c r="J2">
        <v>0.666666666666667</v>
      </c>
      <c r="K2">
        <v>0.8</v>
      </c>
      <c r="L2">
        <v>0.5</v>
      </c>
      <c r="M2">
        <v>0.5</v>
      </c>
      <c r="N2">
        <v>0.75</v>
      </c>
    </row>
    <row r="3" spans="1:14">
      <c r="A3" s="7">
        <v>1</v>
      </c>
      <c r="B3">
        <v>1</v>
      </c>
      <c r="C3">
        <v>0.578675270080566</v>
      </c>
      <c r="D3">
        <v>0.0609616041183472</v>
      </c>
      <c r="E3">
        <v>7</v>
      </c>
      <c r="F3">
        <v>2</v>
      </c>
      <c r="G3">
        <v>3</v>
      </c>
      <c r="H3">
        <v>8</v>
      </c>
      <c r="I3">
        <v>0.7</v>
      </c>
      <c r="J3">
        <v>0.777777777777778</v>
      </c>
      <c r="K3">
        <v>0.736842105263158</v>
      </c>
      <c r="L3">
        <v>0.2</v>
      </c>
      <c r="M3">
        <v>0.5</v>
      </c>
      <c r="N3">
        <v>0.75</v>
      </c>
    </row>
    <row r="4" spans="1:14">
      <c r="A4" s="7">
        <v>2</v>
      </c>
      <c r="B4">
        <v>2</v>
      </c>
      <c r="C4">
        <v>0.698237299919128</v>
      </c>
      <c r="D4">
        <v>0.0751848220825195</v>
      </c>
      <c r="E4">
        <v>9</v>
      </c>
      <c r="F4">
        <v>6</v>
      </c>
      <c r="G4">
        <v>1</v>
      </c>
      <c r="H4">
        <v>4</v>
      </c>
      <c r="I4">
        <v>0.9</v>
      </c>
      <c r="J4">
        <v>0.6</v>
      </c>
      <c r="K4">
        <v>0.72</v>
      </c>
      <c r="L4">
        <v>0.6</v>
      </c>
      <c r="M4">
        <v>0.3</v>
      </c>
      <c r="N4">
        <v>0.65</v>
      </c>
    </row>
    <row r="5" spans="1:14">
      <c r="A5" s="7">
        <v>3</v>
      </c>
      <c r="B5">
        <v>3</v>
      </c>
      <c r="C5">
        <v>0.708565592765808</v>
      </c>
      <c r="D5">
        <v>0.100190043449402</v>
      </c>
      <c r="E5">
        <v>8</v>
      </c>
      <c r="F5">
        <v>4</v>
      </c>
      <c r="G5">
        <v>2</v>
      </c>
      <c r="H5">
        <v>6</v>
      </c>
      <c r="I5">
        <v>0.8</v>
      </c>
      <c r="J5">
        <v>0.666666666666667</v>
      </c>
      <c r="K5">
        <v>0.727272727272727</v>
      </c>
      <c r="L5">
        <v>0.4</v>
      </c>
      <c r="M5">
        <v>0.4</v>
      </c>
      <c r="N5">
        <v>0.7</v>
      </c>
    </row>
    <row r="6" spans="1:14">
      <c r="A6" s="7">
        <v>4</v>
      </c>
      <c r="B6">
        <v>4</v>
      </c>
      <c r="C6">
        <v>0.799562454223633</v>
      </c>
      <c r="D6">
        <v>0.261473536491394</v>
      </c>
      <c r="E6">
        <v>9</v>
      </c>
      <c r="F6">
        <v>8</v>
      </c>
      <c r="G6">
        <v>1</v>
      </c>
      <c r="H6">
        <v>2</v>
      </c>
      <c r="I6">
        <v>0.9</v>
      </c>
      <c r="J6">
        <v>0.529411764705882</v>
      </c>
      <c r="K6">
        <v>0.666666666666667</v>
      </c>
      <c r="L6">
        <v>0.8</v>
      </c>
      <c r="M6">
        <v>0.1</v>
      </c>
      <c r="N6">
        <v>0.55</v>
      </c>
    </row>
    <row r="7" spans="1:14">
      <c r="A7" s="7">
        <v>5</v>
      </c>
      <c r="B7">
        <v>5</v>
      </c>
      <c r="C7">
        <v>0.560086011886597</v>
      </c>
      <c r="D7">
        <v>0.0383433103561401</v>
      </c>
      <c r="E7">
        <v>8</v>
      </c>
      <c r="F7">
        <v>4</v>
      </c>
      <c r="G7">
        <v>2</v>
      </c>
      <c r="H7">
        <v>6</v>
      </c>
      <c r="I7">
        <v>0.8</v>
      </c>
      <c r="J7">
        <v>0.666666666666667</v>
      </c>
      <c r="K7">
        <v>0.727272727272727</v>
      </c>
      <c r="L7">
        <v>0.4</v>
      </c>
      <c r="M7">
        <v>0.4</v>
      </c>
      <c r="N7">
        <v>0.7</v>
      </c>
    </row>
    <row r="8" spans="1:14">
      <c r="A8" s="7">
        <v>6</v>
      </c>
      <c r="B8">
        <v>6</v>
      </c>
      <c r="C8">
        <v>0.70316219329834</v>
      </c>
      <c r="D8">
        <v>0.091391921043396</v>
      </c>
      <c r="E8">
        <v>9</v>
      </c>
      <c r="F8">
        <v>5</v>
      </c>
      <c r="G8">
        <v>1</v>
      </c>
      <c r="H8">
        <v>5</v>
      </c>
      <c r="I8">
        <v>0.9</v>
      </c>
      <c r="J8">
        <v>0.642857142857143</v>
      </c>
      <c r="K8">
        <v>0.75</v>
      </c>
      <c r="L8">
        <v>0.5</v>
      </c>
      <c r="M8">
        <v>0.4</v>
      </c>
      <c r="N8">
        <v>0.7</v>
      </c>
    </row>
    <row r="9" spans="1:14">
      <c r="A9" s="7">
        <v>7</v>
      </c>
      <c r="B9">
        <v>7</v>
      </c>
      <c r="C9">
        <v>0.683082222938538</v>
      </c>
      <c r="D9">
        <v>0.161648035049439</v>
      </c>
      <c r="E9">
        <v>9</v>
      </c>
      <c r="F9">
        <v>4</v>
      </c>
      <c r="G9">
        <v>1</v>
      </c>
      <c r="H9">
        <v>6</v>
      </c>
      <c r="I9">
        <v>0.9</v>
      </c>
      <c r="J9">
        <v>0.692307692307692</v>
      </c>
      <c r="K9">
        <v>0.782608695652174</v>
      </c>
      <c r="L9">
        <v>0.4</v>
      </c>
      <c r="M9">
        <v>0.5</v>
      </c>
      <c r="N9">
        <v>0.75</v>
      </c>
    </row>
    <row r="10" spans="1:14">
      <c r="A10" s="7">
        <v>8</v>
      </c>
      <c r="B10">
        <v>8</v>
      </c>
      <c r="C10">
        <v>0.625698208808899</v>
      </c>
      <c r="D10">
        <v>0.0303715467453003</v>
      </c>
      <c r="E10">
        <v>10</v>
      </c>
      <c r="F10">
        <v>4</v>
      </c>
      <c r="G10">
        <v>0</v>
      </c>
      <c r="H10">
        <v>6</v>
      </c>
      <c r="I10">
        <v>1</v>
      </c>
      <c r="J10">
        <v>0.714285714285714</v>
      </c>
      <c r="K10">
        <v>0.833333333333333</v>
      </c>
      <c r="L10">
        <v>0.4</v>
      </c>
      <c r="M10">
        <v>0.6</v>
      </c>
      <c r="N10">
        <v>0.8</v>
      </c>
    </row>
    <row r="11" spans="1:14">
      <c r="A11" s="7">
        <v>9</v>
      </c>
      <c r="B11">
        <v>9</v>
      </c>
      <c r="C11">
        <v>0.570597648620605</v>
      </c>
      <c r="D11">
        <v>0.128949522972107</v>
      </c>
      <c r="E11">
        <v>9</v>
      </c>
      <c r="F11">
        <v>5</v>
      </c>
      <c r="G11">
        <v>1</v>
      </c>
      <c r="H11">
        <v>5</v>
      </c>
      <c r="I11">
        <v>0.9</v>
      </c>
      <c r="J11">
        <v>0.642857142857143</v>
      </c>
      <c r="K11">
        <v>0.75</v>
      </c>
      <c r="L11">
        <v>0.5</v>
      </c>
      <c r="M11">
        <v>0.4</v>
      </c>
      <c r="N11">
        <v>0.7</v>
      </c>
    </row>
    <row r="12" spans="1:14">
      <c r="A12" s="7">
        <v>10</v>
      </c>
      <c r="B12">
        <v>10</v>
      </c>
      <c r="C12">
        <v>0.654924631118774</v>
      </c>
      <c r="D12">
        <v>0.131089448928833</v>
      </c>
      <c r="E12">
        <v>10</v>
      </c>
      <c r="F12">
        <v>4</v>
      </c>
      <c r="G12">
        <v>0</v>
      </c>
      <c r="H12">
        <v>6</v>
      </c>
      <c r="I12">
        <v>1</v>
      </c>
      <c r="J12">
        <v>0.714285714285714</v>
      </c>
      <c r="K12">
        <v>0.833333333333333</v>
      </c>
      <c r="L12">
        <v>0.4</v>
      </c>
      <c r="M12">
        <v>0.6</v>
      </c>
      <c r="N12">
        <v>0.8</v>
      </c>
    </row>
    <row r="13" spans="1:14">
      <c r="A13" s="7">
        <v>11</v>
      </c>
      <c r="B13">
        <v>11</v>
      </c>
      <c r="C13">
        <v>0.614380121231079</v>
      </c>
      <c r="D13">
        <v>0.107152700424194</v>
      </c>
      <c r="E13">
        <v>9</v>
      </c>
      <c r="F13">
        <v>4</v>
      </c>
      <c r="G13">
        <v>1</v>
      </c>
      <c r="H13">
        <v>6</v>
      </c>
      <c r="I13">
        <v>0.9</v>
      </c>
      <c r="J13">
        <v>0.692307692307692</v>
      </c>
      <c r="K13">
        <v>0.782608695652174</v>
      </c>
      <c r="L13">
        <v>0.4</v>
      </c>
      <c r="M13">
        <v>0.5</v>
      </c>
      <c r="N13">
        <v>0.75</v>
      </c>
    </row>
    <row r="14" spans="1:14">
      <c r="A14" s="7">
        <v>12</v>
      </c>
      <c r="B14">
        <v>12</v>
      </c>
      <c r="C14">
        <v>0.432973384857178</v>
      </c>
      <c r="D14">
        <v>0.0880521535873413</v>
      </c>
      <c r="E14">
        <v>8</v>
      </c>
      <c r="F14">
        <v>4</v>
      </c>
      <c r="G14">
        <v>2</v>
      </c>
      <c r="H14">
        <v>6</v>
      </c>
      <c r="I14">
        <v>0.8</v>
      </c>
      <c r="J14">
        <v>0.666666666666667</v>
      </c>
      <c r="K14">
        <v>0.727272727272727</v>
      </c>
      <c r="L14">
        <v>0.4</v>
      </c>
      <c r="M14">
        <v>0.4</v>
      </c>
      <c r="N14">
        <v>0.7</v>
      </c>
    </row>
    <row r="15" spans="1:14">
      <c r="A15" s="7">
        <v>13</v>
      </c>
      <c r="B15">
        <v>13</v>
      </c>
      <c r="C15">
        <v>0.715521574020386</v>
      </c>
      <c r="D15">
        <v>0.167502641677856</v>
      </c>
      <c r="E15">
        <v>7</v>
      </c>
      <c r="F15">
        <v>6</v>
      </c>
      <c r="G15">
        <v>3</v>
      </c>
      <c r="H15">
        <v>4</v>
      </c>
      <c r="I15">
        <v>0.7</v>
      </c>
      <c r="J15">
        <v>0.538461538461539</v>
      </c>
      <c r="K15">
        <v>0.608695652173913</v>
      </c>
      <c r="L15">
        <v>0.6</v>
      </c>
      <c r="M15">
        <v>0.1</v>
      </c>
      <c r="N15">
        <v>0.55</v>
      </c>
    </row>
    <row r="16" spans="1:14">
      <c r="A16" s="7">
        <v>14</v>
      </c>
      <c r="B16">
        <v>14</v>
      </c>
      <c r="C16">
        <v>0.616560101509094</v>
      </c>
      <c r="D16">
        <v>0.120269060134888</v>
      </c>
      <c r="E16">
        <v>9</v>
      </c>
      <c r="F16">
        <v>4</v>
      </c>
      <c r="G16">
        <v>1</v>
      </c>
      <c r="H16">
        <v>6</v>
      </c>
      <c r="I16">
        <v>0.9</v>
      </c>
      <c r="J16">
        <v>0.692307692307692</v>
      </c>
      <c r="K16">
        <v>0.782608695652174</v>
      </c>
      <c r="L16">
        <v>0.4</v>
      </c>
      <c r="M16">
        <v>0.5</v>
      </c>
      <c r="N16">
        <v>0.75</v>
      </c>
    </row>
    <row r="17" spans="1:14">
      <c r="A17" s="7">
        <v>15</v>
      </c>
      <c r="B17">
        <v>15</v>
      </c>
      <c r="C17">
        <v>0.757629036903381</v>
      </c>
      <c r="D17">
        <v>0.130363345146179</v>
      </c>
      <c r="E17">
        <v>10</v>
      </c>
      <c r="F17">
        <v>6</v>
      </c>
      <c r="G17">
        <v>0</v>
      </c>
      <c r="H17">
        <v>4</v>
      </c>
      <c r="I17">
        <v>1</v>
      </c>
      <c r="J17">
        <v>0.625</v>
      </c>
      <c r="K17">
        <v>0.769230769230769</v>
      </c>
      <c r="L17">
        <v>0.6</v>
      </c>
      <c r="M17">
        <v>0.4</v>
      </c>
      <c r="N17">
        <v>0.7</v>
      </c>
    </row>
    <row r="18" spans="1:14">
      <c r="A18" s="7">
        <v>16</v>
      </c>
      <c r="B18">
        <v>16</v>
      </c>
      <c r="C18">
        <v>0.455815315246582</v>
      </c>
      <c r="D18">
        <v>0.0530585050582886</v>
      </c>
      <c r="E18">
        <v>9</v>
      </c>
      <c r="F18">
        <v>5</v>
      </c>
      <c r="G18">
        <v>1</v>
      </c>
      <c r="H18">
        <v>5</v>
      </c>
      <c r="I18">
        <v>0.9</v>
      </c>
      <c r="J18">
        <v>0.642857142857143</v>
      </c>
      <c r="K18">
        <v>0.75</v>
      </c>
      <c r="L18">
        <v>0.5</v>
      </c>
      <c r="M18">
        <v>0.4</v>
      </c>
      <c r="N18">
        <v>0.7</v>
      </c>
    </row>
    <row r="19" spans="1:14">
      <c r="A19" s="7">
        <v>17</v>
      </c>
      <c r="B19">
        <v>17</v>
      </c>
      <c r="C19">
        <v>0.620970845222473</v>
      </c>
      <c r="D19">
        <v>0.110070586204529</v>
      </c>
      <c r="E19">
        <v>10</v>
      </c>
      <c r="F19">
        <v>3</v>
      </c>
      <c r="G19">
        <v>0</v>
      </c>
      <c r="H19">
        <v>7</v>
      </c>
      <c r="I19">
        <v>1</v>
      </c>
      <c r="J19">
        <v>0.769230769230769</v>
      </c>
      <c r="K19">
        <v>0.869565217391304</v>
      </c>
      <c r="L19">
        <v>0.3</v>
      </c>
      <c r="M19">
        <v>0.7</v>
      </c>
      <c r="N19">
        <v>0.85</v>
      </c>
    </row>
    <row r="20" spans="1:14">
      <c r="A20" s="7">
        <v>18</v>
      </c>
      <c r="B20">
        <v>18</v>
      </c>
      <c r="C20">
        <v>0.564330458641052</v>
      </c>
      <c r="D20">
        <v>0.0704824924468994</v>
      </c>
      <c r="E20">
        <v>9</v>
      </c>
      <c r="F20">
        <v>6</v>
      </c>
      <c r="G20">
        <v>1</v>
      </c>
      <c r="H20">
        <v>4</v>
      </c>
      <c r="I20">
        <v>0.9</v>
      </c>
      <c r="J20">
        <v>0.6</v>
      </c>
      <c r="K20">
        <v>0.72</v>
      </c>
      <c r="L20">
        <v>0.6</v>
      </c>
      <c r="M20">
        <v>0.3</v>
      </c>
      <c r="N20">
        <v>0.65</v>
      </c>
    </row>
    <row r="21" spans="1:14">
      <c r="A21" s="7">
        <v>19</v>
      </c>
      <c r="B21">
        <v>19</v>
      </c>
      <c r="C21">
        <v>0.811565637588501</v>
      </c>
      <c r="D21">
        <v>0.210479974746704</v>
      </c>
      <c r="E21">
        <v>8</v>
      </c>
      <c r="F21">
        <v>2</v>
      </c>
      <c r="G21">
        <v>2</v>
      </c>
      <c r="H21">
        <v>8</v>
      </c>
      <c r="I21">
        <v>0.8</v>
      </c>
      <c r="J21">
        <v>0.8</v>
      </c>
      <c r="K21">
        <v>0.8</v>
      </c>
      <c r="L21">
        <v>0.2</v>
      </c>
      <c r="M21">
        <v>0.6</v>
      </c>
      <c r="N21">
        <v>0.8</v>
      </c>
    </row>
    <row r="22" spans="1:14">
      <c r="A22" s="7">
        <v>20</v>
      </c>
      <c r="B22">
        <v>20</v>
      </c>
      <c r="C22">
        <v>0.73398494720459</v>
      </c>
      <c r="D22">
        <v>0.0834519863128662</v>
      </c>
      <c r="E22">
        <v>8</v>
      </c>
      <c r="F22">
        <v>5</v>
      </c>
      <c r="G22">
        <v>2</v>
      </c>
      <c r="H22">
        <v>5</v>
      </c>
      <c r="I22">
        <v>0.8</v>
      </c>
      <c r="J22">
        <v>0.615384615384615</v>
      </c>
      <c r="K22">
        <v>0.695652173913043</v>
      </c>
      <c r="L22">
        <v>0.5</v>
      </c>
      <c r="M22">
        <v>0.3</v>
      </c>
      <c r="N22">
        <v>0.65</v>
      </c>
    </row>
    <row r="23" spans="1:14">
      <c r="A23" s="7">
        <v>21</v>
      </c>
      <c r="B23">
        <v>21</v>
      </c>
      <c r="C23">
        <v>0.62803041934967</v>
      </c>
      <c r="D23">
        <v>0.0881664752960205</v>
      </c>
      <c r="E23">
        <v>8</v>
      </c>
      <c r="F23">
        <v>3</v>
      </c>
      <c r="G23">
        <v>2</v>
      </c>
      <c r="H23">
        <v>7</v>
      </c>
      <c r="I23">
        <v>0.8</v>
      </c>
      <c r="J23">
        <v>0.727272727272727</v>
      </c>
      <c r="K23">
        <v>0.761904761904762</v>
      </c>
      <c r="L23">
        <v>0.3</v>
      </c>
      <c r="M23">
        <v>0.5</v>
      </c>
      <c r="N23">
        <v>0.75</v>
      </c>
    </row>
    <row r="24" spans="1:14">
      <c r="A24" s="7">
        <v>22</v>
      </c>
      <c r="B24">
        <v>22</v>
      </c>
      <c r="C24">
        <v>0.558051943778992</v>
      </c>
      <c r="D24">
        <v>0.0581455230712891</v>
      </c>
      <c r="E24">
        <v>10</v>
      </c>
      <c r="F24">
        <v>2</v>
      </c>
      <c r="G24">
        <v>0</v>
      </c>
      <c r="H24">
        <v>8</v>
      </c>
      <c r="I24">
        <v>1</v>
      </c>
      <c r="J24">
        <v>0.833333333333333</v>
      </c>
      <c r="K24">
        <v>0.909090909090909</v>
      </c>
      <c r="L24">
        <v>0.2</v>
      </c>
      <c r="M24">
        <v>0.8</v>
      </c>
      <c r="N24">
        <v>0.9</v>
      </c>
    </row>
    <row r="25" spans="1:14">
      <c r="A25" s="7">
        <v>23</v>
      </c>
      <c r="B25">
        <v>23</v>
      </c>
      <c r="C25">
        <v>0.620381355285645</v>
      </c>
      <c r="D25">
        <v>0.00785744190216064</v>
      </c>
      <c r="E25">
        <v>9</v>
      </c>
      <c r="F25">
        <v>2</v>
      </c>
      <c r="G25">
        <v>1</v>
      </c>
      <c r="H25">
        <v>8</v>
      </c>
      <c r="I25">
        <v>0.9</v>
      </c>
      <c r="J25">
        <v>0.818181818181818</v>
      </c>
      <c r="K25">
        <v>0.857142857142857</v>
      </c>
      <c r="L25">
        <v>0.2</v>
      </c>
      <c r="M25">
        <v>0.7</v>
      </c>
      <c r="N25">
        <v>0.85</v>
      </c>
    </row>
    <row r="26" spans="1:14">
      <c r="A26" s="7">
        <v>24</v>
      </c>
      <c r="B26">
        <v>24</v>
      </c>
      <c r="C26">
        <v>0.657558083534241</v>
      </c>
      <c r="D26">
        <v>0.0731049776077271</v>
      </c>
      <c r="E26">
        <v>7</v>
      </c>
      <c r="F26">
        <v>4</v>
      </c>
      <c r="G26">
        <v>3</v>
      </c>
      <c r="H26">
        <v>6</v>
      </c>
      <c r="I26">
        <v>0.7</v>
      </c>
      <c r="J26">
        <v>0.636363636363636</v>
      </c>
      <c r="K26">
        <v>0.666666666666667</v>
      </c>
      <c r="L26">
        <v>0.4</v>
      </c>
      <c r="M26">
        <v>0.3</v>
      </c>
      <c r="N26">
        <v>0.65</v>
      </c>
    </row>
    <row r="27" spans="1:14">
      <c r="A27" s="7">
        <v>25</v>
      </c>
      <c r="B27">
        <v>25</v>
      </c>
      <c r="C27">
        <v>0.678871631622314</v>
      </c>
      <c r="D27">
        <v>0.119898200035095</v>
      </c>
      <c r="E27">
        <v>10</v>
      </c>
      <c r="F27">
        <v>4</v>
      </c>
      <c r="G27">
        <v>0</v>
      </c>
      <c r="H27">
        <v>6</v>
      </c>
      <c r="I27">
        <v>1</v>
      </c>
      <c r="J27">
        <v>0.714285714285714</v>
      </c>
      <c r="K27">
        <v>0.833333333333333</v>
      </c>
      <c r="L27">
        <v>0.4</v>
      </c>
      <c r="M27">
        <v>0.6</v>
      </c>
      <c r="N27">
        <v>0.8</v>
      </c>
    </row>
    <row r="28" spans="1:14">
      <c r="A28" s="7">
        <v>26</v>
      </c>
      <c r="B28">
        <v>26</v>
      </c>
      <c r="C28">
        <v>0.563803672790527</v>
      </c>
      <c r="D28">
        <v>0.122809886932373</v>
      </c>
      <c r="E28">
        <v>9</v>
      </c>
      <c r="F28">
        <v>4</v>
      </c>
      <c r="G28">
        <v>1</v>
      </c>
      <c r="H28">
        <v>6</v>
      </c>
      <c r="I28">
        <v>0.9</v>
      </c>
      <c r="J28">
        <v>0.692307692307692</v>
      </c>
      <c r="K28">
        <v>0.782608695652174</v>
      </c>
      <c r="L28">
        <v>0.4</v>
      </c>
      <c r="M28">
        <v>0.5</v>
      </c>
      <c r="N28">
        <v>0.75</v>
      </c>
    </row>
    <row r="29" spans="1:14">
      <c r="A29" s="7">
        <v>27</v>
      </c>
      <c r="B29">
        <v>27</v>
      </c>
      <c r="C29">
        <v>0.62123715877533</v>
      </c>
      <c r="D29">
        <v>0.0702619552612305</v>
      </c>
      <c r="E29">
        <v>9</v>
      </c>
      <c r="F29">
        <v>2</v>
      </c>
      <c r="G29">
        <v>1</v>
      </c>
      <c r="H29">
        <v>8</v>
      </c>
      <c r="I29">
        <v>0.9</v>
      </c>
      <c r="J29">
        <v>0.818181818181818</v>
      </c>
      <c r="K29">
        <v>0.857142857142857</v>
      </c>
      <c r="L29">
        <v>0.2</v>
      </c>
      <c r="M29">
        <v>0.7</v>
      </c>
      <c r="N29">
        <v>0.85</v>
      </c>
    </row>
    <row r="30" spans="1:14">
      <c r="A30" s="7">
        <v>28</v>
      </c>
      <c r="B30">
        <v>28</v>
      </c>
      <c r="C30">
        <v>0.596928119659424</v>
      </c>
      <c r="D30">
        <v>0.172947764396668</v>
      </c>
      <c r="E30">
        <v>10</v>
      </c>
      <c r="F30">
        <v>4</v>
      </c>
      <c r="G30">
        <v>0</v>
      </c>
      <c r="H30">
        <v>6</v>
      </c>
      <c r="I30">
        <v>1</v>
      </c>
      <c r="J30">
        <v>0.714285714285714</v>
      </c>
      <c r="K30">
        <v>0.833333333333333</v>
      </c>
      <c r="L30">
        <v>0.4</v>
      </c>
      <c r="M30">
        <v>0.6</v>
      </c>
      <c r="N30">
        <v>0.8</v>
      </c>
    </row>
    <row r="31" spans="1:14">
      <c r="A31" s="7">
        <v>29</v>
      </c>
      <c r="B31">
        <v>29</v>
      </c>
      <c r="C31">
        <v>0.56534218788147</v>
      </c>
      <c r="D31">
        <v>0.0886797904968262</v>
      </c>
      <c r="E31">
        <v>9</v>
      </c>
      <c r="F31">
        <v>5</v>
      </c>
      <c r="G31">
        <v>1</v>
      </c>
      <c r="H31">
        <v>5</v>
      </c>
      <c r="I31">
        <v>0.9</v>
      </c>
      <c r="J31">
        <v>0.642857142857143</v>
      </c>
      <c r="K31">
        <v>0.75</v>
      </c>
      <c r="L31">
        <v>0.5</v>
      </c>
      <c r="M31">
        <v>0.4</v>
      </c>
      <c r="N31">
        <v>0.7</v>
      </c>
    </row>
    <row r="32" spans="1:14">
      <c r="A32" s="7">
        <v>30</v>
      </c>
      <c r="B32">
        <v>30</v>
      </c>
      <c r="C32">
        <v>0.493656754493713</v>
      </c>
      <c r="D32">
        <v>0.0963029861450195</v>
      </c>
      <c r="E32">
        <v>9</v>
      </c>
      <c r="F32">
        <v>3</v>
      </c>
      <c r="G32">
        <v>1</v>
      </c>
      <c r="H32">
        <v>7</v>
      </c>
      <c r="I32">
        <v>0.9</v>
      </c>
      <c r="J32">
        <v>0.75</v>
      </c>
      <c r="K32">
        <v>0.818181818181818</v>
      </c>
      <c r="L32">
        <v>0.3</v>
      </c>
      <c r="M32">
        <v>0.6</v>
      </c>
      <c r="N32">
        <v>0.8</v>
      </c>
    </row>
    <row r="33" spans="1:14">
      <c r="A33" s="7">
        <v>31</v>
      </c>
      <c r="B33">
        <v>31</v>
      </c>
      <c r="C33">
        <v>0.65151309967041</v>
      </c>
      <c r="D33">
        <v>0.131381988525391</v>
      </c>
      <c r="E33">
        <v>10</v>
      </c>
      <c r="F33">
        <v>8</v>
      </c>
      <c r="G33">
        <v>0</v>
      </c>
      <c r="H33">
        <v>2</v>
      </c>
      <c r="I33">
        <v>1</v>
      </c>
      <c r="J33">
        <v>0.555555555555556</v>
      </c>
      <c r="K33">
        <v>0.714285714285714</v>
      </c>
      <c r="L33">
        <v>0.8</v>
      </c>
      <c r="M33">
        <v>0.2</v>
      </c>
      <c r="N33">
        <v>0.6</v>
      </c>
    </row>
    <row r="34" spans="1:14">
      <c r="A34" s="7">
        <v>32</v>
      </c>
      <c r="B34">
        <v>32</v>
      </c>
      <c r="C34">
        <v>0.557751655578613</v>
      </c>
      <c r="D34">
        <v>0.0435653924942017</v>
      </c>
      <c r="E34">
        <v>9</v>
      </c>
      <c r="F34">
        <v>1</v>
      </c>
      <c r="G34">
        <v>1</v>
      </c>
      <c r="H34">
        <v>9</v>
      </c>
      <c r="I34">
        <v>0.9</v>
      </c>
      <c r="J34">
        <v>0.9</v>
      </c>
      <c r="K34">
        <v>0.9</v>
      </c>
      <c r="L34">
        <v>0.1</v>
      </c>
      <c r="M34">
        <v>0.8</v>
      </c>
      <c r="N34">
        <v>0.9</v>
      </c>
    </row>
    <row r="35" spans="1:14">
      <c r="A35" s="7">
        <v>33</v>
      </c>
      <c r="B35">
        <v>33</v>
      </c>
      <c r="C35">
        <v>0.609427452087402</v>
      </c>
      <c r="D35">
        <v>0.145763516426086</v>
      </c>
      <c r="E35">
        <v>9</v>
      </c>
      <c r="F35">
        <v>5</v>
      </c>
      <c r="G35">
        <v>1</v>
      </c>
      <c r="H35">
        <v>5</v>
      </c>
      <c r="I35">
        <v>0.9</v>
      </c>
      <c r="J35">
        <v>0.642857142857143</v>
      </c>
      <c r="K35">
        <v>0.75</v>
      </c>
      <c r="L35">
        <v>0.5</v>
      </c>
      <c r="M35">
        <v>0.4</v>
      </c>
      <c r="N35">
        <v>0.7</v>
      </c>
    </row>
    <row r="36" spans="1:14">
      <c r="A36" s="7">
        <v>34</v>
      </c>
      <c r="B36">
        <v>34</v>
      </c>
      <c r="C36">
        <v>0.612673282623291</v>
      </c>
      <c r="D36">
        <v>0.168728590011597</v>
      </c>
      <c r="E36">
        <v>9</v>
      </c>
      <c r="F36">
        <v>4</v>
      </c>
      <c r="G36">
        <v>1</v>
      </c>
      <c r="H36">
        <v>6</v>
      </c>
      <c r="I36">
        <v>0.9</v>
      </c>
      <c r="J36">
        <v>0.692307692307692</v>
      </c>
      <c r="K36">
        <v>0.782608695652174</v>
      </c>
      <c r="L36">
        <v>0.4</v>
      </c>
      <c r="M36">
        <v>0.5</v>
      </c>
      <c r="N36">
        <v>0.75</v>
      </c>
    </row>
    <row r="37" spans="1:14">
      <c r="A37" s="7">
        <v>35</v>
      </c>
      <c r="B37">
        <v>35</v>
      </c>
      <c r="C37">
        <v>0.607787728309631</v>
      </c>
      <c r="D37">
        <v>0.209023833274841</v>
      </c>
      <c r="E37">
        <v>9</v>
      </c>
      <c r="F37">
        <v>5</v>
      </c>
      <c r="G37">
        <v>1</v>
      </c>
      <c r="H37">
        <v>5</v>
      </c>
      <c r="I37">
        <v>0.9</v>
      </c>
      <c r="J37">
        <v>0.642857142857143</v>
      </c>
      <c r="K37">
        <v>0.75</v>
      </c>
      <c r="L37">
        <v>0.5</v>
      </c>
      <c r="M37">
        <v>0.4</v>
      </c>
      <c r="N37">
        <v>0.7</v>
      </c>
    </row>
    <row r="38" spans="1:14">
      <c r="A38" s="7">
        <v>36</v>
      </c>
      <c r="B38">
        <v>36</v>
      </c>
      <c r="C38">
        <v>0.618512153625488</v>
      </c>
      <c r="D38">
        <v>0.0666093826293945</v>
      </c>
      <c r="E38">
        <v>8</v>
      </c>
      <c r="F38">
        <v>3</v>
      </c>
      <c r="G38">
        <v>2</v>
      </c>
      <c r="H38">
        <v>7</v>
      </c>
      <c r="I38">
        <v>0.8</v>
      </c>
      <c r="J38">
        <v>0.727272727272727</v>
      </c>
      <c r="K38">
        <v>0.761904761904762</v>
      </c>
      <c r="L38">
        <v>0.3</v>
      </c>
      <c r="M38">
        <v>0.5</v>
      </c>
      <c r="N38">
        <v>0.75</v>
      </c>
    </row>
    <row r="39" spans="1:14">
      <c r="A39" s="7">
        <v>37</v>
      </c>
      <c r="B39">
        <v>37</v>
      </c>
      <c r="C39">
        <v>0.691394686698914</v>
      </c>
      <c r="D39">
        <v>0.162402987480164</v>
      </c>
      <c r="E39">
        <v>7</v>
      </c>
      <c r="F39">
        <v>5</v>
      </c>
      <c r="G39">
        <v>3</v>
      </c>
      <c r="H39">
        <v>5</v>
      </c>
      <c r="I39">
        <v>0.7</v>
      </c>
      <c r="J39">
        <v>0.583333333333333</v>
      </c>
      <c r="K39">
        <v>0.636363636363636</v>
      </c>
      <c r="L39">
        <v>0.5</v>
      </c>
      <c r="M39">
        <v>0.2</v>
      </c>
      <c r="N39">
        <v>0.6</v>
      </c>
    </row>
    <row r="40" spans="1:14">
      <c r="A40" s="7">
        <v>38</v>
      </c>
      <c r="B40">
        <v>38</v>
      </c>
      <c r="C40">
        <v>0.553479552268982</v>
      </c>
      <c r="D40">
        <v>0.116313934326172</v>
      </c>
      <c r="E40">
        <v>9</v>
      </c>
      <c r="F40">
        <v>3</v>
      </c>
      <c r="G40">
        <v>1</v>
      </c>
      <c r="H40">
        <v>7</v>
      </c>
      <c r="I40">
        <v>0.9</v>
      </c>
      <c r="J40">
        <v>0.75</v>
      </c>
      <c r="K40">
        <v>0.818181818181818</v>
      </c>
      <c r="L40">
        <v>0.3</v>
      </c>
      <c r="M40">
        <v>0.6</v>
      </c>
      <c r="N40">
        <v>0.8</v>
      </c>
    </row>
    <row r="41" spans="1:14">
      <c r="A41" s="7">
        <v>39</v>
      </c>
      <c r="B41">
        <v>39</v>
      </c>
      <c r="C41">
        <v>0.623628497123718</v>
      </c>
      <c r="D41">
        <v>0.100432634353638</v>
      </c>
      <c r="E41">
        <v>9</v>
      </c>
      <c r="F41">
        <v>4</v>
      </c>
      <c r="G41">
        <v>1</v>
      </c>
      <c r="H41">
        <v>6</v>
      </c>
      <c r="I41">
        <v>0.9</v>
      </c>
      <c r="J41">
        <v>0.692307692307692</v>
      </c>
      <c r="K41">
        <v>0.782608695652174</v>
      </c>
      <c r="L41">
        <v>0.4</v>
      </c>
      <c r="M41">
        <v>0.5</v>
      </c>
      <c r="N41">
        <v>0.75</v>
      </c>
    </row>
    <row r="42" spans="1:14">
      <c r="A42" s="7">
        <v>40</v>
      </c>
      <c r="B42">
        <v>40</v>
      </c>
      <c r="C42">
        <v>0.634088516235352</v>
      </c>
      <c r="D42">
        <v>0.209302663803101</v>
      </c>
      <c r="E42">
        <v>9</v>
      </c>
      <c r="F42">
        <v>3</v>
      </c>
      <c r="G42">
        <v>1</v>
      </c>
      <c r="H42">
        <v>7</v>
      </c>
      <c r="I42">
        <v>0.9</v>
      </c>
      <c r="J42">
        <v>0.75</v>
      </c>
      <c r="K42">
        <v>0.818181818181818</v>
      </c>
      <c r="L42">
        <v>0.3</v>
      </c>
      <c r="M42">
        <v>0.6</v>
      </c>
      <c r="N42">
        <v>0.8</v>
      </c>
    </row>
    <row r="43" spans="1:14">
      <c r="A43" s="7">
        <v>41</v>
      </c>
      <c r="B43">
        <v>41</v>
      </c>
      <c r="C43">
        <v>0.61821985244751</v>
      </c>
      <c r="D43">
        <v>0.0754082202911377</v>
      </c>
      <c r="E43">
        <v>8</v>
      </c>
      <c r="F43">
        <v>4</v>
      </c>
      <c r="G43">
        <v>2</v>
      </c>
      <c r="H43">
        <v>6</v>
      </c>
      <c r="I43">
        <v>0.8</v>
      </c>
      <c r="J43">
        <v>0.666666666666667</v>
      </c>
      <c r="K43">
        <v>0.727272727272727</v>
      </c>
      <c r="L43">
        <v>0.4</v>
      </c>
      <c r="M43">
        <v>0.4</v>
      </c>
      <c r="N43">
        <v>0.7</v>
      </c>
    </row>
    <row r="44" spans="1:14">
      <c r="A44" s="7">
        <v>42</v>
      </c>
      <c r="B44">
        <v>42</v>
      </c>
      <c r="C44">
        <v>0.494099974632263</v>
      </c>
      <c r="D44">
        <v>0.111146330833435</v>
      </c>
      <c r="E44">
        <v>7</v>
      </c>
      <c r="F44">
        <v>5</v>
      </c>
      <c r="G44">
        <v>3</v>
      </c>
      <c r="H44">
        <v>5</v>
      </c>
      <c r="I44">
        <v>0.7</v>
      </c>
      <c r="J44">
        <v>0.583333333333333</v>
      </c>
      <c r="K44">
        <v>0.636363636363636</v>
      </c>
      <c r="L44">
        <v>0.5</v>
      </c>
      <c r="M44">
        <v>0.2</v>
      </c>
      <c r="N44">
        <v>0.6</v>
      </c>
    </row>
    <row r="45" spans="1:14">
      <c r="A45" s="7">
        <v>43</v>
      </c>
      <c r="B45">
        <v>43</v>
      </c>
      <c r="C45">
        <v>0.656714081764221</v>
      </c>
      <c r="D45">
        <v>0.224246263504028</v>
      </c>
      <c r="E45">
        <v>9</v>
      </c>
      <c r="F45">
        <v>5</v>
      </c>
      <c r="G45">
        <v>1</v>
      </c>
      <c r="H45">
        <v>5</v>
      </c>
      <c r="I45">
        <v>0.9</v>
      </c>
      <c r="J45">
        <v>0.642857142857143</v>
      </c>
      <c r="K45">
        <v>0.75</v>
      </c>
      <c r="L45">
        <v>0.5</v>
      </c>
      <c r="M45">
        <v>0.4</v>
      </c>
      <c r="N45">
        <v>0.7</v>
      </c>
    </row>
    <row r="46" spans="1:14">
      <c r="A46" s="7">
        <v>44</v>
      </c>
      <c r="B46">
        <v>44</v>
      </c>
      <c r="C46">
        <v>0.518035650253296</v>
      </c>
      <c r="D46">
        <v>0.109353542327881</v>
      </c>
      <c r="E46">
        <v>6</v>
      </c>
      <c r="F46">
        <v>7</v>
      </c>
      <c r="G46">
        <v>4</v>
      </c>
      <c r="H46">
        <v>3</v>
      </c>
      <c r="I46">
        <v>0.6</v>
      </c>
      <c r="J46">
        <v>0.461538461538462</v>
      </c>
      <c r="K46">
        <v>0.521739130434783</v>
      </c>
      <c r="L46">
        <v>0.7</v>
      </c>
      <c r="M46">
        <v>-0.1</v>
      </c>
      <c r="N46">
        <v>0.45</v>
      </c>
    </row>
    <row r="47" spans="1:14">
      <c r="A47" s="7">
        <v>45</v>
      </c>
      <c r="B47">
        <v>45</v>
      </c>
      <c r="C47">
        <v>0.559455752372742</v>
      </c>
      <c r="D47">
        <v>0.0544650554656982</v>
      </c>
      <c r="E47">
        <v>10</v>
      </c>
      <c r="F47">
        <v>3</v>
      </c>
      <c r="G47">
        <v>0</v>
      </c>
      <c r="H47">
        <v>7</v>
      </c>
      <c r="I47">
        <v>1</v>
      </c>
      <c r="J47">
        <v>0.769230769230769</v>
      </c>
      <c r="K47">
        <v>0.869565217391304</v>
      </c>
      <c r="L47">
        <v>0.3</v>
      </c>
      <c r="M47">
        <v>0.7</v>
      </c>
      <c r="N47">
        <v>0.85</v>
      </c>
    </row>
    <row r="48" spans="1:14">
      <c r="A48" s="7">
        <v>46</v>
      </c>
      <c r="B48">
        <v>46</v>
      </c>
      <c r="C48">
        <v>0.748969078063965</v>
      </c>
      <c r="D48">
        <v>0.0878483057022095</v>
      </c>
      <c r="E48">
        <v>8</v>
      </c>
      <c r="F48">
        <v>6</v>
      </c>
      <c r="G48">
        <v>2</v>
      </c>
      <c r="H48">
        <v>4</v>
      </c>
      <c r="I48">
        <v>0.8</v>
      </c>
      <c r="J48">
        <v>0.571428571428572</v>
      </c>
      <c r="K48">
        <v>0.666666666666667</v>
      </c>
      <c r="L48">
        <v>0.6</v>
      </c>
      <c r="M48">
        <v>0.2</v>
      </c>
      <c r="N48">
        <v>0.6</v>
      </c>
    </row>
    <row r="49" spans="1:14">
      <c r="A49" s="7">
        <v>47</v>
      </c>
      <c r="B49">
        <v>47</v>
      </c>
      <c r="C49">
        <v>0.543766379356384</v>
      </c>
      <c r="D49">
        <v>0.0789929628372192</v>
      </c>
      <c r="E49">
        <v>9</v>
      </c>
      <c r="F49">
        <v>4</v>
      </c>
      <c r="G49">
        <v>1</v>
      </c>
      <c r="H49">
        <v>6</v>
      </c>
      <c r="I49">
        <v>0.9</v>
      </c>
      <c r="J49">
        <v>0.692307692307692</v>
      </c>
      <c r="K49">
        <v>0.782608695652174</v>
      </c>
      <c r="L49">
        <v>0.4</v>
      </c>
      <c r="M49">
        <v>0.5</v>
      </c>
      <c r="N49">
        <v>0.75</v>
      </c>
    </row>
    <row r="50" spans="1:14">
      <c r="A50" s="7">
        <v>48</v>
      </c>
      <c r="B50">
        <v>48</v>
      </c>
      <c r="C50">
        <v>0.621989011764526</v>
      </c>
      <c r="D50">
        <v>0.0857961177825928</v>
      </c>
      <c r="E50">
        <v>10</v>
      </c>
      <c r="F50">
        <v>2</v>
      </c>
      <c r="G50">
        <v>0</v>
      </c>
      <c r="H50">
        <v>8</v>
      </c>
      <c r="I50">
        <v>1</v>
      </c>
      <c r="J50">
        <v>0.833333333333333</v>
      </c>
      <c r="K50">
        <v>0.909090909090909</v>
      </c>
      <c r="L50">
        <v>0.2</v>
      </c>
      <c r="M50">
        <v>0.8</v>
      </c>
      <c r="N50">
        <v>0.9</v>
      </c>
    </row>
    <row r="51" spans="1:14">
      <c r="A51" s="7">
        <v>49</v>
      </c>
      <c r="B51">
        <v>49</v>
      </c>
      <c r="C51">
        <v>0.506369948387146</v>
      </c>
      <c r="D51">
        <v>0.0208917856216431</v>
      </c>
      <c r="E51">
        <v>9</v>
      </c>
      <c r="F51">
        <v>4</v>
      </c>
      <c r="G51">
        <v>1</v>
      </c>
      <c r="H51">
        <v>6</v>
      </c>
      <c r="I51">
        <v>0.9</v>
      </c>
      <c r="J51">
        <v>0.692307692307692</v>
      </c>
      <c r="K51">
        <v>0.782608695652174</v>
      </c>
      <c r="L51">
        <v>0.4</v>
      </c>
      <c r="M51">
        <v>0.5</v>
      </c>
      <c r="N51">
        <v>0.75</v>
      </c>
    </row>
    <row r="52" spans="1:14">
      <c r="A52" s="7">
        <v>50</v>
      </c>
      <c r="B52">
        <v>50</v>
      </c>
      <c r="C52">
        <v>0.527482271194458</v>
      </c>
      <c r="D52">
        <v>0.0267938375473022</v>
      </c>
      <c r="E52">
        <v>8</v>
      </c>
      <c r="F52">
        <v>4</v>
      </c>
      <c r="G52">
        <v>2</v>
      </c>
      <c r="H52">
        <v>6</v>
      </c>
      <c r="I52">
        <v>0.8</v>
      </c>
      <c r="J52">
        <v>0.666666666666667</v>
      </c>
      <c r="K52">
        <v>0.727272727272727</v>
      </c>
      <c r="L52">
        <v>0.4</v>
      </c>
      <c r="M52">
        <v>0.4</v>
      </c>
      <c r="N52">
        <v>0.7</v>
      </c>
    </row>
    <row r="53" spans="1:14">
      <c r="A53" s="7">
        <v>51</v>
      </c>
      <c r="B53">
        <v>51</v>
      </c>
      <c r="C53">
        <v>0.682652473449707</v>
      </c>
      <c r="D53">
        <v>0.0610028505325317</v>
      </c>
      <c r="E53">
        <v>9</v>
      </c>
      <c r="F53">
        <v>4</v>
      </c>
      <c r="G53">
        <v>1</v>
      </c>
      <c r="H53">
        <v>6</v>
      </c>
      <c r="I53">
        <v>0.9</v>
      </c>
      <c r="J53">
        <v>0.692307692307692</v>
      </c>
      <c r="K53">
        <v>0.782608695652174</v>
      </c>
      <c r="L53">
        <v>0.4</v>
      </c>
      <c r="M53">
        <v>0.5</v>
      </c>
      <c r="N53">
        <v>0.75</v>
      </c>
    </row>
    <row r="54" spans="1:14">
      <c r="A54" s="7">
        <v>52</v>
      </c>
      <c r="B54">
        <v>52</v>
      </c>
      <c r="C54">
        <v>0.559979438781738</v>
      </c>
      <c r="D54">
        <v>0.0694026947021484</v>
      </c>
      <c r="E54">
        <v>10</v>
      </c>
      <c r="F54">
        <v>4</v>
      </c>
      <c r="G54">
        <v>0</v>
      </c>
      <c r="H54">
        <v>6</v>
      </c>
      <c r="I54">
        <v>1</v>
      </c>
      <c r="J54">
        <v>0.714285714285714</v>
      </c>
      <c r="K54">
        <v>0.833333333333333</v>
      </c>
      <c r="L54">
        <v>0.4</v>
      </c>
      <c r="M54">
        <v>0.6</v>
      </c>
      <c r="N54">
        <v>0.8</v>
      </c>
    </row>
    <row r="55" spans="1:14">
      <c r="A55" s="7">
        <v>53</v>
      </c>
      <c r="B55">
        <v>53</v>
      </c>
      <c r="C55">
        <v>0.514984965324402</v>
      </c>
      <c r="D55">
        <v>0.102656722068787</v>
      </c>
      <c r="E55">
        <v>9</v>
      </c>
      <c r="F55">
        <v>5</v>
      </c>
      <c r="G55">
        <v>1</v>
      </c>
      <c r="H55">
        <v>5</v>
      </c>
      <c r="I55">
        <v>0.9</v>
      </c>
      <c r="J55">
        <v>0.642857142857143</v>
      </c>
      <c r="K55">
        <v>0.75</v>
      </c>
      <c r="L55">
        <v>0.5</v>
      </c>
      <c r="M55">
        <v>0.4</v>
      </c>
      <c r="N55">
        <v>0.7</v>
      </c>
    </row>
    <row r="56" spans="1:14">
      <c r="A56" s="7">
        <v>54</v>
      </c>
      <c r="B56">
        <v>54</v>
      </c>
      <c r="C56">
        <v>0.538972735404968</v>
      </c>
      <c r="D56">
        <v>0.0957413911819458</v>
      </c>
      <c r="E56">
        <v>9</v>
      </c>
      <c r="F56">
        <v>4</v>
      </c>
      <c r="G56">
        <v>1</v>
      </c>
      <c r="H56">
        <v>6</v>
      </c>
      <c r="I56">
        <v>0.9</v>
      </c>
      <c r="J56">
        <v>0.692307692307692</v>
      </c>
      <c r="K56">
        <v>0.782608695652174</v>
      </c>
      <c r="L56">
        <v>0.4</v>
      </c>
      <c r="M56">
        <v>0.5</v>
      </c>
      <c r="N56">
        <v>0.75</v>
      </c>
    </row>
    <row r="57" spans="1:14">
      <c r="A57" s="7">
        <v>55</v>
      </c>
      <c r="B57">
        <v>55</v>
      </c>
      <c r="C57">
        <v>0.435437440872192</v>
      </c>
      <c r="D57">
        <v>0.0497702360153198</v>
      </c>
      <c r="E57">
        <v>7</v>
      </c>
      <c r="F57">
        <v>7</v>
      </c>
      <c r="G57">
        <v>3</v>
      </c>
      <c r="H57">
        <v>3</v>
      </c>
      <c r="I57">
        <v>0.7</v>
      </c>
      <c r="J57">
        <v>0.5</v>
      </c>
      <c r="K57">
        <v>0.583333333333333</v>
      </c>
      <c r="L57">
        <v>0.7</v>
      </c>
      <c r="M57">
        <v>0</v>
      </c>
      <c r="N57">
        <v>0.5</v>
      </c>
    </row>
    <row r="58" spans="1:14">
      <c r="A58" s="7">
        <v>56</v>
      </c>
      <c r="B58">
        <v>56</v>
      </c>
      <c r="C58">
        <v>0.686362504959106</v>
      </c>
      <c r="D58">
        <v>0.0313787460327148</v>
      </c>
      <c r="E58">
        <v>7</v>
      </c>
      <c r="F58">
        <v>7</v>
      </c>
      <c r="G58">
        <v>3</v>
      </c>
      <c r="H58">
        <v>3</v>
      </c>
      <c r="I58">
        <v>0.7</v>
      </c>
      <c r="J58">
        <v>0.5</v>
      </c>
      <c r="K58">
        <v>0.583333333333333</v>
      </c>
      <c r="L58">
        <v>0.7</v>
      </c>
      <c r="M58">
        <v>0</v>
      </c>
      <c r="N58">
        <v>0.5</v>
      </c>
    </row>
    <row r="59" spans="1:14">
      <c r="A59" s="7">
        <v>57</v>
      </c>
      <c r="B59">
        <v>57</v>
      </c>
      <c r="C59">
        <v>0.512394428253174</v>
      </c>
      <c r="D59">
        <v>0.0709816217422485</v>
      </c>
      <c r="E59">
        <v>9</v>
      </c>
      <c r="F59">
        <v>3</v>
      </c>
      <c r="G59">
        <v>1</v>
      </c>
      <c r="H59">
        <v>7</v>
      </c>
      <c r="I59">
        <v>0.9</v>
      </c>
      <c r="J59">
        <v>0.75</v>
      </c>
      <c r="K59">
        <v>0.818181818181818</v>
      </c>
      <c r="L59">
        <v>0.3</v>
      </c>
      <c r="M59">
        <v>0.6</v>
      </c>
      <c r="N59">
        <v>0.8</v>
      </c>
    </row>
    <row r="60" spans="1:14">
      <c r="A60" s="7">
        <v>58</v>
      </c>
      <c r="B60">
        <v>58</v>
      </c>
      <c r="C60">
        <v>0.605638980865479</v>
      </c>
      <c r="D60">
        <v>0.0989300012588501</v>
      </c>
      <c r="E60">
        <v>7</v>
      </c>
      <c r="F60">
        <v>3</v>
      </c>
      <c r="G60">
        <v>3</v>
      </c>
      <c r="H60">
        <v>7</v>
      </c>
      <c r="I60">
        <v>0.7</v>
      </c>
      <c r="J60">
        <v>0.7</v>
      </c>
      <c r="K60">
        <v>0.7</v>
      </c>
      <c r="L60">
        <v>0.3</v>
      </c>
      <c r="M60">
        <v>0.4</v>
      </c>
      <c r="N60">
        <v>0.7</v>
      </c>
    </row>
    <row r="61" spans="1:14">
      <c r="A61" s="7">
        <v>59</v>
      </c>
      <c r="B61">
        <v>59</v>
      </c>
      <c r="C61">
        <v>0.583963990211487</v>
      </c>
      <c r="D61">
        <v>0.110245108604431</v>
      </c>
      <c r="E61">
        <v>10</v>
      </c>
      <c r="F61">
        <v>8</v>
      </c>
      <c r="G61">
        <v>0</v>
      </c>
      <c r="H61">
        <v>2</v>
      </c>
      <c r="I61">
        <v>1</v>
      </c>
      <c r="J61">
        <v>0.555555555555556</v>
      </c>
      <c r="K61">
        <v>0.714285714285714</v>
      </c>
      <c r="L61">
        <v>0.8</v>
      </c>
      <c r="M61">
        <v>0.2</v>
      </c>
      <c r="N61">
        <v>0.6</v>
      </c>
    </row>
    <row r="62" spans="1:14">
      <c r="A62" s="7">
        <v>60</v>
      </c>
      <c r="B62">
        <v>60</v>
      </c>
      <c r="C62">
        <v>0.620102882385254</v>
      </c>
      <c r="D62">
        <v>0.0391786098480225</v>
      </c>
      <c r="E62">
        <v>10</v>
      </c>
      <c r="F62">
        <v>4</v>
      </c>
      <c r="G62">
        <v>0</v>
      </c>
      <c r="H62">
        <v>6</v>
      </c>
      <c r="I62">
        <v>1</v>
      </c>
      <c r="J62">
        <v>0.714285714285714</v>
      </c>
      <c r="K62">
        <v>0.833333333333333</v>
      </c>
      <c r="L62">
        <v>0.4</v>
      </c>
      <c r="M62">
        <v>0.6</v>
      </c>
      <c r="N62">
        <v>0.8</v>
      </c>
    </row>
    <row r="63" spans="1:14">
      <c r="A63" s="7">
        <v>61</v>
      </c>
      <c r="B63">
        <v>61</v>
      </c>
      <c r="C63">
        <v>0.564577460289001</v>
      </c>
      <c r="D63">
        <v>0.156044363975525</v>
      </c>
      <c r="E63">
        <v>7</v>
      </c>
      <c r="F63">
        <v>4</v>
      </c>
      <c r="G63">
        <v>3</v>
      </c>
      <c r="H63">
        <v>6</v>
      </c>
      <c r="I63">
        <v>0.7</v>
      </c>
      <c r="J63">
        <v>0.636363636363636</v>
      </c>
      <c r="K63">
        <v>0.666666666666667</v>
      </c>
      <c r="L63">
        <v>0.4</v>
      </c>
      <c r="M63">
        <v>0.3</v>
      </c>
      <c r="N63">
        <v>0.65</v>
      </c>
    </row>
    <row r="64" spans="1:14">
      <c r="A64" s="7">
        <v>62</v>
      </c>
      <c r="B64">
        <v>62</v>
      </c>
      <c r="C64">
        <v>0.579584121704102</v>
      </c>
      <c r="D64">
        <v>0.0600191354751587</v>
      </c>
      <c r="E64">
        <v>9</v>
      </c>
      <c r="F64">
        <v>6</v>
      </c>
      <c r="G64">
        <v>1</v>
      </c>
      <c r="H64">
        <v>4</v>
      </c>
      <c r="I64">
        <v>0.9</v>
      </c>
      <c r="J64">
        <v>0.6</v>
      </c>
      <c r="K64">
        <v>0.72</v>
      </c>
      <c r="L64">
        <v>0.6</v>
      </c>
      <c r="M64">
        <v>0.3</v>
      </c>
      <c r="N64">
        <v>0.65</v>
      </c>
    </row>
    <row r="65" spans="1:14">
      <c r="A65" s="7">
        <v>63</v>
      </c>
      <c r="B65">
        <v>63</v>
      </c>
      <c r="C65">
        <v>0.612550616264343</v>
      </c>
      <c r="D65">
        <v>0.0878922939300537</v>
      </c>
      <c r="E65">
        <v>6</v>
      </c>
      <c r="F65">
        <v>5</v>
      </c>
      <c r="G65">
        <v>4</v>
      </c>
      <c r="H65">
        <v>5</v>
      </c>
      <c r="I65">
        <v>0.6</v>
      </c>
      <c r="J65">
        <v>0.545454545454545</v>
      </c>
      <c r="K65">
        <v>0.571428571428571</v>
      </c>
      <c r="L65">
        <v>0.5</v>
      </c>
      <c r="M65">
        <v>0.1</v>
      </c>
      <c r="N65">
        <v>0.55</v>
      </c>
    </row>
    <row r="66" spans="1:14">
      <c r="A66" s="7">
        <v>64</v>
      </c>
      <c r="B66">
        <v>64</v>
      </c>
      <c r="C66">
        <v>0.69255530834198</v>
      </c>
      <c r="D66">
        <v>0.120256304740906</v>
      </c>
      <c r="E66">
        <v>9</v>
      </c>
      <c r="F66">
        <v>4</v>
      </c>
      <c r="G66">
        <v>1</v>
      </c>
      <c r="H66">
        <v>6</v>
      </c>
      <c r="I66">
        <v>0.9</v>
      </c>
      <c r="J66">
        <v>0.692307692307692</v>
      </c>
      <c r="K66">
        <v>0.782608695652174</v>
      </c>
      <c r="L66">
        <v>0.4</v>
      </c>
      <c r="M66">
        <v>0.5</v>
      </c>
      <c r="N66">
        <v>0.75</v>
      </c>
    </row>
    <row r="67" spans="1:14">
      <c r="A67" s="7">
        <v>65</v>
      </c>
      <c r="B67">
        <v>65</v>
      </c>
      <c r="C67">
        <v>0.634863018989563</v>
      </c>
      <c r="D67">
        <v>0.106113433837891</v>
      </c>
      <c r="E67">
        <v>9</v>
      </c>
      <c r="F67">
        <v>7</v>
      </c>
      <c r="G67">
        <v>1</v>
      </c>
      <c r="H67">
        <v>3</v>
      </c>
      <c r="I67">
        <v>0.9</v>
      </c>
      <c r="J67">
        <v>0.5625</v>
      </c>
      <c r="K67">
        <v>0.692307692307692</v>
      </c>
      <c r="L67">
        <v>0.7</v>
      </c>
      <c r="M67">
        <v>0.2</v>
      </c>
      <c r="N67">
        <v>0.6</v>
      </c>
    </row>
    <row r="68" spans="1:14">
      <c r="A68" s="7">
        <v>66</v>
      </c>
      <c r="B68">
        <v>66</v>
      </c>
      <c r="C68">
        <v>0.548133611679077</v>
      </c>
      <c r="D68">
        <v>0.021453857421875</v>
      </c>
      <c r="E68">
        <v>6</v>
      </c>
      <c r="F68">
        <v>3</v>
      </c>
      <c r="G68">
        <v>4</v>
      </c>
      <c r="H68">
        <v>7</v>
      </c>
      <c r="I68">
        <v>0.6</v>
      </c>
      <c r="J68">
        <v>0.666666666666667</v>
      </c>
      <c r="K68">
        <v>0.631578947368421</v>
      </c>
      <c r="L68">
        <v>0.3</v>
      </c>
      <c r="M68">
        <v>0.3</v>
      </c>
      <c r="N68">
        <v>0.65</v>
      </c>
    </row>
    <row r="69" spans="1:14">
      <c r="A69" s="7">
        <v>67</v>
      </c>
      <c r="B69">
        <v>67</v>
      </c>
      <c r="C69">
        <v>0.746085166931152</v>
      </c>
      <c r="D69">
        <v>0.0754534006118774</v>
      </c>
      <c r="E69">
        <v>9</v>
      </c>
      <c r="F69">
        <v>4</v>
      </c>
      <c r="G69">
        <v>1</v>
      </c>
      <c r="H69">
        <v>6</v>
      </c>
      <c r="I69">
        <v>0.9</v>
      </c>
      <c r="J69">
        <v>0.692307692307692</v>
      </c>
      <c r="K69">
        <v>0.782608695652174</v>
      </c>
      <c r="L69">
        <v>0.4</v>
      </c>
      <c r="M69">
        <v>0.5</v>
      </c>
      <c r="N69">
        <v>0.75</v>
      </c>
    </row>
    <row r="70" spans="1:14">
      <c r="A70" s="7">
        <v>68</v>
      </c>
      <c r="B70">
        <v>68</v>
      </c>
      <c r="C70">
        <v>0.616530895233154</v>
      </c>
      <c r="D70">
        <v>0.185717225074768</v>
      </c>
      <c r="E70">
        <v>6</v>
      </c>
      <c r="F70">
        <v>4</v>
      </c>
      <c r="G70">
        <v>4</v>
      </c>
      <c r="H70">
        <v>6</v>
      </c>
      <c r="I70">
        <v>0.6</v>
      </c>
      <c r="J70">
        <v>0.6</v>
      </c>
      <c r="K70">
        <v>0.6</v>
      </c>
      <c r="L70">
        <v>0.4</v>
      </c>
      <c r="M70">
        <v>0.2</v>
      </c>
      <c r="N70">
        <v>0.6</v>
      </c>
    </row>
    <row r="71" spans="1:14">
      <c r="A71" s="7">
        <v>69</v>
      </c>
      <c r="B71">
        <v>69</v>
      </c>
      <c r="C71">
        <v>0.495852589607239</v>
      </c>
      <c r="D71">
        <v>0.0880354642868042</v>
      </c>
      <c r="E71">
        <v>7</v>
      </c>
      <c r="F71">
        <v>6</v>
      </c>
      <c r="G71">
        <v>3</v>
      </c>
      <c r="H71">
        <v>4</v>
      </c>
      <c r="I71">
        <v>0.7</v>
      </c>
      <c r="J71">
        <v>0.538461538461539</v>
      </c>
      <c r="K71">
        <v>0.608695652173913</v>
      </c>
      <c r="L71">
        <v>0.6</v>
      </c>
      <c r="M71">
        <v>0.1</v>
      </c>
      <c r="N71">
        <v>0.55</v>
      </c>
    </row>
    <row r="72" spans="1:14">
      <c r="A72" s="7">
        <v>70</v>
      </c>
      <c r="B72">
        <v>70</v>
      </c>
      <c r="C72">
        <v>0.589032411575317</v>
      </c>
      <c r="D72">
        <v>0.10155725479126</v>
      </c>
      <c r="E72">
        <v>9</v>
      </c>
      <c r="F72">
        <v>3</v>
      </c>
      <c r="G72">
        <v>1</v>
      </c>
      <c r="H72">
        <v>7</v>
      </c>
      <c r="I72">
        <v>0.9</v>
      </c>
      <c r="J72">
        <v>0.75</v>
      </c>
      <c r="K72">
        <v>0.818181818181818</v>
      </c>
      <c r="L72">
        <v>0.3</v>
      </c>
      <c r="M72">
        <v>0.6</v>
      </c>
      <c r="N72">
        <v>0.8</v>
      </c>
    </row>
    <row r="73" spans="1:14">
      <c r="A73" s="7">
        <v>71</v>
      </c>
      <c r="B73">
        <v>71</v>
      </c>
      <c r="C73">
        <v>0.575353741645813</v>
      </c>
      <c r="D73">
        <v>0.0409954786300659</v>
      </c>
      <c r="E73">
        <v>9</v>
      </c>
      <c r="F73">
        <v>7</v>
      </c>
      <c r="G73">
        <v>1</v>
      </c>
      <c r="H73">
        <v>3</v>
      </c>
      <c r="I73">
        <v>0.9</v>
      </c>
      <c r="J73">
        <v>0.5625</v>
      </c>
      <c r="K73">
        <v>0.692307692307692</v>
      </c>
      <c r="L73">
        <v>0.7</v>
      </c>
      <c r="M73">
        <v>0.2</v>
      </c>
      <c r="N73">
        <v>0.6</v>
      </c>
    </row>
    <row r="74" spans="1:14">
      <c r="A74" s="7">
        <v>72</v>
      </c>
      <c r="B74">
        <v>72</v>
      </c>
      <c r="C74">
        <v>0.613061189651489</v>
      </c>
      <c r="D74">
        <v>0.139480233192444</v>
      </c>
      <c r="E74">
        <v>7</v>
      </c>
      <c r="F74">
        <v>2</v>
      </c>
      <c r="G74">
        <v>3</v>
      </c>
      <c r="H74">
        <v>8</v>
      </c>
      <c r="I74">
        <v>0.7</v>
      </c>
      <c r="J74">
        <v>0.777777777777778</v>
      </c>
      <c r="K74">
        <v>0.736842105263158</v>
      </c>
      <c r="L74">
        <v>0.2</v>
      </c>
      <c r="M74">
        <v>0.5</v>
      </c>
      <c r="N74">
        <v>0.75</v>
      </c>
    </row>
    <row r="75" spans="1:14">
      <c r="A75" s="7">
        <v>73</v>
      </c>
      <c r="B75">
        <v>73</v>
      </c>
      <c r="C75">
        <v>0.622675657272339</v>
      </c>
      <c r="D75">
        <v>0.103556632995605</v>
      </c>
      <c r="E75">
        <v>9</v>
      </c>
      <c r="F75">
        <v>3</v>
      </c>
      <c r="G75">
        <v>1</v>
      </c>
      <c r="H75">
        <v>7</v>
      </c>
      <c r="I75">
        <v>0.9</v>
      </c>
      <c r="J75">
        <v>0.75</v>
      </c>
      <c r="K75">
        <v>0.818181818181818</v>
      </c>
      <c r="L75">
        <v>0.3</v>
      </c>
      <c r="M75">
        <v>0.6</v>
      </c>
      <c r="N75">
        <v>0.8</v>
      </c>
    </row>
    <row r="76" spans="1:14">
      <c r="A76" s="7">
        <v>74</v>
      </c>
      <c r="B76">
        <v>74</v>
      </c>
      <c r="C76">
        <v>0.745646357536316</v>
      </c>
      <c r="D76">
        <v>0.109940409660339</v>
      </c>
      <c r="E76">
        <v>5</v>
      </c>
      <c r="F76">
        <v>3</v>
      </c>
      <c r="G76">
        <v>5</v>
      </c>
      <c r="H76">
        <v>7</v>
      </c>
      <c r="I76">
        <v>0.5</v>
      </c>
      <c r="J76">
        <v>0.625</v>
      </c>
      <c r="K76">
        <v>0.555555555555556</v>
      </c>
      <c r="L76">
        <v>0.3</v>
      </c>
      <c r="M76">
        <v>0.2</v>
      </c>
      <c r="N76">
        <v>0.6</v>
      </c>
    </row>
    <row r="77" spans="1:14">
      <c r="A77" s="7">
        <v>75</v>
      </c>
      <c r="B77">
        <v>75</v>
      </c>
      <c r="C77">
        <v>0.673701882362366</v>
      </c>
      <c r="D77">
        <v>0.165518283843994</v>
      </c>
      <c r="E77">
        <v>10</v>
      </c>
      <c r="F77">
        <v>3</v>
      </c>
      <c r="G77">
        <v>0</v>
      </c>
      <c r="H77">
        <v>7</v>
      </c>
      <c r="I77">
        <v>1</v>
      </c>
      <c r="J77">
        <v>0.769230769230769</v>
      </c>
      <c r="K77">
        <v>0.869565217391304</v>
      </c>
      <c r="L77">
        <v>0.3</v>
      </c>
      <c r="M77">
        <v>0.7</v>
      </c>
      <c r="N77">
        <v>0.85</v>
      </c>
    </row>
    <row r="78" spans="1:14">
      <c r="A78" s="7">
        <v>76</v>
      </c>
      <c r="B78">
        <v>76</v>
      </c>
      <c r="C78">
        <v>0.508317589759827</v>
      </c>
      <c r="D78">
        <v>0.0728530883789062</v>
      </c>
      <c r="E78">
        <v>9</v>
      </c>
      <c r="F78">
        <v>5</v>
      </c>
      <c r="G78">
        <v>1</v>
      </c>
      <c r="H78">
        <v>5</v>
      </c>
      <c r="I78">
        <v>0.9</v>
      </c>
      <c r="J78">
        <v>0.642857142857143</v>
      </c>
      <c r="K78">
        <v>0.75</v>
      </c>
      <c r="L78">
        <v>0.5</v>
      </c>
      <c r="M78">
        <v>0.4</v>
      </c>
      <c r="N78">
        <v>0.7</v>
      </c>
    </row>
    <row r="79" spans="1:14">
      <c r="A79" s="7">
        <v>77</v>
      </c>
      <c r="B79">
        <v>77</v>
      </c>
      <c r="C79">
        <v>0.603342056274414</v>
      </c>
      <c r="D79">
        <v>0.210291981697082</v>
      </c>
      <c r="E79">
        <v>7</v>
      </c>
      <c r="F79">
        <v>6</v>
      </c>
      <c r="G79">
        <v>3</v>
      </c>
      <c r="H79">
        <v>4</v>
      </c>
      <c r="I79">
        <v>0.7</v>
      </c>
      <c r="J79">
        <v>0.538461538461539</v>
      </c>
      <c r="K79">
        <v>0.608695652173913</v>
      </c>
      <c r="L79">
        <v>0.6</v>
      </c>
      <c r="M79">
        <v>0.1</v>
      </c>
      <c r="N79">
        <v>0.55</v>
      </c>
    </row>
    <row r="80" spans="1:14">
      <c r="A80" s="7">
        <v>78</v>
      </c>
      <c r="B80">
        <v>78</v>
      </c>
      <c r="C80">
        <v>0.585809230804443</v>
      </c>
      <c r="D80">
        <v>0.0609422922134399</v>
      </c>
      <c r="E80">
        <v>9</v>
      </c>
      <c r="F80">
        <v>5</v>
      </c>
      <c r="G80">
        <v>1</v>
      </c>
      <c r="H80">
        <v>5</v>
      </c>
      <c r="I80">
        <v>0.9</v>
      </c>
      <c r="J80">
        <v>0.642857142857143</v>
      </c>
      <c r="K80">
        <v>0.75</v>
      </c>
      <c r="L80">
        <v>0.5</v>
      </c>
      <c r="M80">
        <v>0.4</v>
      </c>
      <c r="N80">
        <v>0.7</v>
      </c>
    </row>
    <row r="81" spans="1:14">
      <c r="A81" s="7">
        <v>79</v>
      </c>
      <c r="B81">
        <v>79</v>
      </c>
      <c r="C81">
        <v>0.615266561508179</v>
      </c>
      <c r="D81">
        <v>0.106861114501953</v>
      </c>
      <c r="E81">
        <v>10</v>
      </c>
      <c r="F81">
        <v>6</v>
      </c>
      <c r="G81">
        <v>0</v>
      </c>
      <c r="H81">
        <v>4</v>
      </c>
      <c r="I81">
        <v>1</v>
      </c>
      <c r="J81">
        <v>0.625</v>
      </c>
      <c r="K81">
        <v>0.769230769230769</v>
      </c>
      <c r="L81">
        <v>0.6</v>
      </c>
      <c r="M81">
        <v>0.4</v>
      </c>
      <c r="N81">
        <v>0.7</v>
      </c>
    </row>
    <row r="82" spans="1:14">
      <c r="A82" s="7">
        <v>80</v>
      </c>
      <c r="B82">
        <v>80</v>
      </c>
      <c r="C82">
        <v>0.62243378162384</v>
      </c>
      <c r="D82">
        <v>0.0977078676223755</v>
      </c>
      <c r="E82">
        <v>8</v>
      </c>
      <c r="F82">
        <v>4</v>
      </c>
      <c r="G82">
        <v>2</v>
      </c>
      <c r="H82">
        <v>6</v>
      </c>
      <c r="I82">
        <v>0.8</v>
      </c>
      <c r="J82">
        <v>0.666666666666667</v>
      </c>
      <c r="K82">
        <v>0.727272727272727</v>
      </c>
      <c r="L82">
        <v>0.4</v>
      </c>
      <c r="M82">
        <v>0.4</v>
      </c>
      <c r="N82">
        <v>0.7</v>
      </c>
    </row>
    <row r="83" spans="1:14">
      <c r="A83" s="7">
        <v>81</v>
      </c>
      <c r="B83">
        <v>81</v>
      </c>
      <c r="C83">
        <v>0.573015809059143</v>
      </c>
      <c r="D83">
        <v>0.131816267967224</v>
      </c>
      <c r="E83">
        <v>8</v>
      </c>
      <c r="F83">
        <v>6</v>
      </c>
      <c r="G83">
        <v>2</v>
      </c>
      <c r="H83">
        <v>4</v>
      </c>
      <c r="I83">
        <v>0.8</v>
      </c>
      <c r="J83">
        <v>0.571428571428572</v>
      </c>
      <c r="K83">
        <v>0.666666666666667</v>
      </c>
      <c r="L83">
        <v>0.6</v>
      </c>
      <c r="M83">
        <v>0.2</v>
      </c>
      <c r="N83">
        <v>0.6</v>
      </c>
    </row>
    <row r="84" spans="1:14">
      <c r="A84" s="7">
        <v>82</v>
      </c>
      <c r="B84">
        <v>82</v>
      </c>
      <c r="C84">
        <v>0.558902621269226</v>
      </c>
      <c r="D84">
        <v>0.124099373817444</v>
      </c>
      <c r="E84">
        <v>9</v>
      </c>
      <c r="F84">
        <v>2</v>
      </c>
      <c r="G84">
        <v>1</v>
      </c>
      <c r="H84">
        <v>8</v>
      </c>
      <c r="I84">
        <v>0.9</v>
      </c>
      <c r="J84">
        <v>0.818181818181818</v>
      </c>
      <c r="K84">
        <v>0.857142857142857</v>
      </c>
      <c r="L84">
        <v>0.2</v>
      </c>
      <c r="M84">
        <v>0.7</v>
      </c>
      <c r="N84">
        <v>0.85</v>
      </c>
    </row>
    <row r="85" spans="1:14">
      <c r="A85" s="7">
        <v>83</v>
      </c>
      <c r="B85">
        <v>83</v>
      </c>
      <c r="C85">
        <v>0.475554227828979</v>
      </c>
      <c r="D85">
        <v>0.00178062915802002</v>
      </c>
      <c r="E85">
        <v>10</v>
      </c>
      <c r="F85">
        <v>3</v>
      </c>
      <c r="G85">
        <v>0</v>
      </c>
      <c r="H85">
        <v>7</v>
      </c>
      <c r="I85">
        <v>1</v>
      </c>
      <c r="J85">
        <v>0.769230769230769</v>
      </c>
      <c r="K85">
        <v>0.869565217391304</v>
      </c>
      <c r="L85">
        <v>0.3</v>
      </c>
      <c r="M85">
        <v>0.7</v>
      </c>
      <c r="N85">
        <v>0.85</v>
      </c>
    </row>
    <row r="86" spans="1:14">
      <c r="A86" s="7">
        <v>84</v>
      </c>
      <c r="B86">
        <v>84</v>
      </c>
      <c r="C86">
        <v>0.544868588447571</v>
      </c>
      <c r="D86">
        <v>0.0251344442367554</v>
      </c>
      <c r="E86">
        <v>9</v>
      </c>
      <c r="F86">
        <v>6</v>
      </c>
      <c r="G86">
        <v>1</v>
      </c>
      <c r="H86">
        <v>4</v>
      </c>
      <c r="I86">
        <v>0.9</v>
      </c>
      <c r="J86">
        <v>0.6</v>
      </c>
      <c r="K86">
        <v>0.72</v>
      </c>
      <c r="L86">
        <v>0.6</v>
      </c>
      <c r="M86">
        <v>0.3</v>
      </c>
      <c r="N86">
        <v>0.65</v>
      </c>
    </row>
    <row r="87" spans="1:14">
      <c r="A87" s="7">
        <v>85</v>
      </c>
      <c r="B87">
        <v>85</v>
      </c>
      <c r="C87">
        <v>0.551217794418335</v>
      </c>
      <c r="D87">
        <v>0.0967032909393311</v>
      </c>
      <c r="E87">
        <v>8</v>
      </c>
      <c r="F87">
        <v>3</v>
      </c>
      <c r="G87">
        <v>2</v>
      </c>
      <c r="H87">
        <v>7</v>
      </c>
      <c r="I87">
        <v>0.8</v>
      </c>
      <c r="J87">
        <v>0.727272727272727</v>
      </c>
      <c r="K87">
        <v>0.761904761904762</v>
      </c>
      <c r="L87">
        <v>0.3</v>
      </c>
      <c r="M87">
        <v>0.5</v>
      </c>
      <c r="N87">
        <v>0.75</v>
      </c>
    </row>
    <row r="88" spans="1:14">
      <c r="A88" s="7">
        <v>86</v>
      </c>
      <c r="B88">
        <v>86</v>
      </c>
      <c r="C88">
        <v>0.740849733352661</v>
      </c>
      <c r="D88">
        <v>0.138911128044128</v>
      </c>
      <c r="E88">
        <v>9</v>
      </c>
      <c r="F88">
        <v>2</v>
      </c>
      <c r="G88">
        <v>1</v>
      </c>
      <c r="H88">
        <v>8</v>
      </c>
      <c r="I88">
        <v>0.9</v>
      </c>
      <c r="J88">
        <v>0.818181818181818</v>
      </c>
      <c r="K88">
        <v>0.857142857142857</v>
      </c>
      <c r="L88">
        <v>0.2</v>
      </c>
      <c r="M88">
        <v>0.7</v>
      </c>
      <c r="N88">
        <v>0.85</v>
      </c>
    </row>
    <row r="89" spans="1:14">
      <c r="A89" s="7">
        <v>87</v>
      </c>
      <c r="B89">
        <v>87</v>
      </c>
      <c r="C89">
        <v>0.61718761920929</v>
      </c>
      <c r="D89">
        <v>0.138734340667725</v>
      </c>
      <c r="E89">
        <v>9</v>
      </c>
      <c r="F89">
        <v>4</v>
      </c>
      <c r="G89">
        <v>1</v>
      </c>
      <c r="H89">
        <v>6</v>
      </c>
      <c r="I89">
        <v>0.9</v>
      </c>
      <c r="J89">
        <v>0.692307692307692</v>
      </c>
      <c r="K89">
        <v>0.782608695652174</v>
      </c>
      <c r="L89">
        <v>0.4</v>
      </c>
      <c r="M89">
        <v>0.5</v>
      </c>
      <c r="N89">
        <v>0.75</v>
      </c>
    </row>
    <row r="90" spans="1:14">
      <c r="A90" s="7">
        <v>88</v>
      </c>
      <c r="B90">
        <v>88</v>
      </c>
      <c r="C90">
        <v>0.737314105033875</v>
      </c>
      <c r="D90">
        <v>0.139135479927063</v>
      </c>
      <c r="E90">
        <v>8</v>
      </c>
      <c r="F90">
        <v>6</v>
      </c>
      <c r="G90">
        <v>2</v>
      </c>
      <c r="H90">
        <v>4</v>
      </c>
      <c r="I90">
        <v>0.8</v>
      </c>
      <c r="J90">
        <v>0.571428571428572</v>
      </c>
      <c r="K90">
        <v>0.666666666666667</v>
      </c>
      <c r="L90">
        <v>0.6</v>
      </c>
      <c r="M90">
        <v>0.2</v>
      </c>
      <c r="N90">
        <v>0.6</v>
      </c>
    </row>
    <row r="91" spans="1:14">
      <c r="A91" s="7">
        <v>89</v>
      </c>
      <c r="B91">
        <v>89</v>
      </c>
      <c r="C91">
        <v>0.684877753257751</v>
      </c>
      <c r="D91">
        <v>0.0499852895736694</v>
      </c>
      <c r="E91">
        <v>9</v>
      </c>
      <c r="F91">
        <v>2</v>
      </c>
      <c r="G91">
        <v>1</v>
      </c>
      <c r="H91">
        <v>8</v>
      </c>
      <c r="I91">
        <v>0.9</v>
      </c>
      <c r="J91">
        <v>0.818181818181818</v>
      </c>
      <c r="K91">
        <v>0.857142857142857</v>
      </c>
      <c r="L91">
        <v>0.2</v>
      </c>
      <c r="M91">
        <v>0.7</v>
      </c>
      <c r="N91">
        <v>0.85</v>
      </c>
    </row>
    <row r="92" spans="1:14">
      <c r="A92" s="7">
        <v>90</v>
      </c>
      <c r="B92">
        <v>90</v>
      </c>
      <c r="C92">
        <v>0.741232633590698</v>
      </c>
      <c r="D92">
        <v>0.123244404792786</v>
      </c>
      <c r="E92">
        <v>8</v>
      </c>
      <c r="F92">
        <v>3</v>
      </c>
      <c r="G92">
        <v>2</v>
      </c>
      <c r="H92">
        <v>7</v>
      </c>
      <c r="I92">
        <v>0.8</v>
      </c>
      <c r="J92">
        <v>0.727272727272727</v>
      </c>
      <c r="K92">
        <v>0.761904761904762</v>
      </c>
      <c r="L92">
        <v>0.3</v>
      </c>
      <c r="M92">
        <v>0.5</v>
      </c>
      <c r="N92">
        <v>0.75</v>
      </c>
    </row>
    <row r="93" spans="1:14">
      <c r="A93" s="7">
        <v>91</v>
      </c>
      <c r="B93">
        <v>91</v>
      </c>
      <c r="C93">
        <v>0.656899452209473</v>
      </c>
      <c r="D93">
        <v>0.110978126525879</v>
      </c>
      <c r="E93">
        <v>9</v>
      </c>
      <c r="F93">
        <v>6</v>
      </c>
      <c r="G93">
        <v>1</v>
      </c>
      <c r="H93">
        <v>4</v>
      </c>
      <c r="I93">
        <v>0.9</v>
      </c>
      <c r="J93">
        <v>0.6</v>
      </c>
      <c r="K93">
        <v>0.72</v>
      </c>
      <c r="L93">
        <v>0.6</v>
      </c>
      <c r="M93">
        <v>0.3</v>
      </c>
      <c r="N93">
        <v>0.65</v>
      </c>
    </row>
    <row r="94" spans="1:14">
      <c r="A94" s="7">
        <v>92</v>
      </c>
      <c r="B94">
        <v>92</v>
      </c>
      <c r="C94">
        <v>0.431062579154968</v>
      </c>
      <c r="D94">
        <v>0.0605270862579346</v>
      </c>
      <c r="E94">
        <v>9</v>
      </c>
      <c r="F94">
        <v>4</v>
      </c>
      <c r="G94">
        <v>1</v>
      </c>
      <c r="H94">
        <v>6</v>
      </c>
      <c r="I94">
        <v>0.9</v>
      </c>
      <c r="J94">
        <v>0.692307692307692</v>
      </c>
      <c r="K94">
        <v>0.782608695652174</v>
      </c>
      <c r="L94">
        <v>0.4</v>
      </c>
      <c r="M94">
        <v>0.5</v>
      </c>
      <c r="N94">
        <v>0.75</v>
      </c>
    </row>
    <row r="95" spans="1:14">
      <c r="A95" s="7">
        <v>93</v>
      </c>
      <c r="B95">
        <v>93</v>
      </c>
      <c r="C95">
        <v>0.507373690605164</v>
      </c>
      <c r="D95">
        <v>0.00897800922393799</v>
      </c>
      <c r="E95">
        <v>8</v>
      </c>
      <c r="F95">
        <v>5</v>
      </c>
      <c r="G95">
        <v>2</v>
      </c>
      <c r="H95">
        <v>5</v>
      </c>
      <c r="I95">
        <v>0.8</v>
      </c>
      <c r="J95">
        <v>0.615384615384615</v>
      </c>
      <c r="K95">
        <v>0.695652173913043</v>
      </c>
      <c r="L95">
        <v>0.5</v>
      </c>
      <c r="M95">
        <v>0.3</v>
      </c>
      <c r="N95">
        <v>0.65</v>
      </c>
    </row>
    <row r="96" spans="1:14">
      <c r="A96" s="7">
        <v>94</v>
      </c>
      <c r="B96">
        <v>94</v>
      </c>
      <c r="C96">
        <v>0.701077580451965</v>
      </c>
      <c r="D96">
        <v>0.176891088485718</v>
      </c>
      <c r="E96">
        <v>8</v>
      </c>
      <c r="F96">
        <v>6</v>
      </c>
      <c r="G96">
        <v>2</v>
      </c>
      <c r="H96">
        <v>4</v>
      </c>
      <c r="I96">
        <v>0.8</v>
      </c>
      <c r="J96">
        <v>0.571428571428572</v>
      </c>
      <c r="K96">
        <v>0.666666666666667</v>
      </c>
      <c r="L96">
        <v>0.6</v>
      </c>
      <c r="M96">
        <v>0.2</v>
      </c>
      <c r="N96">
        <v>0.6</v>
      </c>
    </row>
    <row r="97" spans="1:14">
      <c r="A97" s="7">
        <v>95</v>
      </c>
      <c r="B97">
        <v>95</v>
      </c>
      <c r="C97">
        <v>0.620683670043945</v>
      </c>
      <c r="D97">
        <v>0.0526270866394043</v>
      </c>
      <c r="E97">
        <v>9</v>
      </c>
      <c r="F97">
        <v>4</v>
      </c>
      <c r="G97">
        <v>1</v>
      </c>
      <c r="H97">
        <v>6</v>
      </c>
      <c r="I97">
        <v>0.9</v>
      </c>
      <c r="J97">
        <v>0.692307692307692</v>
      </c>
      <c r="K97">
        <v>0.782608695652174</v>
      </c>
      <c r="L97">
        <v>0.4</v>
      </c>
      <c r="M97">
        <v>0.5</v>
      </c>
      <c r="N97">
        <v>0.75</v>
      </c>
    </row>
    <row r="98" spans="1:14">
      <c r="A98" s="7">
        <v>96</v>
      </c>
      <c r="B98">
        <v>96</v>
      </c>
      <c r="C98">
        <v>0.652218818664551</v>
      </c>
      <c r="D98">
        <v>0.0947799682617187</v>
      </c>
      <c r="E98">
        <v>8</v>
      </c>
      <c r="F98">
        <v>3</v>
      </c>
      <c r="G98">
        <v>2</v>
      </c>
      <c r="H98">
        <v>7</v>
      </c>
      <c r="I98">
        <v>0.8</v>
      </c>
      <c r="J98">
        <v>0.727272727272727</v>
      </c>
      <c r="K98">
        <v>0.761904761904762</v>
      </c>
      <c r="L98">
        <v>0.3</v>
      </c>
      <c r="M98">
        <v>0.5</v>
      </c>
      <c r="N98">
        <v>0.75</v>
      </c>
    </row>
    <row r="99" spans="1:14">
      <c r="A99" s="7">
        <v>97</v>
      </c>
      <c r="B99">
        <v>97</v>
      </c>
      <c r="C99">
        <v>0.611481070518494</v>
      </c>
      <c r="D99">
        <v>0.127894878387451</v>
      </c>
      <c r="E99">
        <v>8</v>
      </c>
      <c r="F99">
        <v>4</v>
      </c>
      <c r="G99">
        <v>2</v>
      </c>
      <c r="H99">
        <v>6</v>
      </c>
      <c r="I99">
        <v>0.8</v>
      </c>
      <c r="J99">
        <v>0.666666666666667</v>
      </c>
      <c r="K99">
        <v>0.727272727272727</v>
      </c>
      <c r="L99">
        <v>0.4</v>
      </c>
      <c r="M99">
        <v>0.4</v>
      </c>
      <c r="N99">
        <v>0.7</v>
      </c>
    </row>
    <row r="100" spans="1:14">
      <c r="A100" s="7">
        <v>98</v>
      </c>
      <c r="B100">
        <v>98</v>
      </c>
      <c r="C100">
        <v>0.557233691215515</v>
      </c>
      <c r="D100">
        <v>0.0421712398529053</v>
      </c>
      <c r="E100">
        <v>9</v>
      </c>
      <c r="F100">
        <v>4</v>
      </c>
      <c r="G100">
        <v>1</v>
      </c>
      <c r="H100">
        <v>6</v>
      </c>
      <c r="I100">
        <v>0.9</v>
      </c>
      <c r="J100">
        <v>0.692307692307692</v>
      </c>
      <c r="K100">
        <v>0.782608695652174</v>
      </c>
      <c r="L100">
        <v>0.4</v>
      </c>
      <c r="M100">
        <v>0.5</v>
      </c>
      <c r="N100">
        <v>0.75</v>
      </c>
    </row>
    <row r="101" spans="1:14">
      <c r="A101" s="7">
        <v>99</v>
      </c>
      <c r="B101">
        <v>99</v>
      </c>
      <c r="C101">
        <v>0.50089704990387</v>
      </c>
      <c r="D101">
        <v>0.0841214656829834</v>
      </c>
      <c r="E101">
        <v>6</v>
      </c>
      <c r="F101">
        <v>3</v>
      </c>
      <c r="G101">
        <v>4</v>
      </c>
      <c r="H101">
        <v>7</v>
      </c>
      <c r="I101">
        <v>0.6</v>
      </c>
      <c r="J101">
        <v>0.666666666666667</v>
      </c>
      <c r="K101">
        <v>0.631578947368421</v>
      </c>
      <c r="L101">
        <v>0.3</v>
      </c>
      <c r="M101">
        <v>0.3</v>
      </c>
      <c r="N101">
        <v>0.65</v>
      </c>
    </row>
    <row r="102" spans="1:14">
      <c r="A102" s="7">
        <v>100</v>
      </c>
      <c r="B102">
        <v>100</v>
      </c>
      <c r="C102">
        <v>0.709319829940796</v>
      </c>
      <c r="D102">
        <v>0.0979667901992798</v>
      </c>
      <c r="E102">
        <v>9</v>
      </c>
      <c r="F102">
        <v>5</v>
      </c>
      <c r="G102">
        <v>1</v>
      </c>
      <c r="H102">
        <v>5</v>
      </c>
      <c r="I102">
        <v>0.9</v>
      </c>
      <c r="J102">
        <v>0.642857142857143</v>
      </c>
      <c r="K102">
        <v>0.75</v>
      </c>
      <c r="L102">
        <v>0.5</v>
      </c>
      <c r="M102">
        <v>0.4</v>
      </c>
      <c r="N102">
        <v>0.7</v>
      </c>
    </row>
    <row r="103" spans="1:14">
      <c r="A103" s="7">
        <v>101</v>
      </c>
      <c r="B103">
        <v>101</v>
      </c>
      <c r="C103">
        <v>0.629144668579102</v>
      </c>
      <c r="D103">
        <v>0.0579259395599365</v>
      </c>
      <c r="E103">
        <v>9</v>
      </c>
      <c r="F103">
        <v>3</v>
      </c>
      <c r="G103">
        <v>1</v>
      </c>
      <c r="H103">
        <v>7</v>
      </c>
      <c r="I103">
        <v>0.9</v>
      </c>
      <c r="J103">
        <v>0.75</v>
      </c>
      <c r="K103">
        <v>0.818181818181818</v>
      </c>
      <c r="L103">
        <v>0.3</v>
      </c>
      <c r="M103">
        <v>0.6</v>
      </c>
      <c r="N103">
        <v>0.8</v>
      </c>
    </row>
    <row r="104" spans="1:14">
      <c r="A104" s="7">
        <v>102</v>
      </c>
      <c r="B104">
        <v>102</v>
      </c>
      <c r="C104">
        <v>0.481022000312805</v>
      </c>
      <c r="D104">
        <v>0.0691198110580444</v>
      </c>
      <c r="E104">
        <v>10</v>
      </c>
      <c r="F104">
        <v>3</v>
      </c>
      <c r="G104">
        <v>0</v>
      </c>
      <c r="H104">
        <v>7</v>
      </c>
      <c r="I104">
        <v>1</v>
      </c>
      <c r="J104">
        <v>0.769230769230769</v>
      </c>
      <c r="K104">
        <v>0.869565217391304</v>
      </c>
      <c r="L104">
        <v>0.3</v>
      </c>
      <c r="M104">
        <v>0.7</v>
      </c>
      <c r="N104">
        <v>0.85</v>
      </c>
    </row>
    <row r="105" spans="1:14">
      <c r="A105" s="7">
        <v>103</v>
      </c>
      <c r="B105">
        <v>103</v>
      </c>
      <c r="C105">
        <v>0.6866854429245</v>
      </c>
      <c r="D105">
        <v>0.108776211738586</v>
      </c>
      <c r="E105">
        <v>10</v>
      </c>
      <c r="F105">
        <v>3</v>
      </c>
      <c r="G105">
        <v>0</v>
      </c>
      <c r="H105">
        <v>7</v>
      </c>
      <c r="I105">
        <v>1</v>
      </c>
      <c r="J105">
        <v>0.769230769230769</v>
      </c>
      <c r="K105">
        <v>0.869565217391304</v>
      </c>
      <c r="L105">
        <v>0.3</v>
      </c>
      <c r="M105">
        <v>0.7</v>
      </c>
      <c r="N105">
        <v>0.85</v>
      </c>
    </row>
    <row r="106" spans="1:14">
      <c r="A106" s="7">
        <v>104</v>
      </c>
      <c r="B106">
        <v>104</v>
      </c>
      <c r="C106">
        <v>0.682313323020935</v>
      </c>
      <c r="D106">
        <v>0.177073001861572</v>
      </c>
      <c r="E106">
        <v>9</v>
      </c>
      <c r="F106">
        <v>2</v>
      </c>
      <c r="G106">
        <v>1</v>
      </c>
      <c r="H106">
        <v>8</v>
      </c>
      <c r="I106">
        <v>0.9</v>
      </c>
      <c r="J106">
        <v>0.818181818181818</v>
      </c>
      <c r="K106">
        <v>0.857142857142857</v>
      </c>
      <c r="L106">
        <v>0.2</v>
      </c>
      <c r="M106">
        <v>0.7</v>
      </c>
      <c r="N106">
        <v>0.85</v>
      </c>
    </row>
    <row r="107" spans="1:14">
      <c r="A107" s="7">
        <v>105</v>
      </c>
      <c r="B107">
        <v>105</v>
      </c>
      <c r="C107">
        <v>0.709338784217834</v>
      </c>
      <c r="D107">
        <v>0.0906252861022949</v>
      </c>
      <c r="E107">
        <v>9</v>
      </c>
      <c r="F107">
        <v>4</v>
      </c>
      <c r="G107">
        <v>1</v>
      </c>
      <c r="H107">
        <v>6</v>
      </c>
      <c r="I107">
        <v>0.9</v>
      </c>
      <c r="J107">
        <v>0.692307692307692</v>
      </c>
      <c r="K107">
        <v>0.782608695652174</v>
      </c>
      <c r="L107">
        <v>0.4</v>
      </c>
      <c r="M107">
        <v>0.5</v>
      </c>
      <c r="N107">
        <v>0.75</v>
      </c>
    </row>
    <row r="108" spans="1:14">
      <c r="A108" s="7">
        <v>106</v>
      </c>
      <c r="B108">
        <v>106</v>
      </c>
      <c r="C108">
        <v>0.554505109786987</v>
      </c>
      <c r="D108">
        <v>0.130773782730103</v>
      </c>
      <c r="E108">
        <v>7</v>
      </c>
      <c r="F108">
        <v>4</v>
      </c>
      <c r="G108">
        <v>3</v>
      </c>
      <c r="H108">
        <v>6</v>
      </c>
      <c r="I108">
        <v>0.7</v>
      </c>
      <c r="J108">
        <v>0.636363636363636</v>
      </c>
      <c r="K108">
        <v>0.666666666666667</v>
      </c>
      <c r="L108">
        <v>0.4</v>
      </c>
      <c r="M108">
        <v>0.3</v>
      </c>
      <c r="N108">
        <v>0.65</v>
      </c>
    </row>
    <row r="109" spans="1:14">
      <c r="A109" s="7">
        <v>107</v>
      </c>
      <c r="B109">
        <v>107</v>
      </c>
      <c r="C109">
        <v>0.571383357048035</v>
      </c>
      <c r="D109">
        <v>0.0724295377731323</v>
      </c>
      <c r="E109">
        <v>8</v>
      </c>
      <c r="F109">
        <v>3</v>
      </c>
      <c r="G109">
        <v>2</v>
      </c>
      <c r="H109">
        <v>7</v>
      </c>
      <c r="I109">
        <v>0.8</v>
      </c>
      <c r="J109">
        <v>0.727272727272727</v>
      </c>
      <c r="K109">
        <v>0.761904761904762</v>
      </c>
      <c r="L109">
        <v>0.3</v>
      </c>
      <c r="M109">
        <v>0.5</v>
      </c>
      <c r="N109">
        <v>0.75</v>
      </c>
    </row>
    <row r="110" spans="1:14">
      <c r="A110" s="7">
        <v>108</v>
      </c>
      <c r="B110">
        <v>108</v>
      </c>
      <c r="C110">
        <v>0.694685220718384</v>
      </c>
      <c r="D110">
        <v>0.0895614624023437</v>
      </c>
      <c r="E110">
        <v>9</v>
      </c>
      <c r="F110">
        <v>6</v>
      </c>
      <c r="G110">
        <v>1</v>
      </c>
      <c r="H110">
        <v>4</v>
      </c>
      <c r="I110">
        <v>0.9</v>
      </c>
      <c r="J110">
        <v>0.6</v>
      </c>
      <c r="K110">
        <v>0.72</v>
      </c>
      <c r="L110">
        <v>0.6</v>
      </c>
      <c r="M110">
        <v>0.3</v>
      </c>
      <c r="N110">
        <v>0.65</v>
      </c>
    </row>
    <row r="111" spans="1:14">
      <c r="A111" s="7">
        <v>109</v>
      </c>
      <c r="B111">
        <v>109</v>
      </c>
      <c r="C111">
        <v>0.621575236320496</v>
      </c>
      <c r="D111">
        <v>0.0798976421356201</v>
      </c>
      <c r="E111">
        <v>7</v>
      </c>
      <c r="F111">
        <v>1</v>
      </c>
      <c r="G111">
        <v>3</v>
      </c>
      <c r="H111">
        <v>9</v>
      </c>
      <c r="I111">
        <v>0.7</v>
      </c>
      <c r="J111">
        <v>0.875</v>
      </c>
      <c r="K111">
        <v>0.777777777777778</v>
      </c>
      <c r="L111">
        <v>0.1</v>
      </c>
      <c r="M111">
        <v>0.6</v>
      </c>
      <c r="N111">
        <v>0.8</v>
      </c>
    </row>
    <row r="112" spans="1:14">
      <c r="A112" s="7">
        <v>110</v>
      </c>
      <c r="B112">
        <v>110</v>
      </c>
      <c r="C112">
        <v>0.591691374778748</v>
      </c>
      <c r="D112">
        <v>0.113800764083862</v>
      </c>
      <c r="E112">
        <v>10</v>
      </c>
      <c r="F112">
        <v>4</v>
      </c>
      <c r="G112">
        <v>0</v>
      </c>
      <c r="H112">
        <v>6</v>
      </c>
      <c r="I112">
        <v>1</v>
      </c>
      <c r="J112">
        <v>0.714285714285714</v>
      </c>
      <c r="K112">
        <v>0.833333333333333</v>
      </c>
      <c r="L112">
        <v>0.4</v>
      </c>
      <c r="M112">
        <v>0.6</v>
      </c>
      <c r="N112">
        <v>0.8</v>
      </c>
    </row>
    <row r="113" spans="1:14">
      <c r="A113" s="7">
        <v>111</v>
      </c>
      <c r="B113">
        <v>111</v>
      </c>
      <c r="C113">
        <v>0.684608936309814</v>
      </c>
      <c r="D113">
        <v>0.110446929931641</v>
      </c>
      <c r="E113">
        <v>9</v>
      </c>
      <c r="F113">
        <v>2</v>
      </c>
      <c r="G113">
        <v>1</v>
      </c>
      <c r="H113">
        <v>8</v>
      </c>
      <c r="I113">
        <v>0.9</v>
      </c>
      <c r="J113">
        <v>0.818181818181818</v>
      </c>
      <c r="K113">
        <v>0.857142857142857</v>
      </c>
      <c r="L113">
        <v>0.2</v>
      </c>
      <c r="M113">
        <v>0.7</v>
      </c>
      <c r="N113">
        <v>0.85</v>
      </c>
    </row>
    <row r="114" spans="1:14">
      <c r="A114" s="7">
        <v>112</v>
      </c>
      <c r="B114">
        <v>112</v>
      </c>
      <c r="C114">
        <v>0.636764287948608</v>
      </c>
      <c r="D114">
        <v>0.06131911277771</v>
      </c>
      <c r="E114">
        <v>6</v>
      </c>
      <c r="F114">
        <v>3</v>
      </c>
      <c r="G114">
        <v>4</v>
      </c>
      <c r="H114">
        <v>7</v>
      </c>
      <c r="I114">
        <v>0.6</v>
      </c>
      <c r="J114">
        <v>0.666666666666667</v>
      </c>
      <c r="K114">
        <v>0.631578947368421</v>
      </c>
      <c r="L114">
        <v>0.3</v>
      </c>
      <c r="M114">
        <v>0.3</v>
      </c>
      <c r="N114">
        <v>0.65</v>
      </c>
    </row>
    <row r="115" spans="1:14">
      <c r="A115" s="7">
        <v>113</v>
      </c>
      <c r="B115">
        <v>113</v>
      </c>
      <c r="C115">
        <v>0.688411593437195</v>
      </c>
      <c r="D115">
        <v>0.146399974822998</v>
      </c>
      <c r="E115">
        <v>9</v>
      </c>
      <c r="F115">
        <v>6</v>
      </c>
      <c r="G115">
        <v>1</v>
      </c>
      <c r="H115">
        <v>4</v>
      </c>
      <c r="I115">
        <v>0.9</v>
      </c>
      <c r="J115">
        <v>0.6</v>
      </c>
      <c r="K115">
        <v>0.72</v>
      </c>
      <c r="L115">
        <v>0.6</v>
      </c>
      <c r="M115">
        <v>0.3</v>
      </c>
      <c r="N115">
        <v>0.65</v>
      </c>
    </row>
    <row r="116" spans="1:14">
      <c r="A116" s="7">
        <v>114</v>
      </c>
      <c r="B116">
        <v>114</v>
      </c>
      <c r="C116">
        <v>0.658638477325439</v>
      </c>
      <c r="D116">
        <v>0.0624736547470093</v>
      </c>
      <c r="E116">
        <v>7</v>
      </c>
      <c r="F116">
        <v>7</v>
      </c>
      <c r="G116">
        <v>3</v>
      </c>
      <c r="H116">
        <v>3</v>
      </c>
      <c r="I116">
        <v>0.7</v>
      </c>
      <c r="J116">
        <v>0.5</v>
      </c>
      <c r="K116">
        <v>0.583333333333333</v>
      </c>
      <c r="L116">
        <v>0.7</v>
      </c>
      <c r="M116">
        <v>0</v>
      </c>
      <c r="N116">
        <v>0.5</v>
      </c>
    </row>
    <row r="117" spans="1:14">
      <c r="A117" s="7">
        <v>115</v>
      </c>
      <c r="B117">
        <v>115</v>
      </c>
      <c r="C117">
        <v>0.620459675788879</v>
      </c>
      <c r="D117">
        <v>0.0882641077041626</v>
      </c>
      <c r="E117">
        <v>10</v>
      </c>
      <c r="F117">
        <v>5</v>
      </c>
      <c r="G117">
        <v>0</v>
      </c>
      <c r="H117">
        <v>5</v>
      </c>
      <c r="I117">
        <v>1</v>
      </c>
      <c r="J117">
        <v>0.666666666666667</v>
      </c>
      <c r="K117">
        <v>0.8</v>
      </c>
      <c r="L117">
        <v>0.5</v>
      </c>
      <c r="M117">
        <v>0.5</v>
      </c>
      <c r="N117">
        <v>0.75</v>
      </c>
    </row>
    <row r="118" spans="1:14">
      <c r="A118" s="7">
        <v>116</v>
      </c>
      <c r="B118">
        <v>116</v>
      </c>
      <c r="C118">
        <v>0.704044461250305</v>
      </c>
      <c r="D118">
        <v>0.072165846824646</v>
      </c>
      <c r="E118">
        <v>9</v>
      </c>
      <c r="F118">
        <v>4</v>
      </c>
      <c r="G118">
        <v>1</v>
      </c>
      <c r="H118">
        <v>6</v>
      </c>
      <c r="I118">
        <v>0.9</v>
      </c>
      <c r="J118">
        <v>0.692307692307692</v>
      </c>
      <c r="K118">
        <v>0.782608695652174</v>
      </c>
      <c r="L118">
        <v>0.4</v>
      </c>
      <c r="M118">
        <v>0.5</v>
      </c>
      <c r="N118">
        <v>0.75</v>
      </c>
    </row>
    <row r="119" spans="1:14">
      <c r="A119" s="7">
        <v>117</v>
      </c>
      <c r="B119">
        <v>117</v>
      </c>
      <c r="C119">
        <v>0.451521635055542</v>
      </c>
      <c r="D119">
        <v>0.0555123090744019</v>
      </c>
      <c r="E119">
        <v>6</v>
      </c>
      <c r="F119">
        <v>3</v>
      </c>
      <c r="G119">
        <v>4</v>
      </c>
      <c r="H119">
        <v>7</v>
      </c>
      <c r="I119">
        <v>0.6</v>
      </c>
      <c r="J119">
        <v>0.666666666666667</v>
      </c>
      <c r="K119">
        <v>0.631578947368421</v>
      </c>
      <c r="L119">
        <v>0.3</v>
      </c>
      <c r="M119">
        <v>0.3</v>
      </c>
      <c r="N119">
        <v>0.65</v>
      </c>
    </row>
    <row r="120" spans="1:14">
      <c r="A120" s="7">
        <v>118</v>
      </c>
      <c r="B120">
        <v>118</v>
      </c>
      <c r="C120">
        <v>0.55603814125061</v>
      </c>
      <c r="D120">
        <v>0.117337107658386</v>
      </c>
      <c r="E120">
        <v>8</v>
      </c>
      <c r="F120">
        <v>7</v>
      </c>
      <c r="G120">
        <v>2</v>
      </c>
      <c r="H120">
        <v>3</v>
      </c>
      <c r="I120">
        <v>0.8</v>
      </c>
      <c r="J120">
        <v>0.533333333333333</v>
      </c>
      <c r="K120">
        <v>0.64</v>
      </c>
      <c r="L120">
        <v>0.7</v>
      </c>
      <c r="M120">
        <v>0.1</v>
      </c>
      <c r="N120">
        <v>0.55</v>
      </c>
    </row>
    <row r="121" spans="1:14">
      <c r="A121" s="7">
        <v>119</v>
      </c>
      <c r="B121">
        <v>119</v>
      </c>
      <c r="C121">
        <v>0.745121121406555</v>
      </c>
      <c r="D121">
        <v>0.120239019393921</v>
      </c>
      <c r="E121">
        <v>9</v>
      </c>
      <c r="F121">
        <v>4</v>
      </c>
      <c r="G121">
        <v>1</v>
      </c>
      <c r="H121">
        <v>6</v>
      </c>
      <c r="I121">
        <v>0.9</v>
      </c>
      <c r="J121">
        <v>0.692307692307692</v>
      </c>
      <c r="K121">
        <v>0.782608695652174</v>
      </c>
      <c r="L121">
        <v>0.4</v>
      </c>
      <c r="M121">
        <v>0.5</v>
      </c>
      <c r="N121">
        <v>0.75</v>
      </c>
    </row>
    <row r="122" spans="1:14">
      <c r="A122" s="7">
        <v>120</v>
      </c>
      <c r="B122">
        <v>120</v>
      </c>
      <c r="C122">
        <v>0.555406451225281</v>
      </c>
      <c r="D122">
        <v>0.0729508399963379</v>
      </c>
      <c r="E122">
        <v>9</v>
      </c>
      <c r="F122">
        <v>2</v>
      </c>
      <c r="G122">
        <v>1</v>
      </c>
      <c r="H122">
        <v>8</v>
      </c>
      <c r="I122">
        <v>0.9</v>
      </c>
      <c r="J122">
        <v>0.818181818181818</v>
      </c>
      <c r="K122">
        <v>0.857142857142857</v>
      </c>
      <c r="L122">
        <v>0.2</v>
      </c>
      <c r="M122">
        <v>0.7</v>
      </c>
      <c r="N122">
        <v>0.85</v>
      </c>
    </row>
    <row r="123" spans="1:14">
      <c r="A123" s="7">
        <v>121</v>
      </c>
      <c r="B123">
        <v>121</v>
      </c>
      <c r="C123">
        <v>0.645615220069885</v>
      </c>
      <c r="D123">
        <v>0.133590459823608</v>
      </c>
      <c r="E123">
        <v>8</v>
      </c>
      <c r="F123">
        <v>4</v>
      </c>
      <c r="G123">
        <v>2</v>
      </c>
      <c r="H123">
        <v>6</v>
      </c>
      <c r="I123">
        <v>0.8</v>
      </c>
      <c r="J123">
        <v>0.666666666666667</v>
      </c>
      <c r="K123">
        <v>0.727272727272727</v>
      </c>
      <c r="L123">
        <v>0.4</v>
      </c>
      <c r="M123">
        <v>0.4</v>
      </c>
      <c r="N123">
        <v>0.7</v>
      </c>
    </row>
    <row r="124" spans="1:14">
      <c r="A124" s="7">
        <v>122</v>
      </c>
      <c r="B124">
        <v>122</v>
      </c>
      <c r="C124">
        <v>0.562414288520813</v>
      </c>
      <c r="D124">
        <v>0.181339740753174</v>
      </c>
      <c r="E124">
        <v>9</v>
      </c>
      <c r="F124">
        <v>6</v>
      </c>
      <c r="G124">
        <v>1</v>
      </c>
      <c r="H124">
        <v>4</v>
      </c>
      <c r="I124">
        <v>0.9</v>
      </c>
      <c r="J124">
        <v>0.6</v>
      </c>
      <c r="K124">
        <v>0.72</v>
      </c>
      <c r="L124">
        <v>0.6</v>
      </c>
      <c r="M124">
        <v>0.3</v>
      </c>
      <c r="N124">
        <v>0.65</v>
      </c>
    </row>
    <row r="125" spans="1:14">
      <c r="A125" s="7">
        <v>123</v>
      </c>
      <c r="B125">
        <v>123</v>
      </c>
      <c r="C125">
        <v>0.64593517780304</v>
      </c>
      <c r="D125">
        <v>0.242363452911377</v>
      </c>
      <c r="E125">
        <v>9</v>
      </c>
      <c r="F125">
        <v>7</v>
      </c>
      <c r="G125">
        <v>1</v>
      </c>
      <c r="H125">
        <v>3</v>
      </c>
      <c r="I125">
        <v>0.9</v>
      </c>
      <c r="J125">
        <v>0.5625</v>
      </c>
      <c r="K125">
        <v>0.692307692307692</v>
      </c>
      <c r="L125">
        <v>0.7</v>
      </c>
      <c r="M125">
        <v>0.2</v>
      </c>
      <c r="N125">
        <v>0.6</v>
      </c>
    </row>
    <row r="126" spans="1:14">
      <c r="A126" s="7">
        <v>124</v>
      </c>
      <c r="B126">
        <v>124</v>
      </c>
      <c r="C126">
        <v>0.629390001296997</v>
      </c>
      <c r="D126">
        <v>0.210688233375549</v>
      </c>
      <c r="E126">
        <v>10</v>
      </c>
      <c r="F126">
        <v>9</v>
      </c>
      <c r="G126">
        <v>0</v>
      </c>
      <c r="H126">
        <v>1</v>
      </c>
      <c r="I126">
        <v>1</v>
      </c>
      <c r="J126">
        <v>0.526315789473684</v>
      </c>
      <c r="K126">
        <v>0.689655172413793</v>
      </c>
      <c r="L126">
        <v>0.9</v>
      </c>
      <c r="M126">
        <v>0.1</v>
      </c>
      <c r="N126">
        <v>0.55</v>
      </c>
    </row>
    <row r="127" spans="1:14">
      <c r="A127" s="7">
        <v>125</v>
      </c>
      <c r="B127">
        <v>125</v>
      </c>
      <c r="C127">
        <v>0.560636758804321</v>
      </c>
      <c r="D127">
        <v>0.118411660194397</v>
      </c>
      <c r="E127">
        <v>7</v>
      </c>
      <c r="F127">
        <v>6</v>
      </c>
      <c r="G127">
        <v>3</v>
      </c>
      <c r="H127">
        <v>4</v>
      </c>
      <c r="I127">
        <v>0.7</v>
      </c>
      <c r="J127">
        <v>0.538461538461539</v>
      </c>
      <c r="K127">
        <v>0.608695652173913</v>
      </c>
      <c r="L127">
        <v>0.6</v>
      </c>
      <c r="M127">
        <v>0.1</v>
      </c>
      <c r="N127">
        <v>0.55</v>
      </c>
    </row>
    <row r="128" spans="1:14">
      <c r="A128" s="7">
        <v>126</v>
      </c>
      <c r="B128">
        <v>126</v>
      </c>
      <c r="C128">
        <v>0.652645111083984</v>
      </c>
      <c r="D128">
        <v>0.113232851028442</v>
      </c>
      <c r="E128">
        <v>8</v>
      </c>
      <c r="F128">
        <v>7</v>
      </c>
      <c r="G128">
        <v>2</v>
      </c>
      <c r="H128">
        <v>3</v>
      </c>
      <c r="I128">
        <v>0.8</v>
      </c>
      <c r="J128">
        <v>0.533333333333333</v>
      </c>
      <c r="K128">
        <v>0.64</v>
      </c>
      <c r="L128">
        <v>0.7</v>
      </c>
      <c r="M128">
        <v>0.1</v>
      </c>
      <c r="N128">
        <v>0.55</v>
      </c>
    </row>
    <row r="129" spans="1:14">
      <c r="A129" s="7">
        <v>127</v>
      </c>
      <c r="B129">
        <v>127</v>
      </c>
      <c r="C129">
        <v>0.555170893669128</v>
      </c>
      <c r="D129">
        <v>0.139618158340454</v>
      </c>
      <c r="E129">
        <v>7</v>
      </c>
      <c r="F129">
        <v>3</v>
      </c>
      <c r="G129">
        <v>3</v>
      </c>
      <c r="H129">
        <v>7</v>
      </c>
      <c r="I129">
        <v>0.7</v>
      </c>
      <c r="J129">
        <v>0.7</v>
      </c>
      <c r="K129">
        <v>0.7</v>
      </c>
      <c r="L129">
        <v>0.3</v>
      </c>
      <c r="M129">
        <v>0.4</v>
      </c>
      <c r="N129">
        <v>0.7</v>
      </c>
    </row>
    <row r="130" spans="1:14">
      <c r="A130" s="7">
        <v>128</v>
      </c>
      <c r="B130">
        <v>128</v>
      </c>
      <c r="C130">
        <v>0.591395378112793</v>
      </c>
      <c r="D130">
        <v>0.16316032409668</v>
      </c>
      <c r="E130">
        <v>9</v>
      </c>
      <c r="F130">
        <v>4</v>
      </c>
      <c r="G130">
        <v>1</v>
      </c>
      <c r="H130">
        <v>6</v>
      </c>
      <c r="I130">
        <v>0.9</v>
      </c>
      <c r="J130">
        <v>0.692307692307692</v>
      </c>
      <c r="K130">
        <v>0.782608695652174</v>
      </c>
      <c r="L130">
        <v>0.4</v>
      </c>
      <c r="M130">
        <v>0.5</v>
      </c>
      <c r="N130">
        <v>0.75</v>
      </c>
    </row>
    <row r="131" spans="1:14">
      <c r="A131" s="7">
        <v>129</v>
      </c>
      <c r="B131">
        <v>129</v>
      </c>
      <c r="C131">
        <v>0.544099807739258</v>
      </c>
      <c r="D131">
        <v>0.123935222625732</v>
      </c>
      <c r="E131">
        <v>7</v>
      </c>
      <c r="F131">
        <v>4</v>
      </c>
      <c r="G131">
        <v>3</v>
      </c>
      <c r="H131">
        <v>6</v>
      </c>
      <c r="I131">
        <v>0.7</v>
      </c>
      <c r="J131">
        <v>0.636363636363636</v>
      </c>
      <c r="K131">
        <v>0.666666666666667</v>
      </c>
      <c r="L131">
        <v>0.4</v>
      </c>
      <c r="M131">
        <v>0.3</v>
      </c>
      <c r="N131">
        <v>0.65</v>
      </c>
    </row>
    <row r="132" spans="1:14">
      <c r="A132" s="7">
        <v>130</v>
      </c>
      <c r="B132">
        <v>130</v>
      </c>
      <c r="C132">
        <v>0.62420129776001</v>
      </c>
      <c r="D132">
        <v>0.159538388252258</v>
      </c>
      <c r="E132">
        <v>10</v>
      </c>
      <c r="F132">
        <v>6</v>
      </c>
      <c r="G132">
        <v>0</v>
      </c>
      <c r="H132">
        <v>4</v>
      </c>
      <c r="I132">
        <v>1</v>
      </c>
      <c r="J132">
        <v>0.625</v>
      </c>
      <c r="K132">
        <v>0.769230769230769</v>
      </c>
      <c r="L132">
        <v>0.6</v>
      </c>
      <c r="M132">
        <v>0.4</v>
      </c>
      <c r="N132">
        <v>0.7</v>
      </c>
    </row>
    <row r="133" spans="1:14">
      <c r="A133" s="7">
        <v>131</v>
      </c>
      <c r="B133">
        <v>131</v>
      </c>
      <c r="C133">
        <v>0.668599486351013</v>
      </c>
      <c r="D133">
        <v>0.127093553543091</v>
      </c>
      <c r="E133">
        <v>8</v>
      </c>
      <c r="F133">
        <v>5</v>
      </c>
      <c r="G133">
        <v>2</v>
      </c>
      <c r="H133">
        <v>5</v>
      </c>
      <c r="I133">
        <v>0.8</v>
      </c>
      <c r="J133">
        <v>0.615384615384615</v>
      </c>
      <c r="K133">
        <v>0.695652173913043</v>
      </c>
      <c r="L133">
        <v>0.5</v>
      </c>
      <c r="M133">
        <v>0.3</v>
      </c>
      <c r="N133">
        <v>0.65</v>
      </c>
    </row>
    <row r="134" spans="1:14">
      <c r="A134" s="7">
        <v>132</v>
      </c>
      <c r="B134">
        <v>132</v>
      </c>
      <c r="C134">
        <v>0.656367421150208</v>
      </c>
      <c r="D134">
        <v>0.107514500617981</v>
      </c>
      <c r="E134">
        <v>9</v>
      </c>
      <c r="F134">
        <v>5</v>
      </c>
      <c r="G134">
        <v>1</v>
      </c>
      <c r="H134">
        <v>5</v>
      </c>
      <c r="I134">
        <v>0.9</v>
      </c>
      <c r="J134">
        <v>0.642857142857143</v>
      </c>
      <c r="K134">
        <v>0.75</v>
      </c>
      <c r="L134">
        <v>0.5</v>
      </c>
      <c r="M134">
        <v>0.4</v>
      </c>
      <c r="N134">
        <v>0.7</v>
      </c>
    </row>
    <row r="135" spans="1:14">
      <c r="A135" s="7">
        <v>133</v>
      </c>
      <c r="B135">
        <v>133</v>
      </c>
      <c r="C135">
        <v>0.805436015129089</v>
      </c>
      <c r="D135">
        <v>0.172886252403259</v>
      </c>
      <c r="E135">
        <v>10</v>
      </c>
      <c r="F135">
        <v>4</v>
      </c>
      <c r="G135">
        <v>0</v>
      </c>
      <c r="H135">
        <v>6</v>
      </c>
      <c r="I135">
        <v>1</v>
      </c>
      <c r="J135">
        <v>0.714285714285714</v>
      </c>
      <c r="K135">
        <v>0.833333333333333</v>
      </c>
      <c r="L135">
        <v>0.4</v>
      </c>
      <c r="M135">
        <v>0.6</v>
      </c>
      <c r="N135">
        <v>0.8</v>
      </c>
    </row>
    <row r="136" spans="1:14">
      <c r="A136" s="7">
        <v>134</v>
      </c>
      <c r="B136">
        <v>134</v>
      </c>
      <c r="C136">
        <v>0.564471364021301</v>
      </c>
      <c r="D136">
        <v>0.108238577842712</v>
      </c>
      <c r="E136">
        <v>9</v>
      </c>
      <c r="F136">
        <v>6</v>
      </c>
      <c r="G136">
        <v>1</v>
      </c>
      <c r="H136">
        <v>4</v>
      </c>
      <c r="I136">
        <v>0.9</v>
      </c>
      <c r="J136">
        <v>0.6</v>
      </c>
      <c r="K136">
        <v>0.72</v>
      </c>
      <c r="L136">
        <v>0.6</v>
      </c>
      <c r="M136">
        <v>0.3</v>
      </c>
      <c r="N136">
        <v>0.65</v>
      </c>
    </row>
    <row r="137" spans="1:14">
      <c r="A137" s="7">
        <v>135</v>
      </c>
      <c r="B137">
        <v>135</v>
      </c>
      <c r="C137">
        <v>0.629570722579956</v>
      </c>
      <c r="D137">
        <v>0.0675289630889893</v>
      </c>
      <c r="E137">
        <v>7</v>
      </c>
      <c r="F137">
        <v>6</v>
      </c>
      <c r="G137">
        <v>3</v>
      </c>
      <c r="H137">
        <v>4</v>
      </c>
      <c r="I137">
        <v>0.7</v>
      </c>
      <c r="J137">
        <v>0.538461538461539</v>
      </c>
      <c r="K137">
        <v>0.608695652173913</v>
      </c>
      <c r="L137">
        <v>0.6</v>
      </c>
      <c r="M137">
        <v>0.1</v>
      </c>
      <c r="N137">
        <v>0.55</v>
      </c>
    </row>
    <row r="138" spans="1:14">
      <c r="A138" s="7">
        <v>136</v>
      </c>
      <c r="B138">
        <v>136</v>
      </c>
      <c r="C138">
        <v>0.541783452033997</v>
      </c>
      <c r="D138">
        <v>0.105064988136292</v>
      </c>
      <c r="E138">
        <v>7</v>
      </c>
      <c r="F138">
        <v>4</v>
      </c>
      <c r="G138">
        <v>3</v>
      </c>
      <c r="H138">
        <v>6</v>
      </c>
      <c r="I138">
        <v>0.7</v>
      </c>
      <c r="J138">
        <v>0.636363636363636</v>
      </c>
      <c r="K138">
        <v>0.666666666666667</v>
      </c>
      <c r="L138">
        <v>0.4</v>
      </c>
      <c r="M138">
        <v>0.3</v>
      </c>
      <c r="N138">
        <v>0.65</v>
      </c>
    </row>
    <row r="139" spans="1:14">
      <c r="A139" s="7">
        <v>137</v>
      </c>
      <c r="B139">
        <v>137</v>
      </c>
      <c r="C139">
        <v>0.525725841522217</v>
      </c>
      <c r="D139">
        <v>0.184110879898071</v>
      </c>
      <c r="E139">
        <v>7</v>
      </c>
      <c r="F139">
        <v>5</v>
      </c>
      <c r="G139">
        <v>3</v>
      </c>
      <c r="H139">
        <v>5</v>
      </c>
      <c r="I139">
        <v>0.7</v>
      </c>
      <c r="J139">
        <v>0.583333333333333</v>
      </c>
      <c r="K139">
        <v>0.636363636363636</v>
      </c>
      <c r="L139">
        <v>0.5</v>
      </c>
      <c r="M139">
        <v>0.2</v>
      </c>
      <c r="N139">
        <v>0.6</v>
      </c>
    </row>
    <row r="140" spans="1:14">
      <c r="A140" s="7">
        <v>138</v>
      </c>
      <c r="B140">
        <v>138</v>
      </c>
      <c r="C140">
        <v>0.621886372566223</v>
      </c>
      <c r="D140">
        <v>0.197128534317017</v>
      </c>
      <c r="E140">
        <v>8</v>
      </c>
      <c r="F140">
        <v>7</v>
      </c>
      <c r="G140">
        <v>2</v>
      </c>
      <c r="H140">
        <v>3</v>
      </c>
      <c r="I140">
        <v>0.8</v>
      </c>
      <c r="J140">
        <v>0.533333333333333</v>
      </c>
      <c r="K140">
        <v>0.64</v>
      </c>
      <c r="L140">
        <v>0.7</v>
      </c>
      <c r="M140">
        <v>0.1</v>
      </c>
      <c r="N140">
        <v>0.55</v>
      </c>
    </row>
    <row r="141" spans="1:14">
      <c r="A141" s="7">
        <v>139</v>
      </c>
      <c r="B141">
        <v>139</v>
      </c>
      <c r="C141">
        <v>0.498401522636414</v>
      </c>
      <c r="D141">
        <v>0.101678371429443</v>
      </c>
      <c r="E141">
        <v>10</v>
      </c>
      <c r="F141">
        <v>2</v>
      </c>
      <c r="G141">
        <v>0</v>
      </c>
      <c r="H141">
        <v>8</v>
      </c>
      <c r="I141">
        <v>1</v>
      </c>
      <c r="J141">
        <v>0.833333333333333</v>
      </c>
      <c r="K141">
        <v>0.909090909090909</v>
      </c>
      <c r="L141">
        <v>0.2</v>
      </c>
      <c r="M141">
        <v>0.8</v>
      </c>
      <c r="N141">
        <v>0.9</v>
      </c>
    </row>
    <row r="142" spans="1:14">
      <c r="A142" s="7">
        <v>140</v>
      </c>
      <c r="B142">
        <v>140</v>
      </c>
      <c r="C142">
        <v>0.692341089248657</v>
      </c>
      <c r="D142">
        <v>0.139295935630798</v>
      </c>
      <c r="E142">
        <v>10</v>
      </c>
      <c r="F142">
        <v>8</v>
      </c>
      <c r="G142">
        <v>0</v>
      </c>
      <c r="H142">
        <v>2</v>
      </c>
      <c r="I142">
        <v>1</v>
      </c>
      <c r="J142">
        <v>0.555555555555556</v>
      </c>
      <c r="K142">
        <v>0.714285714285714</v>
      </c>
      <c r="L142">
        <v>0.8</v>
      </c>
      <c r="M142">
        <v>0.2</v>
      </c>
      <c r="N142">
        <v>0.6</v>
      </c>
    </row>
    <row r="143" spans="1:14">
      <c r="A143" s="7">
        <v>141</v>
      </c>
      <c r="B143">
        <v>141</v>
      </c>
      <c r="C143">
        <v>0.654918313026428</v>
      </c>
      <c r="D143">
        <v>0.0878952741622925</v>
      </c>
      <c r="E143">
        <v>9</v>
      </c>
      <c r="F143">
        <v>5</v>
      </c>
      <c r="G143">
        <v>1</v>
      </c>
      <c r="H143">
        <v>5</v>
      </c>
      <c r="I143">
        <v>0.9</v>
      </c>
      <c r="J143">
        <v>0.642857142857143</v>
      </c>
      <c r="K143">
        <v>0.75</v>
      </c>
      <c r="L143">
        <v>0.5</v>
      </c>
      <c r="M143">
        <v>0.4</v>
      </c>
      <c r="N143">
        <v>0.7</v>
      </c>
    </row>
    <row r="144" spans="1:14">
      <c r="A144" s="7">
        <v>142</v>
      </c>
      <c r="B144">
        <v>142</v>
      </c>
      <c r="C144">
        <v>0.667958617210388</v>
      </c>
      <c r="D144">
        <v>0.103005886077881</v>
      </c>
      <c r="E144">
        <v>9</v>
      </c>
      <c r="F144">
        <v>3</v>
      </c>
      <c r="G144">
        <v>1</v>
      </c>
      <c r="H144">
        <v>7</v>
      </c>
      <c r="I144">
        <v>0.9</v>
      </c>
      <c r="J144">
        <v>0.75</v>
      </c>
      <c r="K144">
        <v>0.818181818181818</v>
      </c>
      <c r="L144">
        <v>0.3</v>
      </c>
      <c r="M144">
        <v>0.6</v>
      </c>
      <c r="N144">
        <v>0.8</v>
      </c>
    </row>
    <row r="145" spans="1:14">
      <c r="A145" s="7">
        <v>143</v>
      </c>
      <c r="B145">
        <v>143</v>
      </c>
      <c r="C145">
        <v>0.678279995918274</v>
      </c>
      <c r="D145">
        <v>0.123296737670898</v>
      </c>
      <c r="E145">
        <v>10</v>
      </c>
      <c r="F145">
        <v>4</v>
      </c>
      <c r="G145">
        <v>0</v>
      </c>
      <c r="H145">
        <v>6</v>
      </c>
      <c r="I145">
        <v>1</v>
      </c>
      <c r="J145">
        <v>0.714285714285714</v>
      </c>
      <c r="K145">
        <v>0.833333333333333</v>
      </c>
      <c r="L145">
        <v>0.4</v>
      </c>
      <c r="M145">
        <v>0.6</v>
      </c>
      <c r="N145">
        <v>0.8</v>
      </c>
    </row>
    <row r="146" spans="1:14">
      <c r="A146" s="7">
        <v>144</v>
      </c>
      <c r="B146">
        <v>144</v>
      </c>
      <c r="C146">
        <v>0.501485347747803</v>
      </c>
      <c r="D146">
        <v>0.0902677774429321</v>
      </c>
      <c r="E146">
        <v>7</v>
      </c>
      <c r="F146">
        <v>4</v>
      </c>
      <c r="G146">
        <v>3</v>
      </c>
      <c r="H146">
        <v>6</v>
      </c>
      <c r="I146">
        <v>0.7</v>
      </c>
      <c r="J146">
        <v>0.636363636363636</v>
      </c>
      <c r="K146">
        <v>0.666666666666667</v>
      </c>
      <c r="L146">
        <v>0.4</v>
      </c>
      <c r="M146">
        <v>0.3</v>
      </c>
      <c r="N146">
        <v>0.65</v>
      </c>
    </row>
    <row r="147" spans="1:14">
      <c r="A147" s="7">
        <v>145</v>
      </c>
      <c r="B147">
        <v>145</v>
      </c>
      <c r="C147">
        <v>0.666755676269531</v>
      </c>
      <c r="D147">
        <v>0.160360813140869</v>
      </c>
      <c r="E147">
        <v>8</v>
      </c>
      <c r="F147">
        <v>6</v>
      </c>
      <c r="G147">
        <v>2</v>
      </c>
      <c r="H147">
        <v>4</v>
      </c>
      <c r="I147">
        <v>0.8</v>
      </c>
      <c r="J147">
        <v>0.571428571428572</v>
      </c>
      <c r="K147">
        <v>0.666666666666667</v>
      </c>
      <c r="L147">
        <v>0.6</v>
      </c>
      <c r="M147">
        <v>0.2</v>
      </c>
      <c r="N147">
        <v>0.6</v>
      </c>
    </row>
    <row r="148" spans="1:14">
      <c r="A148" s="7">
        <v>146</v>
      </c>
      <c r="B148">
        <v>146</v>
      </c>
      <c r="C148">
        <v>0.527273416519165</v>
      </c>
      <c r="D148">
        <v>0.0522168874740601</v>
      </c>
      <c r="E148">
        <v>9</v>
      </c>
      <c r="F148">
        <v>8</v>
      </c>
      <c r="G148">
        <v>1</v>
      </c>
      <c r="H148">
        <v>2</v>
      </c>
      <c r="I148">
        <v>0.9</v>
      </c>
      <c r="J148">
        <v>0.529411764705882</v>
      </c>
      <c r="K148">
        <v>0.666666666666667</v>
      </c>
      <c r="L148">
        <v>0.8</v>
      </c>
      <c r="M148">
        <v>0.1</v>
      </c>
      <c r="N148">
        <v>0.55</v>
      </c>
    </row>
    <row r="149" spans="1:14">
      <c r="A149" s="7">
        <v>147</v>
      </c>
      <c r="B149">
        <v>147</v>
      </c>
      <c r="C149">
        <v>0.6775723695755</v>
      </c>
      <c r="D149">
        <v>0.166729807853699</v>
      </c>
      <c r="E149">
        <v>10</v>
      </c>
      <c r="F149">
        <v>3</v>
      </c>
      <c r="G149">
        <v>0</v>
      </c>
      <c r="H149">
        <v>7</v>
      </c>
      <c r="I149">
        <v>1</v>
      </c>
      <c r="J149">
        <v>0.769230769230769</v>
      </c>
      <c r="K149">
        <v>0.869565217391304</v>
      </c>
      <c r="L149">
        <v>0.3</v>
      </c>
      <c r="M149">
        <v>0.7</v>
      </c>
      <c r="N149">
        <v>0.85</v>
      </c>
    </row>
    <row r="150" spans="1:14">
      <c r="A150" s="7">
        <v>148</v>
      </c>
      <c r="B150">
        <v>148</v>
      </c>
      <c r="C150">
        <v>0.552540183067322</v>
      </c>
      <c r="D150">
        <v>0.125645875930786</v>
      </c>
      <c r="E150">
        <v>8</v>
      </c>
      <c r="F150">
        <v>5</v>
      </c>
      <c r="G150">
        <v>2</v>
      </c>
      <c r="H150">
        <v>5</v>
      </c>
      <c r="I150">
        <v>0.8</v>
      </c>
      <c r="J150">
        <v>0.615384615384615</v>
      </c>
      <c r="K150">
        <v>0.695652173913043</v>
      </c>
      <c r="L150">
        <v>0.5</v>
      </c>
      <c r="M150">
        <v>0.3</v>
      </c>
      <c r="N150">
        <v>0.65</v>
      </c>
    </row>
    <row r="151" spans="1:14">
      <c r="A151" s="7">
        <v>149</v>
      </c>
      <c r="B151">
        <v>149</v>
      </c>
      <c r="C151">
        <v>0.697419166564941</v>
      </c>
      <c r="D151">
        <v>0.186042070388794</v>
      </c>
      <c r="E151">
        <v>7</v>
      </c>
      <c r="F151">
        <v>5</v>
      </c>
      <c r="G151">
        <v>3</v>
      </c>
      <c r="H151">
        <v>5</v>
      </c>
      <c r="I151">
        <v>0.7</v>
      </c>
      <c r="J151">
        <v>0.583333333333333</v>
      </c>
      <c r="K151">
        <v>0.636363636363636</v>
      </c>
      <c r="L151">
        <v>0.5</v>
      </c>
      <c r="M151">
        <v>0.2</v>
      </c>
      <c r="N151">
        <v>0.6</v>
      </c>
    </row>
    <row r="152" spans="1:14">
      <c r="A152" s="7">
        <v>150</v>
      </c>
      <c r="B152">
        <v>150</v>
      </c>
      <c r="C152">
        <v>0.670947313308716</v>
      </c>
      <c r="D152">
        <v>0.134091973304749</v>
      </c>
      <c r="E152">
        <v>7</v>
      </c>
      <c r="F152">
        <v>5</v>
      </c>
      <c r="G152">
        <v>3</v>
      </c>
      <c r="H152">
        <v>5</v>
      </c>
      <c r="I152">
        <v>0.7</v>
      </c>
      <c r="J152">
        <v>0.583333333333333</v>
      </c>
      <c r="K152">
        <v>0.636363636363636</v>
      </c>
      <c r="L152">
        <v>0.5</v>
      </c>
      <c r="M152">
        <v>0.2</v>
      </c>
      <c r="N152">
        <v>0.6</v>
      </c>
    </row>
    <row r="153" spans="1:14">
      <c r="A153" s="7">
        <v>151</v>
      </c>
      <c r="B153">
        <v>151</v>
      </c>
      <c r="C153">
        <v>0.558318972587585</v>
      </c>
      <c r="D153">
        <v>0.092284083366394</v>
      </c>
      <c r="E153">
        <v>10</v>
      </c>
      <c r="F153">
        <v>4</v>
      </c>
      <c r="G153">
        <v>0</v>
      </c>
      <c r="H153">
        <v>6</v>
      </c>
      <c r="I153">
        <v>1</v>
      </c>
      <c r="J153">
        <v>0.714285714285714</v>
      </c>
      <c r="K153">
        <v>0.833333333333333</v>
      </c>
      <c r="L153">
        <v>0.4</v>
      </c>
      <c r="M153">
        <v>0.6</v>
      </c>
      <c r="N153">
        <v>0.8</v>
      </c>
    </row>
    <row r="154" spans="1:14">
      <c r="A154" s="7">
        <v>152</v>
      </c>
      <c r="B154">
        <v>152</v>
      </c>
      <c r="C154">
        <v>0.733963966369629</v>
      </c>
      <c r="D154">
        <v>0.0578887462615967</v>
      </c>
      <c r="E154">
        <v>6</v>
      </c>
      <c r="F154">
        <v>6</v>
      </c>
      <c r="G154">
        <v>4</v>
      </c>
      <c r="H154">
        <v>4</v>
      </c>
      <c r="I154">
        <v>0.6</v>
      </c>
      <c r="J154">
        <v>0.5</v>
      </c>
      <c r="K154">
        <v>0.545454545454545</v>
      </c>
      <c r="L154">
        <v>0.6</v>
      </c>
      <c r="M154">
        <v>0</v>
      </c>
      <c r="N154">
        <v>0.5</v>
      </c>
    </row>
    <row r="155" spans="1:14">
      <c r="A155" s="7">
        <v>153</v>
      </c>
      <c r="B155">
        <v>153</v>
      </c>
      <c r="C155">
        <v>0.4783034324646</v>
      </c>
      <c r="D155">
        <v>0.0223274230957031</v>
      </c>
      <c r="E155">
        <v>10</v>
      </c>
      <c r="F155">
        <v>4</v>
      </c>
      <c r="G155">
        <v>0</v>
      </c>
      <c r="H155">
        <v>6</v>
      </c>
      <c r="I155">
        <v>1</v>
      </c>
      <c r="J155">
        <v>0.714285714285714</v>
      </c>
      <c r="K155">
        <v>0.833333333333333</v>
      </c>
      <c r="L155">
        <v>0.4</v>
      </c>
      <c r="M155">
        <v>0.6</v>
      </c>
      <c r="N155">
        <v>0.8</v>
      </c>
    </row>
    <row r="156" spans="1:14">
      <c r="A156" s="7">
        <v>154</v>
      </c>
      <c r="B156">
        <v>154</v>
      </c>
      <c r="C156">
        <v>0.625906467437744</v>
      </c>
      <c r="D156">
        <v>0.0124826431274414</v>
      </c>
      <c r="E156">
        <v>8</v>
      </c>
      <c r="F156">
        <v>5</v>
      </c>
      <c r="G156">
        <v>2</v>
      </c>
      <c r="H156">
        <v>5</v>
      </c>
      <c r="I156">
        <v>0.8</v>
      </c>
      <c r="J156">
        <v>0.615384615384615</v>
      </c>
      <c r="K156">
        <v>0.695652173913043</v>
      </c>
      <c r="L156">
        <v>0.5</v>
      </c>
      <c r="M156">
        <v>0.3</v>
      </c>
      <c r="N156">
        <v>0.65</v>
      </c>
    </row>
    <row r="157" spans="1:14">
      <c r="A157" s="7">
        <v>155</v>
      </c>
      <c r="B157">
        <v>155</v>
      </c>
      <c r="C157">
        <v>0.72156834602356</v>
      </c>
      <c r="D157">
        <v>0.132761359214783</v>
      </c>
      <c r="E157">
        <v>6</v>
      </c>
      <c r="F157">
        <v>4</v>
      </c>
      <c r="G157">
        <v>4</v>
      </c>
      <c r="H157">
        <v>6</v>
      </c>
      <c r="I157">
        <v>0.6</v>
      </c>
      <c r="J157">
        <v>0.6</v>
      </c>
      <c r="K157">
        <v>0.6</v>
      </c>
      <c r="L157">
        <v>0.4</v>
      </c>
      <c r="M157">
        <v>0.2</v>
      </c>
      <c r="N157">
        <v>0.6</v>
      </c>
    </row>
    <row r="158" spans="1:14">
      <c r="A158" s="7">
        <v>156</v>
      </c>
      <c r="B158">
        <v>156</v>
      </c>
      <c r="C158">
        <v>0.567034006118774</v>
      </c>
      <c r="D158">
        <v>0.0627713203430176</v>
      </c>
      <c r="E158">
        <v>7</v>
      </c>
      <c r="F158">
        <v>5</v>
      </c>
      <c r="G158">
        <v>3</v>
      </c>
      <c r="H158">
        <v>5</v>
      </c>
      <c r="I158">
        <v>0.7</v>
      </c>
      <c r="J158">
        <v>0.583333333333333</v>
      </c>
      <c r="K158">
        <v>0.636363636363636</v>
      </c>
      <c r="L158">
        <v>0.5</v>
      </c>
      <c r="M158">
        <v>0.2</v>
      </c>
      <c r="N158">
        <v>0.6</v>
      </c>
    </row>
    <row r="159" spans="1:14">
      <c r="A159" s="7">
        <v>157</v>
      </c>
      <c r="B159">
        <v>157</v>
      </c>
      <c r="C159">
        <v>0.682018518447876</v>
      </c>
      <c r="D159">
        <v>0.112360119819641</v>
      </c>
      <c r="E159">
        <v>8</v>
      </c>
      <c r="F159">
        <v>4</v>
      </c>
      <c r="G159">
        <v>2</v>
      </c>
      <c r="H159">
        <v>6</v>
      </c>
      <c r="I159">
        <v>0.8</v>
      </c>
      <c r="J159">
        <v>0.666666666666667</v>
      </c>
      <c r="K159">
        <v>0.727272727272727</v>
      </c>
      <c r="L159">
        <v>0.4</v>
      </c>
      <c r="M159">
        <v>0.4</v>
      </c>
      <c r="N159">
        <v>0.7</v>
      </c>
    </row>
    <row r="160" spans="1:14">
      <c r="A160" s="7">
        <v>158</v>
      </c>
      <c r="B160">
        <v>158</v>
      </c>
      <c r="C160">
        <v>0.564496040344238</v>
      </c>
      <c r="D160">
        <v>0.0726243257522583</v>
      </c>
      <c r="E160">
        <v>9</v>
      </c>
      <c r="F160">
        <v>2</v>
      </c>
      <c r="G160">
        <v>1</v>
      </c>
      <c r="H160">
        <v>8</v>
      </c>
      <c r="I160">
        <v>0.9</v>
      </c>
      <c r="J160">
        <v>0.818181818181818</v>
      </c>
      <c r="K160">
        <v>0.857142857142857</v>
      </c>
      <c r="L160">
        <v>0.2</v>
      </c>
      <c r="M160">
        <v>0.7</v>
      </c>
      <c r="N160">
        <v>0.85</v>
      </c>
    </row>
    <row r="161" spans="1:14">
      <c r="A161" s="7">
        <v>159</v>
      </c>
      <c r="B161">
        <v>159</v>
      </c>
      <c r="C161">
        <v>0.554203152656555</v>
      </c>
      <c r="D161">
        <v>0.0657137632369995</v>
      </c>
      <c r="E161">
        <v>10</v>
      </c>
      <c r="F161">
        <v>3</v>
      </c>
      <c r="G161">
        <v>0</v>
      </c>
      <c r="H161">
        <v>7</v>
      </c>
      <c r="I161">
        <v>1</v>
      </c>
      <c r="J161">
        <v>0.769230769230769</v>
      </c>
      <c r="K161">
        <v>0.869565217391304</v>
      </c>
      <c r="L161">
        <v>0.3</v>
      </c>
      <c r="M161">
        <v>0.7</v>
      </c>
      <c r="N161">
        <v>0.85</v>
      </c>
    </row>
    <row r="162" spans="1:14">
      <c r="A162" s="7">
        <v>160</v>
      </c>
      <c r="B162">
        <v>160</v>
      </c>
      <c r="C162">
        <v>0.556422591209412</v>
      </c>
      <c r="D162">
        <v>0.0219850540161133</v>
      </c>
      <c r="E162">
        <v>9</v>
      </c>
      <c r="F162">
        <v>2</v>
      </c>
      <c r="G162">
        <v>1</v>
      </c>
      <c r="H162">
        <v>8</v>
      </c>
      <c r="I162">
        <v>0.9</v>
      </c>
      <c r="J162">
        <v>0.818181818181818</v>
      </c>
      <c r="K162">
        <v>0.857142857142857</v>
      </c>
      <c r="L162">
        <v>0.2</v>
      </c>
      <c r="M162">
        <v>0.7</v>
      </c>
      <c r="N162">
        <v>0.85</v>
      </c>
    </row>
    <row r="163" spans="1:14">
      <c r="A163" s="7">
        <v>161</v>
      </c>
      <c r="B163">
        <v>161</v>
      </c>
      <c r="C163">
        <v>0.499712467193604</v>
      </c>
      <c r="D163">
        <v>0.0909614562988281</v>
      </c>
      <c r="E163">
        <v>10</v>
      </c>
      <c r="F163">
        <v>4</v>
      </c>
      <c r="G163">
        <v>0</v>
      </c>
      <c r="H163">
        <v>6</v>
      </c>
      <c r="I163">
        <v>1</v>
      </c>
      <c r="J163">
        <v>0.714285714285714</v>
      </c>
      <c r="K163">
        <v>0.833333333333333</v>
      </c>
      <c r="L163">
        <v>0.4</v>
      </c>
      <c r="M163">
        <v>0.6</v>
      </c>
      <c r="N163">
        <v>0.8</v>
      </c>
    </row>
    <row r="164" spans="1:14">
      <c r="A164" s="7">
        <v>162</v>
      </c>
      <c r="B164">
        <v>162</v>
      </c>
      <c r="C164">
        <v>0.631526350975037</v>
      </c>
      <c r="D164">
        <v>0.0946046113967896</v>
      </c>
      <c r="E164">
        <v>7</v>
      </c>
      <c r="F164">
        <v>6</v>
      </c>
      <c r="G164">
        <v>3</v>
      </c>
      <c r="H164">
        <v>4</v>
      </c>
      <c r="I164">
        <v>0.7</v>
      </c>
      <c r="J164">
        <v>0.538461538461539</v>
      </c>
      <c r="K164">
        <v>0.608695652173913</v>
      </c>
      <c r="L164">
        <v>0.6</v>
      </c>
      <c r="M164">
        <v>0.1</v>
      </c>
      <c r="N164">
        <v>0.55</v>
      </c>
    </row>
    <row r="165" spans="1:14">
      <c r="A165" s="7">
        <v>163</v>
      </c>
      <c r="B165">
        <v>163</v>
      </c>
      <c r="C165">
        <v>0.564523220062256</v>
      </c>
      <c r="D165">
        <v>0.150947570800781</v>
      </c>
      <c r="E165">
        <v>8</v>
      </c>
      <c r="F165">
        <v>5</v>
      </c>
      <c r="G165">
        <v>2</v>
      </c>
      <c r="H165">
        <v>5</v>
      </c>
      <c r="I165">
        <v>0.8</v>
      </c>
      <c r="J165">
        <v>0.615384615384615</v>
      </c>
      <c r="K165">
        <v>0.695652173913043</v>
      </c>
      <c r="L165">
        <v>0.5</v>
      </c>
      <c r="M165">
        <v>0.3</v>
      </c>
      <c r="N165">
        <v>0.65</v>
      </c>
    </row>
    <row r="166" spans="1:14">
      <c r="A166" s="7">
        <v>164</v>
      </c>
      <c r="B166">
        <v>164</v>
      </c>
      <c r="C166">
        <v>0.534845352172852</v>
      </c>
      <c r="D166">
        <v>0.169167995452881</v>
      </c>
      <c r="E166">
        <v>5</v>
      </c>
      <c r="F166">
        <v>4</v>
      </c>
      <c r="G166">
        <v>5</v>
      </c>
      <c r="H166">
        <v>6</v>
      </c>
      <c r="I166">
        <v>0.5</v>
      </c>
      <c r="J166">
        <v>0.555555555555556</v>
      </c>
      <c r="K166">
        <v>0.526315789473684</v>
      </c>
      <c r="L166">
        <v>0.4</v>
      </c>
      <c r="M166">
        <v>0.1</v>
      </c>
      <c r="N166">
        <v>0.55</v>
      </c>
    </row>
    <row r="167" spans="1:14">
      <c r="A167" s="7">
        <v>165</v>
      </c>
      <c r="B167">
        <v>165</v>
      </c>
      <c r="C167">
        <v>0.540544867515564</v>
      </c>
      <c r="D167">
        <v>0.12562894821167</v>
      </c>
      <c r="E167">
        <v>7</v>
      </c>
      <c r="F167">
        <v>4</v>
      </c>
      <c r="G167">
        <v>3</v>
      </c>
      <c r="H167">
        <v>6</v>
      </c>
      <c r="I167">
        <v>0.7</v>
      </c>
      <c r="J167">
        <v>0.636363636363636</v>
      </c>
      <c r="K167">
        <v>0.666666666666667</v>
      </c>
      <c r="L167">
        <v>0.4</v>
      </c>
      <c r="M167">
        <v>0.3</v>
      </c>
      <c r="N167">
        <v>0.65</v>
      </c>
    </row>
    <row r="168" spans="1:14">
      <c r="A168" s="7">
        <v>166</v>
      </c>
      <c r="B168">
        <v>166</v>
      </c>
      <c r="C168">
        <v>0.623767495155334</v>
      </c>
      <c r="D168">
        <v>0.0767354965209961</v>
      </c>
      <c r="E168">
        <v>7</v>
      </c>
      <c r="F168">
        <v>6</v>
      </c>
      <c r="G168">
        <v>3</v>
      </c>
      <c r="H168">
        <v>4</v>
      </c>
      <c r="I168">
        <v>0.7</v>
      </c>
      <c r="J168">
        <v>0.538461538461539</v>
      </c>
      <c r="K168">
        <v>0.608695652173913</v>
      </c>
      <c r="L168">
        <v>0.6</v>
      </c>
      <c r="M168">
        <v>0.1</v>
      </c>
      <c r="N168">
        <v>0.55</v>
      </c>
    </row>
    <row r="169" spans="1:14">
      <c r="A169" s="7">
        <v>167</v>
      </c>
      <c r="B169">
        <v>167</v>
      </c>
      <c r="C169">
        <v>0.557427287101746</v>
      </c>
      <c r="D169">
        <v>0.0650427341461182</v>
      </c>
      <c r="E169">
        <v>8</v>
      </c>
      <c r="F169">
        <v>3</v>
      </c>
      <c r="G169">
        <v>2</v>
      </c>
      <c r="H169">
        <v>7</v>
      </c>
      <c r="I169">
        <v>0.8</v>
      </c>
      <c r="J169">
        <v>0.727272727272727</v>
      </c>
      <c r="K169">
        <v>0.761904761904762</v>
      </c>
      <c r="L169">
        <v>0.3</v>
      </c>
      <c r="M169">
        <v>0.5</v>
      </c>
      <c r="N169">
        <v>0.75</v>
      </c>
    </row>
    <row r="170" spans="1:14">
      <c r="A170" s="7">
        <v>168</v>
      </c>
      <c r="B170">
        <v>168</v>
      </c>
      <c r="C170">
        <v>0.641752004623413</v>
      </c>
      <c r="D170">
        <v>0.147628545761108</v>
      </c>
      <c r="E170">
        <v>9</v>
      </c>
      <c r="F170">
        <v>6</v>
      </c>
      <c r="G170">
        <v>1</v>
      </c>
      <c r="H170">
        <v>4</v>
      </c>
      <c r="I170">
        <v>0.9</v>
      </c>
      <c r="J170">
        <v>0.6</v>
      </c>
      <c r="K170">
        <v>0.72</v>
      </c>
      <c r="L170">
        <v>0.6</v>
      </c>
      <c r="M170">
        <v>0.3</v>
      </c>
      <c r="N170">
        <v>0.65</v>
      </c>
    </row>
    <row r="171" spans="1:14">
      <c r="A171" s="7">
        <v>169</v>
      </c>
      <c r="B171">
        <v>169</v>
      </c>
      <c r="C171">
        <v>0.545023679733276</v>
      </c>
      <c r="D171">
        <v>0.107977509498596</v>
      </c>
      <c r="E171">
        <v>8</v>
      </c>
      <c r="F171">
        <v>6</v>
      </c>
      <c r="G171">
        <v>2</v>
      </c>
      <c r="H171">
        <v>4</v>
      </c>
      <c r="I171">
        <v>0.8</v>
      </c>
      <c r="J171">
        <v>0.571428571428572</v>
      </c>
      <c r="K171">
        <v>0.666666666666667</v>
      </c>
      <c r="L171">
        <v>0.6</v>
      </c>
      <c r="M171">
        <v>0.2</v>
      </c>
      <c r="N171">
        <v>0.6</v>
      </c>
    </row>
    <row r="172" spans="1:14">
      <c r="A172" s="7">
        <v>170</v>
      </c>
      <c r="B172">
        <v>170</v>
      </c>
      <c r="C172">
        <v>0.6889967918396</v>
      </c>
      <c r="D172">
        <v>0.212616920471191</v>
      </c>
      <c r="E172">
        <v>7</v>
      </c>
      <c r="F172">
        <v>4</v>
      </c>
      <c r="G172">
        <v>3</v>
      </c>
      <c r="H172">
        <v>6</v>
      </c>
      <c r="I172">
        <v>0.7</v>
      </c>
      <c r="J172">
        <v>0.636363636363636</v>
      </c>
      <c r="K172">
        <v>0.666666666666667</v>
      </c>
      <c r="L172">
        <v>0.4</v>
      </c>
      <c r="M172">
        <v>0.3</v>
      </c>
      <c r="N172">
        <v>0.65</v>
      </c>
    </row>
    <row r="173" spans="1:14">
      <c r="A173" s="7">
        <v>171</v>
      </c>
      <c r="B173">
        <v>171</v>
      </c>
      <c r="C173">
        <v>0.566011786460876</v>
      </c>
      <c r="D173">
        <v>0.101776838302612</v>
      </c>
      <c r="E173">
        <v>8</v>
      </c>
      <c r="F173">
        <v>5</v>
      </c>
      <c r="G173">
        <v>2</v>
      </c>
      <c r="H173">
        <v>5</v>
      </c>
      <c r="I173">
        <v>0.8</v>
      </c>
      <c r="J173">
        <v>0.615384615384615</v>
      </c>
      <c r="K173">
        <v>0.695652173913043</v>
      </c>
      <c r="L173">
        <v>0.5</v>
      </c>
      <c r="M173">
        <v>0.3</v>
      </c>
      <c r="N173">
        <v>0.65</v>
      </c>
    </row>
    <row r="174" spans="1:14">
      <c r="A174" s="7">
        <v>172</v>
      </c>
      <c r="B174">
        <v>172</v>
      </c>
      <c r="C174">
        <v>0.557593464851379</v>
      </c>
      <c r="D174">
        <v>0.0898880958557129</v>
      </c>
      <c r="E174">
        <v>8</v>
      </c>
      <c r="F174">
        <v>4</v>
      </c>
      <c r="G174">
        <v>2</v>
      </c>
      <c r="H174">
        <v>6</v>
      </c>
      <c r="I174">
        <v>0.8</v>
      </c>
      <c r="J174">
        <v>0.666666666666667</v>
      </c>
      <c r="K174">
        <v>0.727272727272727</v>
      </c>
      <c r="L174">
        <v>0.4</v>
      </c>
      <c r="M174">
        <v>0.4</v>
      </c>
      <c r="N174">
        <v>0.7</v>
      </c>
    </row>
    <row r="175" spans="1:14">
      <c r="A175" s="7">
        <v>173</v>
      </c>
      <c r="B175">
        <v>173</v>
      </c>
      <c r="C175">
        <v>0.7436363697052</v>
      </c>
      <c r="D175">
        <v>0.182592391967773</v>
      </c>
      <c r="E175">
        <v>9</v>
      </c>
      <c r="F175">
        <v>3</v>
      </c>
      <c r="G175">
        <v>1</v>
      </c>
      <c r="H175">
        <v>7</v>
      </c>
      <c r="I175">
        <v>0.9</v>
      </c>
      <c r="J175">
        <v>0.75</v>
      </c>
      <c r="K175">
        <v>0.818181818181818</v>
      </c>
      <c r="L175">
        <v>0.3</v>
      </c>
      <c r="M175">
        <v>0.6</v>
      </c>
      <c r="N175">
        <v>0.8</v>
      </c>
    </row>
    <row r="176" spans="1:14">
      <c r="A176" s="7">
        <v>174</v>
      </c>
      <c r="B176">
        <v>174</v>
      </c>
      <c r="C176">
        <v>0.502783298492432</v>
      </c>
      <c r="D176">
        <v>0.0456451177597046</v>
      </c>
      <c r="E176">
        <v>6</v>
      </c>
      <c r="F176">
        <v>5</v>
      </c>
      <c r="G176">
        <v>4</v>
      </c>
      <c r="H176">
        <v>5</v>
      </c>
      <c r="I176">
        <v>0.6</v>
      </c>
      <c r="J176">
        <v>0.545454545454545</v>
      </c>
      <c r="K176">
        <v>0.571428571428571</v>
      </c>
      <c r="L176">
        <v>0.5</v>
      </c>
      <c r="M176">
        <v>0.1</v>
      </c>
      <c r="N176">
        <v>0.55</v>
      </c>
    </row>
    <row r="177" spans="1:14">
      <c r="A177" s="7">
        <v>175</v>
      </c>
      <c r="B177">
        <v>175</v>
      </c>
      <c r="C177">
        <v>0.614850163459778</v>
      </c>
      <c r="D177">
        <v>0.220418334007263</v>
      </c>
      <c r="E177">
        <v>8</v>
      </c>
      <c r="F177">
        <v>6</v>
      </c>
      <c r="G177">
        <v>2</v>
      </c>
      <c r="H177">
        <v>4</v>
      </c>
      <c r="I177">
        <v>0.8</v>
      </c>
      <c r="J177">
        <v>0.571428571428572</v>
      </c>
      <c r="K177">
        <v>0.666666666666667</v>
      </c>
      <c r="L177">
        <v>0.6</v>
      </c>
      <c r="M177">
        <v>0.2</v>
      </c>
      <c r="N177">
        <v>0.6</v>
      </c>
    </row>
    <row r="178" spans="1:14">
      <c r="A178" s="7">
        <v>176</v>
      </c>
      <c r="B178">
        <v>176</v>
      </c>
      <c r="C178">
        <v>0.453297138214111</v>
      </c>
      <c r="D178">
        <v>0.034318208694458</v>
      </c>
      <c r="E178">
        <v>9</v>
      </c>
      <c r="F178">
        <v>4</v>
      </c>
      <c r="G178">
        <v>1</v>
      </c>
      <c r="H178">
        <v>6</v>
      </c>
      <c r="I178">
        <v>0.9</v>
      </c>
      <c r="J178">
        <v>0.692307692307692</v>
      </c>
      <c r="K178">
        <v>0.782608695652174</v>
      </c>
      <c r="L178">
        <v>0.4</v>
      </c>
      <c r="M178">
        <v>0.5</v>
      </c>
      <c r="N178">
        <v>0.75</v>
      </c>
    </row>
    <row r="179" spans="1:14">
      <c r="A179" s="7">
        <v>177</v>
      </c>
      <c r="B179">
        <v>177</v>
      </c>
      <c r="C179">
        <v>0.638422250747681</v>
      </c>
      <c r="D179">
        <v>0.112331390380859</v>
      </c>
      <c r="E179">
        <v>8</v>
      </c>
      <c r="F179">
        <v>7</v>
      </c>
      <c r="G179">
        <v>2</v>
      </c>
      <c r="H179">
        <v>3</v>
      </c>
      <c r="I179">
        <v>0.8</v>
      </c>
      <c r="J179">
        <v>0.533333333333333</v>
      </c>
      <c r="K179">
        <v>0.64</v>
      </c>
      <c r="L179">
        <v>0.7</v>
      </c>
      <c r="M179">
        <v>0.1</v>
      </c>
      <c r="N179">
        <v>0.55</v>
      </c>
    </row>
    <row r="180" spans="1:14">
      <c r="A180" s="7">
        <v>178</v>
      </c>
      <c r="B180">
        <v>178</v>
      </c>
      <c r="C180">
        <v>0.679997801780701</v>
      </c>
      <c r="D180">
        <v>0.155033469200134</v>
      </c>
      <c r="E180">
        <v>10</v>
      </c>
      <c r="F180">
        <v>2</v>
      </c>
      <c r="G180">
        <v>0</v>
      </c>
      <c r="H180">
        <v>8</v>
      </c>
      <c r="I180">
        <v>1</v>
      </c>
      <c r="J180">
        <v>0.833333333333333</v>
      </c>
      <c r="K180">
        <v>0.909090909090909</v>
      </c>
      <c r="L180">
        <v>0.2</v>
      </c>
      <c r="M180">
        <v>0.8</v>
      </c>
      <c r="N180">
        <v>0.9</v>
      </c>
    </row>
    <row r="181" spans="1:14">
      <c r="A181" s="7">
        <v>179</v>
      </c>
      <c r="B181">
        <v>179</v>
      </c>
      <c r="C181">
        <v>0.573286890983582</v>
      </c>
      <c r="D181">
        <v>0.160822749137878</v>
      </c>
      <c r="E181">
        <v>7</v>
      </c>
      <c r="F181">
        <v>5</v>
      </c>
      <c r="G181">
        <v>3</v>
      </c>
      <c r="H181">
        <v>5</v>
      </c>
      <c r="I181">
        <v>0.7</v>
      </c>
      <c r="J181">
        <v>0.583333333333333</v>
      </c>
      <c r="K181">
        <v>0.636363636363636</v>
      </c>
      <c r="L181">
        <v>0.5</v>
      </c>
      <c r="M181">
        <v>0.2</v>
      </c>
      <c r="N181">
        <v>0.6</v>
      </c>
    </row>
    <row r="182" spans="1:14">
      <c r="A182" s="7">
        <v>180</v>
      </c>
      <c r="B182">
        <v>180</v>
      </c>
      <c r="C182">
        <v>0.541766285896301</v>
      </c>
      <c r="D182">
        <v>0.149829506874085</v>
      </c>
      <c r="E182">
        <v>8</v>
      </c>
      <c r="F182">
        <v>6</v>
      </c>
      <c r="G182">
        <v>2</v>
      </c>
      <c r="H182">
        <v>4</v>
      </c>
      <c r="I182">
        <v>0.8</v>
      </c>
      <c r="J182">
        <v>0.571428571428572</v>
      </c>
      <c r="K182">
        <v>0.666666666666667</v>
      </c>
      <c r="L182">
        <v>0.6</v>
      </c>
      <c r="M182">
        <v>0.2</v>
      </c>
      <c r="N182">
        <v>0.6</v>
      </c>
    </row>
    <row r="183" spans="1:14">
      <c r="A183" s="7">
        <v>181</v>
      </c>
      <c r="B183">
        <v>181</v>
      </c>
      <c r="C183">
        <v>0.649857401847839</v>
      </c>
      <c r="D183">
        <v>0.121154546737671</v>
      </c>
      <c r="E183">
        <v>9</v>
      </c>
      <c r="F183">
        <v>5</v>
      </c>
      <c r="G183">
        <v>1</v>
      </c>
      <c r="H183">
        <v>5</v>
      </c>
      <c r="I183">
        <v>0.9</v>
      </c>
      <c r="J183">
        <v>0.642857142857143</v>
      </c>
      <c r="K183">
        <v>0.75</v>
      </c>
      <c r="L183">
        <v>0.5</v>
      </c>
      <c r="M183">
        <v>0.4</v>
      </c>
      <c r="N183">
        <v>0.7</v>
      </c>
    </row>
    <row r="184" spans="1:14">
      <c r="A184" s="7">
        <v>182</v>
      </c>
      <c r="B184">
        <v>182</v>
      </c>
      <c r="C184">
        <v>0.628848195075989</v>
      </c>
      <c r="D184">
        <v>0.155686855316162</v>
      </c>
      <c r="E184">
        <v>7</v>
      </c>
      <c r="F184">
        <v>3</v>
      </c>
      <c r="G184">
        <v>3</v>
      </c>
      <c r="H184">
        <v>7</v>
      </c>
      <c r="I184">
        <v>0.7</v>
      </c>
      <c r="J184">
        <v>0.7</v>
      </c>
      <c r="K184">
        <v>0.7</v>
      </c>
      <c r="L184">
        <v>0.3</v>
      </c>
      <c r="M184">
        <v>0.4</v>
      </c>
      <c r="N184">
        <v>0.7</v>
      </c>
    </row>
    <row r="185" spans="1:14">
      <c r="A185" s="7">
        <v>183</v>
      </c>
      <c r="B185">
        <v>183</v>
      </c>
      <c r="C185">
        <v>0.638206124305725</v>
      </c>
      <c r="D185">
        <v>0.0873420238494873</v>
      </c>
      <c r="E185">
        <v>9</v>
      </c>
      <c r="F185">
        <v>8</v>
      </c>
      <c r="G185">
        <v>1</v>
      </c>
      <c r="H185">
        <v>2</v>
      </c>
      <c r="I185">
        <v>0.9</v>
      </c>
      <c r="J185">
        <v>0.529411764705882</v>
      </c>
      <c r="K185">
        <v>0.666666666666667</v>
      </c>
      <c r="L185">
        <v>0.8</v>
      </c>
      <c r="M185">
        <v>0.1</v>
      </c>
      <c r="N185">
        <v>0.55</v>
      </c>
    </row>
    <row r="186" spans="1:14">
      <c r="A186" s="7">
        <v>184</v>
      </c>
      <c r="B186">
        <v>184</v>
      </c>
      <c r="C186">
        <v>0.746280670166016</v>
      </c>
      <c r="D186">
        <v>0.251963019371033</v>
      </c>
      <c r="E186">
        <v>6</v>
      </c>
      <c r="F186">
        <v>4</v>
      </c>
      <c r="G186">
        <v>4</v>
      </c>
      <c r="H186">
        <v>6</v>
      </c>
      <c r="I186">
        <v>0.6</v>
      </c>
      <c r="J186">
        <v>0.6</v>
      </c>
      <c r="K186">
        <v>0.6</v>
      </c>
      <c r="L186">
        <v>0.4</v>
      </c>
      <c r="M186">
        <v>0.2</v>
      </c>
      <c r="N186">
        <v>0.6</v>
      </c>
    </row>
    <row r="187" spans="1:14">
      <c r="A187" s="7">
        <v>185</v>
      </c>
      <c r="B187">
        <v>185</v>
      </c>
      <c r="C187">
        <v>0.684498429298401</v>
      </c>
      <c r="D187">
        <v>0.134665608406067</v>
      </c>
      <c r="E187">
        <v>10</v>
      </c>
      <c r="F187">
        <v>5</v>
      </c>
      <c r="G187">
        <v>0</v>
      </c>
      <c r="H187">
        <v>5</v>
      </c>
      <c r="I187">
        <v>1</v>
      </c>
      <c r="J187">
        <v>0.666666666666667</v>
      </c>
      <c r="K187">
        <v>0.8</v>
      </c>
      <c r="L187">
        <v>0.5</v>
      </c>
      <c r="M187">
        <v>0.5</v>
      </c>
      <c r="N187">
        <v>0.75</v>
      </c>
    </row>
    <row r="188" spans="1:14">
      <c r="A188" s="7">
        <v>186</v>
      </c>
      <c r="B188">
        <v>186</v>
      </c>
      <c r="C188">
        <v>0.626857995986938</v>
      </c>
      <c r="D188">
        <v>0.059974193572998</v>
      </c>
      <c r="E188">
        <v>9</v>
      </c>
      <c r="F188">
        <v>6</v>
      </c>
      <c r="G188">
        <v>1</v>
      </c>
      <c r="H188">
        <v>4</v>
      </c>
      <c r="I188">
        <v>0.9</v>
      </c>
      <c r="J188">
        <v>0.6</v>
      </c>
      <c r="K188">
        <v>0.72</v>
      </c>
      <c r="L188">
        <v>0.6</v>
      </c>
      <c r="M188">
        <v>0.3</v>
      </c>
      <c r="N188">
        <v>0.65</v>
      </c>
    </row>
    <row r="189" spans="1:14">
      <c r="A189" s="7">
        <v>187</v>
      </c>
      <c r="B189">
        <v>187</v>
      </c>
      <c r="C189">
        <v>0.670835256576538</v>
      </c>
      <c r="D189">
        <v>0.0881763696670532</v>
      </c>
      <c r="E189">
        <v>8</v>
      </c>
      <c r="F189">
        <v>5</v>
      </c>
      <c r="G189">
        <v>2</v>
      </c>
      <c r="H189">
        <v>5</v>
      </c>
      <c r="I189">
        <v>0.8</v>
      </c>
      <c r="J189">
        <v>0.615384615384615</v>
      </c>
      <c r="K189">
        <v>0.695652173913043</v>
      </c>
      <c r="L189">
        <v>0.5</v>
      </c>
      <c r="M189">
        <v>0.3</v>
      </c>
      <c r="N189">
        <v>0.65</v>
      </c>
    </row>
    <row r="190" spans="1:14">
      <c r="A190" s="7">
        <v>188</v>
      </c>
      <c r="B190">
        <v>188</v>
      </c>
      <c r="C190">
        <v>0.611397743225098</v>
      </c>
      <c r="D190">
        <v>0.0397995710372925</v>
      </c>
      <c r="E190">
        <v>9</v>
      </c>
      <c r="F190">
        <v>5</v>
      </c>
      <c r="G190">
        <v>1</v>
      </c>
      <c r="H190">
        <v>5</v>
      </c>
      <c r="I190">
        <v>0.9</v>
      </c>
      <c r="J190">
        <v>0.642857142857143</v>
      </c>
      <c r="K190">
        <v>0.75</v>
      </c>
      <c r="L190">
        <v>0.5</v>
      </c>
      <c r="M190">
        <v>0.4</v>
      </c>
      <c r="N190">
        <v>0.7</v>
      </c>
    </row>
    <row r="191" spans="1:14">
      <c r="A191" s="7">
        <v>189</v>
      </c>
      <c r="B191">
        <v>189</v>
      </c>
      <c r="C191">
        <v>0.501697182655334</v>
      </c>
      <c r="D191">
        <v>0.0705101490020752</v>
      </c>
      <c r="E191">
        <v>7</v>
      </c>
      <c r="F191">
        <v>2</v>
      </c>
      <c r="G191">
        <v>3</v>
      </c>
      <c r="H191">
        <v>8</v>
      </c>
      <c r="I191">
        <v>0.7</v>
      </c>
      <c r="J191">
        <v>0.777777777777778</v>
      </c>
      <c r="K191">
        <v>0.736842105263158</v>
      </c>
      <c r="L191">
        <v>0.2</v>
      </c>
      <c r="M191">
        <v>0.5</v>
      </c>
      <c r="N191">
        <v>0.75</v>
      </c>
    </row>
    <row r="192" spans="1:14">
      <c r="A192" s="7">
        <v>190</v>
      </c>
      <c r="B192">
        <v>190</v>
      </c>
      <c r="C192">
        <v>0.620913624763489</v>
      </c>
      <c r="D192">
        <v>0.105960249900818</v>
      </c>
      <c r="E192">
        <v>8</v>
      </c>
      <c r="F192">
        <v>2</v>
      </c>
      <c r="G192">
        <v>2</v>
      </c>
      <c r="H192">
        <v>8</v>
      </c>
      <c r="I192">
        <v>0.8</v>
      </c>
      <c r="J192">
        <v>0.8</v>
      </c>
      <c r="K192">
        <v>0.8</v>
      </c>
      <c r="L192">
        <v>0.2</v>
      </c>
      <c r="M192">
        <v>0.6</v>
      </c>
      <c r="N192">
        <v>0.8</v>
      </c>
    </row>
    <row r="193" spans="1:14">
      <c r="A193" s="7">
        <v>191</v>
      </c>
      <c r="B193">
        <v>191</v>
      </c>
      <c r="C193">
        <v>0.743518233299255</v>
      </c>
      <c r="D193">
        <v>0.100335359573364</v>
      </c>
      <c r="E193">
        <v>10</v>
      </c>
      <c r="F193">
        <v>5</v>
      </c>
      <c r="G193">
        <v>0</v>
      </c>
      <c r="H193">
        <v>5</v>
      </c>
      <c r="I193">
        <v>1</v>
      </c>
      <c r="J193">
        <v>0.666666666666667</v>
      </c>
      <c r="K193">
        <v>0.8</v>
      </c>
      <c r="L193">
        <v>0.5</v>
      </c>
      <c r="M193">
        <v>0.5</v>
      </c>
      <c r="N193">
        <v>0.75</v>
      </c>
    </row>
    <row r="194" spans="1:14">
      <c r="A194" s="7">
        <v>192</v>
      </c>
      <c r="B194">
        <v>192</v>
      </c>
      <c r="C194">
        <v>0.516044735908508</v>
      </c>
      <c r="D194">
        <v>0.0698013305664062</v>
      </c>
      <c r="E194">
        <v>9</v>
      </c>
      <c r="F194">
        <v>7</v>
      </c>
      <c r="G194">
        <v>1</v>
      </c>
      <c r="H194">
        <v>3</v>
      </c>
      <c r="I194">
        <v>0.9</v>
      </c>
      <c r="J194">
        <v>0.5625</v>
      </c>
      <c r="K194">
        <v>0.692307692307692</v>
      </c>
      <c r="L194">
        <v>0.7</v>
      </c>
      <c r="M194">
        <v>0.2</v>
      </c>
      <c r="N194">
        <v>0.6</v>
      </c>
    </row>
    <row r="195" spans="1:14">
      <c r="A195" s="7">
        <v>193</v>
      </c>
      <c r="B195">
        <v>193</v>
      </c>
      <c r="C195">
        <v>0.556899070739746</v>
      </c>
      <c r="D195">
        <v>0.0867490768432617</v>
      </c>
      <c r="E195">
        <v>7</v>
      </c>
      <c r="F195">
        <v>2</v>
      </c>
      <c r="G195">
        <v>3</v>
      </c>
      <c r="H195">
        <v>8</v>
      </c>
      <c r="I195">
        <v>0.7</v>
      </c>
      <c r="J195">
        <v>0.777777777777778</v>
      </c>
      <c r="K195">
        <v>0.736842105263158</v>
      </c>
      <c r="L195">
        <v>0.2</v>
      </c>
      <c r="M195">
        <v>0.5</v>
      </c>
      <c r="N195">
        <v>0.75</v>
      </c>
    </row>
    <row r="196" spans="1:14">
      <c r="A196" s="7">
        <v>194</v>
      </c>
      <c r="B196">
        <v>194</v>
      </c>
      <c r="C196">
        <v>0.64726722240448</v>
      </c>
      <c r="D196">
        <v>0.113173484802246</v>
      </c>
      <c r="E196">
        <v>9</v>
      </c>
      <c r="F196">
        <v>4</v>
      </c>
      <c r="G196">
        <v>1</v>
      </c>
      <c r="H196">
        <v>6</v>
      </c>
      <c r="I196">
        <v>0.9</v>
      </c>
      <c r="J196">
        <v>0.692307692307692</v>
      </c>
      <c r="K196">
        <v>0.782608695652174</v>
      </c>
      <c r="L196">
        <v>0.4</v>
      </c>
      <c r="M196">
        <v>0.5</v>
      </c>
      <c r="N196">
        <v>0.75</v>
      </c>
    </row>
    <row r="197" spans="1:14">
      <c r="A197" s="7">
        <v>195</v>
      </c>
      <c r="B197">
        <v>195</v>
      </c>
      <c r="C197">
        <v>0.681819915771484</v>
      </c>
      <c r="D197">
        <v>0.16376268863678</v>
      </c>
      <c r="E197">
        <v>7</v>
      </c>
      <c r="F197">
        <v>4</v>
      </c>
      <c r="G197">
        <v>3</v>
      </c>
      <c r="H197">
        <v>6</v>
      </c>
      <c r="I197">
        <v>0.7</v>
      </c>
      <c r="J197">
        <v>0.636363636363636</v>
      </c>
      <c r="K197">
        <v>0.666666666666667</v>
      </c>
      <c r="L197">
        <v>0.4</v>
      </c>
      <c r="M197">
        <v>0.3</v>
      </c>
      <c r="N197">
        <v>0.65</v>
      </c>
    </row>
    <row r="198" spans="1:14">
      <c r="A198" s="7">
        <v>196</v>
      </c>
      <c r="B198">
        <v>196</v>
      </c>
      <c r="C198">
        <v>0.577376246452332</v>
      </c>
      <c r="D198">
        <v>0.10909104347229</v>
      </c>
      <c r="E198">
        <v>10</v>
      </c>
      <c r="F198">
        <v>6</v>
      </c>
      <c r="G198">
        <v>0</v>
      </c>
      <c r="H198">
        <v>4</v>
      </c>
      <c r="I198">
        <v>1</v>
      </c>
      <c r="J198">
        <v>0.625</v>
      </c>
      <c r="K198">
        <v>0.769230769230769</v>
      </c>
      <c r="L198">
        <v>0.6</v>
      </c>
      <c r="M198">
        <v>0.4</v>
      </c>
      <c r="N198">
        <v>0.7</v>
      </c>
    </row>
    <row r="199" spans="1:14">
      <c r="A199" s="7">
        <v>197</v>
      </c>
      <c r="B199">
        <v>197</v>
      </c>
      <c r="C199">
        <v>0.595931768417358</v>
      </c>
      <c r="D199">
        <v>0.0206851959228516</v>
      </c>
      <c r="E199">
        <v>9</v>
      </c>
      <c r="F199">
        <v>5</v>
      </c>
      <c r="G199">
        <v>1</v>
      </c>
      <c r="H199">
        <v>5</v>
      </c>
      <c r="I199">
        <v>0.9</v>
      </c>
      <c r="J199">
        <v>0.642857142857143</v>
      </c>
      <c r="K199">
        <v>0.75</v>
      </c>
      <c r="L199">
        <v>0.5</v>
      </c>
      <c r="M199">
        <v>0.4</v>
      </c>
      <c r="N199">
        <v>0.7</v>
      </c>
    </row>
    <row r="200" spans="1:14">
      <c r="A200" s="7">
        <v>198</v>
      </c>
      <c r="B200">
        <v>198</v>
      </c>
      <c r="C200">
        <v>0.745155930519104</v>
      </c>
      <c r="D200">
        <v>0.0873236656188965</v>
      </c>
      <c r="E200">
        <v>9</v>
      </c>
      <c r="F200">
        <v>6</v>
      </c>
      <c r="G200">
        <v>1</v>
      </c>
      <c r="H200">
        <v>4</v>
      </c>
      <c r="I200">
        <v>0.9</v>
      </c>
      <c r="J200">
        <v>0.6</v>
      </c>
      <c r="K200">
        <v>0.72</v>
      </c>
      <c r="L200">
        <v>0.6</v>
      </c>
      <c r="M200">
        <v>0.3</v>
      </c>
      <c r="N200">
        <v>0.65</v>
      </c>
    </row>
    <row r="201" spans="1:14">
      <c r="A201" s="7">
        <v>199</v>
      </c>
      <c r="B201">
        <v>199</v>
      </c>
      <c r="C201">
        <v>0.702245593070984</v>
      </c>
      <c r="D201">
        <v>0.165382504463196</v>
      </c>
      <c r="E201">
        <v>9</v>
      </c>
      <c r="F201">
        <v>7</v>
      </c>
      <c r="G201">
        <v>1</v>
      </c>
      <c r="H201">
        <v>3</v>
      </c>
      <c r="I201">
        <v>0.9</v>
      </c>
      <c r="J201">
        <v>0.5625</v>
      </c>
      <c r="K201">
        <v>0.692307692307692</v>
      </c>
      <c r="L201">
        <v>0.7</v>
      </c>
      <c r="M201">
        <v>0.2</v>
      </c>
      <c r="N201">
        <v>0.6</v>
      </c>
    </row>
    <row r="202" spans="1:14">
      <c r="A202" s="7">
        <v>200</v>
      </c>
      <c r="B202">
        <v>200</v>
      </c>
      <c r="C202">
        <v>0.433592557907104</v>
      </c>
      <c r="D202">
        <v>0.045932412147522</v>
      </c>
      <c r="E202">
        <v>10</v>
      </c>
      <c r="F202">
        <v>2</v>
      </c>
      <c r="G202">
        <v>0</v>
      </c>
      <c r="H202">
        <v>8</v>
      </c>
      <c r="I202">
        <v>1</v>
      </c>
      <c r="J202">
        <v>0.833333333333333</v>
      </c>
      <c r="K202">
        <v>0.909090909090909</v>
      </c>
      <c r="L202">
        <v>0.2</v>
      </c>
      <c r="M202">
        <v>0.8</v>
      </c>
      <c r="N202">
        <v>0.9</v>
      </c>
    </row>
    <row r="203" spans="1:14">
      <c r="A203" s="7">
        <v>201</v>
      </c>
      <c r="B203">
        <v>201</v>
      </c>
      <c r="C203">
        <v>0.687728881835937</v>
      </c>
      <c r="D203">
        <v>0.18174397945404</v>
      </c>
      <c r="E203">
        <v>10</v>
      </c>
      <c r="F203">
        <v>4</v>
      </c>
      <c r="G203">
        <v>0</v>
      </c>
      <c r="H203">
        <v>6</v>
      </c>
      <c r="I203">
        <v>1</v>
      </c>
      <c r="J203">
        <v>0.714285714285714</v>
      </c>
      <c r="K203">
        <v>0.833333333333333</v>
      </c>
      <c r="L203">
        <v>0.4</v>
      </c>
      <c r="M203">
        <v>0.6</v>
      </c>
      <c r="N203">
        <v>0.8</v>
      </c>
    </row>
    <row r="204" spans="1:14">
      <c r="A204" s="7">
        <v>202</v>
      </c>
      <c r="B204">
        <v>202</v>
      </c>
      <c r="C204">
        <v>0.682697415351868</v>
      </c>
      <c r="D204">
        <v>0.0130748748779297</v>
      </c>
      <c r="E204">
        <v>7</v>
      </c>
      <c r="F204">
        <v>7</v>
      </c>
      <c r="G204">
        <v>3</v>
      </c>
      <c r="H204">
        <v>3</v>
      </c>
      <c r="I204">
        <v>0.7</v>
      </c>
      <c r="J204">
        <v>0.5</v>
      </c>
      <c r="K204">
        <v>0.583333333333333</v>
      </c>
      <c r="L204">
        <v>0.7</v>
      </c>
      <c r="M204">
        <v>0</v>
      </c>
      <c r="N204">
        <v>0.5</v>
      </c>
    </row>
    <row r="205" spans="1:14">
      <c r="A205" s="7">
        <v>203</v>
      </c>
      <c r="B205">
        <v>203</v>
      </c>
      <c r="C205">
        <v>0.680103302001953</v>
      </c>
      <c r="D205">
        <v>0.131391286849976</v>
      </c>
      <c r="E205">
        <v>8</v>
      </c>
      <c r="F205">
        <v>3</v>
      </c>
      <c r="G205">
        <v>2</v>
      </c>
      <c r="H205">
        <v>7</v>
      </c>
      <c r="I205">
        <v>0.8</v>
      </c>
      <c r="J205">
        <v>0.727272727272727</v>
      </c>
      <c r="K205">
        <v>0.761904761904762</v>
      </c>
      <c r="L205">
        <v>0.3</v>
      </c>
      <c r="M205">
        <v>0.5</v>
      </c>
      <c r="N205">
        <v>0.75</v>
      </c>
    </row>
    <row r="206" spans="1:14">
      <c r="A206" s="7">
        <v>204</v>
      </c>
      <c r="B206">
        <v>204</v>
      </c>
      <c r="C206">
        <v>0.475684762001038</v>
      </c>
      <c r="D206">
        <v>0.015682578086853</v>
      </c>
      <c r="E206">
        <v>10</v>
      </c>
      <c r="F206">
        <v>6</v>
      </c>
      <c r="G206">
        <v>0</v>
      </c>
      <c r="H206">
        <v>4</v>
      </c>
      <c r="I206">
        <v>1</v>
      </c>
      <c r="J206">
        <v>0.625</v>
      </c>
      <c r="K206">
        <v>0.769230769230769</v>
      </c>
      <c r="L206">
        <v>0.6</v>
      </c>
      <c r="M206">
        <v>0.4</v>
      </c>
      <c r="N206">
        <v>0.7</v>
      </c>
    </row>
    <row r="207" spans="1:14">
      <c r="A207" s="7">
        <v>205</v>
      </c>
      <c r="B207">
        <v>205</v>
      </c>
      <c r="C207">
        <v>0.627496600151062</v>
      </c>
      <c r="D207">
        <v>0.101973414421082</v>
      </c>
      <c r="E207">
        <v>8</v>
      </c>
      <c r="F207">
        <v>5</v>
      </c>
      <c r="G207">
        <v>2</v>
      </c>
      <c r="H207">
        <v>5</v>
      </c>
      <c r="I207">
        <v>0.8</v>
      </c>
      <c r="J207">
        <v>0.615384615384615</v>
      </c>
      <c r="K207">
        <v>0.695652173913043</v>
      </c>
      <c r="L207">
        <v>0.5</v>
      </c>
      <c r="M207">
        <v>0.3</v>
      </c>
      <c r="N207">
        <v>0.65</v>
      </c>
    </row>
    <row r="208" spans="1:14">
      <c r="A208" s="7">
        <v>206</v>
      </c>
      <c r="B208">
        <v>206</v>
      </c>
      <c r="C208">
        <v>0.739766359329224</v>
      </c>
      <c r="D208">
        <v>0.0500904321670532</v>
      </c>
      <c r="E208">
        <v>8</v>
      </c>
      <c r="F208">
        <v>7</v>
      </c>
      <c r="G208">
        <v>2</v>
      </c>
      <c r="H208">
        <v>3</v>
      </c>
      <c r="I208">
        <v>0.8</v>
      </c>
      <c r="J208">
        <v>0.533333333333333</v>
      </c>
      <c r="K208">
        <v>0.64</v>
      </c>
      <c r="L208">
        <v>0.7</v>
      </c>
      <c r="M208">
        <v>0.1</v>
      </c>
      <c r="N208">
        <v>0.55</v>
      </c>
    </row>
    <row r="209" spans="1:14">
      <c r="A209" s="7">
        <v>207</v>
      </c>
      <c r="B209">
        <v>207</v>
      </c>
      <c r="C209">
        <v>0.812959790229797</v>
      </c>
      <c r="D209">
        <v>0.00219154357910156</v>
      </c>
      <c r="E209">
        <v>9</v>
      </c>
      <c r="F209">
        <v>2</v>
      </c>
      <c r="G209">
        <v>1</v>
      </c>
      <c r="H209">
        <v>8</v>
      </c>
      <c r="I209">
        <v>0.9</v>
      </c>
      <c r="J209">
        <v>0.818181818181818</v>
      </c>
      <c r="K209">
        <v>0.857142857142857</v>
      </c>
      <c r="L209">
        <v>0.2</v>
      </c>
      <c r="M209">
        <v>0.7</v>
      </c>
      <c r="N209">
        <v>0.85</v>
      </c>
    </row>
    <row r="210" spans="1:14">
      <c r="A210" s="7">
        <v>208</v>
      </c>
      <c r="B210">
        <v>208</v>
      </c>
      <c r="C210">
        <v>0.684432864189148</v>
      </c>
      <c r="D210">
        <v>0.143793702125549</v>
      </c>
      <c r="E210">
        <v>10</v>
      </c>
      <c r="F210">
        <v>6</v>
      </c>
      <c r="G210">
        <v>0</v>
      </c>
      <c r="H210">
        <v>4</v>
      </c>
      <c r="I210">
        <v>1</v>
      </c>
      <c r="J210">
        <v>0.625</v>
      </c>
      <c r="K210">
        <v>0.769230769230769</v>
      </c>
      <c r="L210">
        <v>0.6</v>
      </c>
      <c r="M210">
        <v>0.4</v>
      </c>
      <c r="N210">
        <v>0.7</v>
      </c>
    </row>
    <row r="211" spans="1:14">
      <c r="A211" s="7">
        <v>209</v>
      </c>
      <c r="B211">
        <v>209</v>
      </c>
      <c r="C211">
        <v>0.751039028167725</v>
      </c>
      <c r="D211">
        <v>0.12755024433136</v>
      </c>
      <c r="E211">
        <v>9</v>
      </c>
      <c r="F211">
        <v>4</v>
      </c>
      <c r="G211">
        <v>1</v>
      </c>
      <c r="H211">
        <v>6</v>
      </c>
      <c r="I211">
        <v>0.9</v>
      </c>
      <c r="J211">
        <v>0.692307692307692</v>
      </c>
      <c r="K211">
        <v>0.782608695652174</v>
      </c>
      <c r="L211">
        <v>0.4</v>
      </c>
      <c r="M211">
        <v>0.5</v>
      </c>
      <c r="N211">
        <v>0.75</v>
      </c>
    </row>
    <row r="212" spans="1:14">
      <c r="A212" s="7">
        <v>210</v>
      </c>
      <c r="B212">
        <v>210</v>
      </c>
      <c r="C212">
        <v>0.750462651252747</v>
      </c>
      <c r="D212">
        <v>0.163699865341186</v>
      </c>
      <c r="E212">
        <v>9</v>
      </c>
      <c r="F212">
        <v>3</v>
      </c>
      <c r="G212">
        <v>1</v>
      </c>
      <c r="H212">
        <v>7</v>
      </c>
      <c r="I212">
        <v>0.9</v>
      </c>
      <c r="J212">
        <v>0.75</v>
      </c>
      <c r="K212">
        <v>0.818181818181818</v>
      </c>
      <c r="L212">
        <v>0.3</v>
      </c>
      <c r="M212">
        <v>0.6</v>
      </c>
      <c r="N212">
        <v>0.8</v>
      </c>
    </row>
    <row r="213" spans="1:14">
      <c r="A213" s="7">
        <v>211</v>
      </c>
      <c r="B213">
        <v>211</v>
      </c>
      <c r="C213">
        <v>0.647201657295227</v>
      </c>
      <c r="D213">
        <v>0.0204806327819824</v>
      </c>
      <c r="E213">
        <v>10</v>
      </c>
      <c r="F213">
        <v>4</v>
      </c>
      <c r="G213">
        <v>0</v>
      </c>
      <c r="H213">
        <v>6</v>
      </c>
      <c r="I213">
        <v>1</v>
      </c>
      <c r="J213">
        <v>0.714285714285714</v>
      </c>
      <c r="K213">
        <v>0.833333333333333</v>
      </c>
      <c r="L213">
        <v>0.4</v>
      </c>
      <c r="M213">
        <v>0.6</v>
      </c>
      <c r="N213">
        <v>0.8</v>
      </c>
    </row>
    <row r="214" spans="1:14">
      <c r="A214" s="7">
        <v>212</v>
      </c>
      <c r="B214">
        <v>212</v>
      </c>
      <c r="C214">
        <v>0.870989918708801</v>
      </c>
      <c r="D214">
        <v>0.199928522109985</v>
      </c>
      <c r="E214">
        <v>8</v>
      </c>
      <c r="F214">
        <v>6</v>
      </c>
      <c r="G214">
        <v>2</v>
      </c>
      <c r="H214">
        <v>4</v>
      </c>
      <c r="I214">
        <v>0.8</v>
      </c>
      <c r="J214">
        <v>0.571428571428572</v>
      </c>
      <c r="K214">
        <v>0.666666666666667</v>
      </c>
      <c r="L214">
        <v>0.6</v>
      </c>
      <c r="M214">
        <v>0.2</v>
      </c>
      <c r="N214">
        <v>0.6</v>
      </c>
    </row>
    <row r="215" spans="1:14">
      <c r="A215" s="7">
        <v>213</v>
      </c>
      <c r="B215">
        <v>213</v>
      </c>
      <c r="C215">
        <v>0.540220141410828</v>
      </c>
      <c r="D215">
        <v>0.181421518325806</v>
      </c>
      <c r="E215">
        <v>8</v>
      </c>
      <c r="F215">
        <v>6</v>
      </c>
      <c r="G215">
        <v>2</v>
      </c>
      <c r="H215">
        <v>4</v>
      </c>
      <c r="I215">
        <v>0.8</v>
      </c>
      <c r="J215">
        <v>0.571428571428572</v>
      </c>
      <c r="K215">
        <v>0.666666666666667</v>
      </c>
      <c r="L215">
        <v>0.6</v>
      </c>
      <c r="M215">
        <v>0.2</v>
      </c>
      <c r="N215">
        <v>0.6</v>
      </c>
    </row>
    <row r="216" spans="1:14">
      <c r="A216" s="7">
        <v>214</v>
      </c>
      <c r="B216">
        <v>214</v>
      </c>
      <c r="C216">
        <v>0.653076410293579</v>
      </c>
      <c r="D216">
        <v>0.102757930755615</v>
      </c>
      <c r="E216">
        <v>9</v>
      </c>
      <c r="F216">
        <v>3</v>
      </c>
      <c r="G216">
        <v>1</v>
      </c>
      <c r="H216">
        <v>7</v>
      </c>
      <c r="I216">
        <v>0.9</v>
      </c>
      <c r="J216">
        <v>0.75</v>
      </c>
      <c r="K216">
        <v>0.818181818181818</v>
      </c>
      <c r="L216">
        <v>0.3</v>
      </c>
      <c r="M216">
        <v>0.6</v>
      </c>
      <c r="N216">
        <v>0.8</v>
      </c>
    </row>
    <row r="217" spans="1:14">
      <c r="A217" s="7">
        <v>215</v>
      </c>
      <c r="B217">
        <v>215</v>
      </c>
      <c r="C217">
        <v>0.494604110717773</v>
      </c>
      <c r="D217">
        <v>0.0818767547607422</v>
      </c>
      <c r="E217">
        <v>9</v>
      </c>
      <c r="F217">
        <v>4</v>
      </c>
      <c r="G217">
        <v>1</v>
      </c>
      <c r="H217">
        <v>6</v>
      </c>
      <c r="I217">
        <v>0.9</v>
      </c>
      <c r="J217">
        <v>0.692307692307692</v>
      </c>
      <c r="K217">
        <v>0.782608695652174</v>
      </c>
      <c r="L217">
        <v>0.4</v>
      </c>
      <c r="M217">
        <v>0.5</v>
      </c>
      <c r="N217">
        <v>0.75</v>
      </c>
    </row>
    <row r="218" spans="1:14">
      <c r="A218" s="7">
        <v>216</v>
      </c>
      <c r="B218">
        <v>216</v>
      </c>
      <c r="C218">
        <v>0.499764561653137</v>
      </c>
      <c r="D218">
        <v>0.0193458795547485</v>
      </c>
      <c r="E218">
        <v>9</v>
      </c>
      <c r="F218">
        <v>3</v>
      </c>
      <c r="G218">
        <v>1</v>
      </c>
      <c r="H218">
        <v>7</v>
      </c>
      <c r="I218">
        <v>0.9</v>
      </c>
      <c r="J218">
        <v>0.75</v>
      </c>
      <c r="K218">
        <v>0.818181818181818</v>
      </c>
      <c r="L218">
        <v>0.3</v>
      </c>
      <c r="M218">
        <v>0.6</v>
      </c>
      <c r="N218">
        <v>0.8</v>
      </c>
    </row>
    <row r="219" spans="1:14">
      <c r="A219" s="7">
        <v>217</v>
      </c>
      <c r="B219">
        <v>217</v>
      </c>
      <c r="C219">
        <v>0.543360710144043</v>
      </c>
      <c r="D219">
        <v>0.10468590259552</v>
      </c>
      <c r="E219">
        <v>9</v>
      </c>
      <c r="F219">
        <v>5</v>
      </c>
      <c r="G219">
        <v>1</v>
      </c>
      <c r="H219">
        <v>5</v>
      </c>
      <c r="I219">
        <v>0.9</v>
      </c>
      <c r="J219">
        <v>0.642857142857143</v>
      </c>
      <c r="K219">
        <v>0.75</v>
      </c>
      <c r="L219">
        <v>0.5</v>
      </c>
      <c r="M219">
        <v>0.4</v>
      </c>
      <c r="N219">
        <v>0.7</v>
      </c>
    </row>
    <row r="220" spans="1:14">
      <c r="A220" s="7">
        <v>218</v>
      </c>
      <c r="B220">
        <v>218</v>
      </c>
      <c r="C220">
        <v>0.551250457763672</v>
      </c>
      <c r="D220">
        <v>0.141288995742798</v>
      </c>
      <c r="E220">
        <v>8</v>
      </c>
      <c r="F220">
        <v>5</v>
      </c>
      <c r="G220">
        <v>2</v>
      </c>
      <c r="H220">
        <v>5</v>
      </c>
      <c r="I220">
        <v>0.8</v>
      </c>
      <c r="J220">
        <v>0.615384615384615</v>
      </c>
      <c r="K220">
        <v>0.695652173913043</v>
      </c>
      <c r="L220">
        <v>0.5</v>
      </c>
      <c r="M220">
        <v>0.3</v>
      </c>
      <c r="N220">
        <v>0.65</v>
      </c>
    </row>
    <row r="221" spans="1:14">
      <c r="A221" s="7">
        <v>219</v>
      </c>
      <c r="B221">
        <v>219</v>
      </c>
      <c r="C221">
        <v>0.856444478034973</v>
      </c>
      <c r="D221">
        <v>0.000388860702514648</v>
      </c>
      <c r="E221">
        <v>8</v>
      </c>
      <c r="F221">
        <v>6</v>
      </c>
      <c r="G221">
        <v>2</v>
      </c>
      <c r="H221">
        <v>4</v>
      </c>
      <c r="I221">
        <v>0.8</v>
      </c>
      <c r="J221">
        <v>0.571428571428572</v>
      </c>
      <c r="K221">
        <v>0.666666666666667</v>
      </c>
      <c r="L221">
        <v>0.6</v>
      </c>
      <c r="M221">
        <v>0.2</v>
      </c>
      <c r="N221">
        <v>0.6</v>
      </c>
    </row>
    <row r="222" spans="1:14">
      <c r="A222" s="7">
        <v>220</v>
      </c>
      <c r="B222">
        <v>220</v>
      </c>
      <c r="C222">
        <v>0.668813109397888</v>
      </c>
      <c r="D222">
        <v>0.146394371986389</v>
      </c>
      <c r="E222">
        <v>9</v>
      </c>
      <c r="F222">
        <v>5</v>
      </c>
      <c r="G222">
        <v>1</v>
      </c>
      <c r="H222">
        <v>5</v>
      </c>
      <c r="I222">
        <v>0.9</v>
      </c>
      <c r="J222">
        <v>0.642857142857143</v>
      </c>
      <c r="K222">
        <v>0.75</v>
      </c>
      <c r="L222">
        <v>0.5</v>
      </c>
      <c r="M222">
        <v>0.4</v>
      </c>
      <c r="N222">
        <v>0.7</v>
      </c>
    </row>
    <row r="223" spans="1:14">
      <c r="A223" s="7">
        <v>221</v>
      </c>
      <c r="B223">
        <v>221</v>
      </c>
      <c r="C223">
        <v>0.616083860397339</v>
      </c>
      <c r="D223">
        <v>0.0985238552093506</v>
      </c>
      <c r="E223">
        <v>9</v>
      </c>
      <c r="F223">
        <v>3</v>
      </c>
      <c r="G223">
        <v>1</v>
      </c>
      <c r="H223">
        <v>7</v>
      </c>
      <c r="I223">
        <v>0.9</v>
      </c>
      <c r="J223">
        <v>0.75</v>
      </c>
      <c r="K223">
        <v>0.818181818181818</v>
      </c>
      <c r="L223">
        <v>0.3</v>
      </c>
      <c r="M223">
        <v>0.6</v>
      </c>
      <c r="N223">
        <v>0.8</v>
      </c>
    </row>
    <row r="224" spans="1:14">
      <c r="A224" s="7">
        <v>222</v>
      </c>
      <c r="B224">
        <v>222</v>
      </c>
      <c r="C224">
        <v>0.554638981819153</v>
      </c>
      <c r="D224">
        <v>0.0920122861862183</v>
      </c>
      <c r="E224">
        <v>8</v>
      </c>
      <c r="F224">
        <v>4</v>
      </c>
      <c r="G224">
        <v>2</v>
      </c>
      <c r="H224">
        <v>6</v>
      </c>
      <c r="I224">
        <v>0.8</v>
      </c>
      <c r="J224">
        <v>0.666666666666667</v>
      </c>
      <c r="K224">
        <v>0.727272727272727</v>
      </c>
      <c r="L224">
        <v>0.4</v>
      </c>
      <c r="M224">
        <v>0.4</v>
      </c>
      <c r="N224">
        <v>0.7</v>
      </c>
    </row>
    <row r="225" spans="1:14">
      <c r="A225" s="7">
        <v>223</v>
      </c>
      <c r="B225">
        <v>223</v>
      </c>
      <c r="C225">
        <v>0.731646060943604</v>
      </c>
      <c r="D225">
        <v>0.0777050256729126</v>
      </c>
      <c r="E225">
        <v>7</v>
      </c>
      <c r="F225">
        <v>6</v>
      </c>
      <c r="G225">
        <v>3</v>
      </c>
      <c r="H225">
        <v>4</v>
      </c>
      <c r="I225">
        <v>0.7</v>
      </c>
      <c r="J225">
        <v>0.538461538461539</v>
      </c>
      <c r="K225">
        <v>0.608695652173913</v>
      </c>
      <c r="L225">
        <v>0.6</v>
      </c>
      <c r="M225">
        <v>0.1</v>
      </c>
      <c r="N225">
        <v>0.55</v>
      </c>
    </row>
    <row r="226" spans="1:14">
      <c r="A226" s="7">
        <v>224</v>
      </c>
      <c r="B226">
        <v>224</v>
      </c>
      <c r="C226">
        <v>0.57354462146759</v>
      </c>
      <c r="D226">
        <v>0.127047419548035</v>
      </c>
      <c r="E226">
        <v>8</v>
      </c>
      <c r="F226">
        <v>3</v>
      </c>
      <c r="G226">
        <v>2</v>
      </c>
      <c r="H226">
        <v>7</v>
      </c>
      <c r="I226">
        <v>0.8</v>
      </c>
      <c r="J226">
        <v>0.727272727272727</v>
      </c>
      <c r="K226">
        <v>0.761904761904762</v>
      </c>
      <c r="L226">
        <v>0.3</v>
      </c>
      <c r="M226">
        <v>0.5</v>
      </c>
      <c r="N226">
        <v>0.75</v>
      </c>
    </row>
    <row r="227" spans="1:14">
      <c r="A227" s="7">
        <v>225</v>
      </c>
      <c r="B227">
        <v>225</v>
      </c>
      <c r="C227">
        <v>0.680215120315552</v>
      </c>
      <c r="D227">
        <v>0.174178600311279</v>
      </c>
      <c r="E227">
        <v>10</v>
      </c>
      <c r="F227">
        <v>6</v>
      </c>
      <c r="G227">
        <v>0</v>
      </c>
      <c r="H227">
        <v>4</v>
      </c>
      <c r="I227">
        <v>1</v>
      </c>
      <c r="J227">
        <v>0.625</v>
      </c>
      <c r="K227">
        <v>0.769230769230769</v>
      </c>
      <c r="L227">
        <v>0.6</v>
      </c>
      <c r="M227">
        <v>0.4</v>
      </c>
      <c r="N227">
        <v>0.7</v>
      </c>
    </row>
    <row r="228" spans="1:14">
      <c r="A228" s="7">
        <v>226</v>
      </c>
      <c r="B228">
        <v>226</v>
      </c>
      <c r="C228">
        <v>0.676438689231873</v>
      </c>
      <c r="D228">
        <v>0.171672821044922</v>
      </c>
      <c r="E228">
        <v>10</v>
      </c>
      <c r="F228">
        <v>7</v>
      </c>
      <c r="G228">
        <v>0</v>
      </c>
      <c r="H228">
        <v>3</v>
      </c>
      <c r="I228">
        <v>1</v>
      </c>
      <c r="J228">
        <v>0.588235294117647</v>
      </c>
      <c r="K228">
        <v>0.740740740740741</v>
      </c>
      <c r="L228">
        <v>0.7</v>
      </c>
      <c r="M228">
        <v>0.3</v>
      </c>
      <c r="N228">
        <v>0.65</v>
      </c>
    </row>
    <row r="229" spans="1:14">
      <c r="A229" s="7">
        <v>227</v>
      </c>
      <c r="B229">
        <v>227</v>
      </c>
      <c r="C229">
        <v>0.474483132362366</v>
      </c>
      <c r="D229">
        <v>0.0722849369049072</v>
      </c>
      <c r="E229">
        <v>8</v>
      </c>
      <c r="F229">
        <v>6</v>
      </c>
      <c r="G229">
        <v>2</v>
      </c>
      <c r="H229">
        <v>4</v>
      </c>
      <c r="I229">
        <v>0.8</v>
      </c>
      <c r="J229">
        <v>0.571428571428572</v>
      </c>
      <c r="K229">
        <v>0.666666666666667</v>
      </c>
      <c r="L229">
        <v>0.6</v>
      </c>
      <c r="M229">
        <v>0.2</v>
      </c>
      <c r="N229">
        <v>0.6</v>
      </c>
    </row>
    <row r="230" spans="1:14">
      <c r="A230" s="7">
        <v>228</v>
      </c>
      <c r="B230">
        <v>228</v>
      </c>
      <c r="C230">
        <v>0.557615518569946</v>
      </c>
      <c r="D230">
        <v>0.129617810249329</v>
      </c>
      <c r="E230">
        <v>8</v>
      </c>
      <c r="F230">
        <v>7</v>
      </c>
      <c r="G230">
        <v>2</v>
      </c>
      <c r="H230">
        <v>3</v>
      </c>
      <c r="I230">
        <v>0.8</v>
      </c>
      <c r="J230">
        <v>0.533333333333333</v>
      </c>
      <c r="K230">
        <v>0.64</v>
      </c>
      <c r="L230">
        <v>0.7</v>
      </c>
      <c r="M230">
        <v>0.1</v>
      </c>
      <c r="N230">
        <v>0.55</v>
      </c>
    </row>
    <row r="231" spans="1:14">
      <c r="A231" s="7">
        <v>229</v>
      </c>
      <c r="B231">
        <v>229</v>
      </c>
      <c r="C231">
        <v>0.727859258651733</v>
      </c>
      <c r="D231">
        <v>0.110341310501099</v>
      </c>
      <c r="E231">
        <v>7</v>
      </c>
      <c r="F231">
        <v>7</v>
      </c>
      <c r="G231">
        <v>3</v>
      </c>
      <c r="H231">
        <v>3</v>
      </c>
      <c r="I231">
        <v>0.7</v>
      </c>
      <c r="J231">
        <v>0.5</v>
      </c>
      <c r="K231">
        <v>0.583333333333333</v>
      </c>
      <c r="L231">
        <v>0.7</v>
      </c>
      <c r="M231">
        <v>0</v>
      </c>
      <c r="N231">
        <v>0.5</v>
      </c>
    </row>
    <row r="232" spans="1:14">
      <c r="A232" s="7">
        <v>230</v>
      </c>
      <c r="B232">
        <v>230</v>
      </c>
      <c r="C232">
        <v>0.660181760787964</v>
      </c>
      <c r="D232">
        <v>0.146413803100586</v>
      </c>
      <c r="E232">
        <v>7</v>
      </c>
      <c r="F232">
        <v>4</v>
      </c>
      <c r="G232">
        <v>3</v>
      </c>
      <c r="H232">
        <v>6</v>
      </c>
      <c r="I232">
        <v>0.7</v>
      </c>
      <c r="J232">
        <v>0.636363636363636</v>
      </c>
      <c r="K232">
        <v>0.666666666666667</v>
      </c>
      <c r="L232">
        <v>0.4</v>
      </c>
      <c r="M232">
        <v>0.3</v>
      </c>
      <c r="N232">
        <v>0.65</v>
      </c>
    </row>
    <row r="233" spans="1:14">
      <c r="A233" s="7">
        <v>231</v>
      </c>
      <c r="B233">
        <v>231</v>
      </c>
      <c r="C233">
        <v>0.545077800750732</v>
      </c>
      <c r="D233">
        <v>0.16381049156189</v>
      </c>
      <c r="E233">
        <v>4</v>
      </c>
      <c r="F233">
        <v>6</v>
      </c>
      <c r="G233">
        <v>6</v>
      </c>
      <c r="H233">
        <v>4</v>
      </c>
      <c r="I233">
        <v>0.4</v>
      </c>
      <c r="J233">
        <v>0.4</v>
      </c>
      <c r="K233">
        <v>0.4</v>
      </c>
      <c r="L233">
        <v>0.6</v>
      </c>
      <c r="M233">
        <v>-0.2</v>
      </c>
      <c r="N233">
        <v>0.4</v>
      </c>
    </row>
    <row r="234" spans="1:14">
      <c r="A234" s="7">
        <v>232</v>
      </c>
      <c r="B234">
        <v>232</v>
      </c>
      <c r="C234">
        <v>0.604297399520874</v>
      </c>
      <c r="D234">
        <v>0.00250375270843506</v>
      </c>
      <c r="E234">
        <v>7</v>
      </c>
      <c r="F234">
        <v>2</v>
      </c>
      <c r="G234">
        <v>3</v>
      </c>
      <c r="H234">
        <v>8</v>
      </c>
      <c r="I234">
        <v>0.7</v>
      </c>
      <c r="J234">
        <v>0.777777777777778</v>
      </c>
      <c r="K234">
        <v>0.736842105263158</v>
      </c>
      <c r="L234">
        <v>0.2</v>
      </c>
      <c r="M234">
        <v>0.5</v>
      </c>
      <c r="N234">
        <v>0.75</v>
      </c>
    </row>
    <row r="235" spans="1:14">
      <c r="A235" s="7">
        <v>233</v>
      </c>
      <c r="B235">
        <v>233</v>
      </c>
      <c r="C235">
        <v>0.71002209186554</v>
      </c>
      <c r="D235">
        <v>0.0766681432723999</v>
      </c>
      <c r="E235">
        <v>9</v>
      </c>
      <c r="F235">
        <v>7</v>
      </c>
      <c r="G235">
        <v>1</v>
      </c>
      <c r="H235">
        <v>3</v>
      </c>
      <c r="I235">
        <v>0.9</v>
      </c>
      <c r="J235">
        <v>0.5625</v>
      </c>
      <c r="K235">
        <v>0.692307692307692</v>
      </c>
      <c r="L235">
        <v>0.7</v>
      </c>
      <c r="M235">
        <v>0.2</v>
      </c>
      <c r="N235">
        <v>0.6</v>
      </c>
    </row>
    <row r="236" spans="1:14">
      <c r="A236" s="7">
        <v>234</v>
      </c>
      <c r="B236">
        <v>234</v>
      </c>
      <c r="C236">
        <v>0.670105934143066</v>
      </c>
      <c r="D236">
        <v>0.10030210018158</v>
      </c>
      <c r="E236">
        <v>7</v>
      </c>
      <c r="F236">
        <v>6</v>
      </c>
      <c r="G236">
        <v>3</v>
      </c>
      <c r="H236">
        <v>4</v>
      </c>
      <c r="I236">
        <v>0.7</v>
      </c>
      <c r="J236">
        <v>0.538461538461539</v>
      </c>
      <c r="K236">
        <v>0.608695652173913</v>
      </c>
      <c r="L236">
        <v>0.6</v>
      </c>
      <c r="M236">
        <v>0.1</v>
      </c>
      <c r="N236">
        <v>0.55</v>
      </c>
    </row>
    <row r="237" spans="1:14">
      <c r="A237" s="7">
        <v>235</v>
      </c>
      <c r="B237">
        <v>235</v>
      </c>
      <c r="C237">
        <v>0.555329442024231</v>
      </c>
      <c r="D237">
        <v>0.0897654294967651</v>
      </c>
      <c r="E237">
        <v>8</v>
      </c>
      <c r="F237">
        <v>6</v>
      </c>
      <c r="G237">
        <v>2</v>
      </c>
      <c r="H237">
        <v>4</v>
      </c>
      <c r="I237">
        <v>0.8</v>
      </c>
      <c r="J237">
        <v>0.571428571428572</v>
      </c>
      <c r="K237">
        <v>0.666666666666667</v>
      </c>
      <c r="L237">
        <v>0.6</v>
      </c>
      <c r="M237">
        <v>0.2</v>
      </c>
      <c r="N237">
        <v>0.6</v>
      </c>
    </row>
    <row r="238" spans="1:14">
      <c r="A238" s="7">
        <v>236</v>
      </c>
      <c r="B238">
        <v>236</v>
      </c>
      <c r="C238">
        <v>0.685735821723938</v>
      </c>
      <c r="D238">
        <v>0.12888765335083</v>
      </c>
      <c r="E238">
        <v>10</v>
      </c>
      <c r="F238">
        <v>7</v>
      </c>
      <c r="G238">
        <v>0</v>
      </c>
      <c r="H238">
        <v>3</v>
      </c>
      <c r="I238">
        <v>1</v>
      </c>
      <c r="J238">
        <v>0.588235294117647</v>
      </c>
      <c r="K238">
        <v>0.740740740740741</v>
      </c>
      <c r="L238">
        <v>0.7</v>
      </c>
      <c r="M238">
        <v>0.3</v>
      </c>
      <c r="N238">
        <v>0.65</v>
      </c>
    </row>
    <row r="239" spans="1:14">
      <c r="A239" s="7">
        <v>237</v>
      </c>
      <c r="B239">
        <v>237</v>
      </c>
      <c r="C239">
        <v>0.640653610229492</v>
      </c>
      <c r="D239">
        <v>0.0327328443527222</v>
      </c>
      <c r="E239">
        <v>9</v>
      </c>
      <c r="F239">
        <v>4</v>
      </c>
      <c r="G239">
        <v>1</v>
      </c>
      <c r="H239">
        <v>6</v>
      </c>
      <c r="I239">
        <v>0.9</v>
      </c>
      <c r="J239">
        <v>0.692307692307692</v>
      </c>
      <c r="K239">
        <v>0.782608695652174</v>
      </c>
      <c r="L239">
        <v>0.4</v>
      </c>
      <c r="M239">
        <v>0.5</v>
      </c>
      <c r="N239">
        <v>0.75</v>
      </c>
    </row>
    <row r="240" spans="1:14">
      <c r="A240" s="7">
        <v>238</v>
      </c>
      <c r="B240">
        <v>238</v>
      </c>
      <c r="C240">
        <v>0.621326327323914</v>
      </c>
      <c r="D240">
        <v>0.118958115577698</v>
      </c>
      <c r="E240">
        <v>8</v>
      </c>
      <c r="F240">
        <v>3</v>
      </c>
      <c r="G240">
        <v>2</v>
      </c>
      <c r="H240">
        <v>7</v>
      </c>
      <c r="I240">
        <v>0.8</v>
      </c>
      <c r="J240">
        <v>0.727272727272727</v>
      </c>
      <c r="K240">
        <v>0.761904761904762</v>
      </c>
      <c r="L240">
        <v>0.3</v>
      </c>
      <c r="M240">
        <v>0.5</v>
      </c>
      <c r="N240">
        <v>0.75</v>
      </c>
    </row>
    <row r="241" spans="1:14">
      <c r="A241" s="7">
        <v>239</v>
      </c>
      <c r="B241">
        <v>239</v>
      </c>
      <c r="C241">
        <v>0.717554092407227</v>
      </c>
      <c r="D241">
        <v>0.187056064605713</v>
      </c>
      <c r="E241">
        <v>6</v>
      </c>
      <c r="F241">
        <v>5</v>
      </c>
      <c r="G241">
        <v>4</v>
      </c>
      <c r="H241">
        <v>5</v>
      </c>
      <c r="I241">
        <v>0.6</v>
      </c>
      <c r="J241">
        <v>0.545454545454545</v>
      </c>
      <c r="K241">
        <v>0.571428571428571</v>
      </c>
      <c r="L241">
        <v>0.5</v>
      </c>
      <c r="M241">
        <v>0.1</v>
      </c>
      <c r="N241">
        <v>0.55</v>
      </c>
    </row>
    <row r="242" spans="1:14">
      <c r="A242" s="7">
        <v>240</v>
      </c>
      <c r="B242">
        <v>240</v>
      </c>
      <c r="C242">
        <v>0.614478707313538</v>
      </c>
      <c r="D242">
        <v>0.140376925468445</v>
      </c>
      <c r="E242">
        <v>9</v>
      </c>
      <c r="F242">
        <v>4</v>
      </c>
      <c r="G242">
        <v>1</v>
      </c>
      <c r="H242">
        <v>6</v>
      </c>
      <c r="I242">
        <v>0.9</v>
      </c>
      <c r="J242">
        <v>0.692307692307692</v>
      </c>
      <c r="K242">
        <v>0.782608695652174</v>
      </c>
      <c r="L242">
        <v>0.4</v>
      </c>
      <c r="M242">
        <v>0.5</v>
      </c>
      <c r="N242">
        <v>0.75</v>
      </c>
    </row>
    <row r="243" spans="1:14">
      <c r="A243" s="7">
        <v>241</v>
      </c>
      <c r="B243">
        <v>241</v>
      </c>
      <c r="C243">
        <v>0.574325561523437</v>
      </c>
      <c r="D243">
        <v>0.0868544578552246</v>
      </c>
      <c r="E243">
        <v>8</v>
      </c>
      <c r="F243">
        <v>5</v>
      </c>
      <c r="G243">
        <v>2</v>
      </c>
      <c r="H243">
        <v>5</v>
      </c>
      <c r="I243">
        <v>0.8</v>
      </c>
      <c r="J243">
        <v>0.615384615384615</v>
      </c>
      <c r="K243">
        <v>0.695652173913043</v>
      </c>
      <c r="L243">
        <v>0.5</v>
      </c>
      <c r="M243">
        <v>0.3</v>
      </c>
      <c r="N243">
        <v>0.65</v>
      </c>
    </row>
    <row r="244" spans="1:14">
      <c r="A244" s="7">
        <v>242</v>
      </c>
      <c r="B244">
        <v>242</v>
      </c>
      <c r="C244">
        <v>0.557880759239197</v>
      </c>
      <c r="D244">
        <v>0.0840859413146973</v>
      </c>
      <c r="E244">
        <v>10</v>
      </c>
      <c r="F244">
        <v>5</v>
      </c>
      <c r="G244">
        <v>0</v>
      </c>
      <c r="H244">
        <v>5</v>
      </c>
      <c r="I244">
        <v>1</v>
      </c>
      <c r="J244">
        <v>0.666666666666667</v>
      </c>
      <c r="K244">
        <v>0.8</v>
      </c>
      <c r="L244">
        <v>0.5</v>
      </c>
      <c r="M244">
        <v>0.5</v>
      </c>
      <c r="N244">
        <v>0.75</v>
      </c>
    </row>
    <row r="245" spans="1:14">
      <c r="A245" s="7">
        <v>243</v>
      </c>
      <c r="B245">
        <v>243</v>
      </c>
      <c r="C245">
        <v>0.659895181655884</v>
      </c>
      <c r="D245">
        <v>0.0999970436096191</v>
      </c>
      <c r="E245">
        <v>10</v>
      </c>
      <c r="F245">
        <v>3</v>
      </c>
      <c r="G245">
        <v>0</v>
      </c>
      <c r="H245">
        <v>7</v>
      </c>
      <c r="I245">
        <v>1</v>
      </c>
      <c r="J245">
        <v>0.769230769230769</v>
      </c>
      <c r="K245">
        <v>0.869565217391304</v>
      </c>
      <c r="L245">
        <v>0.3</v>
      </c>
      <c r="M245">
        <v>0.7</v>
      </c>
      <c r="N245">
        <v>0.85</v>
      </c>
    </row>
    <row r="246" spans="1:14">
      <c r="A246" s="7">
        <v>244</v>
      </c>
      <c r="B246">
        <v>244</v>
      </c>
      <c r="C246">
        <v>0.501588344573975</v>
      </c>
      <c r="D246">
        <v>0.00883686542510986</v>
      </c>
      <c r="E246">
        <v>9</v>
      </c>
      <c r="F246">
        <v>4</v>
      </c>
      <c r="G246">
        <v>1</v>
      </c>
      <c r="H246">
        <v>6</v>
      </c>
      <c r="I246">
        <v>0.9</v>
      </c>
      <c r="J246">
        <v>0.692307692307692</v>
      </c>
      <c r="K246">
        <v>0.782608695652174</v>
      </c>
      <c r="L246">
        <v>0.4</v>
      </c>
      <c r="M246">
        <v>0.5</v>
      </c>
      <c r="N246">
        <v>0.75</v>
      </c>
    </row>
    <row r="247" spans="1:14">
      <c r="A247" s="7">
        <v>245</v>
      </c>
      <c r="B247">
        <v>245</v>
      </c>
      <c r="C247">
        <v>0.685161948204041</v>
      </c>
      <c r="D247">
        <v>0.185090065002441</v>
      </c>
      <c r="E247">
        <v>7</v>
      </c>
      <c r="F247">
        <v>6</v>
      </c>
      <c r="G247">
        <v>3</v>
      </c>
      <c r="H247">
        <v>4</v>
      </c>
      <c r="I247">
        <v>0.7</v>
      </c>
      <c r="J247">
        <v>0.538461538461539</v>
      </c>
      <c r="K247">
        <v>0.608695652173913</v>
      </c>
      <c r="L247">
        <v>0.6</v>
      </c>
      <c r="M247">
        <v>0.1</v>
      </c>
      <c r="N247">
        <v>0.55</v>
      </c>
    </row>
    <row r="248" spans="1:14">
      <c r="A248" s="7">
        <v>246</v>
      </c>
      <c r="B248">
        <v>246</v>
      </c>
      <c r="C248">
        <v>0.742902874946594</v>
      </c>
      <c r="D248">
        <v>0.0863687992095947</v>
      </c>
      <c r="E248">
        <v>9</v>
      </c>
      <c r="F248">
        <v>4</v>
      </c>
      <c r="G248">
        <v>1</v>
      </c>
      <c r="H248">
        <v>6</v>
      </c>
      <c r="I248">
        <v>0.9</v>
      </c>
      <c r="J248">
        <v>0.692307692307692</v>
      </c>
      <c r="K248">
        <v>0.782608695652174</v>
      </c>
      <c r="L248">
        <v>0.4</v>
      </c>
      <c r="M248">
        <v>0.5</v>
      </c>
      <c r="N248">
        <v>0.75</v>
      </c>
    </row>
    <row r="249" spans="1:14">
      <c r="A249" s="7">
        <v>247</v>
      </c>
      <c r="B249">
        <v>247</v>
      </c>
      <c r="C249">
        <v>0.75033438205719</v>
      </c>
      <c r="D249">
        <v>0.0898913145065308</v>
      </c>
      <c r="E249">
        <v>9</v>
      </c>
      <c r="F249">
        <v>5</v>
      </c>
      <c r="G249">
        <v>1</v>
      </c>
      <c r="H249">
        <v>5</v>
      </c>
      <c r="I249">
        <v>0.9</v>
      </c>
      <c r="J249">
        <v>0.642857142857143</v>
      </c>
      <c r="K249">
        <v>0.75</v>
      </c>
      <c r="L249">
        <v>0.5</v>
      </c>
      <c r="M249">
        <v>0.4</v>
      </c>
      <c r="N249">
        <v>0.7</v>
      </c>
    </row>
    <row r="250" spans="1:14">
      <c r="A250" s="7">
        <v>248</v>
      </c>
      <c r="B250">
        <v>248</v>
      </c>
      <c r="C250">
        <v>0.556867003440857</v>
      </c>
      <c r="D250">
        <v>0.15160608291626</v>
      </c>
      <c r="E250">
        <v>9</v>
      </c>
      <c r="F250">
        <v>2</v>
      </c>
      <c r="G250">
        <v>1</v>
      </c>
      <c r="H250">
        <v>8</v>
      </c>
      <c r="I250">
        <v>0.9</v>
      </c>
      <c r="J250">
        <v>0.818181818181818</v>
      </c>
      <c r="K250">
        <v>0.857142857142857</v>
      </c>
      <c r="L250">
        <v>0.2</v>
      </c>
      <c r="M250">
        <v>0.7</v>
      </c>
      <c r="N250">
        <v>0.85</v>
      </c>
    </row>
    <row r="251" spans="1:14">
      <c r="A251" s="7">
        <v>249</v>
      </c>
      <c r="B251">
        <v>249</v>
      </c>
      <c r="C251">
        <v>0.631833672523499</v>
      </c>
      <c r="D251">
        <v>0.211252689361572</v>
      </c>
      <c r="E251">
        <v>8</v>
      </c>
      <c r="F251">
        <v>4</v>
      </c>
      <c r="G251">
        <v>2</v>
      </c>
      <c r="H251">
        <v>6</v>
      </c>
      <c r="I251">
        <v>0.8</v>
      </c>
      <c r="J251">
        <v>0.666666666666667</v>
      </c>
      <c r="K251">
        <v>0.727272727272727</v>
      </c>
      <c r="L251">
        <v>0.4</v>
      </c>
      <c r="M251">
        <v>0.4</v>
      </c>
      <c r="N251">
        <v>0.7</v>
      </c>
    </row>
    <row r="252" spans="1:14">
      <c r="A252" s="7">
        <v>250</v>
      </c>
      <c r="B252">
        <v>250</v>
      </c>
      <c r="C252">
        <v>0.647572636604309</v>
      </c>
      <c r="D252">
        <v>0.24461555480957</v>
      </c>
      <c r="E252">
        <v>8</v>
      </c>
      <c r="F252">
        <v>5</v>
      </c>
      <c r="G252">
        <v>2</v>
      </c>
      <c r="H252">
        <v>5</v>
      </c>
      <c r="I252">
        <v>0.8</v>
      </c>
      <c r="J252">
        <v>0.615384615384615</v>
      </c>
      <c r="K252">
        <v>0.695652173913043</v>
      </c>
      <c r="L252">
        <v>0.5</v>
      </c>
      <c r="M252">
        <v>0.3</v>
      </c>
      <c r="N252">
        <v>0.65</v>
      </c>
    </row>
    <row r="253" spans="1:14">
      <c r="A253" s="7">
        <v>251</v>
      </c>
      <c r="B253">
        <v>251</v>
      </c>
      <c r="C253">
        <v>0.550438284873962</v>
      </c>
      <c r="D253">
        <v>0.0535999536514282</v>
      </c>
      <c r="E253">
        <v>8</v>
      </c>
      <c r="F253">
        <v>3</v>
      </c>
      <c r="G253">
        <v>2</v>
      </c>
      <c r="H253">
        <v>7</v>
      </c>
      <c r="I253">
        <v>0.8</v>
      </c>
      <c r="J253">
        <v>0.727272727272727</v>
      </c>
      <c r="K253">
        <v>0.761904761904762</v>
      </c>
      <c r="L253">
        <v>0.3</v>
      </c>
      <c r="M253">
        <v>0.5</v>
      </c>
      <c r="N253">
        <v>0.75</v>
      </c>
    </row>
    <row r="254" spans="1:14">
      <c r="A254" s="7">
        <v>252</v>
      </c>
      <c r="B254">
        <v>252</v>
      </c>
      <c r="C254">
        <v>0.652368664741516</v>
      </c>
      <c r="D254">
        <v>0.0322592258453369</v>
      </c>
      <c r="E254">
        <v>8</v>
      </c>
      <c r="F254">
        <v>8</v>
      </c>
      <c r="G254">
        <v>2</v>
      </c>
      <c r="H254">
        <v>2</v>
      </c>
      <c r="I254">
        <v>0.8</v>
      </c>
      <c r="J254">
        <v>0.5</v>
      </c>
      <c r="K254">
        <v>0.615384615384615</v>
      </c>
      <c r="L254">
        <v>0.8</v>
      </c>
      <c r="M254">
        <v>0</v>
      </c>
      <c r="N254">
        <v>0.5</v>
      </c>
    </row>
    <row r="255" spans="1:14">
      <c r="A255" s="7">
        <v>253</v>
      </c>
      <c r="B255">
        <v>253</v>
      </c>
      <c r="C255">
        <v>0.421876668930054</v>
      </c>
      <c r="D255">
        <v>0.0575137138366699</v>
      </c>
      <c r="E255">
        <v>8</v>
      </c>
      <c r="F255">
        <v>2</v>
      </c>
      <c r="G255">
        <v>2</v>
      </c>
      <c r="H255">
        <v>8</v>
      </c>
      <c r="I255">
        <v>0.8</v>
      </c>
      <c r="J255">
        <v>0.8</v>
      </c>
      <c r="K255">
        <v>0.8</v>
      </c>
      <c r="L255">
        <v>0.2</v>
      </c>
      <c r="M255">
        <v>0.6</v>
      </c>
      <c r="N255">
        <v>0.8</v>
      </c>
    </row>
    <row r="256" spans="1:14">
      <c r="A256" s="7">
        <v>254</v>
      </c>
      <c r="B256">
        <v>254</v>
      </c>
      <c r="C256">
        <v>0.677567481994629</v>
      </c>
      <c r="D256">
        <v>0.134127616882324</v>
      </c>
      <c r="E256">
        <v>9</v>
      </c>
      <c r="F256">
        <v>6</v>
      </c>
      <c r="G256">
        <v>1</v>
      </c>
      <c r="H256">
        <v>4</v>
      </c>
      <c r="I256">
        <v>0.9</v>
      </c>
      <c r="J256">
        <v>0.6</v>
      </c>
      <c r="K256">
        <v>0.72</v>
      </c>
      <c r="L256">
        <v>0.6</v>
      </c>
      <c r="M256">
        <v>0.3</v>
      </c>
      <c r="N256">
        <v>0.65</v>
      </c>
    </row>
    <row r="257" spans="1:14">
      <c r="A257" s="7">
        <v>255</v>
      </c>
      <c r="B257">
        <v>255</v>
      </c>
      <c r="C257">
        <v>0.745726108551025</v>
      </c>
      <c r="D257">
        <v>0.0122008323669434</v>
      </c>
      <c r="E257">
        <v>9</v>
      </c>
      <c r="F257">
        <v>5</v>
      </c>
      <c r="G257">
        <v>1</v>
      </c>
      <c r="H257">
        <v>5</v>
      </c>
      <c r="I257">
        <v>0.9</v>
      </c>
      <c r="J257">
        <v>0.642857142857143</v>
      </c>
      <c r="K257">
        <v>0.75</v>
      </c>
      <c r="L257">
        <v>0.5</v>
      </c>
      <c r="M257">
        <v>0.4</v>
      </c>
      <c r="N257">
        <v>0.7</v>
      </c>
    </row>
    <row r="258" spans="1:14">
      <c r="A258" s="7">
        <v>256</v>
      </c>
      <c r="B258">
        <v>256</v>
      </c>
      <c r="C258">
        <v>0.769444704055786</v>
      </c>
      <c r="D258">
        <v>0.147529363632202</v>
      </c>
      <c r="E258">
        <v>10</v>
      </c>
      <c r="F258">
        <v>8</v>
      </c>
      <c r="G258">
        <v>0</v>
      </c>
      <c r="H258">
        <v>2</v>
      </c>
      <c r="I258">
        <v>1</v>
      </c>
      <c r="J258">
        <v>0.555555555555556</v>
      </c>
      <c r="K258">
        <v>0.714285714285714</v>
      </c>
      <c r="L258">
        <v>0.8</v>
      </c>
      <c r="M258">
        <v>0.2</v>
      </c>
      <c r="N258">
        <v>0.6</v>
      </c>
    </row>
    <row r="259" spans="1:14">
      <c r="A259" s="7">
        <v>257</v>
      </c>
      <c r="B259">
        <v>257</v>
      </c>
      <c r="C259">
        <v>0.542999148368835</v>
      </c>
      <c r="D259">
        <v>0.079084038734436</v>
      </c>
      <c r="E259">
        <v>8</v>
      </c>
      <c r="F259">
        <v>3</v>
      </c>
      <c r="G259">
        <v>2</v>
      </c>
      <c r="H259">
        <v>7</v>
      </c>
      <c r="I259">
        <v>0.8</v>
      </c>
      <c r="J259">
        <v>0.727272727272727</v>
      </c>
      <c r="K259">
        <v>0.761904761904762</v>
      </c>
      <c r="L259">
        <v>0.3</v>
      </c>
      <c r="M259">
        <v>0.5</v>
      </c>
      <c r="N259">
        <v>0.75</v>
      </c>
    </row>
    <row r="260" spans="1:14">
      <c r="A260" s="7">
        <v>258</v>
      </c>
      <c r="B260">
        <v>258</v>
      </c>
      <c r="C260">
        <v>0.543748259544373</v>
      </c>
      <c r="D260">
        <v>0.161749958992004</v>
      </c>
      <c r="E260">
        <v>9</v>
      </c>
      <c r="F260">
        <v>7</v>
      </c>
      <c r="G260">
        <v>1</v>
      </c>
      <c r="H260">
        <v>3</v>
      </c>
      <c r="I260">
        <v>0.9</v>
      </c>
      <c r="J260">
        <v>0.5625</v>
      </c>
      <c r="K260">
        <v>0.692307692307692</v>
      </c>
      <c r="L260">
        <v>0.7</v>
      </c>
      <c r="M260">
        <v>0.2</v>
      </c>
      <c r="N260">
        <v>0.6</v>
      </c>
    </row>
    <row r="261" spans="1:14">
      <c r="A261" s="7">
        <v>259</v>
      </c>
      <c r="B261">
        <v>259</v>
      </c>
      <c r="C261">
        <v>0.684139132499695</v>
      </c>
      <c r="D261">
        <v>0.146857380867004</v>
      </c>
      <c r="E261">
        <v>9</v>
      </c>
      <c r="F261">
        <v>5</v>
      </c>
      <c r="G261">
        <v>1</v>
      </c>
      <c r="H261">
        <v>5</v>
      </c>
      <c r="I261">
        <v>0.9</v>
      </c>
      <c r="J261">
        <v>0.642857142857143</v>
      </c>
      <c r="K261">
        <v>0.75</v>
      </c>
      <c r="L261">
        <v>0.5</v>
      </c>
      <c r="M261">
        <v>0.4</v>
      </c>
      <c r="N261">
        <v>0.7</v>
      </c>
    </row>
    <row r="262" spans="1:14">
      <c r="A262" s="7">
        <v>260</v>
      </c>
      <c r="B262">
        <v>260</v>
      </c>
      <c r="C262">
        <v>0.572933554649353</v>
      </c>
      <c r="D262">
        <v>0.0106793642044067</v>
      </c>
      <c r="E262">
        <v>9</v>
      </c>
      <c r="F262">
        <v>5</v>
      </c>
      <c r="G262">
        <v>1</v>
      </c>
      <c r="H262">
        <v>5</v>
      </c>
      <c r="I262">
        <v>0.9</v>
      </c>
      <c r="J262">
        <v>0.642857142857143</v>
      </c>
      <c r="K262">
        <v>0.75</v>
      </c>
      <c r="L262">
        <v>0.5</v>
      </c>
      <c r="M262">
        <v>0.4</v>
      </c>
      <c r="N262">
        <v>0.7</v>
      </c>
    </row>
    <row r="263" spans="1:14">
      <c r="A263" s="7">
        <v>261</v>
      </c>
      <c r="B263">
        <v>261</v>
      </c>
      <c r="C263">
        <v>0.615523934364319</v>
      </c>
      <c r="D263">
        <v>0.149794220924377</v>
      </c>
      <c r="E263">
        <v>6</v>
      </c>
      <c r="F263">
        <v>5</v>
      </c>
      <c r="G263">
        <v>4</v>
      </c>
      <c r="H263">
        <v>5</v>
      </c>
      <c r="I263">
        <v>0.6</v>
      </c>
      <c r="J263">
        <v>0.545454545454545</v>
      </c>
      <c r="K263">
        <v>0.571428571428571</v>
      </c>
      <c r="L263">
        <v>0.5</v>
      </c>
      <c r="M263">
        <v>0.1</v>
      </c>
      <c r="N263">
        <v>0.55</v>
      </c>
    </row>
    <row r="264" spans="1:14">
      <c r="A264" s="7">
        <v>262</v>
      </c>
      <c r="B264">
        <v>262</v>
      </c>
      <c r="C264">
        <v>0.603102564811707</v>
      </c>
      <c r="D264">
        <v>0.146786212921143</v>
      </c>
      <c r="E264">
        <v>9</v>
      </c>
      <c r="F264">
        <v>4</v>
      </c>
      <c r="G264">
        <v>1</v>
      </c>
      <c r="H264">
        <v>6</v>
      </c>
      <c r="I264">
        <v>0.9</v>
      </c>
      <c r="J264">
        <v>0.692307692307692</v>
      </c>
      <c r="K264">
        <v>0.782608695652174</v>
      </c>
      <c r="L264">
        <v>0.4</v>
      </c>
      <c r="M264">
        <v>0.5</v>
      </c>
      <c r="N264">
        <v>0.75</v>
      </c>
    </row>
    <row r="265" spans="1:14">
      <c r="A265" s="7">
        <v>263</v>
      </c>
      <c r="B265">
        <v>263</v>
      </c>
      <c r="C265">
        <v>0.680226802825928</v>
      </c>
      <c r="D265">
        <v>0.184762239456177</v>
      </c>
      <c r="E265">
        <v>10</v>
      </c>
      <c r="F265">
        <v>2</v>
      </c>
      <c r="G265">
        <v>0</v>
      </c>
      <c r="H265">
        <v>8</v>
      </c>
      <c r="I265">
        <v>1</v>
      </c>
      <c r="J265">
        <v>0.833333333333333</v>
      </c>
      <c r="K265">
        <v>0.909090909090909</v>
      </c>
      <c r="L265">
        <v>0.2</v>
      </c>
      <c r="M265">
        <v>0.8</v>
      </c>
      <c r="N265">
        <v>0.9</v>
      </c>
    </row>
    <row r="266" spans="1:14">
      <c r="A266" s="7">
        <v>264</v>
      </c>
      <c r="B266">
        <v>264</v>
      </c>
      <c r="C266">
        <v>0.63611888885498</v>
      </c>
      <c r="D266">
        <v>0.142189264297485</v>
      </c>
      <c r="E266">
        <v>9</v>
      </c>
      <c r="F266">
        <v>7</v>
      </c>
      <c r="G266">
        <v>1</v>
      </c>
      <c r="H266">
        <v>3</v>
      </c>
      <c r="I266">
        <v>0.9</v>
      </c>
      <c r="J266">
        <v>0.5625</v>
      </c>
      <c r="K266">
        <v>0.692307692307692</v>
      </c>
      <c r="L266">
        <v>0.7</v>
      </c>
      <c r="M266">
        <v>0.2</v>
      </c>
      <c r="N266">
        <v>0.6</v>
      </c>
    </row>
    <row r="267" spans="1:14">
      <c r="A267" s="7">
        <v>265</v>
      </c>
      <c r="B267">
        <v>265</v>
      </c>
      <c r="C267">
        <v>0.618462085723877</v>
      </c>
      <c r="D267">
        <v>0.133225321769714</v>
      </c>
      <c r="E267">
        <v>10</v>
      </c>
      <c r="F267">
        <v>2</v>
      </c>
      <c r="G267">
        <v>0</v>
      </c>
      <c r="H267">
        <v>8</v>
      </c>
      <c r="I267">
        <v>1</v>
      </c>
      <c r="J267">
        <v>0.833333333333333</v>
      </c>
      <c r="K267">
        <v>0.909090909090909</v>
      </c>
      <c r="L267">
        <v>0.2</v>
      </c>
      <c r="M267">
        <v>0.8</v>
      </c>
      <c r="N267">
        <v>0.9</v>
      </c>
    </row>
    <row r="268" spans="1:14">
      <c r="A268" s="7">
        <v>266</v>
      </c>
      <c r="B268">
        <v>266</v>
      </c>
      <c r="C268">
        <v>0.557049751281738</v>
      </c>
      <c r="D268">
        <v>0.122964262962341</v>
      </c>
      <c r="E268">
        <v>7</v>
      </c>
      <c r="F268">
        <v>5</v>
      </c>
      <c r="G268">
        <v>3</v>
      </c>
      <c r="H268">
        <v>5</v>
      </c>
      <c r="I268">
        <v>0.7</v>
      </c>
      <c r="J268">
        <v>0.583333333333333</v>
      </c>
      <c r="K268">
        <v>0.636363636363636</v>
      </c>
      <c r="L268">
        <v>0.5</v>
      </c>
      <c r="M268">
        <v>0.2</v>
      </c>
      <c r="N268">
        <v>0.6</v>
      </c>
    </row>
    <row r="269" spans="1:14">
      <c r="A269" s="7">
        <v>267</v>
      </c>
      <c r="B269">
        <v>267</v>
      </c>
      <c r="C269">
        <v>0.659843325614929</v>
      </c>
      <c r="D269">
        <v>0.0715547800064087</v>
      </c>
      <c r="E269">
        <v>8</v>
      </c>
      <c r="F269">
        <v>6</v>
      </c>
      <c r="G269">
        <v>2</v>
      </c>
      <c r="H269">
        <v>4</v>
      </c>
      <c r="I269">
        <v>0.8</v>
      </c>
      <c r="J269">
        <v>0.571428571428572</v>
      </c>
      <c r="K269">
        <v>0.666666666666667</v>
      </c>
      <c r="L269">
        <v>0.6</v>
      </c>
      <c r="M269">
        <v>0.2</v>
      </c>
      <c r="N269">
        <v>0.6</v>
      </c>
    </row>
    <row r="270" spans="1:14">
      <c r="A270" s="7">
        <v>268</v>
      </c>
      <c r="B270">
        <v>268</v>
      </c>
      <c r="C270">
        <v>0.559099912643433</v>
      </c>
      <c r="D270">
        <v>0.0859562158584595</v>
      </c>
      <c r="E270">
        <v>8</v>
      </c>
      <c r="F270">
        <v>5</v>
      </c>
      <c r="G270">
        <v>2</v>
      </c>
      <c r="H270">
        <v>5</v>
      </c>
      <c r="I270">
        <v>0.8</v>
      </c>
      <c r="J270">
        <v>0.615384615384615</v>
      </c>
      <c r="K270">
        <v>0.695652173913043</v>
      </c>
      <c r="L270">
        <v>0.5</v>
      </c>
      <c r="M270">
        <v>0.3</v>
      </c>
      <c r="N270">
        <v>0.65</v>
      </c>
    </row>
    <row r="271" spans="1:14">
      <c r="A271" s="7">
        <v>269</v>
      </c>
      <c r="B271">
        <v>269</v>
      </c>
      <c r="C271">
        <v>0.69059157371521</v>
      </c>
      <c r="D271">
        <v>0.089540958404541</v>
      </c>
      <c r="E271">
        <v>10</v>
      </c>
      <c r="F271">
        <v>4</v>
      </c>
      <c r="G271">
        <v>0</v>
      </c>
      <c r="H271">
        <v>6</v>
      </c>
      <c r="I271">
        <v>1</v>
      </c>
      <c r="J271">
        <v>0.714285714285714</v>
      </c>
      <c r="K271">
        <v>0.833333333333333</v>
      </c>
      <c r="L271">
        <v>0.4</v>
      </c>
      <c r="M271">
        <v>0.6</v>
      </c>
      <c r="N271">
        <v>0.8</v>
      </c>
    </row>
    <row r="272" spans="1:14">
      <c r="A272" s="7">
        <v>270</v>
      </c>
      <c r="B272">
        <v>270</v>
      </c>
      <c r="C272">
        <v>0.501752734184265</v>
      </c>
      <c r="D272">
        <v>0.0418353080749512</v>
      </c>
      <c r="E272">
        <v>9</v>
      </c>
      <c r="F272">
        <v>5</v>
      </c>
      <c r="G272">
        <v>1</v>
      </c>
      <c r="H272">
        <v>5</v>
      </c>
      <c r="I272">
        <v>0.9</v>
      </c>
      <c r="J272">
        <v>0.642857142857143</v>
      </c>
      <c r="K272">
        <v>0.75</v>
      </c>
      <c r="L272">
        <v>0.5</v>
      </c>
      <c r="M272">
        <v>0.4</v>
      </c>
      <c r="N272">
        <v>0.7</v>
      </c>
    </row>
    <row r="273" spans="1:14">
      <c r="A273" s="7">
        <v>271</v>
      </c>
      <c r="B273">
        <v>271</v>
      </c>
      <c r="C273">
        <v>0.586729526519775</v>
      </c>
      <c r="D273">
        <v>0.0930256843566895</v>
      </c>
      <c r="E273">
        <v>9</v>
      </c>
      <c r="F273">
        <v>5</v>
      </c>
      <c r="G273">
        <v>1</v>
      </c>
      <c r="H273">
        <v>5</v>
      </c>
      <c r="I273">
        <v>0.9</v>
      </c>
      <c r="J273">
        <v>0.642857142857143</v>
      </c>
      <c r="K273">
        <v>0.75</v>
      </c>
      <c r="L273">
        <v>0.5</v>
      </c>
      <c r="M273">
        <v>0.4</v>
      </c>
      <c r="N273">
        <v>0.7</v>
      </c>
    </row>
    <row r="274" spans="1:14">
      <c r="A274" s="7">
        <v>272</v>
      </c>
      <c r="B274">
        <v>272</v>
      </c>
      <c r="C274">
        <v>0.623419761657715</v>
      </c>
      <c r="D274">
        <v>0.107861876487732</v>
      </c>
      <c r="E274">
        <v>9</v>
      </c>
      <c r="F274">
        <v>4</v>
      </c>
      <c r="G274">
        <v>1</v>
      </c>
      <c r="H274">
        <v>6</v>
      </c>
      <c r="I274">
        <v>0.9</v>
      </c>
      <c r="J274">
        <v>0.692307692307692</v>
      </c>
      <c r="K274">
        <v>0.782608695652174</v>
      </c>
      <c r="L274">
        <v>0.4</v>
      </c>
      <c r="M274">
        <v>0.5</v>
      </c>
      <c r="N274">
        <v>0.75</v>
      </c>
    </row>
    <row r="275" spans="1:14">
      <c r="A275" s="7">
        <v>273</v>
      </c>
      <c r="B275">
        <v>273</v>
      </c>
      <c r="C275">
        <v>0.605259418487549</v>
      </c>
      <c r="D275">
        <v>0.168003916740418</v>
      </c>
      <c r="E275">
        <v>7</v>
      </c>
      <c r="F275">
        <v>2</v>
      </c>
      <c r="G275">
        <v>3</v>
      </c>
      <c r="H275">
        <v>8</v>
      </c>
      <c r="I275">
        <v>0.7</v>
      </c>
      <c r="J275">
        <v>0.777777777777778</v>
      </c>
      <c r="K275">
        <v>0.736842105263158</v>
      </c>
      <c r="L275">
        <v>0.2</v>
      </c>
      <c r="M275">
        <v>0.5</v>
      </c>
      <c r="N275">
        <v>0.75</v>
      </c>
    </row>
    <row r="276" spans="1:14">
      <c r="A276" s="7">
        <v>274</v>
      </c>
      <c r="B276">
        <v>274</v>
      </c>
      <c r="C276">
        <v>0.504064321517944</v>
      </c>
      <c r="D276">
        <v>0.0795613527297974</v>
      </c>
      <c r="E276">
        <v>8</v>
      </c>
      <c r="F276">
        <v>3</v>
      </c>
      <c r="G276">
        <v>2</v>
      </c>
      <c r="H276">
        <v>7</v>
      </c>
      <c r="I276">
        <v>0.8</v>
      </c>
      <c r="J276">
        <v>0.727272727272727</v>
      </c>
      <c r="K276">
        <v>0.761904761904762</v>
      </c>
      <c r="L276">
        <v>0.3</v>
      </c>
      <c r="M276">
        <v>0.5</v>
      </c>
      <c r="N276">
        <v>0.75</v>
      </c>
    </row>
    <row r="277" spans="1:14">
      <c r="A277" s="7">
        <v>275</v>
      </c>
      <c r="B277">
        <v>275</v>
      </c>
      <c r="C277">
        <v>0.567068815231323</v>
      </c>
      <c r="D277">
        <v>0.0141620635986328</v>
      </c>
      <c r="E277">
        <v>8</v>
      </c>
      <c r="F277">
        <v>6</v>
      </c>
      <c r="G277">
        <v>2</v>
      </c>
      <c r="H277">
        <v>4</v>
      </c>
      <c r="I277">
        <v>0.8</v>
      </c>
      <c r="J277">
        <v>0.571428571428572</v>
      </c>
      <c r="K277">
        <v>0.666666666666667</v>
      </c>
      <c r="L277">
        <v>0.6</v>
      </c>
      <c r="M277">
        <v>0.2</v>
      </c>
      <c r="N277">
        <v>0.6</v>
      </c>
    </row>
    <row r="278" spans="1:14">
      <c r="A278" s="7">
        <v>276</v>
      </c>
      <c r="B278">
        <v>276</v>
      </c>
      <c r="C278">
        <v>0.680754899978638</v>
      </c>
      <c r="D278">
        <v>0.0205116271972656</v>
      </c>
      <c r="E278">
        <v>8</v>
      </c>
      <c r="F278">
        <v>5</v>
      </c>
      <c r="G278">
        <v>2</v>
      </c>
      <c r="H278">
        <v>5</v>
      </c>
      <c r="I278">
        <v>0.8</v>
      </c>
      <c r="J278">
        <v>0.615384615384615</v>
      </c>
      <c r="K278">
        <v>0.695652173913043</v>
      </c>
      <c r="L278">
        <v>0.5</v>
      </c>
      <c r="M278">
        <v>0.3</v>
      </c>
      <c r="N278">
        <v>0.65</v>
      </c>
    </row>
    <row r="279" spans="1:14">
      <c r="A279" s="7">
        <v>277</v>
      </c>
      <c r="B279">
        <v>277</v>
      </c>
      <c r="C279">
        <v>0.582349896430969</v>
      </c>
      <c r="D279">
        <v>0.0517892837524414</v>
      </c>
      <c r="E279">
        <v>8</v>
      </c>
      <c r="F279">
        <v>5</v>
      </c>
      <c r="G279">
        <v>2</v>
      </c>
      <c r="H279">
        <v>5</v>
      </c>
      <c r="I279">
        <v>0.8</v>
      </c>
      <c r="J279">
        <v>0.615384615384615</v>
      </c>
      <c r="K279">
        <v>0.695652173913043</v>
      </c>
      <c r="L279">
        <v>0.5</v>
      </c>
      <c r="M279">
        <v>0.3</v>
      </c>
      <c r="N279">
        <v>0.65</v>
      </c>
    </row>
    <row r="280" spans="1:14">
      <c r="A280" s="7">
        <v>278</v>
      </c>
      <c r="B280">
        <v>278</v>
      </c>
      <c r="C280">
        <v>0.54431140422821</v>
      </c>
      <c r="D280">
        <v>0.0668566226959229</v>
      </c>
      <c r="E280">
        <v>9</v>
      </c>
      <c r="F280">
        <v>3</v>
      </c>
      <c r="G280">
        <v>1</v>
      </c>
      <c r="H280">
        <v>7</v>
      </c>
      <c r="I280">
        <v>0.9</v>
      </c>
      <c r="J280">
        <v>0.75</v>
      </c>
      <c r="K280">
        <v>0.818181818181818</v>
      </c>
      <c r="L280">
        <v>0.3</v>
      </c>
      <c r="M280">
        <v>0.6</v>
      </c>
      <c r="N280">
        <v>0.8</v>
      </c>
    </row>
    <row r="281" spans="1:14">
      <c r="A281" s="7">
        <v>279</v>
      </c>
      <c r="B281">
        <v>279</v>
      </c>
      <c r="C281">
        <v>0.621475219726562</v>
      </c>
      <c r="D281">
        <v>0.129709124565125</v>
      </c>
      <c r="E281">
        <v>9</v>
      </c>
      <c r="F281">
        <v>3</v>
      </c>
      <c r="G281">
        <v>1</v>
      </c>
      <c r="H281">
        <v>7</v>
      </c>
      <c r="I281">
        <v>0.9</v>
      </c>
      <c r="J281">
        <v>0.75</v>
      </c>
      <c r="K281">
        <v>0.818181818181818</v>
      </c>
      <c r="L281">
        <v>0.3</v>
      </c>
      <c r="M281">
        <v>0.6</v>
      </c>
      <c r="N281">
        <v>0.8</v>
      </c>
    </row>
    <row r="282" spans="1:14">
      <c r="A282" s="7">
        <v>280</v>
      </c>
      <c r="B282">
        <v>280</v>
      </c>
      <c r="C282">
        <v>0.608163237571716</v>
      </c>
      <c r="D282">
        <v>0.037718653678894</v>
      </c>
      <c r="E282">
        <v>10</v>
      </c>
      <c r="F282">
        <v>3</v>
      </c>
      <c r="G282">
        <v>0</v>
      </c>
      <c r="H282">
        <v>7</v>
      </c>
      <c r="I282">
        <v>1</v>
      </c>
      <c r="J282">
        <v>0.769230769230769</v>
      </c>
      <c r="K282">
        <v>0.869565217391304</v>
      </c>
      <c r="L282">
        <v>0.3</v>
      </c>
      <c r="M282">
        <v>0.7</v>
      </c>
      <c r="N282">
        <v>0.85</v>
      </c>
    </row>
    <row r="283" spans="1:14">
      <c r="A283" s="7">
        <v>281</v>
      </c>
      <c r="B283">
        <v>281</v>
      </c>
      <c r="C283">
        <v>0.780123114585876</v>
      </c>
      <c r="D283">
        <v>0.199020862579346</v>
      </c>
      <c r="E283">
        <v>8</v>
      </c>
      <c r="F283">
        <v>5</v>
      </c>
      <c r="G283">
        <v>2</v>
      </c>
      <c r="H283">
        <v>5</v>
      </c>
      <c r="I283">
        <v>0.8</v>
      </c>
      <c r="J283">
        <v>0.615384615384615</v>
      </c>
      <c r="K283">
        <v>0.695652173913043</v>
      </c>
      <c r="L283">
        <v>0.5</v>
      </c>
      <c r="M283">
        <v>0.3</v>
      </c>
      <c r="N283">
        <v>0.65</v>
      </c>
    </row>
    <row r="284" spans="1:14">
      <c r="A284" s="7">
        <v>282</v>
      </c>
      <c r="B284">
        <v>282</v>
      </c>
      <c r="C284">
        <v>0.710972785949707</v>
      </c>
      <c r="D284">
        <v>0.0856907367706299</v>
      </c>
      <c r="E284">
        <v>5</v>
      </c>
      <c r="F284">
        <v>3</v>
      </c>
      <c r="G284">
        <v>5</v>
      </c>
      <c r="H284">
        <v>7</v>
      </c>
      <c r="I284">
        <v>0.5</v>
      </c>
      <c r="J284">
        <v>0.625</v>
      </c>
      <c r="K284">
        <v>0.555555555555556</v>
      </c>
      <c r="L284">
        <v>0.3</v>
      </c>
      <c r="M284">
        <v>0.2</v>
      </c>
      <c r="N284">
        <v>0.6</v>
      </c>
    </row>
    <row r="285" spans="1:14">
      <c r="A285" s="7">
        <v>283</v>
      </c>
      <c r="B285">
        <v>283</v>
      </c>
      <c r="C285">
        <v>0.517791271209717</v>
      </c>
      <c r="D285">
        <v>0.104413986206055</v>
      </c>
      <c r="E285">
        <v>9</v>
      </c>
      <c r="F285">
        <v>5</v>
      </c>
      <c r="G285">
        <v>1</v>
      </c>
      <c r="H285">
        <v>5</v>
      </c>
      <c r="I285">
        <v>0.9</v>
      </c>
      <c r="J285">
        <v>0.642857142857143</v>
      </c>
      <c r="K285">
        <v>0.75</v>
      </c>
      <c r="L285">
        <v>0.5</v>
      </c>
      <c r="M285">
        <v>0.4</v>
      </c>
      <c r="N285">
        <v>0.7</v>
      </c>
    </row>
    <row r="286" spans="1:14">
      <c r="A286" s="7">
        <v>284</v>
      </c>
      <c r="B286">
        <v>284</v>
      </c>
      <c r="C286">
        <v>0.523757457733154</v>
      </c>
      <c r="D286">
        <v>0.0759626626968384</v>
      </c>
      <c r="E286">
        <v>7</v>
      </c>
      <c r="F286">
        <v>6</v>
      </c>
      <c r="G286">
        <v>3</v>
      </c>
      <c r="H286">
        <v>4</v>
      </c>
      <c r="I286">
        <v>0.7</v>
      </c>
      <c r="J286">
        <v>0.538461538461539</v>
      </c>
      <c r="K286">
        <v>0.608695652173913</v>
      </c>
      <c r="L286">
        <v>0.6</v>
      </c>
      <c r="M286">
        <v>0.1</v>
      </c>
      <c r="N286">
        <v>0.55</v>
      </c>
    </row>
    <row r="287" spans="1:14">
      <c r="A287" s="7">
        <v>285</v>
      </c>
      <c r="B287">
        <v>285</v>
      </c>
      <c r="C287">
        <v>0.678973436355591</v>
      </c>
      <c r="D287">
        <v>0.118836045265198</v>
      </c>
      <c r="E287">
        <v>10</v>
      </c>
      <c r="F287">
        <v>3</v>
      </c>
      <c r="G287">
        <v>0</v>
      </c>
      <c r="H287">
        <v>7</v>
      </c>
      <c r="I287">
        <v>1</v>
      </c>
      <c r="J287">
        <v>0.769230769230769</v>
      </c>
      <c r="K287">
        <v>0.869565217391304</v>
      </c>
      <c r="L287">
        <v>0.3</v>
      </c>
      <c r="M287">
        <v>0.7</v>
      </c>
      <c r="N287">
        <v>0.85</v>
      </c>
    </row>
    <row r="288" spans="1:14">
      <c r="A288" s="7">
        <v>286</v>
      </c>
      <c r="B288">
        <v>286</v>
      </c>
      <c r="C288">
        <v>0.726364254951477</v>
      </c>
      <c r="D288">
        <v>0.150683999061585</v>
      </c>
      <c r="E288">
        <v>8</v>
      </c>
      <c r="F288">
        <v>5</v>
      </c>
      <c r="G288">
        <v>2</v>
      </c>
      <c r="H288">
        <v>5</v>
      </c>
      <c r="I288">
        <v>0.8</v>
      </c>
      <c r="J288">
        <v>0.615384615384615</v>
      </c>
      <c r="K288">
        <v>0.695652173913043</v>
      </c>
      <c r="L288">
        <v>0.5</v>
      </c>
      <c r="M288">
        <v>0.3</v>
      </c>
      <c r="N288">
        <v>0.65</v>
      </c>
    </row>
    <row r="289" spans="1:14">
      <c r="A289" s="7">
        <v>287</v>
      </c>
      <c r="B289">
        <v>287</v>
      </c>
      <c r="C289">
        <v>0.745387673377991</v>
      </c>
      <c r="D289">
        <v>0.0656861066818237</v>
      </c>
      <c r="E289">
        <v>8</v>
      </c>
      <c r="F289">
        <v>4</v>
      </c>
      <c r="G289">
        <v>2</v>
      </c>
      <c r="H289">
        <v>6</v>
      </c>
      <c r="I289">
        <v>0.8</v>
      </c>
      <c r="J289">
        <v>0.666666666666667</v>
      </c>
      <c r="K289">
        <v>0.727272727272727</v>
      </c>
      <c r="L289">
        <v>0.4</v>
      </c>
      <c r="M289">
        <v>0.4</v>
      </c>
      <c r="N289">
        <v>0.7</v>
      </c>
    </row>
    <row r="290" spans="1:14">
      <c r="A290" s="7">
        <v>288</v>
      </c>
      <c r="B290">
        <v>288</v>
      </c>
      <c r="C290">
        <v>0.861863970756531</v>
      </c>
      <c r="D290">
        <v>0.169729828834534</v>
      </c>
      <c r="E290">
        <v>9</v>
      </c>
      <c r="F290">
        <v>3</v>
      </c>
      <c r="G290">
        <v>1</v>
      </c>
      <c r="H290">
        <v>7</v>
      </c>
      <c r="I290">
        <v>0.9</v>
      </c>
      <c r="J290">
        <v>0.75</v>
      </c>
      <c r="K290">
        <v>0.818181818181818</v>
      </c>
      <c r="L290">
        <v>0.3</v>
      </c>
      <c r="M290">
        <v>0.6</v>
      </c>
      <c r="N290">
        <v>0.8</v>
      </c>
    </row>
    <row r="291" spans="1:14">
      <c r="A291" s="7">
        <v>289</v>
      </c>
      <c r="B291">
        <v>289</v>
      </c>
      <c r="C291">
        <v>0.455770492553711</v>
      </c>
      <c r="D291">
        <v>0.0395362377166748</v>
      </c>
      <c r="E291">
        <v>9</v>
      </c>
      <c r="F291">
        <v>4</v>
      </c>
      <c r="G291">
        <v>1</v>
      </c>
      <c r="H291">
        <v>6</v>
      </c>
      <c r="I291">
        <v>0.9</v>
      </c>
      <c r="J291">
        <v>0.692307692307692</v>
      </c>
      <c r="K291">
        <v>0.782608695652174</v>
      </c>
      <c r="L291">
        <v>0.4</v>
      </c>
      <c r="M291">
        <v>0.5</v>
      </c>
      <c r="N291">
        <v>0.75</v>
      </c>
    </row>
    <row r="292" spans="1:14">
      <c r="A292" s="7">
        <v>290</v>
      </c>
      <c r="B292">
        <v>290</v>
      </c>
      <c r="C292">
        <v>0.682830929756165</v>
      </c>
      <c r="D292">
        <v>0.131515502929687</v>
      </c>
      <c r="E292">
        <v>8</v>
      </c>
      <c r="F292">
        <v>7</v>
      </c>
      <c r="G292">
        <v>2</v>
      </c>
      <c r="H292">
        <v>3</v>
      </c>
      <c r="I292">
        <v>0.8</v>
      </c>
      <c r="J292">
        <v>0.533333333333333</v>
      </c>
      <c r="K292">
        <v>0.64</v>
      </c>
      <c r="L292">
        <v>0.7</v>
      </c>
      <c r="M292">
        <v>0.1</v>
      </c>
      <c r="N292">
        <v>0.55</v>
      </c>
    </row>
    <row r="293" spans="1:14">
      <c r="A293" s="7">
        <v>291</v>
      </c>
      <c r="B293">
        <v>291</v>
      </c>
      <c r="C293">
        <v>0.579217076301575</v>
      </c>
      <c r="D293">
        <v>0.126528978347778</v>
      </c>
      <c r="E293">
        <v>7</v>
      </c>
      <c r="F293">
        <v>2</v>
      </c>
      <c r="G293">
        <v>3</v>
      </c>
      <c r="H293">
        <v>8</v>
      </c>
      <c r="I293">
        <v>0.7</v>
      </c>
      <c r="J293">
        <v>0.777777777777778</v>
      </c>
      <c r="K293">
        <v>0.736842105263158</v>
      </c>
      <c r="L293">
        <v>0.2</v>
      </c>
      <c r="M293">
        <v>0.5</v>
      </c>
      <c r="N293">
        <v>0.75</v>
      </c>
    </row>
    <row r="294" spans="1:14">
      <c r="A294" s="7">
        <v>292</v>
      </c>
      <c r="B294">
        <v>292</v>
      </c>
      <c r="C294">
        <v>0.600660681724548</v>
      </c>
      <c r="D294">
        <v>0.0902086496353149</v>
      </c>
      <c r="E294">
        <v>8</v>
      </c>
      <c r="F294">
        <v>8</v>
      </c>
      <c r="G294">
        <v>2</v>
      </c>
      <c r="H294">
        <v>2</v>
      </c>
      <c r="I294">
        <v>0.8</v>
      </c>
      <c r="J294">
        <v>0.5</v>
      </c>
      <c r="K294">
        <v>0.615384615384615</v>
      </c>
      <c r="L294">
        <v>0.8</v>
      </c>
      <c r="M294">
        <v>0</v>
      </c>
      <c r="N294">
        <v>0.5</v>
      </c>
    </row>
    <row r="295" spans="1:14">
      <c r="A295" s="7">
        <v>293</v>
      </c>
      <c r="B295">
        <v>293</v>
      </c>
      <c r="C295">
        <v>0.564300417900085</v>
      </c>
      <c r="D295">
        <v>0.0707707405090332</v>
      </c>
      <c r="E295">
        <v>10</v>
      </c>
      <c r="F295">
        <v>4</v>
      </c>
      <c r="G295">
        <v>0</v>
      </c>
      <c r="H295">
        <v>6</v>
      </c>
      <c r="I295">
        <v>1</v>
      </c>
      <c r="J295">
        <v>0.714285714285714</v>
      </c>
      <c r="K295">
        <v>0.833333333333333</v>
      </c>
      <c r="L295">
        <v>0.4</v>
      </c>
      <c r="M295">
        <v>0.6</v>
      </c>
      <c r="N295">
        <v>0.8</v>
      </c>
    </row>
    <row r="296" spans="1:14">
      <c r="A296" s="7">
        <v>294</v>
      </c>
      <c r="B296">
        <v>294</v>
      </c>
      <c r="C296">
        <v>0.663757920265198</v>
      </c>
      <c r="D296">
        <v>0.0591132640838623</v>
      </c>
      <c r="E296">
        <v>9</v>
      </c>
      <c r="F296">
        <v>3</v>
      </c>
      <c r="G296">
        <v>1</v>
      </c>
      <c r="H296">
        <v>7</v>
      </c>
      <c r="I296">
        <v>0.9</v>
      </c>
      <c r="J296">
        <v>0.75</v>
      </c>
      <c r="K296">
        <v>0.818181818181818</v>
      </c>
      <c r="L296">
        <v>0.3</v>
      </c>
      <c r="M296">
        <v>0.6</v>
      </c>
      <c r="N296">
        <v>0.8</v>
      </c>
    </row>
    <row r="297" spans="1:14">
      <c r="A297" s="7">
        <v>295</v>
      </c>
      <c r="B297">
        <v>295</v>
      </c>
      <c r="C297">
        <v>0.71498429775238</v>
      </c>
      <c r="D297">
        <v>0.142163872718811</v>
      </c>
      <c r="E297">
        <v>8</v>
      </c>
      <c r="F297">
        <v>4</v>
      </c>
      <c r="G297">
        <v>2</v>
      </c>
      <c r="H297">
        <v>6</v>
      </c>
      <c r="I297">
        <v>0.8</v>
      </c>
      <c r="J297">
        <v>0.666666666666667</v>
      </c>
      <c r="K297">
        <v>0.727272727272727</v>
      </c>
      <c r="L297">
        <v>0.4</v>
      </c>
      <c r="M297">
        <v>0.4</v>
      </c>
      <c r="N297">
        <v>0.7</v>
      </c>
    </row>
    <row r="298" spans="1:14">
      <c r="A298" s="7">
        <v>296</v>
      </c>
      <c r="B298">
        <v>296</v>
      </c>
      <c r="C298">
        <v>0.626007199287415</v>
      </c>
      <c r="D298">
        <v>0.0911767482757568</v>
      </c>
      <c r="E298">
        <v>9</v>
      </c>
      <c r="F298">
        <v>5</v>
      </c>
      <c r="G298">
        <v>1</v>
      </c>
      <c r="H298">
        <v>5</v>
      </c>
      <c r="I298">
        <v>0.9</v>
      </c>
      <c r="J298">
        <v>0.642857142857143</v>
      </c>
      <c r="K298">
        <v>0.75</v>
      </c>
      <c r="L298">
        <v>0.5</v>
      </c>
      <c r="M298">
        <v>0.4</v>
      </c>
      <c r="N298">
        <v>0.7</v>
      </c>
    </row>
    <row r="299" spans="1:14">
      <c r="A299" s="7">
        <v>297</v>
      </c>
      <c r="B299">
        <v>297</v>
      </c>
      <c r="C299">
        <v>0.681482791900635</v>
      </c>
      <c r="D299">
        <v>0.176036477088928</v>
      </c>
      <c r="E299">
        <v>8</v>
      </c>
      <c r="F299">
        <v>4</v>
      </c>
      <c r="G299">
        <v>2</v>
      </c>
      <c r="H299">
        <v>6</v>
      </c>
      <c r="I299">
        <v>0.8</v>
      </c>
      <c r="J299">
        <v>0.666666666666667</v>
      </c>
      <c r="K299">
        <v>0.727272727272727</v>
      </c>
      <c r="L299">
        <v>0.4</v>
      </c>
      <c r="M299">
        <v>0.4</v>
      </c>
      <c r="N299">
        <v>0.7</v>
      </c>
    </row>
    <row r="300" spans="1:14">
      <c r="A300" s="7">
        <v>298</v>
      </c>
      <c r="B300">
        <v>298</v>
      </c>
      <c r="C300">
        <v>0.563764810562134</v>
      </c>
      <c r="D300">
        <v>0.0747294425964355</v>
      </c>
      <c r="E300">
        <v>9</v>
      </c>
      <c r="F300">
        <v>4</v>
      </c>
      <c r="G300">
        <v>1</v>
      </c>
      <c r="H300">
        <v>6</v>
      </c>
      <c r="I300">
        <v>0.9</v>
      </c>
      <c r="J300">
        <v>0.692307692307692</v>
      </c>
      <c r="K300">
        <v>0.782608695652174</v>
      </c>
      <c r="L300">
        <v>0.4</v>
      </c>
      <c r="M300">
        <v>0.5</v>
      </c>
      <c r="N300">
        <v>0.75</v>
      </c>
    </row>
    <row r="301" spans="1:14">
      <c r="A301" s="7">
        <v>299</v>
      </c>
      <c r="B301">
        <v>299</v>
      </c>
      <c r="C301">
        <v>0.69033420085907</v>
      </c>
      <c r="D301">
        <v>0.11790120601654</v>
      </c>
      <c r="E301">
        <v>7</v>
      </c>
      <c r="F301">
        <v>3</v>
      </c>
      <c r="G301">
        <v>3</v>
      </c>
      <c r="H301">
        <v>7</v>
      </c>
      <c r="I301">
        <v>0.7</v>
      </c>
      <c r="J301">
        <v>0.7</v>
      </c>
      <c r="K301">
        <v>0.7</v>
      </c>
      <c r="L301">
        <v>0.3</v>
      </c>
      <c r="M301">
        <v>0.4</v>
      </c>
      <c r="N301">
        <v>0.7</v>
      </c>
    </row>
    <row r="302" spans="1:14">
      <c r="A302" s="7">
        <v>300</v>
      </c>
      <c r="B302">
        <v>300</v>
      </c>
      <c r="C302">
        <v>0.560271143913269</v>
      </c>
      <c r="D302">
        <v>0.151661396026611</v>
      </c>
      <c r="E302">
        <v>9</v>
      </c>
      <c r="F302">
        <v>5</v>
      </c>
      <c r="G302">
        <v>1</v>
      </c>
      <c r="H302">
        <v>5</v>
      </c>
      <c r="I302">
        <v>0.9</v>
      </c>
      <c r="J302">
        <v>0.642857142857143</v>
      </c>
      <c r="K302">
        <v>0.75</v>
      </c>
      <c r="L302">
        <v>0.5</v>
      </c>
      <c r="M302">
        <v>0.4</v>
      </c>
      <c r="N302">
        <v>0.7</v>
      </c>
    </row>
    <row r="303" spans="1:14">
      <c r="A303" s="7">
        <v>301</v>
      </c>
      <c r="B303">
        <v>301</v>
      </c>
      <c r="C303">
        <v>0.611876726150513</v>
      </c>
      <c r="D303">
        <v>0.1270911693573</v>
      </c>
      <c r="E303">
        <v>8</v>
      </c>
      <c r="F303">
        <v>4</v>
      </c>
      <c r="G303">
        <v>2</v>
      </c>
      <c r="H303">
        <v>6</v>
      </c>
      <c r="I303">
        <v>0.8</v>
      </c>
      <c r="J303">
        <v>0.666666666666667</v>
      </c>
      <c r="K303">
        <v>0.727272727272727</v>
      </c>
      <c r="L303">
        <v>0.4</v>
      </c>
      <c r="M303">
        <v>0.4</v>
      </c>
      <c r="N303">
        <v>0.7</v>
      </c>
    </row>
    <row r="304" spans="1:14">
      <c r="A304" s="7">
        <v>302</v>
      </c>
      <c r="B304">
        <v>302</v>
      </c>
      <c r="C304">
        <v>0.625956892967224</v>
      </c>
      <c r="D304">
        <v>0.103623270988464</v>
      </c>
      <c r="E304">
        <v>10</v>
      </c>
      <c r="F304">
        <v>5</v>
      </c>
      <c r="G304">
        <v>0</v>
      </c>
      <c r="H304">
        <v>5</v>
      </c>
      <c r="I304">
        <v>1</v>
      </c>
      <c r="J304">
        <v>0.666666666666667</v>
      </c>
      <c r="K304">
        <v>0.8</v>
      </c>
      <c r="L304">
        <v>0.5</v>
      </c>
      <c r="M304">
        <v>0.5</v>
      </c>
      <c r="N304">
        <v>0.75</v>
      </c>
    </row>
    <row r="305" spans="1:14">
      <c r="A305" s="7">
        <v>303</v>
      </c>
      <c r="B305">
        <v>303</v>
      </c>
      <c r="C305">
        <v>0.71898889541626</v>
      </c>
      <c r="D305">
        <v>0.243504881858826</v>
      </c>
      <c r="E305">
        <v>8</v>
      </c>
      <c r="F305">
        <v>6</v>
      </c>
      <c r="G305">
        <v>2</v>
      </c>
      <c r="H305">
        <v>4</v>
      </c>
      <c r="I305">
        <v>0.8</v>
      </c>
      <c r="J305">
        <v>0.571428571428572</v>
      </c>
      <c r="K305">
        <v>0.666666666666667</v>
      </c>
      <c r="L305">
        <v>0.6</v>
      </c>
      <c r="M305">
        <v>0.2</v>
      </c>
      <c r="N305">
        <v>0.6</v>
      </c>
    </row>
    <row r="306" spans="1:14">
      <c r="A306" s="7">
        <v>304</v>
      </c>
      <c r="B306">
        <v>304</v>
      </c>
      <c r="C306">
        <v>0.557525396347046</v>
      </c>
      <c r="D306">
        <v>0.107261657714844</v>
      </c>
      <c r="E306">
        <v>9</v>
      </c>
      <c r="F306">
        <v>3</v>
      </c>
      <c r="G306">
        <v>1</v>
      </c>
      <c r="H306">
        <v>7</v>
      </c>
      <c r="I306">
        <v>0.9</v>
      </c>
      <c r="J306">
        <v>0.75</v>
      </c>
      <c r="K306">
        <v>0.818181818181818</v>
      </c>
      <c r="L306">
        <v>0.3</v>
      </c>
      <c r="M306">
        <v>0.6</v>
      </c>
      <c r="N306">
        <v>0.8</v>
      </c>
    </row>
    <row r="307" spans="1:14">
      <c r="A307" s="7">
        <v>305</v>
      </c>
      <c r="B307">
        <v>305</v>
      </c>
      <c r="C307">
        <v>0.696395635604858</v>
      </c>
      <c r="D307">
        <v>0.0912990570068359</v>
      </c>
      <c r="E307">
        <v>7</v>
      </c>
      <c r="F307">
        <v>5</v>
      </c>
      <c r="G307">
        <v>3</v>
      </c>
      <c r="H307">
        <v>5</v>
      </c>
      <c r="I307">
        <v>0.7</v>
      </c>
      <c r="J307">
        <v>0.583333333333333</v>
      </c>
      <c r="K307">
        <v>0.636363636363636</v>
      </c>
      <c r="L307">
        <v>0.5</v>
      </c>
      <c r="M307">
        <v>0.2</v>
      </c>
      <c r="N307">
        <v>0.6</v>
      </c>
    </row>
    <row r="308" spans="1:14">
      <c r="A308" s="7">
        <v>306</v>
      </c>
      <c r="B308">
        <v>306</v>
      </c>
      <c r="C308">
        <v>0.670213222503662</v>
      </c>
      <c r="D308">
        <v>0.0990145206451416</v>
      </c>
      <c r="E308">
        <v>8</v>
      </c>
      <c r="F308">
        <v>6</v>
      </c>
      <c r="G308">
        <v>2</v>
      </c>
      <c r="H308">
        <v>4</v>
      </c>
      <c r="I308">
        <v>0.8</v>
      </c>
      <c r="J308">
        <v>0.571428571428572</v>
      </c>
      <c r="K308">
        <v>0.666666666666667</v>
      </c>
      <c r="L308">
        <v>0.6</v>
      </c>
      <c r="M308">
        <v>0.2</v>
      </c>
      <c r="N308">
        <v>0.6</v>
      </c>
    </row>
    <row r="309" spans="1:14">
      <c r="A309" s="7">
        <v>307</v>
      </c>
      <c r="B309">
        <v>307</v>
      </c>
      <c r="C309">
        <v>0.573604941368103</v>
      </c>
      <c r="D309">
        <v>0.0856020450592041</v>
      </c>
      <c r="E309">
        <v>8</v>
      </c>
      <c r="F309">
        <v>3</v>
      </c>
      <c r="G309">
        <v>2</v>
      </c>
      <c r="H309">
        <v>7</v>
      </c>
      <c r="I309">
        <v>0.8</v>
      </c>
      <c r="J309">
        <v>0.727272727272727</v>
      </c>
      <c r="K309">
        <v>0.761904761904762</v>
      </c>
      <c r="L309">
        <v>0.3</v>
      </c>
      <c r="M309">
        <v>0.5</v>
      </c>
      <c r="N309">
        <v>0.75</v>
      </c>
    </row>
    <row r="310" spans="1:14">
      <c r="A310" s="7">
        <v>308</v>
      </c>
      <c r="B310">
        <v>308</v>
      </c>
      <c r="C310">
        <v>0.55525541305542</v>
      </c>
      <c r="D310">
        <v>0.0619544982910156</v>
      </c>
      <c r="E310">
        <v>9</v>
      </c>
      <c r="F310">
        <v>3</v>
      </c>
      <c r="G310">
        <v>1</v>
      </c>
      <c r="H310">
        <v>7</v>
      </c>
      <c r="I310">
        <v>0.9</v>
      </c>
      <c r="J310">
        <v>0.75</v>
      </c>
      <c r="K310">
        <v>0.818181818181818</v>
      </c>
      <c r="L310">
        <v>0.3</v>
      </c>
      <c r="M310">
        <v>0.6</v>
      </c>
      <c r="N310">
        <v>0.8</v>
      </c>
    </row>
    <row r="311" spans="1:14">
      <c r="A311" s="7">
        <v>309</v>
      </c>
      <c r="B311">
        <v>309</v>
      </c>
      <c r="C311">
        <v>0.744541764259338</v>
      </c>
      <c r="D311">
        <v>0.294283986091614</v>
      </c>
      <c r="E311">
        <v>8</v>
      </c>
      <c r="F311">
        <v>1</v>
      </c>
      <c r="G311">
        <v>2</v>
      </c>
      <c r="H311">
        <v>9</v>
      </c>
      <c r="I311">
        <v>0.8</v>
      </c>
      <c r="J311">
        <v>0.888888888888889</v>
      </c>
      <c r="K311">
        <v>0.842105263157895</v>
      </c>
      <c r="L311">
        <v>0.1</v>
      </c>
      <c r="M311">
        <v>0.7</v>
      </c>
      <c r="N311">
        <v>0.85</v>
      </c>
    </row>
    <row r="312" spans="1:14">
      <c r="A312" s="7">
        <v>310</v>
      </c>
      <c r="B312">
        <v>310</v>
      </c>
      <c r="C312">
        <v>0.639211773872375</v>
      </c>
      <c r="D312">
        <v>0.0540398359298706</v>
      </c>
      <c r="E312">
        <v>10</v>
      </c>
      <c r="F312">
        <v>7</v>
      </c>
      <c r="G312">
        <v>0</v>
      </c>
      <c r="H312">
        <v>3</v>
      </c>
      <c r="I312">
        <v>1</v>
      </c>
      <c r="J312">
        <v>0.588235294117647</v>
      </c>
      <c r="K312">
        <v>0.740740740740741</v>
      </c>
      <c r="L312">
        <v>0.7</v>
      </c>
      <c r="M312">
        <v>0.3</v>
      </c>
      <c r="N312">
        <v>0.65</v>
      </c>
    </row>
    <row r="313" spans="1:14">
      <c r="A313" s="7">
        <v>311</v>
      </c>
      <c r="B313">
        <v>311</v>
      </c>
      <c r="C313">
        <v>0.558170199394226</v>
      </c>
      <c r="D313">
        <v>0.130020976066589</v>
      </c>
      <c r="E313">
        <v>8</v>
      </c>
      <c r="F313">
        <v>3</v>
      </c>
      <c r="G313">
        <v>2</v>
      </c>
      <c r="H313">
        <v>7</v>
      </c>
      <c r="I313">
        <v>0.8</v>
      </c>
      <c r="J313">
        <v>0.727272727272727</v>
      </c>
      <c r="K313">
        <v>0.761904761904762</v>
      </c>
      <c r="L313">
        <v>0.3</v>
      </c>
      <c r="M313">
        <v>0.5</v>
      </c>
      <c r="N313">
        <v>0.75</v>
      </c>
    </row>
    <row r="314" spans="1:14">
      <c r="A314" s="7">
        <v>312</v>
      </c>
      <c r="B314">
        <v>312</v>
      </c>
      <c r="C314">
        <v>0.62415874004364</v>
      </c>
      <c r="D314">
        <v>0.0915830135345459</v>
      </c>
      <c r="E314">
        <v>10</v>
      </c>
      <c r="F314">
        <v>6</v>
      </c>
      <c r="G314">
        <v>0</v>
      </c>
      <c r="H314">
        <v>4</v>
      </c>
      <c r="I314">
        <v>1</v>
      </c>
      <c r="J314">
        <v>0.625</v>
      </c>
      <c r="K314">
        <v>0.769230769230769</v>
      </c>
      <c r="L314">
        <v>0.6</v>
      </c>
      <c r="M314">
        <v>0.4</v>
      </c>
      <c r="N314">
        <v>0.7</v>
      </c>
    </row>
    <row r="315" spans="1:14">
      <c r="A315" s="7">
        <v>313</v>
      </c>
      <c r="B315">
        <v>313</v>
      </c>
      <c r="C315">
        <v>0.621042728424072</v>
      </c>
      <c r="D315">
        <v>0.25707471370697</v>
      </c>
      <c r="E315">
        <v>8</v>
      </c>
      <c r="F315">
        <v>5</v>
      </c>
      <c r="G315">
        <v>2</v>
      </c>
      <c r="H315">
        <v>5</v>
      </c>
      <c r="I315">
        <v>0.8</v>
      </c>
      <c r="J315">
        <v>0.615384615384615</v>
      </c>
      <c r="K315">
        <v>0.695652173913043</v>
      </c>
      <c r="L315">
        <v>0.5</v>
      </c>
      <c r="M315">
        <v>0.3</v>
      </c>
      <c r="N315">
        <v>0.65</v>
      </c>
    </row>
    <row r="316" spans="1:14">
      <c r="A316" s="7">
        <v>314</v>
      </c>
      <c r="B316">
        <v>314</v>
      </c>
      <c r="C316">
        <v>0.637020587921143</v>
      </c>
      <c r="D316">
        <v>0.0749835968017578</v>
      </c>
      <c r="E316">
        <v>8</v>
      </c>
      <c r="F316">
        <v>6</v>
      </c>
      <c r="G316">
        <v>2</v>
      </c>
      <c r="H316">
        <v>4</v>
      </c>
      <c r="I316">
        <v>0.8</v>
      </c>
      <c r="J316">
        <v>0.571428571428572</v>
      </c>
      <c r="K316">
        <v>0.666666666666667</v>
      </c>
      <c r="L316">
        <v>0.6</v>
      </c>
      <c r="M316">
        <v>0.2</v>
      </c>
      <c r="N316">
        <v>0.6</v>
      </c>
    </row>
    <row r="317" spans="1:14">
      <c r="A317" s="7">
        <v>315</v>
      </c>
      <c r="B317">
        <v>315</v>
      </c>
      <c r="C317">
        <v>0.636222958564758</v>
      </c>
      <c r="D317">
        <v>0.115401387214661</v>
      </c>
      <c r="E317">
        <v>8</v>
      </c>
      <c r="F317">
        <v>6</v>
      </c>
      <c r="G317">
        <v>2</v>
      </c>
      <c r="H317">
        <v>4</v>
      </c>
      <c r="I317">
        <v>0.8</v>
      </c>
      <c r="J317">
        <v>0.571428571428572</v>
      </c>
      <c r="K317">
        <v>0.666666666666667</v>
      </c>
      <c r="L317">
        <v>0.6</v>
      </c>
      <c r="M317">
        <v>0.2</v>
      </c>
      <c r="N317">
        <v>0.6</v>
      </c>
    </row>
    <row r="318" spans="1:14">
      <c r="A318" s="7">
        <v>316</v>
      </c>
      <c r="B318">
        <v>316</v>
      </c>
      <c r="C318">
        <v>0.687016129493713</v>
      </c>
      <c r="D318">
        <v>0.189412236213684</v>
      </c>
      <c r="E318">
        <v>7</v>
      </c>
      <c r="F318">
        <v>7</v>
      </c>
      <c r="G318">
        <v>3</v>
      </c>
      <c r="H318">
        <v>3</v>
      </c>
      <c r="I318">
        <v>0.7</v>
      </c>
      <c r="J318">
        <v>0.5</v>
      </c>
      <c r="K318">
        <v>0.583333333333333</v>
      </c>
      <c r="L318">
        <v>0.7</v>
      </c>
      <c r="M318">
        <v>0</v>
      </c>
      <c r="N318">
        <v>0.5</v>
      </c>
    </row>
    <row r="319" spans="1:14">
      <c r="A319" s="7">
        <v>317</v>
      </c>
      <c r="B319">
        <v>317</v>
      </c>
      <c r="C319">
        <v>0.559309482574463</v>
      </c>
      <c r="D319">
        <v>0.135785937309265</v>
      </c>
      <c r="E319">
        <v>7</v>
      </c>
      <c r="F319">
        <v>4</v>
      </c>
      <c r="G319">
        <v>3</v>
      </c>
      <c r="H319">
        <v>6</v>
      </c>
      <c r="I319">
        <v>0.7</v>
      </c>
      <c r="J319">
        <v>0.636363636363636</v>
      </c>
      <c r="K319">
        <v>0.666666666666667</v>
      </c>
      <c r="L319">
        <v>0.4</v>
      </c>
      <c r="M319">
        <v>0.3</v>
      </c>
      <c r="N319">
        <v>0.65</v>
      </c>
    </row>
    <row r="320" spans="1:14">
      <c r="A320" s="7">
        <v>318</v>
      </c>
      <c r="B320">
        <v>318</v>
      </c>
      <c r="C320">
        <v>0.624944925308228</v>
      </c>
      <c r="D320">
        <v>0.0626348257064819</v>
      </c>
      <c r="E320">
        <v>9</v>
      </c>
      <c r="F320">
        <v>7</v>
      </c>
      <c r="G320">
        <v>1</v>
      </c>
      <c r="H320">
        <v>3</v>
      </c>
      <c r="I320">
        <v>0.9</v>
      </c>
      <c r="J320">
        <v>0.5625</v>
      </c>
      <c r="K320">
        <v>0.692307692307692</v>
      </c>
      <c r="L320">
        <v>0.7</v>
      </c>
      <c r="M320">
        <v>0.2</v>
      </c>
      <c r="N320">
        <v>0.6</v>
      </c>
    </row>
    <row r="321" spans="1:14">
      <c r="A321" s="7">
        <v>319</v>
      </c>
      <c r="B321">
        <v>319</v>
      </c>
      <c r="C321">
        <v>0.61785626411438</v>
      </c>
      <c r="D321">
        <v>0.0931075811386108</v>
      </c>
      <c r="E321">
        <v>8</v>
      </c>
      <c r="F321">
        <v>6</v>
      </c>
      <c r="G321">
        <v>2</v>
      </c>
      <c r="H321">
        <v>4</v>
      </c>
      <c r="I321">
        <v>0.8</v>
      </c>
      <c r="J321">
        <v>0.571428571428572</v>
      </c>
      <c r="K321">
        <v>0.666666666666667</v>
      </c>
      <c r="L321">
        <v>0.6</v>
      </c>
      <c r="M321">
        <v>0.2</v>
      </c>
      <c r="N321">
        <v>0.6</v>
      </c>
    </row>
    <row r="322" spans="1:14">
      <c r="A322" s="7">
        <v>320</v>
      </c>
      <c r="B322">
        <v>320</v>
      </c>
      <c r="C322">
        <v>0.505656719207764</v>
      </c>
      <c r="D322">
        <v>0.121524333953857</v>
      </c>
      <c r="E322">
        <v>9</v>
      </c>
      <c r="F322">
        <v>7</v>
      </c>
      <c r="G322">
        <v>1</v>
      </c>
      <c r="H322">
        <v>3</v>
      </c>
      <c r="I322">
        <v>0.9</v>
      </c>
      <c r="J322">
        <v>0.5625</v>
      </c>
      <c r="K322">
        <v>0.692307692307692</v>
      </c>
      <c r="L322">
        <v>0.7</v>
      </c>
      <c r="M322">
        <v>0.2</v>
      </c>
      <c r="N322">
        <v>0.6</v>
      </c>
    </row>
    <row r="323" spans="1:14">
      <c r="A323" s="7">
        <v>321</v>
      </c>
      <c r="B323">
        <v>321</v>
      </c>
      <c r="C323">
        <v>0.588648796081543</v>
      </c>
      <c r="D323">
        <v>0.00274014472961426</v>
      </c>
      <c r="E323">
        <v>10</v>
      </c>
      <c r="F323">
        <v>5</v>
      </c>
      <c r="G323">
        <v>0</v>
      </c>
      <c r="H323">
        <v>5</v>
      </c>
      <c r="I323">
        <v>1</v>
      </c>
      <c r="J323">
        <v>0.666666666666667</v>
      </c>
      <c r="K323">
        <v>0.8</v>
      </c>
      <c r="L323">
        <v>0.5</v>
      </c>
      <c r="M323">
        <v>0.5</v>
      </c>
      <c r="N323">
        <v>0.75</v>
      </c>
    </row>
    <row r="324" spans="1:14">
      <c r="A324" s="7">
        <v>322</v>
      </c>
      <c r="B324">
        <v>322</v>
      </c>
      <c r="C324">
        <v>0.608704686164856</v>
      </c>
      <c r="D324">
        <v>0.0667417049407959</v>
      </c>
      <c r="E324">
        <v>9</v>
      </c>
      <c r="F324">
        <v>3</v>
      </c>
      <c r="G324">
        <v>1</v>
      </c>
      <c r="H324">
        <v>7</v>
      </c>
      <c r="I324">
        <v>0.9</v>
      </c>
      <c r="J324">
        <v>0.75</v>
      </c>
      <c r="K324">
        <v>0.818181818181818</v>
      </c>
      <c r="L324">
        <v>0.3</v>
      </c>
      <c r="M324">
        <v>0.6</v>
      </c>
      <c r="N324">
        <v>0.8</v>
      </c>
    </row>
    <row r="325" spans="1:14">
      <c r="A325" s="7">
        <v>323</v>
      </c>
      <c r="B325">
        <v>323</v>
      </c>
      <c r="C325">
        <v>0.617535829544067</v>
      </c>
      <c r="D325">
        <v>0.1128990650177</v>
      </c>
      <c r="E325">
        <v>7</v>
      </c>
      <c r="F325">
        <v>5</v>
      </c>
      <c r="G325">
        <v>3</v>
      </c>
      <c r="H325">
        <v>5</v>
      </c>
      <c r="I325">
        <v>0.7</v>
      </c>
      <c r="J325">
        <v>0.583333333333333</v>
      </c>
      <c r="K325">
        <v>0.636363636363636</v>
      </c>
      <c r="L325">
        <v>0.5</v>
      </c>
      <c r="M325">
        <v>0.2</v>
      </c>
      <c r="N325">
        <v>0.6</v>
      </c>
    </row>
    <row r="326" spans="1:14">
      <c r="A326" s="7">
        <v>324</v>
      </c>
      <c r="B326">
        <v>324</v>
      </c>
      <c r="C326">
        <v>0.614358901977539</v>
      </c>
      <c r="D326">
        <v>0.0961817502975464</v>
      </c>
      <c r="E326">
        <v>9</v>
      </c>
      <c r="F326">
        <v>5</v>
      </c>
      <c r="G326">
        <v>1</v>
      </c>
      <c r="H326">
        <v>5</v>
      </c>
      <c r="I326">
        <v>0.9</v>
      </c>
      <c r="J326">
        <v>0.642857142857143</v>
      </c>
      <c r="K326">
        <v>0.75</v>
      </c>
      <c r="L326">
        <v>0.5</v>
      </c>
      <c r="M326">
        <v>0.4</v>
      </c>
      <c r="N326">
        <v>0.7</v>
      </c>
    </row>
    <row r="327" spans="1:14">
      <c r="A327" s="7">
        <v>325</v>
      </c>
      <c r="B327">
        <v>325</v>
      </c>
      <c r="C327">
        <v>0.679853320121765</v>
      </c>
      <c r="D327">
        <v>0.124103903770447</v>
      </c>
      <c r="E327">
        <v>9</v>
      </c>
      <c r="F327">
        <v>7</v>
      </c>
      <c r="G327">
        <v>1</v>
      </c>
      <c r="H327">
        <v>3</v>
      </c>
      <c r="I327">
        <v>0.9</v>
      </c>
      <c r="J327">
        <v>0.5625</v>
      </c>
      <c r="K327">
        <v>0.692307692307692</v>
      </c>
      <c r="L327">
        <v>0.7</v>
      </c>
      <c r="M327">
        <v>0.2</v>
      </c>
      <c r="N327">
        <v>0.6</v>
      </c>
    </row>
    <row r="328" spans="1:14">
      <c r="A328" s="7">
        <v>326</v>
      </c>
      <c r="B328">
        <v>326</v>
      </c>
      <c r="C328">
        <v>0.565885186195374</v>
      </c>
      <c r="D328">
        <v>0.0719120502471924</v>
      </c>
      <c r="E328">
        <v>9</v>
      </c>
      <c r="F328">
        <v>4</v>
      </c>
      <c r="G328">
        <v>1</v>
      </c>
      <c r="H328">
        <v>6</v>
      </c>
      <c r="I328">
        <v>0.9</v>
      </c>
      <c r="J328">
        <v>0.692307692307692</v>
      </c>
      <c r="K328">
        <v>0.782608695652174</v>
      </c>
      <c r="L328">
        <v>0.4</v>
      </c>
      <c r="M328">
        <v>0.5</v>
      </c>
      <c r="N328">
        <v>0.75</v>
      </c>
    </row>
    <row r="329" spans="1:14">
      <c r="A329" s="7">
        <v>327</v>
      </c>
      <c r="B329">
        <v>327</v>
      </c>
      <c r="C329">
        <v>0.688083529472351</v>
      </c>
      <c r="D329">
        <v>0.0955228805541992</v>
      </c>
      <c r="E329">
        <v>10</v>
      </c>
      <c r="F329">
        <v>8</v>
      </c>
      <c r="G329">
        <v>0</v>
      </c>
      <c r="H329">
        <v>2</v>
      </c>
      <c r="I329">
        <v>1</v>
      </c>
      <c r="J329">
        <v>0.555555555555556</v>
      </c>
      <c r="K329">
        <v>0.714285714285714</v>
      </c>
      <c r="L329">
        <v>0.8</v>
      </c>
      <c r="M329">
        <v>0.2</v>
      </c>
      <c r="N329">
        <v>0.6</v>
      </c>
    </row>
    <row r="330" spans="1:14">
      <c r="A330" s="7">
        <v>328</v>
      </c>
      <c r="B330">
        <v>328</v>
      </c>
      <c r="C330">
        <v>0.71317720413208</v>
      </c>
      <c r="D330">
        <v>0.0862201452255249</v>
      </c>
      <c r="E330">
        <v>10</v>
      </c>
      <c r="F330">
        <v>4</v>
      </c>
      <c r="G330">
        <v>0</v>
      </c>
      <c r="H330">
        <v>6</v>
      </c>
      <c r="I330">
        <v>1</v>
      </c>
      <c r="J330">
        <v>0.714285714285714</v>
      </c>
      <c r="K330">
        <v>0.833333333333333</v>
      </c>
      <c r="L330">
        <v>0.4</v>
      </c>
      <c r="M330">
        <v>0.6</v>
      </c>
      <c r="N330">
        <v>0.8</v>
      </c>
    </row>
    <row r="331" spans="1:14">
      <c r="A331" s="7">
        <v>329</v>
      </c>
      <c r="B331">
        <v>329</v>
      </c>
      <c r="C331">
        <v>0.616957664489746</v>
      </c>
      <c r="D331">
        <v>0.128409028053284</v>
      </c>
      <c r="E331">
        <v>9</v>
      </c>
      <c r="F331">
        <v>3</v>
      </c>
      <c r="G331">
        <v>1</v>
      </c>
      <c r="H331">
        <v>7</v>
      </c>
      <c r="I331">
        <v>0.9</v>
      </c>
      <c r="J331">
        <v>0.75</v>
      </c>
      <c r="K331">
        <v>0.818181818181818</v>
      </c>
      <c r="L331">
        <v>0.3</v>
      </c>
      <c r="M331">
        <v>0.6</v>
      </c>
      <c r="N331">
        <v>0.8</v>
      </c>
    </row>
    <row r="332" spans="1:14">
      <c r="A332" s="7">
        <v>330</v>
      </c>
      <c r="B332">
        <v>330</v>
      </c>
      <c r="C332">
        <v>0.746199488639832</v>
      </c>
      <c r="D332">
        <v>0.170079350471497</v>
      </c>
      <c r="E332">
        <v>9</v>
      </c>
      <c r="F332">
        <v>3</v>
      </c>
      <c r="G332">
        <v>1</v>
      </c>
      <c r="H332">
        <v>7</v>
      </c>
      <c r="I332">
        <v>0.9</v>
      </c>
      <c r="J332">
        <v>0.75</v>
      </c>
      <c r="K332">
        <v>0.818181818181818</v>
      </c>
      <c r="L332">
        <v>0.3</v>
      </c>
      <c r="M332">
        <v>0.6</v>
      </c>
      <c r="N332">
        <v>0.8</v>
      </c>
    </row>
    <row r="333" spans="1:14">
      <c r="A333" s="7">
        <v>331</v>
      </c>
      <c r="B333">
        <v>331</v>
      </c>
      <c r="C333">
        <v>0.673345446586609</v>
      </c>
      <c r="D333">
        <v>0.0884199142456055</v>
      </c>
      <c r="E333">
        <v>7</v>
      </c>
      <c r="F333">
        <v>7</v>
      </c>
      <c r="G333">
        <v>3</v>
      </c>
      <c r="H333">
        <v>3</v>
      </c>
      <c r="I333">
        <v>0.7</v>
      </c>
      <c r="J333">
        <v>0.5</v>
      </c>
      <c r="K333">
        <v>0.583333333333333</v>
      </c>
      <c r="L333">
        <v>0.7</v>
      </c>
      <c r="M333">
        <v>0</v>
      </c>
      <c r="N333">
        <v>0.5</v>
      </c>
    </row>
    <row r="334" spans="1:14">
      <c r="A334" s="7">
        <v>332</v>
      </c>
      <c r="B334">
        <v>332</v>
      </c>
      <c r="C334">
        <v>0.564509391784668</v>
      </c>
      <c r="D334">
        <v>0.128810048103332</v>
      </c>
      <c r="E334">
        <v>9</v>
      </c>
      <c r="F334">
        <v>2</v>
      </c>
      <c r="G334">
        <v>1</v>
      </c>
      <c r="H334">
        <v>8</v>
      </c>
      <c r="I334">
        <v>0.9</v>
      </c>
      <c r="J334">
        <v>0.818181818181818</v>
      </c>
      <c r="K334">
        <v>0.857142857142857</v>
      </c>
      <c r="L334">
        <v>0.2</v>
      </c>
      <c r="M334">
        <v>0.7</v>
      </c>
      <c r="N334">
        <v>0.85</v>
      </c>
    </row>
    <row r="335" spans="1:14">
      <c r="A335" s="7">
        <v>333</v>
      </c>
      <c r="B335">
        <v>333</v>
      </c>
      <c r="C335">
        <v>0.874210953712463</v>
      </c>
      <c r="D335">
        <v>0.289362072944641</v>
      </c>
      <c r="E335">
        <v>10</v>
      </c>
      <c r="F335">
        <v>6</v>
      </c>
      <c r="G335">
        <v>0</v>
      </c>
      <c r="H335">
        <v>4</v>
      </c>
      <c r="I335">
        <v>1</v>
      </c>
      <c r="J335">
        <v>0.625</v>
      </c>
      <c r="K335">
        <v>0.769230769230769</v>
      </c>
      <c r="L335">
        <v>0.6</v>
      </c>
      <c r="M335">
        <v>0.4</v>
      </c>
      <c r="N335">
        <v>0.7</v>
      </c>
    </row>
    <row r="336" spans="1:14">
      <c r="A336" s="7">
        <v>334</v>
      </c>
      <c r="B336">
        <v>334</v>
      </c>
      <c r="C336">
        <v>0.49902868270874</v>
      </c>
      <c r="D336">
        <v>0.0853942632675171</v>
      </c>
      <c r="E336">
        <v>7</v>
      </c>
      <c r="F336">
        <v>2</v>
      </c>
      <c r="G336">
        <v>3</v>
      </c>
      <c r="H336">
        <v>8</v>
      </c>
      <c r="I336">
        <v>0.7</v>
      </c>
      <c r="J336">
        <v>0.777777777777778</v>
      </c>
      <c r="K336">
        <v>0.736842105263158</v>
      </c>
      <c r="L336">
        <v>0.2</v>
      </c>
      <c r="M336">
        <v>0.5</v>
      </c>
      <c r="N336">
        <v>0.75</v>
      </c>
    </row>
    <row r="337" spans="1:14">
      <c r="A337" s="7">
        <v>335</v>
      </c>
      <c r="B337">
        <v>335</v>
      </c>
      <c r="C337">
        <v>0.617561340332031</v>
      </c>
      <c r="D337">
        <v>0.0959171056747437</v>
      </c>
      <c r="E337">
        <v>7</v>
      </c>
      <c r="F337">
        <v>4</v>
      </c>
      <c r="G337">
        <v>3</v>
      </c>
      <c r="H337">
        <v>6</v>
      </c>
      <c r="I337">
        <v>0.7</v>
      </c>
      <c r="J337">
        <v>0.636363636363636</v>
      </c>
      <c r="K337">
        <v>0.666666666666667</v>
      </c>
      <c r="L337">
        <v>0.4</v>
      </c>
      <c r="M337">
        <v>0.3</v>
      </c>
      <c r="N337">
        <v>0.65</v>
      </c>
    </row>
    <row r="338" spans="1:14">
      <c r="A338" s="7">
        <v>336</v>
      </c>
      <c r="B338">
        <v>336</v>
      </c>
      <c r="C338">
        <v>0.496845841407776</v>
      </c>
      <c r="D338">
        <v>0.0160514116287231</v>
      </c>
      <c r="E338">
        <v>8</v>
      </c>
      <c r="F338">
        <v>4</v>
      </c>
      <c r="G338">
        <v>2</v>
      </c>
      <c r="H338">
        <v>6</v>
      </c>
      <c r="I338">
        <v>0.8</v>
      </c>
      <c r="J338">
        <v>0.666666666666667</v>
      </c>
      <c r="K338">
        <v>0.727272727272727</v>
      </c>
      <c r="L338">
        <v>0.4</v>
      </c>
      <c r="M338">
        <v>0.4</v>
      </c>
      <c r="N338">
        <v>0.7</v>
      </c>
    </row>
    <row r="339" spans="1:14">
      <c r="A339" s="7">
        <v>337</v>
      </c>
      <c r="B339">
        <v>337</v>
      </c>
      <c r="C339">
        <v>0.619262933731079</v>
      </c>
      <c r="D339">
        <v>0.105476856231689</v>
      </c>
      <c r="E339">
        <v>10</v>
      </c>
      <c r="F339">
        <v>6</v>
      </c>
      <c r="G339">
        <v>0</v>
      </c>
      <c r="H339">
        <v>4</v>
      </c>
      <c r="I339">
        <v>1</v>
      </c>
      <c r="J339">
        <v>0.625</v>
      </c>
      <c r="K339">
        <v>0.769230769230769</v>
      </c>
      <c r="L339">
        <v>0.6</v>
      </c>
      <c r="M339">
        <v>0.4</v>
      </c>
      <c r="N339">
        <v>0.7</v>
      </c>
    </row>
    <row r="340" spans="1:14">
      <c r="A340" s="7">
        <v>338</v>
      </c>
      <c r="B340">
        <v>338</v>
      </c>
      <c r="C340">
        <v>0.587870597839355</v>
      </c>
      <c r="D340">
        <v>0.158023715019226</v>
      </c>
      <c r="E340">
        <v>9</v>
      </c>
      <c r="F340">
        <v>5</v>
      </c>
      <c r="G340">
        <v>1</v>
      </c>
      <c r="H340">
        <v>5</v>
      </c>
      <c r="I340">
        <v>0.9</v>
      </c>
      <c r="J340">
        <v>0.642857142857143</v>
      </c>
      <c r="K340">
        <v>0.75</v>
      </c>
      <c r="L340">
        <v>0.5</v>
      </c>
      <c r="M340">
        <v>0.4</v>
      </c>
      <c r="N340">
        <v>0.7</v>
      </c>
    </row>
    <row r="341" spans="1:14">
      <c r="A341" s="7">
        <v>339</v>
      </c>
      <c r="B341">
        <v>339</v>
      </c>
      <c r="C341">
        <v>0.620162010192871</v>
      </c>
      <c r="D341">
        <v>0.130398631095886</v>
      </c>
      <c r="E341">
        <v>9</v>
      </c>
      <c r="F341">
        <v>3</v>
      </c>
      <c r="G341">
        <v>1</v>
      </c>
      <c r="H341">
        <v>7</v>
      </c>
      <c r="I341">
        <v>0.9</v>
      </c>
      <c r="J341">
        <v>0.75</v>
      </c>
      <c r="K341">
        <v>0.818181818181818</v>
      </c>
      <c r="L341">
        <v>0.3</v>
      </c>
      <c r="M341">
        <v>0.6</v>
      </c>
      <c r="N341">
        <v>0.8</v>
      </c>
    </row>
    <row r="342" spans="1:14">
      <c r="A342" s="7">
        <v>340</v>
      </c>
      <c r="B342">
        <v>340</v>
      </c>
      <c r="C342">
        <v>0.69361400604248</v>
      </c>
      <c r="D342">
        <v>0.279063940048218</v>
      </c>
      <c r="E342">
        <v>9</v>
      </c>
      <c r="F342">
        <v>5</v>
      </c>
      <c r="G342">
        <v>1</v>
      </c>
      <c r="H342">
        <v>5</v>
      </c>
      <c r="I342">
        <v>0.9</v>
      </c>
      <c r="J342">
        <v>0.642857142857143</v>
      </c>
      <c r="K342">
        <v>0.75</v>
      </c>
      <c r="L342">
        <v>0.5</v>
      </c>
      <c r="M342">
        <v>0.4</v>
      </c>
      <c r="N342">
        <v>0.7</v>
      </c>
    </row>
    <row r="343" spans="1:14">
      <c r="A343" s="7">
        <v>341</v>
      </c>
      <c r="B343">
        <v>341</v>
      </c>
      <c r="C343">
        <v>0.682363271713257</v>
      </c>
      <c r="D343">
        <v>0.116019248962402</v>
      </c>
      <c r="E343">
        <v>10</v>
      </c>
      <c r="F343">
        <v>3</v>
      </c>
      <c r="G343">
        <v>0</v>
      </c>
      <c r="H343">
        <v>7</v>
      </c>
      <c r="I343">
        <v>1</v>
      </c>
      <c r="J343">
        <v>0.769230769230769</v>
      </c>
      <c r="K343">
        <v>0.869565217391304</v>
      </c>
      <c r="L343">
        <v>0.3</v>
      </c>
      <c r="M343">
        <v>0.7</v>
      </c>
      <c r="N343">
        <v>0.85</v>
      </c>
    </row>
    <row r="344" spans="1:14">
      <c r="A344" s="7">
        <v>342</v>
      </c>
      <c r="B344">
        <v>342</v>
      </c>
      <c r="C344">
        <v>0.649056434631348</v>
      </c>
      <c r="D344">
        <v>0.0593552589416504</v>
      </c>
      <c r="E344">
        <v>9</v>
      </c>
      <c r="F344">
        <v>4</v>
      </c>
      <c r="G344">
        <v>1</v>
      </c>
      <c r="H344">
        <v>6</v>
      </c>
      <c r="I344">
        <v>0.9</v>
      </c>
      <c r="J344">
        <v>0.692307692307692</v>
      </c>
      <c r="K344">
        <v>0.782608695652174</v>
      </c>
      <c r="L344">
        <v>0.4</v>
      </c>
      <c r="M344">
        <v>0.5</v>
      </c>
      <c r="N344">
        <v>0.75</v>
      </c>
    </row>
    <row r="345" spans="1:14">
      <c r="A345" s="7">
        <v>343</v>
      </c>
      <c r="B345">
        <v>343</v>
      </c>
      <c r="C345">
        <v>0.552314639091492</v>
      </c>
      <c r="D345">
        <v>0.0720086097717285</v>
      </c>
      <c r="E345">
        <v>9</v>
      </c>
      <c r="F345">
        <v>3</v>
      </c>
      <c r="G345">
        <v>1</v>
      </c>
      <c r="H345">
        <v>7</v>
      </c>
      <c r="I345">
        <v>0.9</v>
      </c>
      <c r="J345">
        <v>0.75</v>
      </c>
      <c r="K345">
        <v>0.818181818181818</v>
      </c>
      <c r="L345">
        <v>0.3</v>
      </c>
      <c r="M345">
        <v>0.6</v>
      </c>
      <c r="N345">
        <v>0.8</v>
      </c>
    </row>
    <row r="346" spans="1:14">
      <c r="A346" s="7">
        <v>344</v>
      </c>
      <c r="B346">
        <v>344</v>
      </c>
      <c r="C346">
        <v>0.528125882148743</v>
      </c>
      <c r="D346">
        <v>0.0711038112640381</v>
      </c>
      <c r="E346">
        <v>8</v>
      </c>
      <c r="F346">
        <v>5</v>
      </c>
      <c r="G346">
        <v>2</v>
      </c>
      <c r="H346">
        <v>5</v>
      </c>
      <c r="I346">
        <v>0.8</v>
      </c>
      <c r="J346">
        <v>0.615384615384615</v>
      </c>
      <c r="K346">
        <v>0.695652173913043</v>
      </c>
      <c r="L346">
        <v>0.5</v>
      </c>
      <c r="M346">
        <v>0.3</v>
      </c>
      <c r="N346">
        <v>0.65</v>
      </c>
    </row>
    <row r="347" spans="1:14">
      <c r="A347" s="7">
        <v>345</v>
      </c>
      <c r="B347">
        <v>345</v>
      </c>
      <c r="C347">
        <v>0.597182989120483</v>
      </c>
      <c r="D347">
        <v>0.0755835771560669</v>
      </c>
      <c r="E347">
        <v>10</v>
      </c>
      <c r="F347">
        <v>5</v>
      </c>
      <c r="G347">
        <v>0</v>
      </c>
      <c r="H347">
        <v>5</v>
      </c>
      <c r="I347">
        <v>1</v>
      </c>
      <c r="J347">
        <v>0.666666666666667</v>
      </c>
      <c r="K347">
        <v>0.8</v>
      </c>
      <c r="L347">
        <v>0.5</v>
      </c>
      <c r="M347">
        <v>0.5</v>
      </c>
      <c r="N347">
        <v>0.75</v>
      </c>
    </row>
    <row r="348" spans="1:14">
      <c r="A348" s="7">
        <v>346</v>
      </c>
      <c r="B348">
        <v>346</v>
      </c>
      <c r="C348">
        <v>0.746053576469421</v>
      </c>
      <c r="D348">
        <v>0.173988938331604</v>
      </c>
      <c r="E348">
        <v>9</v>
      </c>
      <c r="F348">
        <v>7</v>
      </c>
      <c r="G348">
        <v>1</v>
      </c>
      <c r="H348">
        <v>3</v>
      </c>
      <c r="I348">
        <v>0.9</v>
      </c>
      <c r="J348">
        <v>0.5625</v>
      </c>
      <c r="K348">
        <v>0.692307692307692</v>
      </c>
      <c r="L348">
        <v>0.7</v>
      </c>
      <c r="M348">
        <v>0.2</v>
      </c>
      <c r="N348">
        <v>0.6</v>
      </c>
    </row>
    <row r="349" spans="1:14">
      <c r="A349" s="7">
        <v>347</v>
      </c>
      <c r="B349">
        <v>347</v>
      </c>
      <c r="C349">
        <v>0.807642936706543</v>
      </c>
      <c r="D349">
        <v>0.11441159248352</v>
      </c>
      <c r="E349">
        <v>10</v>
      </c>
      <c r="F349">
        <v>7</v>
      </c>
      <c r="G349">
        <v>0</v>
      </c>
      <c r="H349">
        <v>3</v>
      </c>
      <c r="I349">
        <v>1</v>
      </c>
      <c r="J349">
        <v>0.588235294117647</v>
      </c>
      <c r="K349">
        <v>0.740740740740741</v>
      </c>
      <c r="L349">
        <v>0.7</v>
      </c>
      <c r="M349">
        <v>0.3</v>
      </c>
      <c r="N349">
        <v>0.65</v>
      </c>
    </row>
    <row r="350" spans="1:14">
      <c r="A350" s="7">
        <v>348</v>
      </c>
      <c r="B350">
        <v>348</v>
      </c>
      <c r="C350">
        <v>0.704671263694763</v>
      </c>
      <c r="D350">
        <v>0.234467625617981</v>
      </c>
      <c r="E350">
        <v>8</v>
      </c>
      <c r="F350">
        <v>5</v>
      </c>
      <c r="G350">
        <v>2</v>
      </c>
      <c r="H350">
        <v>5</v>
      </c>
      <c r="I350">
        <v>0.8</v>
      </c>
      <c r="J350">
        <v>0.615384615384615</v>
      </c>
      <c r="K350">
        <v>0.695652173913043</v>
      </c>
      <c r="L350">
        <v>0.5</v>
      </c>
      <c r="M350">
        <v>0.3</v>
      </c>
      <c r="N350">
        <v>0.65</v>
      </c>
    </row>
    <row r="351" spans="1:14">
      <c r="A351" s="7">
        <v>349</v>
      </c>
      <c r="B351">
        <v>349</v>
      </c>
      <c r="C351">
        <v>0.688700914382935</v>
      </c>
      <c r="D351">
        <v>0.130250453948975</v>
      </c>
      <c r="E351">
        <v>9</v>
      </c>
      <c r="F351">
        <v>3</v>
      </c>
      <c r="G351">
        <v>1</v>
      </c>
      <c r="H351">
        <v>7</v>
      </c>
      <c r="I351">
        <v>0.9</v>
      </c>
      <c r="J351">
        <v>0.75</v>
      </c>
      <c r="K351">
        <v>0.818181818181818</v>
      </c>
      <c r="L351">
        <v>0.3</v>
      </c>
      <c r="M351">
        <v>0.6</v>
      </c>
      <c r="N351">
        <v>0.8</v>
      </c>
    </row>
    <row r="352" spans="1:14">
      <c r="A352" s="7">
        <v>350</v>
      </c>
      <c r="B352">
        <v>350</v>
      </c>
      <c r="C352">
        <v>0.620307922363281</v>
      </c>
      <c r="D352">
        <v>0.0970044136047363</v>
      </c>
      <c r="E352">
        <v>9</v>
      </c>
      <c r="F352">
        <v>3</v>
      </c>
      <c r="G352">
        <v>1</v>
      </c>
      <c r="H352">
        <v>7</v>
      </c>
      <c r="I352">
        <v>0.9</v>
      </c>
      <c r="J352">
        <v>0.75</v>
      </c>
      <c r="K352">
        <v>0.818181818181818</v>
      </c>
      <c r="L352">
        <v>0.3</v>
      </c>
      <c r="M352">
        <v>0.6</v>
      </c>
      <c r="N352">
        <v>0.8</v>
      </c>
    </row>
    <row r="353" spans="1:14">
      <c r="A353" s="7">
        <v>351</v>
      </c>
      <c r="B353">
        <v>351</v>
      </c>
      <c r="C353">
        <v>0.684127926826477</v>
      </c>
      <c r="D353">
        <v>0.0837174654006958</v>
      </c>
      <c r="E353">
        <v>10</v>
      </c>
      <c r="F353">
        <v>5</v>
      </c>
      <c r="G353">
        <v>0</v>
      </c>
      <c r="H353">
        <v>5</v>
      </c>
      <c r="I353">
        <v>1</v>
      </c>
      <c r="J353">
        <v>0.666666666666667</v>
      </c>
      <c r="K353">
        <v>0.8</v>
      </c>
      <c r="L353">
        <v>0.5</v>
      </c>
      <c r="M353">
        <v>0.5</v>
      </c>
      <c r="N353">
        <v>0.75</v>
      </c>
    </row>
    <row r="354" spans="1:14">
      <c r="A354" s="7">
        <v>352</v>
      </c>
      <c r="B354">
        <v>352</v>
      </c>
      <c r="C354">
        <v>0.576392889022827</v>
      </c>
      <c r="D354">
        <v>0.0595012903213501</v>
      </c>
      <c r="E354">
        <v>8</v>
      </c>
      <c r="F354">
        <v>5</v>
      </c>
      <c r="G354">
        <v>2</v>
      </c>
      <c r="H354">
        <v>5</v>
      </c>
      <c r="I354">
        <v>0.8</v>
      </c>
      <c r="J354">
        <v>0.615384615384615</v>
      </c>
      <c r="K354">
        <v>0.695652173913043</v>
      </c>
      <c r="L354">
        <v>0.5</v>
      </c>
      <c r="M354">
        <v>0.3</v>
      </c>
      <c r="N354">
        <v>0.65</v>
      </c>
    </row>
    <row r="355" spans="1:14">
      <c r="A355" s="7">
        <v>353</v>
      </c>
      <c r="B355">
        <v>353</v>
      </c>
      <c r="C355">
        <v>0.400522708892822</v>
      </c>
      <c r="D355">
        <v>0.00647163391113281</v>
      </c>
      <c r="E355">
        <v>10</v>
      </c>
      <c r="F355">
        <v>5</v>
      </c>
      <c r="G355">
        <v>0</v>
      </c>
      <c r="H355">
        <v>5</v>
      </c>
      <c r="I355">
        <v>1</v>
      </c>
      <c r="J355">
        <v>0.666666666666667</v>
      </c>
      <c r="K355">
        <v>0.8</v>
      </c>
      <c r="L355">
        <v>0.5</v>
      </c>
      <c r="M355">
        <v>0.5</v>
      </c>
      <c r="N355">
        <v>0.75</v>
      </c>
    </row>
    <row r="356" spans="1:14">
      <c r="A356" s="7">
        <v>354</v>
      </c>
      <c r="B356">
        <v>354</v>
      </c>
      <c r="C356">
        <v>0.808939099311829</v>
      </c>
      <c r="D356">
        <v>0.152334570884705</v>
      </c>
      <c r="E356">
        <v>8</v>
      </c>
      <c r="F356">
        <v>6</v>
      </c>
      <c r="G356">
        <v>2</v>
      </c>
      <c r="H356">
        <v>4</v>
      </c>
      <c r="I356">
        <v>0.8</v>
      </c>
      <c r="J356">
        <v>0.571428571428572</v>
      </c>
      <c r="K356">
        <v>0.666666666666667</v>
      </c>
      <c r="L356">
        <v>0.6</v>
      </c>
      <c r="M356">
        <v>0.2</v>
      </c>
      <c r="N356">
        <v>0.6</v>
      </c>
    </row>
    <row r="357" spans="1:14">
      <c r="A357" s="7">
        <v>355</v>
      </c>
      <c r="B357">
        <v>355</v>
      </c>
      <c r="C357">
        <v>0.683211803436279</v>
      </c>
      <c r="D357">
        <v>0.133986830711365</v>
      </c>
      <c r="E357">
        <v>9</v>
      </c>
      <c r="F357">
        <v>2</v>
      </c>
      <c r="G357">
        <v>1</v>
      </c>
      <c r="H357">
        <v>8</v>
      </c>
      <c r="I357">
        <v>0.9</v>
      </c>
      <c r="J357">
        <v>0.818181818181818</v>
      </c>
      <c r="K357">
        <v>0.857142857142857</v>
      </c>
      <c r="L357">
        <v>0.2</v>
      </c>
      <c r="M357">
        <v>0.7</v>
      </c>
      <c r="N357">
        <v>0.85</v>
      </c>
    </row>
    <row r="358" spans="1:14">
      <c r="A358" s="7">
        <v>356</v>
      </c>
      <c r="B358">
        <v>356</v>
      </c>
      <c r="C358">
        <v>0.542625546455383</v>
      </c>
      <c r="D358">
        <v>0.0799902677536011</v>
      </c>
      <c r="E358">
        <v>10</v>
      </c>
      <c r="F358">
        <v>7</v>
      </c>
      <c r="G358">
        <v>0</v>
      </c>
      <c r="H358">
        <v>3</v>
      </c>
      <c r="I358">
        <v>1</v>
      </c>
      <c r="J358">
        <v>0.588235294117647</v>
      </c>
      <c r="K358">
        <v>0.740740740740741</v>
      </c>
      <c r="L358">
        <v>0.7</v>
      </c>
      <c r="M358">
        <v>0.3</v>
      </c>
      <c r="N358">
        <v>0.65</v>
      </c>
    </row>
    <row r="359" spans="1:14">
      <c r="A359" s="7">
        <v>357</v>
      </c>
      <c r="B359">
        <v>357</v>
      </c>
      <c r="C359">
        <v>0.676360964775085</v>
      </c>
      <c r="D359">
        <v>0.160744309425354</v>
      </c>
      <c r="E359">
        <v>10</v>
      </c>
      <c r="F359">
        <v>6</v>
      </c>
      <c r="G359">
        <v>0</v>
      </c>
      <c r="H359">
        <v>4</v>
      </c>
      <c r="I359">
        <v>1</v>
      </c>
      <c r="J359">
        <v>0.625</v>
      </c>
      <c r="K359">
        <v>0.769230769230769</v>
      </c>
      <c r="L359">
        <v>0.6</v>
      </c>
      <c r="M359">
        <v>0.4</v>
      </c>
      <c r="N359">
        <v>0.7</v>
      </c>
    </row>
    <row r="360" spans="1:14">
      <c r="A360" s="7">
        <v>358</v>
      </c>
      <c r="B360">
        <v>358</v>
      </c>
      <c r="C360">
        <v>0.764511704444885</v>
      </c>
      <c r="D360">
        <v>0.0849670171737671</v>
      </c>
      <c r="E360">
        <v>8</v>
      </c>
      <c r="F360">
        <v>5</v>
      </c>
      <c r="G360">
        <v>2</v>
      </c>
      <c r="H360">
        <v>5</v>
      </c>
      <c r="I360">
        <v>0.8</v>
      </c>
      <c r="J360">
        <v>0.615384615384615</v>
      </c>
      <c r="K360">
        <v>0.695652173913043</v>
      </c>
      <c r="L360">
        <v>0.5</v>
      </c>
      <c r="M360">
        <v>0.3</v>
      </c>
      <c r="N360">
        <v>0.65</v>
      </c>
    </row>
    <row r="361" spans="1:14">
      <c r="A361" s="7">
        <v>359</v>
      </c>
      <c r="B361">
        <v>359</v>
      </c>
      <c r="C361">
        <v>0.554954648017883</v>
      </c>
      <c r="D361">
        <v>0.107797980308533</v>
      </c>
      <c r="E361">
        <v>6</v>
      </c>
      <c r="F361">
        <v>5</v>
      </c>
      <c r="G361">
        <v>4</v>
      </c>
      <c r="H361">
        <v>5</v>
      </c>
      <c r="I361">
        <v>0.6</v>
      </c>
      <c r="J361">
        <v>0.545454545454545</v>
      </c>
      <c r="K361">
        <v>0.571428571428571</v>
      </c>
      <c r="L361">
        <v>0.5</v>
      </c>
      <c r="M361">
        <v>0.1</v>
      </c>
      <c r="N361">
        <v>0.55</v>
      </c>
    </row>
    <row r="362" spans="1:14">
      <c r="A362" s="7">
        <v>360</v>
      </c>
      <c r="B362">
        <v>360</v>
      </c>
      <c r="C362">
        <v>0.540149927139282</v>
      </c>
      <c r="D362">
        <v>0.0895251035690308</v>
      </c>
      <c r="E362">
        <v>8</v>
      </c>
      <c r="F362">
        <v>5</v>
      </c>
      <c r="G362">
        <v>2</v>
      </c>
      <c r="H362">
        <v>5</v>
      </c>
      <c r="I362">
        <v>0.8</v>
      </c>
      <c r="J362">
        <v>0.615384615384615</v>
      </c>
      <c r="K362">
        <v>0.695652173913043</v>
      </c>
      <c r="L362">
        <v>0.5</v>
      </c>
      <c r="M362">
        <v>0.3</v>
      </c>
      <c r="N362">
        <v>0.65</v>
      </c>
    </row>
    <row r="363" spans="1:14">
      <c r="A363" s="7">
        <v>361</v>
      </c>
      <c r="B363">
        <v>361</v>
      </c>
      <c r="C363">
        <v>0.558312773704529</v>
      </c>
      <c r="D363">
        <v>0.0428614616394043</v>
      </c>
      <c r="E363">
        <v>9</v>
      </c>
      <c r="F363">
        <v>4</v>
      </c>
      <c r="G363">
        <v>1</v>
      </c>
      <c r="H363">
        <v>6</v>
      </c>
      <c r="I363">
        <v>0.9</v>
      </c>
      <c r="J363">
        <v>0.692307692307692</v>
      </c>
      <c r="K363">
        <v>0.782608695652174</v>
      </c>
      <c r="L363">
        <v>0.4</v>
      </c>
      <c r="M363">
        <v>0.5</v>
      </c>
      <c r="N363">
        <v>0.75</v>
      </c>
    </row>
    <row r="364" spans="1:14">
      <c r="A364" s="7">
        <v>362</v>
      </c>
      <c r="B364">
        <v>362</v>
      </c>
      <c r="C364">
        <v>0.619126200675964</v>
      </c>
      <c r="D364">
        <v>0.0245329141616821</v>
      </c>
      <c r="E364">
        <v>8</v>
      </c>
      <c r="F364">
        <v>5</v>
      </c>
      <c r="G364">
        <v>2</v>
      </c>
      <c r="H364">
        <v>5</v>
      </c>
      <c r="I364">
        <v>0.8</v>
      </c>
      <c r="J364">
        <v>0.615384615384615</v>
      </c>
      <c r="K364">
        <v>0.695652173913043</v>
      </c>
      <c r="L364">
        <v>0.5</v>
      </c>
      <c r="M364">
        <v>0.3</v>
      </c>
      <c r="N364">
        <v>0.65</v>
      </c>
    </row>
    <row r="365" spans="1:14">
      <c r="A365" s="7">
        <v>363</v>
      </c>
      <c r="B365">
        <v>363</v>
      </c>
      <c r="C365">
        <v>0.49894392490387</v>
      </c>
      <c r="D365">
        <v>0.0628542900085449</v>
      </c>
      <c r="E365">
        <v>9</v>
      </c>
      <c r="F365">
        <v>4</v>
      </c>
      <c r="G365">
        <v>1</v>
      </c>
      <c r="H365">
        <v>6</v>
      </c>
      <c r="I365">
        <v>0.9</v>
      </c>
      <c r="J365">
        <v>0.692307692307692</v>
      </c>
      <c r="K365">
        <v>0.782608695652174</v>
      </c>
      <c r="L365">
        <v>0.4</v>
      </c>
      <c r="M365">
        <v>0.5</v>
      </c>
      <c r="N365">
        <v>0.75</v>
      </c>
    </row>
    <row r="366" spans="1:14">
      <c r="A366" s="7">
        <v>364</v>
      </c>
      <c r="B366">
        <v>364</v>
      </c>
      <c r="C366">
        <v>0.634941577911377</v>
      </c>
      <c r="D366">
        <v>0.159549355506897</v>
      </c>
      <c r="E366">
        <v>9</v>
      </c>
      <c r="F366">
        <v>5</v>
      </c>
      <c r="G366">
        <v>1</v>
      </c>
      <c r="H366">
        <v>5</v>
      </c>
      <c r="I366">
        <v>0.9</v>
      </c>
      <c r="J366">
        <v>0.642857142857143</v>
      </c>
      <c r="K366">
        <v>0.75</v>
      </c>
      <c r="L366">
        <v>0.5</v>
      </c>
      <c r="M366">
        <v>0.4</v>
      </c>
      <c r="N366">
        <v>0.7</v>
      </c>
    </row>
    <row r="367" spans="1:14">
      <c r="A367" s="7">
        <v>365</v>
      </c>
      <c r="B367">
        <v>365</v>
      </c>
      <c r="C367">
        <v>0.721932530403137</v>
      </c>
      <c r="D367">
        <v>0.165367007255554</v>
      </c>
      <c r="E367">
        <v>8</v>
      </c>
      <c r="F367">
        <v>5</v>
      </c>
      <c r="G367">
        <v>2</v>
      </c>
      <c r="H367">
        <v>5</v>
      </c>
      <c r="I367">
        <v>0.8</v>
      </c>
      <c r="J367">
        <v>0.615384615384615</v>
      </c>
      <c r="K367">
        <v>0.695652173913043</v>
      </c>
      <c r="L367">
        <v>0.5</v>
      </c>
      <c r="M367">
        <v>0.3</v>
      </c>
      <c r="N367">
        <v>0.65</v>
      </c>
    </row>
    <row r="368" spans="1:14">
      <c r="A368" s="7">
        <v>366</v>
      </c>
      <c r="B368">
        <v>366</v>
      </c>
      <c r="C368">
        <v>0.610964775085449</v>
      </c>
      <c r="D368">
        <v>0.072288990020752</v>
      </c>
      <c r="E368">
        <v>7</v>
      </c>
      <c r="F368">
        <v>6</v>
      </c>
      <c r="G368">
        <v>3</v>
      </c>
      <c r="H368">
        <v>4</v>
      </c>
      <c r="I368">
        <v>0.7</v>
      </c>
      <c r="J368">
        <v>0.538461538461539</v>
      </c>
      <c r="K368">
        <v>0.608695652173913</v>
      </c>
      <c r="L368">
        <v>0.6</v>
      </c>
      <c r="M368">
        <v>0.1</v>
      </c>
      <c r="N368">
        <v>0.55</v>
      </c>
    </row>
    <row r="369" spans="1:14">
      <c r="A369" s="7">
        <v>367</v>
      </c>
      <c r="B369">
        <v>367</v>
      </c>
      <c r="C369">
        <v>0.498857617378235</v>
      </c>
      <c r="D369">
        <v>0.102003931999207</v>
      </c>
      <c r="E369">
        <v>9</v>
      </c>
      <c r="F369">
        <v>4</v>
      </c>
      <c r="G369">
        <v>1</v>
      </c>
      <c r="H369">
        <v>6</v>
      </c>
      <c r="I369">
        <v>0.9</v>
      </c>
      <c r="J369">
        <v>0.692307692307692</v>
      </c>
      <c r="K369">
        <v>0.782608695652174</v>
      </c>
      <c r="L369">
        <v>0.4</v>
      </c>
      <c r="M369">
        <v>0.5</v>
      </c>
      <c r="N369">
        <v>0.75</v>
      </c>
    </row>
    <row r="370" spans="1:14">
      <c r="A370" s="7">
        <v>368</v>
      </c>
      <c r="B370">
        <v>368</v>
      </c>
      <c r="C370">
        <v>0.64323902130127</v>
      </c>
      <c r="D370">
        <v>0.127977132797241</v>
      </c>
      <c r="E370">
        <v>7</v>
      </c>
      <c r="F370">
        <v>5</v>
      </c>
      <c r="G370">
        <v>3</v>
      </c>
      <c r="H370">
        <v>5</v>
      </c>
      <c r="I370">
        <v>0.7</v>
      </c>
      <c r="J370">
        <v>0.583333333333333</v>
      </c>
      <c r="K370">
        <v>0.636363636363636</v>
      </c>
      <c r="L370">
        <v>0.5</v>
      </c>
      <c r="M370">
        <v>0.2</v>
      </c>
      <c r="N370">
        <v>0.6</v>
      </c>
    </row>
    <row r="371" spans="1:14">
      <c r="A371" s="7">
        <v>369</v>
      </c>
      <c r="B371">
        <v>369</v>
      </c>
      <c r="C371">
        <v>0.619050025939941</v>
      </c>
      <c r="D371">
        <v>0.088599681854248</v>
      </c>
      <c r="E371">
        <v>9</v>
      </c>
      <c r="F371">
        <v>3</v>
      </c>
      <c r="G371">
        <v>1</v>
      </c>
      <c r="H371">
        <v>7</v>
      </c>
      <c r="I371">
        <v>0.9</v>
      </c>
      <c r="J371">
        <v>0.75</v>
      </c>
      <c r="K371">
        <v>0.818181818181818</v>
      </c>
      <c r="L371">
        <v>0.3</v>
      </c>
      <c r="M371">
        <v>0.6</v>
      </c>
      <c r="N371">
        <v>0.8</v>
      </c>
    </row>
    <row r="372" spans="1:14">
      <c r="A372" s="7">
        <v>370</v>
      </c>
      <c r="B372">
        <v>370</v>
      </c>
      <c r="C372">
        <v>0.467386841773987</v>
      </c>
      <c r="D372">
        <v>0.104100823402405</v>
      </c>
      <c r="E372">
        <v>7</v>
      </c>
      <c r="F372">
        <v>4</v>
      </c>
      <c r="G372">
        <v>3</v>
      </c>
      <c r="H372">
        <v>6</v>
      </c>
      <c r="I372">
        <v>0.7</v>
      </c>
      <c r="J372">
        <v>0.636363636363636</v>
      </c>
      <c r="K372">
        <v>0.666666666666667</v>
      </c>
      <c r="L372">
        <v>0.4</v>
      </c>
      <c r="M372">
        <v>0.3</v>
      </c>
      <c r="N372">
        <v>0.65</v>
      </c>
    </row>
    <row r="373" spans="1:14">
      <c r="A373" s="7">
        <v>371</v>
      </c>
      <c r="B373">
        <v>371</v>
      </c>
      <c r="C373">
        <v>0.61618435382843</v>
      </c>
      <c r="D373">
        <v>0.125104665756226</v>
      </c>
      <c r="E373">
        <v>9</v>
      </c>
      <c r="F373">
        <v>6</v>
      </c>
      <c r="G373">
        <v>1</v>
      </c>
      <c r="H373">
        <v>4</v>
      </c>
      <c r="I373">
        <v>0.9</v>
      </c>
      <c r="J373">
        <v>0.6</v>
      </c>
      <c r="K373">
        <v>0.72</v>
      </c>
      <c r="L373">
        <v>0.6</v>
      </c>
      <c r="M373">
        <v>0.3</v>
      </c>
      <c r="N373">
        <v>0.65</v>
      </c>
    </row>
    <row r="374" spans="1:14">
      <c r="A374" s="7">
        <v>372</v>
      </c>
      <c r="B374">
        <v>372</v>
      </c>
      <c r="C374">
        <v>0.674781918525696</v>
      </c>
      <c r="D374">
        <v>0.0981770753860474</v>
      </c>
      <c r="E374">
        <v>9</v>
      </c>
      <c r="F374">
        <v>3</v>
      </c>
      <c r="G374">
        <v>1</v>
      </c>
      <c r="H374">
        <v>7</v>
      </c>
      <c r="I374">
        <v>0.9</v>
      </c>
      <c r="J374">
        <v>0.75</v>
      </c>
      <c r="K374">
        <v>0.818181818181818</v>
      </c>
      <c r="L374">
        <v>0.3</v>
      </c>
      <c r="M374">
        <v>0.6</v>
      </c>
      <c r="N374">
        <v>0.8</v>
      </c>
    </row>
    <row r="375" spans="1:14">
      <c r="A375" s="7">
        <v>373</v>
      </c>
      <c r="B375">
        <v>373</v>
      </c>
      <c r="C375">
        <v>0.695722937583923</v>
      </c>
      <c r="D375">
        <v>0.0393593311309815</v>
      </c>
      <c r="E375">
        <v>6</v>
      </c>
      <c r="F375">
        <v>4</v>
      </c>
      <c r="G375">
        <v>4</v>
      </c>
      <c r="H375">
        <v>6</v>
      </c>
      <c r="I375">
        <v>0.6</v>
      </c>
      <c r="J375">
        <v>0.6</v>
      </c>
      <c r="K375">
        <v>0.6</v>
      </c>
      <c r="L375">
        <v>0.4</v>
      </c>
      <c r="M375">
        <v>0.2</v>
      </c>
      <c r="N375">
        <v>0.6</v>
      </c>
    </row>
    <row r="376" spans="1:14">
      <c r="A376" s="7">
        <v>374</v>
      </c>
      <c r="B376">
        <v>374</v>
      </c>
      <c r="C376">
        <v>0.570914268493652</v>
      </c>
      <c r="D376">
        <v>0.077289342880249</v>
      </c>
      <c r="E376">
        <v>9</v>
      </c>
      <c r="F376">
        <v>2</v>
      </c>
      <c r="G376">
        <v>1</v>
      </c>
      <c r="H376">
        <v>8</v>
      </c>
      <c r="I376">
        <v>0.9</v>
      </c>
      <c r="J376">
        <v>0.818181818181818</v>
      </c>
      <c r="K376">
        <v>0.857142857142857</v>
      </c>
      <c r="L376">
        <v>0.2</v>
      </c>
      <c r="M376">
        <v>0.7</v>
      </c>
      <c r="N376">
        <v>0.85</v>
      </c>
    </row>
    <row r="377" spans="1:14">
      <c r="A377" s="7">
        <v>375</v>
      </c>
      <c r="B377">
        <v>375</v>
      </c>
      <c r="C377">
        <v>0.62134850025177</v>
      </c>
      <c r="D377">
        <v>0.104437232017517</v>
      </c>
      <c r="E377">
        <v>9</v>
      </c>
      <c r="F377">
        <v>2</v>
      </c>
      <c r="G377">
        <v>1</v>
      </c>
      <c r="H377">
        <v>8</v>
      </c>
      <c r="I377">
        <v>0.9</v>
      </c>
      <c r="J377">
        <v>0.818181818181818</v>
      </c>
      <c r="K377">
        <v>0.857142857142857</v>
      </c>
      <c r="L377">
        <v>0.2</v>
      </c>
      <c r="M377">
        <v>0.7</v>
      </c>
      <c r="N377">
        <v>0.85</v>
      </c>
    </row>
    <row r="378" spans="1:14">
      <c r="A378" s="7">
        <v>376</v>
      </c>
      <c r="B378">
        <v>376</v>
      </c>
      <c r="C378">
        <v>0.618882536888123</v>
      </c>
      <c r="D378">
        <v>0.095176100730896</v>
      </c>
      <c r="E378">
        <v>10</v>
      </c>
      <c r="F378">
        <v>5</v>
      </c>
      <c r="G378">
        <v>0</v>
      </c>
      <c r="H378">
        <v>5</v>
      </c>
      <c r="I378">
        <v>1</v>
      </c>
      <c r="J378">
        <v>0.666666666666667</v>
      </c>
      <c r="K378">
        <v>0.8</v>
      </c>
      <c r="L378">
        <v>0.5</v>
      </c>
      <c r="M378">
        <v>0.5</v>
      </c>
      <c r="N378">
        <v>0.75</v>
      </c>
    </row>
    <row r="379" spans="1:14">
      <c r="A379" s="7">
        <v>377</v>
      </c>
      <c r="B379">
        <v>377</v>
      </c>
      <c r="C379">
        <v>0.723507881164551</v>
      </c>
      <c r="D379">
        <v>0.161765575408935</v>
      </c>
      <c r="E379">
        <v>10</v>
      </c>
      <c r="F379">
        <v>7</v>
      </c>
      <c r="G379">
        <v>0</v>
      </c>
      <c r="H379">
        <v>3</v>
      </c>
      <c r="I379">
        <v>1</v>
      </c>
      <c r="J379">
        <v>0.588235294117647</v>
      </c>
      <c r="K379">
        <v>0.740740740740741</v>
      </c>
      <c r="L379">
        <v>0.7</v>
      </c>
      <c r="M379">
        <v>0.3</v>
      </c>
      <c r="N379">
        <v>0.65</v>
      </c>
    </row>
    <row r="380" spans="1:14">
      <c r="A380" s="7">
        <v>378</v>
      </c>
      <c r="B380">
        <v>378</v>
      </c>
      <c r="C380">
        <v>0.693980813026428</v>
      </c>
      <c r="D380">
        <v>0.129968047142029</v>
      </c>
      <c r="E380">
        <v>10</v>
      </c>
      <c r="F380">
        <v>5</v>
      </c>
      <c r="G380">
        <v>0</v>
      </c>
      <c r="H380">
        <v>5</v>
      </c>
      <c r="I380">
        <v>1</v>
      </c>
      <c r="J380">
        <v>0.666666666666667</v>
      </c>
      <c r="K380">
        <v>0.8</v>
      </c>
      <c r="L380">
        <v>0.5</v>
      </c>
      <c r="M380">
        <v>0.5</v>
      </c>
      <c r="N380">
        <v>0.75</v>
      </c>
    </row>
    <row r="381" spans="1:14">
      <c r="A381" s="7">
        <v>379</v>
      </c>
      <c r="B381">
        <v>379</v>
      </c>
      <c r="C381">
        <v>0.763228416442871</v>
      </c>
      <c r="D381">
        <v>0.146036624908447</v>
      </c>
      <c r="E381">
        <v>10</v>
      </c>
      <c r="F381">
        <v>6</v>
      </c>
      <c r="G381">
        <v>0</v>
      </c>
      <c r="H381">
        <v>4</v>
      </c>
      <c r="I381">
        <v>1</v>
      </c>
      <c r="J381">
        <v>0.625</v>
      </c>
      <c r="K381">
        <v>0.769230769230769</v>
      </c>
      <c r="L381">
        <v>0.6</v>
      </c>
      <c r="M381">
        <v>0.4</v>
      </c>
      <c r="N381">
        <v>0.7</v>
      </c>
    </row>
    <row r="382" spans="1:14">
      <c r="A382" s="7">
        <v>380</v>
      </c>
      <c r="B382">
        <v>380</v>
      </c>
      <c r="C382">
        <v>0.71546459197998</v>
      </c>
      <c r="D382">
        <v>0.139234304428101</v>
      </c>
      <c r="E382">
        <v>7</v>
      </c>
      <c r="F382">
        <v>7</v>
      </c>
      <c r="G382">
        <v>3</v>
      </c>
      <c r="H382">
        <v>3</v>
      </c>
      <c r="I382">
        <v>0.7</v>
      </c>
      <c r="J382">
        <v>0.5</v>
      </c>
      <c r="K382">
        <v>0.583333333333333</v>
      </c>
      <c r="L382">
        <v>0.7</v>
      </c>
      <c r="M382">
        <v>0</v>
      </c>
      <c r="N382">
        <v>0.5</v>
      </c>
    </row>
    <row r="383" spans="1:14">
      <c r="A383" s="7">
        <v>381</v>
      </c>
      <c r="B383">
        <v>381</v>
      </c>
      <c r="C383">
        <v>0.624545931816101</v>
      </c>
      <c r="D383">
        <v>0.10095739364624</v>
      </c>
      <c r="E383">
        <v>8</v>
      </c>
      <c r="F383">
        <v>6</v>
      </c>
      <c r="G383">
        <v>2</v>
      </c>
      <c r="H383">
        <v>4</v>
      </c>
      <c r="I383">
        <v>0.8</v>
      </c>
      <c r="J383">
        <v>0.571428571428572</v>
      </c>
      <c r="K383">
        <v>0.666666666666667</v>
      </c>
      <c r="L383">
        <v>0.6</v>
      </c>
      <c r="M383">
        <v>0.2</v>
      </c>
      <c r="N383">
        <v>0.6</v>
      </c>
    </row>
    <row r="384" spans="1:14">
      <c r="A384" s="7">
        <v>382</v>
      </c>
      <c r="B384">
        <v>382</v>
      </c>
      <c r="C384">
        <v>0.491373777389526</v>
      </c>
      <c r="D384">
        <v>0.0808792114257812</v>
      </c>
      <c r="E384">
        <v>9</v>
      </c>
      <c r="F384">
        <v>7</v>
      </c>
      <c r="G384">
        <v>1</v>
      </c>
      <c r="H384">
        <v>3</v>
      </c>
      <c r="I384">
        <v>0.9</v>
      </c>
      <c r="J384">
        <v>0.5625</v>
      </c>
      <c r="K384">
        <v>0.692307692307692</v>
      </c>
      <c r="L384">
        <v>0.7</v>
      </c>
      <c r="M384">
        <v>0.2</v>
      </c>
      <c r="N384">
        <v>0.6</v>
      </c>
    </row>
    <row r="385" spans="1:14">
      <c r="A385" s="7">
        <v>383</v>
      </c>
      <c r="B385">
        <v>383</v>
      </c>
      <c r="C385">
        <v>0.619995594024658</v>
      </c>
      <c r="D385">
        <v>0.106574416160583</v>
      </c>
      <c r="E385">
        <v>9</v>
      </c>
      <c r="F385">
        <v>5</v>
      </c>
      <c r="G385">
        <v>1</v>
      </c>
      <c r="H385">
        <v>5</v>
      </c>
      <c r="I385">
        <v>0.9</v>
      </c>
      <c r="J385">
        <v>0.642857142857143</v>
      </c>
      <c r="K385">
        <v>0.75</v>
      </c>
      <c r="L385">
        <v>0.5</v>
      </c>
      <c r="M385">
        <v>0.4</v>
      </c>
      <c r="N385">
        <v>0.7</v>
      </c>
    </row>
    <row r="386" spans="1:14">
      <c r="A386" s="7">
        <v>384</v>
      </c>
      <c r="B386">
        <v>384</v>
      </c>
      <c r="C386">
        <v>0.611003994941711</v>
      </c>
      <c r="D386">
        <v>0.0663961172103882</v>
      </c>
      <c r="E386">
        <v>9</v>
      </c>
      <c r="F386">
        <v>4</v>
      </c>
      <c r="G386">
        <v>1</v>
      </c>
      <c r="H386">
        <v>6</v>
      </c>
      <c r="I386">
        <v>0.9</v>
      </c>
      <c r="J386">
        <v>0.692307692307692</v>
      </c>
      <c r="K386">
        <v>0.782608695652174</v>
      </c>
      <c r="L386">
        <v>0.4</v>
      </c>
      <c r="M386">
        <v>0.5</v>
      </c>
      <c r="N386">
        <v>0.75</v>
      </c>
    </row>
    <row r="387" spans="1:14">
      <c r="A387" s="7">
        <v>385</v>
      </c>
      <c r="B387">
        <v>385</v>
      </c>
      <c r="C387">
        <v>0.560110569000244</v>
      </c>
      <c r="D387">
        <v>0.0777961015701294</v>
      </c>
      <c r="E387">
        <v>9</v>
      </c>
      <c r="F387">
        <v>3</v>
      </c>
      <c r="G387">
        <v>1</v>
      </c>
      <c r="H387">
        <v>7</v>
      </c>
      <c r="I387">
        <v>0.9</v>
      </c>
      <c r="J387">
        <v>0.75</v>
      </c>
      <c r="K387">
        <v>0.818181818181818</v>
      </c>
      <c r="L387">
        <v>0.3</v>
      </c>
      <c r="M387">
        <v>0.6</v>
      </c>
      <c r="N387">
        <v>0.8</v>
      </c>
    </row>
    <row r="388" spans="1:14">
      <c r="A388" s="7">
        <v>386</v>
      </c>
      <c r="B388">
        <v>386</v>
      </c>
      <c r="C388">
        <v>0.612262487411499</v>
      </c>
      <c r="D388">
        <v>0.130377411842346</v>
      </c>
      <c r="E388">
        <v>7</v>
      </c>
      <c r="F388">
        <v>7</v>
      </c>
      <c r="G388">
        <v>3</v>
      </c>
      <c r="H388">
        <v>3</v>
      </c>
      <c r="I388">
        <v>0.7</v>
      </c>
      <c r="J388">
        <v>0.5</v>
      </c>
      <c r="K388">
        <v>0.583333333333333</v>
      </c>
      <c r="L388">
        <v>0.7</v>
      </c>
      <c r="M388">
        <v>0</v>
      </c>
      <c r="N388">
        <v>0.5</v>
      </c>
    </row>
    <row r="389" spans="1:14">
      <c r="A389" s="7">
        <v>387</v>
      </c>
      <c r="B389">
        <v>387</v>
      </c>
      <c r="C389">
        <v>0.639323949813843</v>
      </c>
      <c r="D389">
        <v>0.139340281486511</v>
      </c>
      <c r="E389">
        <v>9</v>
      </c>
      <c r="F389">
        <v>4</v>
      </c>
      <c r="G389">
        <v>1</v>
      </c>
      <c r="H389">
        <v>6</v>
      </c>
      <c r="I389">
        <v>0.9</v>
      </c>
      <c r="J389">
        <v>0.692307692307692</v>
      </c>
      <c r="K389">
        <v>0.782608695652174</v>
      </c>
      <c r="L389">
        <v>0.4</v>
      </c>
      <c r="M389">
        <v>0.5</v>
      </c>
      <c r="N389">
        <v>0.75</v>
      </c>
    </row>
    <row r="390" spans="1:14">
      <c r="A390" s="7">
        <v>388</v>
      </c>
      <c r="B390">
        <v>388</v>
      </c>
      <c r="C390">
        <v>0.586038947105408</v>
      </c>
      <c r="D390">
        <v>0.0887719392776489</v>
      </c>
      <c r="E390">
        <v>9</v>
      </c>
      <c r="F390">
        <v>6</v>
      </c>
      <c r="G390">
        <v>1</v>
      </c>
      <c r="H390">
        <v>4</v>
      </c>
      <c r="I390">
        <v>0.9</v>
      </c>
      <c r="J390">
        <v>0.6</v>
      </c>
      <c r="K390">
        <v>0.72</v>
      </c>
      <c r="L390">
        <v>0.6</v>
      </c>
      <c r="M390">
        <v>0.3</v>
      </c>
      <c r="N390">
        <v>0.65</v>
      </c>
    </row>
    <row r="391" spans="1:14">
      <c r="A391" s="7">
        <v>389</v>
      </c>
      <c r="B391">
        <v>389</v>
      </c>
      <c r="C391">
        <v>0.603476166725159</v>
      </c>
      <c r="D391">
        <v>0.128153085708618</v>
      </c>
      <c r="E391">
        <v>8</v>
      </c>
      <c r="F391">
        <v>3</v>
      </c>
      <c r="G391">
        <v>2</v>
      </c>
      <c r="H391">
        <v>7</v>
      </c>
      <c r="I391">
        <v>0.8</v>
      </c>
      <c r="J391">
        <v>0.727272727272727</v>
      </c>
      <c r="K391">
        <v>0.761904761904762</v>
      </c>
      <c r="L391">
        <v>0.3</v>
      </c>
      <c r="M391">
        <v>0.5</v>
      </c>
      <c r="N391">
        <v>0.75</v>
      </c>
    </row>
    <row r="392" spans="1:14">
      <c r="A392" s="7">
        <v>390</v>
      </c>
      <c r="B392">
        <v>390</v>
      </c>
      <c r="C392">
        <v>0.742583513259888</v>
      </c>
      <c r="D392">
        <v>0.163344383239746</v>
      </c>
      <c r="E392">
        <v>10</v>
      </c>
      <c r="F392">
        <v>4</v>
      </c>
      <c r="G392">
        <v>0</v>
      </c>
      <c r="H392">
        <v>6</v>
      </c>
      <c r="I392">
        <v>1</v>
      </c>
      <c r="J392">
        <v>0.714285714285714</v>
      </c>
      <c r="K392">
        <v>0.833333333333333</v>
      </c>
      <c r="L392">
        <v>0.4</v>
      </c>
      <c r="M392">
        <v>0.6</v>
      </c>
      <c r="N392">
        <v>0.8</v>
      </c>
    </row>
    <row r="393" spans="1:14">
      <c r="A393" s="7">
        <v>391</v>
      </c>
      <c r="B393">
        <v>391</v>
      </c>
      <c r="C393">
        <v>0.53727924823761</v>
      </c>
      <c r="D393">
        <v>0.0164142847061157</v>
      </c>
      <c r="E393">
        <v>10</v>
      </c>
      <c r="F393">
        <v>6</v>
      </c>
      <c r="G393">
        <v>0</v>
      </c>
      <c r="H393">
        <v>4</v>
      </c>
      <c r="I393">
        <v>1</v>
      </c>
      <c r="J393">
        <v>0.625</v>
      </c>
      <c r="K393">
        <v>0.769230769230769</v>
      </c>
      <c r="L393">
        <v>0.6</v>
      </c>
      <c r="M393">
        <v>0.4</v>
      </c>
      <c r="N393">
        <v>0.7</v>
      </c>
    </row>
    <row r="394" spans="1:14">
      <c r="A394" s="7">
        <v>392</v>
      </c>
      <c r="B394">
        <v>392</v>
      </c>
      <c r="C394">
        <v>0.741052031517029</v>
      </c>
      <c r="D394">
        <v>0.203339219093323</v>
      </c>
      <c r="E394">
        <v>9</v>
      </c>
      <c r="F394">
        <v>5</v>
      </c>
      <c r="G394">
        <v>1</v>
      </c>
      <c r="H394">
        <v>5</v>
      </c>
      <c r="I394">
        <v>0.9</v>
      </c>
      <c r="J394">
        <v>0.642857142857143</v>
      </c>
      <c r="K394">
        <v>0.75</v>
      </c>
      <c r="L394">
        <v>0.5</v>
      </c>
      <c r="M394">
        <v>0.4</v>
      </c>
      <c r="N394">
        <v>0.7</v>
      </c>
    </row>
    <row r="395" spans="1:14">
      <c r="A395" s="7">
        <v>393</v>
      </c>
      <c r="B395">
        <v>393</v>
      </c>
      <c r="C395">
        <v>0.630184412002563</v>
      </c>
      <c r="D395">
        <v>0.0430662631988525</v>
      </c>
      <c r="E395">
        <v>9</v>
      </c>
      <c r="F395">
        <v>5</v>
      </c>
      <c r="G395">
        <v>1</v>
      </c>
      <c r="H395">
        <v>5</v>
      </c>
      <c r="I395">
        <v>0.9</v>
      </c>
      <c r="J395">
        <v>0.642857142857143</v>
      </c>
      <c r="K395">
        <v>0.75</v>
      </c>
      <c r="L395">
        <v>0.5</v>
      </c>
      <c r="M395">
        <v>0.4</v>
      </c>
      <c r="N395">
        <v>0.7</v>
      </c>
    </row>
    <row r="396" spans="1:14">
      <c r="A396" s="7">
        <v>394</v>
      </c>
      <c r="B396">
        <v>394</v>
      </c>
      <c r="C396">
        <v>0.611793041229248</v>
      </c>
      <c r="D396">
        <v>0.229255795478821</v>
      </c>
      <c r="E396">
        <v>8</v>
      </c>
      <c r="F396">
        <v>6</v>
      </c>
      <c r="G396">
        <v>2</v>
      </c>
      <c r="H396">
        <v>4</v>
      </c>
      <c r="I396">
        <v>0.8</v>
      </c>
      <c r="J396">
        <v>0.571428571428572</v>
      </c>
      <c r="K396">
        <v>0.666666666666667</v>
      </c>
      <c r="L396">
        <v>0.6</v>
      </c>
      <c r="M396">
        <v>0.2</v>
      </c>
      <c r="N396">
        <v>0.6</v>
      </c>
    </row>
    <row r="397" spans="1:14">
      <c r="A397" s="7">
        <v>395</v>
      </c>
      <c r="B397">
        <v>395</v>
      </c>
      <c r="C397">
        <v>0.563697099685669</v>
      </c>
      <c r="D397">
        <v>0.130377411842346</v>
      </c>
      <c r="E397">
        <v>8</v>
      </c>
      <c r="F397">
        <v>4</v>
      </c>
      <c r="G397">
        <v>2</v>
      </c>
      <c r="H397">
        <v>6</v>
      </c>
      <c r="I397">
        <v>0.8</v>
      </c>
      <c r="J397">
        <v>0.666666666666667</v>
      </c>
      <c r="K397">
        <v>0.727272727272727</v>
      </c>
      <c r="L397">
        <v>0.4</v>
      </c>
      <c r="M397">
        <v>0.4</v>
      </c>
      <c r="N397">
        <v>0.7</v>
      </c>
    </row>
    <row r="398" spans="1:14">
      <c r="A398" s="7">
        <v>396</v>
      </c>
      <c r="B398">
        <v>396</v>
      </c>
      <c r="C398">
        <v>0.615647792816162</v>
      </c>
      <c r="D398">
        <v>0.24639880657196</v>
      </c>
      <c r="E398">
        <v>8</v>
      </c>
      <c r="F398">
        <v>3</v>
      </c>
      <c r="G398">
        <v>2</v>
      </c>
      <c r="H398">
        <v>7</v>
      </c>
      <c r="I398">
        <v>0.8</v>
      </c>
      <c r="J398">
        <v>0.727272727272727</v>
      </c>
      <c r="K398">
        <v>0.761904761904762</v>
      </c>
      <c r="L398">
        <v>0.3</v>
      </c>
      <c r="M398">
        <v>0.5</v>
      </c>
      <c r="N398">
        <v>0.75</v>
      </c>
    </row>
    <row r="399" spans="1:14">
      <c r="A399" s="7">
        <v>397</v>
      </c>
      <c r="B399">
        <v>397</v>
      </c>
      <c r="C399">
        <v>0.55477249622345</v>
      </c>
      <c r="D399">
        <v>0.0768914222717285</v>
      </c>
      <c r="E399">
        <v>9</v>
      </c>
      <c r="F399">
        <v>5</v>
      </c>
      <c r="G399">
        <v>1</v>
      </c>
      <c r="H399">
        <v>5</v>
      </c>
      <c r="I399">
        <v>0.9</v>
      </c>
      <c r="J399">
        <v>0.642857142857143</v>
      </c>
      <c r="K399">
        <v>0.75</v>
      </c>
      <c r="L399">
        <v>0.5</v>
      </c>
      <c r="M399">
        <v>0.4</v>
      </c>
      <c r="N399">
        <v>0.7</v>
      </c>
    </row>
    <row r="400" spans="1:14">
      <c r="A400" s="7">
        <v>398</v>
      </c>
      <c r="B400">
        <v>398</v>
      </c>
      <c r="C400">
        <v>0.556224703788757</v>
      </c>
      <c r="D400">
        <v>0.0652028322219849</v>
      </c>
      <c r="E400">
        <v>9</v>
      </c>
      <c r="F400">
        <v>4</v>
      </c>
      <c r="G400">
        <v>1</v>
      </c>
      <c r="H400">
        <v>6</v>
      </c>
      <c r="I400">
        <v>0.9</v>
      </c>
      <c r="J400">
        <v>0.692307692307692</v>
      </c>
      <c r="K400">
        <v>0.782608695652174</v>
      </c>
      <c r="L400">
        <v>0.4</v>
      </c>
      <c r="M400">
        <v>0.5</v>
      </c>
      <c r="N400">
        <v>0.75</v>
      </c>
    </row>
    <row r="401" spans="1:14">
      <c r="A401" s="7">
        <v>399</v>
      </c>
      <c r="B401">
        <v>399</v>
      </c>
      <c r="C401">
        <v>0.716256022453308</v>
      </c>
      <c r="D401">
        <v>0.069300651550293</v>
      </c>
      <c r="E401">
        <v>10</v>
      </c>
      <c r="F401">
        <v>4</v>
      </c>
      <c r="G401">
        <v>0</v>
      </c>
      <c r="H401">
        <v>6</v>
      </c>
      <c r="I401">
        <v>1</v>
      </c>
      <c r="J401">
        <v>0.714285714285714</v>
      </c>
      <c r="K401">
        <v>0.833333333333333</v>
      </c>
      <c r="L401">
        <v>0.4</v>
      </c>
      <c r="M401">
        <v>0.6</v>
      </c>
      <c r="N401">
        <v>0.8</v>
      </c>
    </row>
    <row r="402" spans="1:14">
      <c r="A402" s="7">
        <v>400</v>
      </c>
      <c r="B402">
        <v>400</v>
      </c>
      <c r="C402">
        <v>0.510158181190491</v>
      </c>
      <c r="D402">
        <v>0.0337340831756592</v>
      </c>
      <c r="E402">
        <v>9</v>
      </c>
      <c r="F402">
        <v>5</v>
      </c>
      <c r="G402">
        <v>1</v>
      </c>
      <c r="H402">
        <v>5</v>
      </c>
      <c r="I402">
        <v>0.9</v>
      </c>
      <c r="J402">
        <v>0.642857142857143</v>
      </c>
      <c r="K402">
        <v>0.75</v>
      </c>
      <c r="L402">
        <v>0.5</v>
      </c>
      <c r="M402">
        <v>0.4</v>
      </c>
      <c r="N402">
        <v>0.7</v>
      </c>
    </row>
    <row r="403" spans="1:14">
      <c r="A403" s="7">
        <v>401</v>
      </c>
      <c r="B403">
        <v>401</v>
      </c>
      <c r="C403">
        <v>0.753035545349121</v>
      </c>
      <c r="D403">
        <v>0.228763222694397</v>
      </c>
      <c r="E403">
        <v>10</v>
      </c>
      <c r="F403">
        <v>4</v>
      </c>
      <c r="G403">
        <v>0</v>
      </c>
      <c r="H403">
        <v>6</v>
      </c>
      <c r="I403">
        <v>1</v>
      </c>
      <c r="J403">
        <v>0.714285714285714</v>
      </c>
      <c r="K403">
        <v>0.833333333333333</v>
      </c>
      <c r="L403">
        <v>0.4</v>
      </c>
      <c r="M403">
        <v>0.6</v>
      </c>
      <c r="N403">
        <v>0.8</v>
      </c>
    </row>
    <row r="404" spans="1:14">
      <c r="A404" s="7">
        <v>402</v>
      </c>
      <c r="B404">
        <v>402</v>
      </c>
      <c r="C404">
        <v>0.621664762496948</v>
      </c>
      <c r="D404">
        <v>0.0856093168258667</v>
      </c>
      <c r="E404">
        <v>7</v>
      </c>
      <c r="F404">
        <v>4</v>
      </c>
      <c r="G404">
        <v>3</v>
      </c>
      <c r="H404">
        <v>6</v>
      </c>
      <c r="I404">
        <v>0.7</v>
      </c>
      <c r="J404">
        <v>0.636363636363636</v>
      </c>
      <c r="K404">
        <v>0.666666666666667</v>
      </c>
      <c r="L404">
        <v>0.4</v>
      </c>
      <c r="M404">
        <v>0.3</v>
      </c>
      <c r="N404">
        <v>0.65</v>
      </c>
    </row>
    <row r="405" spans="1:14">
      <c r="A405" s="7">
        <v>403</v>
      </c>
      <c r="B405">
        <v>403</v>
      </c>
      <c r="C405">
        <v>0.686959266662598</v>
      </c>
      <c r="D405">
        <v>0.138943076133728</v>
      </c>
      <c r="E405">
        <v>9</v>
      </c>
      <c r="F405">
        <v>2</v>
      </c>
      <c r="G405">
        <v>1</v>
      </c>
      <c r="H405">
        <v>8</v>
      </c>
      <c r="I405">
        <v>0.9</v>
      </c>
      <c r="J405">
        <v>0.818181818181818</v>
      </c>
      <c r="K405">
        <v>0.857142857142857</v>
      </c>
      <c r="L405">
        <v>0.2</v>
      </c>
      <c r="M405">
        <v>0.7</v>
      </c>
      <c r="N405">
        <v>0.85</v>
      </c>
    </row>
    <row r="406" spans="1:14">
      <c r="A406" s="7">
        <v>404</v>
      </c>
      <c r="B406">
        <v>404</v>
      </c>
      <c r="C406">
        <v>0.629693388938904</v>
      </c>
      <c r="D406">
        <v>0.0802761316299438</v>
      </c>
      <c r="E406">
        <v>9</v>
      </c>
      <c r="F406">
        <v>3</v>
      </c>
      <c r="G406">
        <v>1</v>
      </c>
      <c r="H406">
        <v>7</v>
      </c>
      <c r="I406">
        <v>0.9</v>
      </c>
      <c r="J406">
        <v>0.75</v>
      </c>
      <c r="K406">
        <v>0.818181818181818</v>
      </c>
      <c r="L406">
        <v>0.3</v>
      </c>
      <c r="M406">
        <v>0.6</v>
      </c>
      <c r="N406">
        <v>0.8</v>
      </c>
    </row>
    <row r="407" spans="1:14">
      <c r="A407" s="7">
        <v>405</v>
      </c>
      <c r="B407">
        <v>405</v>
      </c>
      <c r="C407">
        <v>0.625478863716125</v>
      </c>
      <c r="D407">
        <v>0.122724771499634</v>
      </c>
      <c r="E407">
        <v>10</v>
      </c>
      <c r="F407">
        <v>4</v>
      </c>
      <c r="G407">
        <v>0</v>
      </c>
      <c r="H407">
        <v>6</v>
      </c>
      <c r="I407">
        <v>1</v>
      </c>
      <c r="J407">
        <v>0.714285714285714</v>
      </c>
      <c r="K407">
        <v>0.833333333333333</v>
      </c>
      <c r="L407">
        <v>0.4</v>
      </c>
      <c r="M407">
        <v>0.6</v>
      </c>
      <c r="N407">
        <v>0.8</v>
      </c>
    </row>
    <row r="408" spans="1:14">
      <c r="A408" s="7">
        <v>406</v>
      </c>
      <c r="B408">
        <v>406</v>
      </c>
      <c r="C408">
        <v>0.822151780128479</v>
      </c>
      <c r="D408">
        <v>0.264414072036743</v>
      </c>
      <c r="E408">
        <v>6</v>
      </c>
      <c r="F408">
        <v>4</v>
      </c>
      <c r="G408">
        <v>4</v>
      </c>
      <c r="H408">
        <v>6</v>
      </c>
      <c r="I408">
        <v>0.6</v>
      </c>
      <c r="J408">
        <v>0.6</v>
      </c>
      <c r="K408">
        <v>0.6</v>
      </c>
      <c r="L408">
        <v>0.4</v>
      </c>
      <c r="M408">
        <v>0.2</v>
      </c>
      <c r="N408">
        <v>0.6</v>
      </c>
    </row>
    <row r="409" spans="1:14">
      <c r="A409" s="7">
        <v>407</v>
      </c>
      <c r="B409">
        <v>407</v>
      </c>
      <c r="C409">
        <v>0.680575251579285</v>
      </c>
      <c r="D409">
        <v>0.0847270488739014</v>
      </c>
      <c r="E409">
        <v>8</v>
      </c>
      <c r="F409">
        <v>5</v>
      </c>
      <c r="G409">
        <v>2</v>
      </c>
      <c r="H409">
        <v>5</v>
      </c>
      <c r="I409">
        <v>0.8</v>
      </c>
      <c r="J409">
        <v>0.615384615384615</v>
      </c>
      <c r="K409">
        <v>0.695652173913043</v>
      </c>
      <c r="L409">
        <v>0.5</v>
      </c>
      <c r="M409">
        <v>0.3</v>
      </c>
      <c r="N409">
        <v>0.65</v>
      </c>
    </row>
    <row r="410" spans="1:14">
      <c r="A410" s="7">
        <v>408</v>
      </c>
      <c r="B410">
        <v>408</v>
      </c>
      <c r="C410">
        <v>0.869597673416138</v>
      </c>
      <c r="D410">
        <v>0.191558599472046</v>
      </c>
      <c r="E410">
        <v>7</v>
      </c>
      <c r="F410">
        <v>7</v>
      </c>
      <c r="G410">
        <v>3</v>
      </c>
      <c r="H410">
        <v>3</v>
      </c>
      <c r="I410">
        <v>0.7</v>
      </c>
      <c r="J410">
        <v>0.5</v>
      </c>
      <c r="K410">
        <v>0.583333333333333</v>
      </c>
      <c r="L410">
        <v>0.7</v>
      </c>
      <c r="M410">
        <v>0</v>
      </c>
      <c r="N410">
        <v>0.5</v>
      </c>
    </row>
    <row r="411" spans="1:14">
      <c r="A411" s="7">
        <v>409</v>
      </c>
      <c r="B411">
        <v>409</v>
      </c>
      <c r="C411">
        <v>0.613944292068481</v>
      </c>
      <c r="D411">
        <v>0.112551093101502</v>
      </c>
      <c r="E411">
        <v>8</v>
      </c>
      <c r="F411">
        <v>5</v>
      </c>
      <c r="G411">
        <v>2</v>
      </c>
      <c r="H411">
        <v>5</v>
      </c>
      <c r="I411">
        <v>0.8</v>
      </c>
      <c r="J411">
        <v>0.615384615384615</v>
      </c>
      <c r="K411">
        <v>0.695652173913043</v>
      </c>
      <c r="L411">
        <v>0.5</v>
      </c>
      <c r="M411">
        <v>0.3</v>
      </c>
      <c r="N411">
        <v>0.65</v>
      </c>
    </row>
    <row r="412" spans="1:14">
      <c r="A412" s="7">
        <v>410</v>
      </c>
      <c r="B412">
        <v>410</v>
      </c>
      <c r="C412">
        <v>0.57767641544342</v>
      </c>
      <c r="D412">
        <v>0.0501163005828857</v>
      </c>
      <c r="E412">
        <v>10</v>
      </c>
      <c r="F412">
        <v>5</v>
      </c>
      <c r="G412">
        <v>0</v>
      </c>
      <c r="H412">
        <v>5</v>
      </c>
      <c r="I412">
        <v>1</v>
      </c>
      <c r="J412">
        <v>0.666666666666667</v>
      </c>
      <c r="K412">
        <v>0.8</v>
      </c>
      <c r="L412">
        <v>0.5</v>
      </c>
      <c r="M412">
        <v>0.5</v>
      </c>
      <c r="N412">
        <v>0.75</v>
      </c>
    </row>
    <row r="413" spans="1:14">
      <c r="A413" s="7">
        <v>411</v>
      </c>
      <c r="B413">
        <v>411</v>
      </c>
      <c r="C413">
        <v>0.642556667327881</v>
      </c>
      <c r="D413">
        <v>0.106202840805054</v>
      </c>
      <c r="E413">
        <v>9</v>
      </c>
      <c r="F413">
        <v>4</v>
      </c>
      <c r="G413">
        <v>1</v>
      </c>
      <c r="H413">
        <v>6</v>
      </c>
      <c r="I413">
        <v>0.9</v>
      </c>
      <c r="J413">
        <v>0.692307692307692</v>
      </c>
      <c r="K413">
        <v>0.782608695652174</v>
      </c>
      <c r="L413">
        <v>0.4</v>
      </c>
      <c r="M413">
        <v>0.5</v>
      </c>
      <c r="N413">
        <v>0.75</v>
      </c>
    </row>
    <row r="414" spans="1:14">
      <c r="A414" s="7">
        <v>412</v>
      </c>
      <c r="B414">
        <v>412</v>
      </c>
      <c r="C414">
        <v>0.560799717903137</v>
      </c>
      <c r="D414">
        <v>0.0678319931030273</v>
      </c>
      <c r="E414">
        <v>6</v>
      </c>
      <c r="F414">
        <v>4</v>
      </c>
      <c r="G414">
        <v>4</v>
      </c>
      <c r="H414">
        <v>6</v>
      </c>
      <c r="I414">
        <v>0.6</v>
      </c>
      <c r="J414">
        <v>0.6</v>
      </c>
      <c r="K414">
        <v>0.6</v>
      </c>
      <c r="L414">
        <v>0.4</v>
      </c>
      <c r="M414">
        <v>0.2</v>
      </c>
      <c r="N414">
        <v>0.6</v>
      </c>
    </row>
    <row r="415" spans="1:14">
      <c r="A415" s="7">
        <v>413</v>
      </c>
      <c r="B415">
        <v>413</v>
      </c>
      <c r="C415">
        <v>0.502972483634949</v>
      </c>
      <c r="D415">
        <v>0.0846982002258301</v>
      </c>
      <c r="E415">
        <v>8</v>
      </c>
      <c r="F415">
        <v>5</v>
      </c>
      <c r="G415">
        <v>2</v>
      </c>
      <c r="H415">
        <v>5</v>
      </c>
      <c r="I415">
        <v>0.8</v>
      </c>
      <c r="J415">
        <v>0.615384615384615</v>
      </c>
      <c r="K415">
        <v>0.695652173913043</v>
      </c>
      <c r="L415">
        <v>0.5</v>
      </c>
      <c r="M415">
        <v>0.3</v>
      </c>
      <c r="N415">
        <v>0.65</v>
      </c>
    </row>
    <row r="416" spans="1:14">
      <c r="A416" s="7">
        <v>414</v>
      </c>
      <c r="B416">
        <v>414</v>
      </c>
      <c r="C416">
        <v>0.624801278114319</v>
      </c>
      <c r="D416">
        <v>0.0419157743453979</v>
      </c>
      <c r="E416">
        <v>10</v>
      </c>
      <c r="F416">
        <v>5</v>
      </c>
      <c r="G416">
        <v>0</v>
      </c>
      <c r="H416">
        <v>5</v>
      </c>
      <c r="I416">
        <v>1</v>
      </c>
      <c r="J416">
        <v>0.666666666666667</v>
      </c>
      <c r="K416">
        <v>0.8</v>
      </c>
      <c r="L416">
        <v>0.5</v>
      </c>
      <c r="M416">
        <v>0.5</v>
      </c>
      <c r="N416">
        <v>0.75</v>
      </c>
    </row>
    <row r="417" spans="1:14">
      <c r="A417" s="7">
        <v>415</v>
      </c>
      <c r="B417">
        <v>415</v>
      </c>
      <c r="C417">
        <v>0.610655903816223</v>
      </c>
      <c r="D417">
        <v>0.0518310070037842</v>
      </c>
      <c r="E417">
        <v>7</v>
      </c>
      <c r="F417">
        <v>5</v>
      </c>
      <c r="G417">
        <v>3</v>
      </c>
      <c r="H417">
        <v>5</v>
      </c>
      <c r="I417">
        <v>0.7</v>
      </c>
      <c r="J417">
        <v>0.583333333333333</v>
      </c>
      <c r="K417">
        <v>0.636363636363636</v>
      </c>
      <c r="L417">
        <v>0.5</v>
      </c>
      <c r="M417">
        <v>0.2</v>
      </c>
      <c r="N417">
        <v>0.6</v>
      </c>
    </row>
    <row r="418" spans="1:14">
      <c r="A418" s="7">
        <v>416</v>
      </c>
      <c r="B418">
        <v>416</v>
      </c>
      <c r="C418">
        <v>0.556687355041504</v>
      </c>
      <c r="D418">
        <v>0.0478096008300781</v>
      </c>
      <c r="E418">
        <v>7</v>
      </c>
      <c r="F418">
        <v>3</v>
      </c>
      <c r="G418">
        <v>3</v>
      </c>
      <c r="H418">
        <v>7</v>
      </c>
      <c r="I418">
        <v>0.7</v>
      </c>
      <c r="J418">
        <v>0.7</v>
      </c>
      <c r="K418">
        <v>0.7</v>
      </c>
      <c r="L418">
        <v>0.3</v>
      </c>
      <c r="M418">
        <v>0.4</v>
      </c>
      <c r="N418">
        <v>0.7</v>
      </c>
    </row>
    <row r="419" spans="1:14">
      <c r="A419" s="7">
        <v>417</v>
      </c>
      <c r="B419">
        <v>417</v>
      </c>
      <c r="C419">
        <v>0.491446018218994</v>
      </c>
      <c r="D419">
        <v>0.0522804260253906</v>
      </c>
      <c r="E419">
        <v>8</v>
      </c>
      <c r="F419">
        <v>4</v>
      </c>
      <c r="G419">
        <v>2</v>
      </c>
      <c r="H419">
        <v>6</v>
      </c>
      <c r="I419">
        <v>0.8</v>
      </c>
      <c r="J419">
        <v>0.666666666666667</v>
      </c>
      <c r="K419">
        <v>0.727272727272727</v>
      </c>
      <c r="L419">
        <v>0.4</v>
      </c>
      <c r="M419">
        <v>0.4</v>
      </c>
      <c r="N419">
        <v>0.7</v>
      </c>
    </row>
    <row r="420" spans="1:14">
      <c r="A420" s="7">
        <v>418</v>
      </c>
      <c r="B420">
        <v>418</v>
      </c>
      <c r="C420">
        <v>0.517264246940613</v>
      </c>
      <c r="D420">
        <v>0.0643537044525146</v>
      </c>
      <c r="E420">
        <v>8</v>
      </c>
      <c r="F420">
        <v>8</v>
      </c>
      <c r="G420">
        <v>2</v>
      </c>
      <c r="H420">
        <v>2</v>
      </c>
      <c r="I420">
        <v>0.8</v>
      </c>
      <c r="J420">
        <v>0.5</v>
      </c>
      <c r="K420">
        <v>0.615384615384615</v>
      </c>
      <c r="L420">
        <v>0.8</v>
      </c>
      <c r="M420">
        <v>0</v>
      </c>
      <c r="N420">
        <v>0.5</v>
      </c>
    </row>
    <row r="421" spans="1:14">
      <c r="A421" s="7">
        <v>419</v>
      </c>
      <c r="B421">
        <v>419</v>
      </c>
      <c r="C421">
        <v>0.620062708854675</v>
      </c>
      <c r="D421">
        <v>0.135434985160828</v>
      </c>
      <c r="E421">
        <v>9</v>
      </c>
      <c r="F421">
        <v>4</v>
      </c>
      <c r="G421">
        <v>1</v>
      </c>
      <c r="H421">
        <v>6</v>
      </c>
      <c r="I421">
        <v>0.9</v>
      </c>
      <c r="J421">
        <v>0.692307692307692</v>
      </c>
      <c r="K421">
        <v>0.782608695652174</v>
      </c>
      <c r="L421">
        <v>0.4</v>
      </c>
      <c r="M421">
        <v>0.5</v>
      </c>
      <c r="N421">
        <v>0.75</v>
      </c>
    </row>
    <row r="422" spans="1:14">
      <c r="A422" s="7">
        <v>420</v>
      </c>
      <c r="B422">
        <v>420</v>
      </c>
      <c r="C422">
        <v>0.604953646659851</v>
      </c>
      <c r="D422">
        <v>0.140899419784546</v>
      </c>
      <c r="E422">
        <v>8</v>
      </c>
      <c r="F422">
        <v>5</v>
      </c>
      <c r="G422">
        <v>2</v>
      </c>
      <c r="H422">
        <v>5</v>
      </c>
      <c r="I422">
        <v>0.8</v>
      </c>
      <c r="J422">
        <v>0.615384615384615</v>
      </c>
      <c r="K422">
        <v>0.695652173913043</v>
      </c>
      <c r="L422">
        <v>0.5</v>
      </c>
      <c r="M422">
        <v>0.3</v>
      </c>
      <c r="N422">
        <v>0.65</v>
      </c>
    </row>
    <row r="423" spans="1:14">
      <c r="A423" s="7">
        <v>421</v>
      </c>
      <c r="B423">
        <v>421</v>
      </c>
      <c r="C423">
        <v>0.481773972511292</v>
      </c>
      <c r="D423">
        <v>0.0948684215545654</v>
      </c>
      <c r="E423">
        <v>8</v>
      </c>
      <c r="F423">
        <v>5</v>
      </c>
      <c r="G423">
        <v>2</v>
      </c>
      <c r="H423">
        <v>5</v>
      </c>
      <c r="I423">
        <v>0.8</v>
      </c>
      <c r="J423">
        <v>0.615384615384615</v>
      </c>
      <c r="K423">
        <v>0.695652173913043</v>
      </c>
      <c r="L423">
        <v>0.5</v>
      </c>
      <c r="M423">
        <v>0.3</v>
      </c>
      <c r="N423">
        <v>0.65</v>
      </c>
    </row>
    <row r="424" spans="1:14">
      <c r="A424" s="7">
        <v>422</v>
      </c>
      <c r="B424">
        <v>422</v>
      </c>
      <c r="C424">
        <v>0.682582497596741</v>
      </c>
      <c r="D424">
        <v>0.10011625289917</v>
      </c>
      <c r="E424">
        <v>9</v>
      </c>
      <c r="F424">
        <v>2</v>
      </c>
      <c r="G424">
        <v>1</v>
      </c>
      <c r="H424">
        <v>8</v>
      </c>
      <c r="I424">
        <v>0.9</v>
      </c>
      <c r="J424">
        <v>0.818181818181818</v>
      </c>
      <c r="K424">
        <v>0.857142857142857</v>
      </c>
      <c r="L424">
        <v>0.2</v>
      </c>
      <c r="M424">
        <v>0.7</v>
      </c>
      <c r="N424">
        <v>0.85</v>
      </c>
    </row>
    <row r="425" spans="1:14">
      <c r="A425" s="7">
        <v>423</v>
      </c>
      <c r="B425">
        <v>423</v>
      </c>
      <c r="C425">
        <v>0.617254972457886</v>
      </c>
      <c r="D425">
        <v>0.13485848903656</v>
      </c>
      <c r="E425">
        <v>10</v>
      </c>
      <c r="F425">
        <v>3</v>
      </c>
      <c r="G425">
        <v>0</v>
      </c>
      <c r="H425">
        <v>7</v>
      </c>
      <c r="I425">
        <v>1</v>
      </c>
      <c r="J425">
        <v>0.769230769230769</v>
      </c>
      <c r="K425">
        <v>0.869565217391304</v>
      </c>
      <c r="L425">
        <v>0.3</v>
      </c>
      <c r="M425">
        <v>0.7</v>
      </c>
      <c r="N425">
        <v>0.85</v>
      </c>
    </row>
    <row r="426" spans="1:14">
      <c r="A426" s="7">
        <v>424</v>
      </c>
      <c r="B426">
        <v>424</v>
      </c>
      <c r="C426">
        <v>0.625991344451904</v>
      </c>
      <c r="D426">
        <v>0.107016086578369</v>
      </c>
      <c r="E426">
        <v>8</v>
      </c>
      <c r="F426">
        <v>8</v>
      </c>
      <c r="G426">
        <v>2</v>
      </c>
      <c r="H426">
        <v>2</v>
      </c>
      <c r="I426">
        <v>0.8</v>
      </c>
      <c r="J426">
        <v>0.5</v>
      </c>
      <c r="K426">
        <v>0.615384615384615</v>
      </c>
      <c r="L426">
        <v>0.8</v>
      </c>
      <c r="M426">
        <v>0</v>
      </c>
      <c r="N426">
        <v>0.5</v>
      </c>
    </row>
    <row r="427" spans="1:14">
      <c r="A427" s="7">
        <v>425</v>
      </c>
      <c r="B427">
        <v>425</v>
      </c>
      <c r="C427">
        <v>0.585031986236572</v>
      </c>
      <c r="D427">
        <v>0.0381255149841309</v>
      </c>
      <c r="E427">
        <v>9</v>
      </c>
      <c r="F427">
        <v>2</v>
      </c>
      <c r="G427">
        <v>1</v>
      </c>
      <c r="H427">
        <v>8</v>
      </c>
      <c r="I427">
        <v>0.9</v>
      </c>
      <c r="J427">
        <v>0.818181818181818</v>
      </c>
      <c r="K427">
        <v>0.857142857142857</v>
      </c>
      <c r="L427">
        <v>0.2</v>
      </c>
      <c r="M427">
        <v>0.7</v>
      </c>
      <c r="N427">
        <v>0.85</v>
      </c>
    </row>
    <row r="428" spans="1:14">
      <c r="A428" s="7">
        <v>426</v>
      </c>
      <c r="B428">
        <v>426</v>
      </c>
      <c r="C428">
        <v>0.618567228317261</v>
      </c>
      <c r="D428">
        <v>0.166616439819336</v>
      </c>
      <c r="E428">
        <v>7</v>
      </c>
      <c r="F428">
        <v>3</v>
      </c>
      <c r="G428">
        <v>3</v>
      </c>
      <c r="H428">
        <v>7</v>
      </c>
      <c r="I428">
        <v>0.7</v>
      </c>
      <c r="J428">
        <v>0.7</v>
      </c>
      <c r="K428">
        <v>0.7</v>
      </c>
      <c r="L428">
        <v>0.3</v>
      </c>
      <c r="M428">
        <v>0.4</v>
      </c>
      <c r="N428">
        <v>0.7</v>
      </c>
    </row>
    <row r="429" spans="1:14">
      <c r="A429" s="7">
        <v>427</v>
      </c>
      <c r="B429">
        <v>427</v>
      </c>
      <c r="C429">
        <v>0.746612668037415</v>
      </c>
      <c r="D429">
        <v>0.158156871795654</v>
      </c>
      <c r="E429">
        <v>8</v>
      </c>
      <c r="F429">
        <v>5</v>
      </c>
      <c r="G429">
        <v>2</v>
      </c>
      <c r="H429">
        <v>5</v>
      </c>
      <c r="I429">
        <v>0.8</v>
      </c>
      <c r="J429">
        <v>0.615384615384615</v>
      </c>
      <c r="K429">
        <v>0.695652173913043</v>
      </c>
      <c r="L429">
        <v>0.5</v>
      </c>
      <c r="M429">
        <v>0.3</v>
      </c>
      <c r="N429">
        <v>0.65</v>
      </c>
    </row>
    <row r="430" spans="1:14">
      <c r="A430" s="7">
        <v>428</v>
      </c>
      <c r="B430">
        <v>428</v>
      </c>
      <c r="C430">
        <v>0.682002902030945</v>
      </c>
      <c r="D430">
        <v>0.22208571434021</v>
      </c>
      <c r="E430">
        <v>8</v>
      </c>
      <c r="F430">
        <v>5</v>
      </c>
      <c r="G430">
        <v>2</v>
      </c>
      <c r="H430">
        <v>5</v>
      </c>
      <c r="I430">
        <v>0.8</v>
      </c>
      <c r="J430">
        <v>0.615384615384615</v>
      </c>
      <c r="K430">
        <v>0.695652173913043</v>
      </c>
      <c r="L430">
        <v>0.5</v>
      </c>
      <c r="M430">
        <v>0.3</v>
      </c>
      <c r="N430">
        <v>0.65</v>
      </c>
    </row>
    <row r="431" spans="1:14">
      <c r="A431" s="7">
        <v>429</v>
      </c>
      <c r="B431">
        <v>429</v>
      </c>
      <c r="C431">
        <v>0.746398687362671</v>
      </c>
      <c r="D431">
        <v>0.0914851427078247</v>
      </c>
      <c r="E431">
        <v>9</v>
      </c>
      <c r="F431">
        <v>6</v>
      </c>
      <c r="G431">
        <v>1</v>
      </c>
      <c r="H431">
        <v>4</v>
      </c>
      <c r="I431">
        <v>0.9</v>
      </c>
      <c r="J431">
        <v>0.6</v>
      </c>
      <c r="K431">
        <v>0.72</v>
      </c>
      <c r="L431">
        <v>0.6</v>
      </c>
      <c r="M431">
        <v>0.3</v>
      </c>
      <c r="N431">
        <v>0.65</v>
      </c>
    </row>
    <row r="432" spans="1:14">
      <c r="A432" s="7">
        <v>430</v>
      </c>
      <c r="B432">
        <v>430</v>
      </c>
      <c r="C432">
        <v>0.707673311233521</v>
      </c>
      <c r="D432">
        <v>0.102629542350769</v>
      </c>
      <c r="E432">
        <v>9</v>
      </c>
      <c r="F432">
        <v>2</v>
      </c>
      <c r="G432">
        <v>1</v>
      </c>
      <c r="H432">
        <v>8</v>
      </c>
      <c r="I432">
        <v>0.9</v>
      </c>
      <c r="J432">
        <v>0.818181818181818</v>
      </c>
      <c r="K432">
        <v>0.857142857142857</v>
      </c>
      <c r="L432">
        <v>0.2</v>
      </c>
      <c r="M432">
        <v>0.7</v>
      </c>
      <c r="N432">
        <v>0.85</v>
      </c>
    </row>
    <row r="433" spans="1:14">
      <c r="A433" s="7">
        <v>431</v>
      </c>
      <c r="B433">
        <v>431</v>
      </c>
      <c r="C433">
        <v>0.591392517089844</v>
      </c>
      <c r="D433">
        <v>0.11964213848114</v>
      </c>
      <c r="E433">
        <v>8</v>
      </c>
      <c r="F433">
        <v>7</v>
      </c>
      <c r="G433">
        <v>2</v>
      </c>
      <c r="H433">
        <v>3</v>
      </c>
      <c r="I433">
        <v>0.8</v>
      </c>
      <c r="J433">
        <v>0.533333333333333</v>
      </c>
      <c r="K433">
        <v>0.64</v>
      </c>
      <c r="L433">
        <v>0.7</v>
      </c>
      <c r="M433">
        <v>0.1</v>
      </c>
      <c r="N433">
        <v>0.55</v>
      </c>
    </row>
    <row r="434" spans="1:14">
      <c r="A434" s="7">
        <v>432</v>
      </c>
      <c r="B434">
        <v>432</v>
      </c>
      <c r="C434">
        <v>0.487752676010132</v>
      </c>
      <c r="D434">
        <v>0.086894154548645</v>
      </c>
      <c r="E434">
        <v>8</v>
      </c>
      <c r="F434">
        <v>4</v>
      </c>
      <c r="G434">
        <v>2</v>
      </c>
      <c r="H434">
        <v>6</v>
      </c>
      <c r="I434">
        <v>0.8</v>
      </c>
      <c r="J434">
        <v>0.666666666666667</v>
      </c>
      <c r="K434">
        <v>0.727272727272727</v>
      </c>
      <c r="L434">
        <v>0.4</v>
      </c>
      <c r="M434">
        <v>0.4</v>
      </c>
      <c r="N434">
        <v>0.7</v>
      </c>
    </row>
    <row r="435" spans="1:14">
      <c r="A435" s="7">
        <v>433</v>
      </c>
      <c r="B435">
        <v>433</v>
      </c>
      <c r="C435">
        <v>0.510927319526672</v>
      </c>
      <c r="D435">
        <v>0.150305390357971</v>
      </c>
      <c r="E435">
        <v>4</v>
      </c>
      <c r="F435">
        <v>4</v>
      </c>
      <c r="G435">
        <v>6</v>
      </c>
      <c r="H435">
        <v>6</v>
      </c>
      <c r="I435">
        <v>0.4</v>
      </c>
      <c r="J435">
        <v>0.5</v>
      </c>
      <c r="K435">
        <v>0.444444444444444</v>
      </c>
      <c r="L435">
        <v>0.4</v>
      </c>
      <c r="M435">
        <v>0</v>
      </c>
      <c r="N435">
        <v>0.5</v>
      </c>
    </row>
    <row r="436" spans="1:14">
      <c r="A436" s="7">
        <v>434</v>
      </c>
      <c r="B436">
        <v>434</v>
      </c>
      <c r="C436">
        <v>0.576648116111755</v>
      </c>
      <c r="D436">
        <v>0.148520231246948</v>
      </c>
      <c r="E436">
        <v>7</v>
      </c>
      <c r="F436">
        <v>5</v>
      </c>
      <c r="G436">
        <v>3</v>
      </c>
      <c r="H436">
        <v>5</v>
      </c>
      <c r="I436">
        <v>0.7</v>
      </c>
      <c r="J436">
        <v>0.583333333333333</v>
      </c>
      <c r="K436">
        <v>0.636363636363636</v>
      </c>
      <c r="L436">
        <v>0.5</v>
      </c>
      <c r="M436">
        <v>0.2</v>
      </c>
      <c r="N436">
        <v>0.6</v>
      </c>
    </row>
    <row r="437" spans="1:14">
      <c r="A437" s="7">
        <v>435</v>
      </c>
      <c r="B437">
        <v>435</v>
      </c>
      <c r="C437">
        <v>0.708345055580139</v>
      </c>
      <c r="D437">
        <v>0.0942379236221313</v>
      </c>
      <c r="E437">
        <v>9</v>
      </c>
      <c r="F437">
        <v>4</v>
      </c>
      <c r="G437">
        <v>1</v>
      </c>
      <c r="H437">
        <v>6</v>
      </c>
      <c r="I437">
        <v>0.9</v>
      </c>
      <c r="J437">
        <v>0.692307692307692</v>
      </c>
      <c r="K437">
        <v>0.782608695652174</v>
      </c>
      <c r="L437">
        <v>0.4</v>
      </c>
      <c r="M437">
        <v>0.5</v>
      </c>
      <c r="N437">
        <v>0.75</v>
      </c>
    </row>
    <row r="438" spans="1:14">
      <c r="A438" s="7">
        <v>436</v>
      </c>
      <c r="B438">
        <v>436</v>
      </c>
      <c r="C438">
        <v>0.594495534896851</v>
      </c>
      <c r="D438">
        <v>0.0671279430389404</v>
      </c>
      <c r="E438">
        <v>9</v>
      </c>
      <c r="F438">
        <v>4</v>
      </c>
      <c r="G438">
        <v>1</v>
      </c>
      <c r="H438">
        <v>6</v>
      </c>
      <c r="I438">
        <v>0.9</v>
      </c>
      <c r="J438">
        <v>0.692307692307692</v>
      </c>
      <c r="K438">
        <v>0.782608695652174</v>
      </c>
      <c r="L438">
        <v>0.4</v>
      </c>
      <c r="M438">
        <v>0.5</v>
      </c>
      <c r="N438">
        <v>0.75</v>
      </c>
    </row>
    <row r="439" spans="1:14">
      <c r="A439" s="7">
        <v>437</v>
      </c>
      <c r="B439">
        <v>437</v>
      </c>
      <c r="C439">
        <v>0.551905393600464</v>
      </c>
      <c r="D439">
        <v>0.0939875841140747</v>
      </c>
      <c r="E439">
        <v>8</v>
      </c>
      <c r="F439">
        <v>2</v>
      </c>
      <c r="G439">
        <v>2</v>
      </c>
      <c r="H439">
        <v>8</v>
      </c>
      <c r="I439">
        <v>0.8</v>
      </c>
      <c r="J439">
        <v>0.8</v>
      </c>
      <c r="K439">
        <v>0.8</v>
      </c>
      <c r="L439">
        <v>0.2</v>
      </c>
      <c r="M439">
        <v>0.6</v>
      </c>
      <c r="N439">
        <v>0.8</v>
      </c>
    </row>
    <row r="440" spans="1:14">
      <c r="A440" s="7">
        <v>438</v>
      </c>
      <c r="B440">
        <v>438</v>
      </c>
      <c r="C440">
        <v>0.687597513198853</v>
      </c>
      <c r="D440">
        <v>0.118685960769653</v>
      </c>
      <c r="E440">
        <v>8</v>
      </c>
      <c r="F440">
        <v>6</v>
      </c>
      <c r="G440">
        <v>2</v>
      </c>
      <c r="H440">
        <v>4</v>
      </c>
      <c r="I440">
        <v>0.8</v>
      </c>
      <c r="J440">
        <v>0.571428571428572</v>
      </c>
      <c r="K440">
        <v>0.666666666666667</v>
      </c>
      <c r="L440">
        <v>0.6</v>
      </c>
      <c r="M440">
        <v>0.2</v>
      </c>
      <c r="N440">
        <v>0.6</v>
      </c>
    </row>
    <row r="441" spans="1:14">
      <c r="A441" s="7">
        <v>439</v>
      </c>
      <c r="B441">
        <v>439</v>
      </c>
      <c r="C441">
        <v>0.799637913703918</v>
      </c>
      <c r="D441">
        <v>0.0570443868637085</v>
      </c>
      <c r="E441">
        <v>10</v>
      </c>
      <c r="F441">
        <v>3</v>
      </c>
      <c r="G441">
        <v>0</v>
      </c>
      <c r="H441">
        <v>7</v>
      </c>
      <c r="I441">
        <v>1</v>
      </c>
      <c r="J441">
        <v>0.769230769230769</v>
      </c>
      <c r="K441">
        <v>0.869565217391304</v>
      </c>
      <c r="L441">
        <v>0.3</v>
      </c>
      <c r="M441">
        <v>0.7</v>
      </c>
      <c r="N441">
        <v>0.85</v>
      </c>
    </row>
    <row r="442" spans="1:14">
      <c r="A442" s="7">
        <v>440</v>
      </c>
      <c r="B442">
        <v>440</v>
      </c>
      <c r="C442">
        <v>0.561375141143799</v>
      </c>
      <c r="D442">
        <v>0.0541908740997315</v>
      </c>
      <c r="E442">
        <v>9</v>
      </c>
      <c r="F442">
        <v>6</v>
      </c>
      <c r="G442">
        <v>1</v>
      </c>
      <c r="H442">
        <v>4</v>
      </c>
      <c r="I442">
        <v>0.9</v>
      </c>
      <c r="J442">
        <v>0.6</v>
      </c>
      <c r="K442">
        <v>0.72</v>
      </c>
      <c r="L442">
        <v>0.6</v>
      </c>
      <c r="M442">
        <v>0.3</v>
      </c>
      <c r="N442">
        <v>0.65</v>
      </c>
    </row>
    <row r="443" spans="1:14">
      <c r="A443" s="7">
        <v>441</v>
      </c>
      <c r="B443">
        <v>441</v>
      </c>
      <c r="C443">
        <v>0.615647792816162</v>
      </c>
      <c r="D443">
        <v>0.0174877643585205</v>
      </c>
      <c r="E443">
        <v>8</v>
      </c>
      <c r="F443">
        <v>5</v>
      </c>
      <c r="G443">
        <v>2</v>
      </c>
      <c r="H443">
        <v>5</v>
      </c>
      <c r="I443">
        <v>0.8</v>
      </c>
      <c r="J443">
        <v>0.615384615384615</v>
      </c>
      <c r="K443">
        <v>0.695652173913043</v>
      </c>
      <c r="L443">
        <v>0.5</v>
      </c>
      <c r="M443">
        <v>0.3</v>
      </c>
      <c r="N443">
        <v>0.65</v>
      </c>
    </row>
    <row r="444" spans="1:14">
      <c r="A444" s="7">
        <v>442</v>
      </c>
      <c r="B444">
        <v>442</v>
      </c>
      <c r="C444">
        <v>0.666353225708008</v>
      </c>
      <c r="D444">
        <v>0.134917259216309</v>
      </c>
      <c r="E444">
        <v>9</v>
      </c>
      <c r="F444">
        <v>2</v>
      </c>
      <c r="G444">
        <v>1</v>
      </c>
      <c r="H444">
        <v>8</v>
      </c>
      <c r="I444">
        <v>0.9</v>
      </c>
      <c r="J444">
        <v>0.818181818181818</v>
      </c>
      <c r="K444">
        <v>0.857142857142857</v>
      </c>
      <c r="L444">
        <v>0.2</v>
      </c>
      <c r="M444">
        <v>0.7</v>
      </c>
      <c r="N444">
        <v>0.85</v>
      </c>
    </row>
    <row r="445" spans="1:14">
      <c r="A445" s="7">
        <v>443</v>
      </c>
      <c r="B445">
        <v>443</v>
      </c>
      <c r="C445">
        <v>0.551658391952515</v>
      </c>
      <c r="D445">
        <v>0.0983896255493164</v>
      </c>
      <c r="E445">
        <v>9</v>
      </c>
      <c r="F445">
        <v>5</v>
      </c>
      <c r="G445">
        <v>1</v>
      </c>
      <c r="H445">
        <v>5</v>
      </c>
      <c r="I445">
        <v>0.9</v>
      </c>
      <c r="J445">
        <v>0.642857142857143</v>
      </c>
      <c r="K445">
        <v>0.75</v>
      </c>
      <c r="L445">
        <v>0.5</v>
      </c>
      <c r="M445">
        <v>0.4</v>
      </c>
      <c r="N445">
        <v>0.7</v>
      </c>
    </row>
    <row r="446" spans="1:14">
      <c r="A446" s="7">
        <v>444</v>
      </c>
      <c r="B446">
        <v>444</v>
      </c>
      <c r="C446">
        <v>0.50945258140564</v>
      </c>
      <c r="D446">
        <v>0.0436152219772339</v>
      </c>
      <c r="E446">
        <v>10</v>
      </c>
      <c r="F446">
        <v>6</v>
      </c>
      <c r="G446">
        <v>0</v>
      </c>
      <c r="H446">
        <v>4</v>
      </c>
      <c r="I446">
        <v>1</v>
      </c>
      <c r="J446">
        <v>0.625</v>
      </c>
      <c r="K446">
        <v>0.769230769230769</v>
      </c>
      <c r="L446">
        <v>0.6</v>
      </c>
      <c r="M446">
        <v>0.4</v>
      </c>
      <c r="N446">
        <v>0.7</v>
      </c>
    </row>
    <row r="447" spans="1:14">
      <c r="A447" s="7">
        <v>445</v>
      </c>
      <c r="B447">
        <v>445</v>
      </c>
      <c r="C447">
        <v>0.617222905158997</v>
      </c>
      <c r="D447">
        <v>0.0919156074523926</v>
      </c>
      <c r="E447">
        <v>8</v>
      </c>
      <c r="F447">
        <v>3</v>
      </c>
      <c r="G447">
        <v>2</v>
      </c>
      <c r="H447">
        <v>7</v>
      </c>
      <c r="I447">
        <v>0.8</v>
      </c>
      <c r="J447">
        <v>0.727272727272727</v>
      </c>
      <c r="K447">
        <v>0.761904761904762</v>
      </c>
      <c r="L447">
        <v>0.3</v>
      </c>
      <c r="M447">
        <v>0.5</v>
      </c>
      <c r="N447">
        <v>0.75</v>
      </c>
    </row>
    <row r="448" spans="1:14">
      <c r="A448" s="7">
        <v>446</v>
      </c>
      <c r="B448">
        <v>446</v>
      </c>
      <c r="C448">
        <v>0.690558791160583</v>
      </c>
      <c r="D448">
        <v>0.0697774887084961</v>
      </c>
      <c r="E448">
        <v>9</v>
      </c>
      <c r="F448">
        <v>4</v>
      </c>
      <c r="G448">
        <v>1</v>
      </c>
      <c r="H448">
        <v>6</v>
      </c>
      <c r="I448">
        <v>0.9</v>
      </c>
      <c r="J448">
        <v>0.692307692307692</v>
      </c>
      <c r="K448">
        <v>0.782608695652174</v>
      </c>
      <c r="L448">
        <v>0.4</v>
      </c>
      <c r="M448">
        <v>0.5</v>
      </c>
      <c r="N448">
        <v>0.75</v>
      </c>
    </row>
    <row r="449" spans="1:14">
      <c r="A449" s="7">
        <v>447</v>
      </c>
      <c r="B449">
        <v>447</v>
      </c>
      <c r="C449">
        <v>0.497002959251404</v>
      </c>
      <c r="D449">
        <v>0.0685504674911499</v>
      </c>
      <c r="E449">
        <v>9</v>
      </c>
      <c r="F449">
        <v>3</v>
      </c>
      <c r="G449">
        <v>1</v>
      </c>
      <c r="H449">
        <v>7</v>
      </c>
      <c r="I449">
        <v>0.9</v>
      </c>
      <c r="J449">
        <v>0.75</v>
      </c>
      <c r="K449">
        <v>0.818181818181818</v>
      </c>
      <c r="L449">
        <v>0.3</v>
      </c>
      <c r="M449">
        <v>0.6</v>
      </c>
      <c r="N449">
        <v>0.8</v>
      </c>
    </row>
    <row r="450" spans="1:14">
      <c r="A450" s="7">
        <v>448</v>
      </c>
      <c r="B450">
        <v>448</v>
      </c>
      <c r="C450">
        <v>0.59506368637085</v>
      </c>
      <c r="D450">
        <v>0.0613701343536377</v>
      </c>
      <c r="E450">
        <v>9</v>
      </c>
      <c r="F450">
        <v>2</v>
      </c>
      <c r="G450">
        <v>1</v>
      </c>
      <c r="H450">
        <v>8</v>
      </c>
      <c r="I450">
        <v>0.9</v>
      </c>
      <c r="J450">
        <v>0.818181818181818</v>
      </c>
      <c r="K450">
        <v>0.857142857142857</v>
      </c>
      <c r="L450">
        <v>0.2</v>
      </c>
      <c r="M450">
        <v>0.7</v>
      </c>
      <c r="N450">
        <v>0.85</v>
      </c>
    </row>
    <row r="451" spans="1:14">
      <c r="A451" s="7">
        <v>449</v>
      </c>
      <c r="B451">
        <v>449</v>
      </c>
      <c r="C451">
        <v>0.547256350517273</v>
      </c>
      <c r="D451">
        <v>0.13961124420166</v>
      </c>
      <c r="E451">
        <v>7</v>
      </c>
      <c r="F451">
        <v>4</v>
      </c>
      <c r="G451">
        <v>3</v>
      </c>
      <c r="H451">
        <v>6</v>
      </c>
      <c r="I451">
        <v>0.7</v>
      </c>
      <c r="J451">
        <v>0.636363636363636</v>
      </c>
      <c r="K451">
        <v>0.666666666666667</v>
      </c>
      <c r="L451">
        <v>0.4</v>
      </c>
      <c r="M451">
        <v>0.3</v>
      </c>
      <c r="N451">
        <v>0.65</v>
      </c>
    </row>
    <row r="452" spans="1:14">
      <c r="A452" s="7">
        <v>450</v>
      </c>
      <c r="B452">
        <v>450</v>
      </c>
      <c r="C452">
        <v>0.623466491699219</v>
      </c>
      <c r="D452">
        <v>0.0637751817703247</v>
      </c>
      <c r="E452">
        <v>9</v>
      </c>
      <c r="F452">
        <v>2</v>
      </c>
      <c r="G452">
        <v>1</v>
      </c>
      <c r="H452">
        <v>8</v>
      </c>
      <c r="I452">
        <v>0.9</v>
      </c>
      <c r="J452">
        <v>0.818181818181818</v>
      </c>
      <c r="K452">
        <v>0.857142857142857</v>
      </c>
      <c r="L452">
        <v>0.2</v>
      </c>
      <c r="M452">
        <v>0.7</v>
      </c>
      <c r="N452">
        <v>0.85</v>
      </c>
    </row>
    <row r="453" spans="1:14">
      <c r="A453" s="7">
        <v>451</v>
      </c>
      <c r="B453">
        <v>451</v>
      </c>
      <c r="C453">
        <v>0.665182590484619</v>
      </c>
      <c r="D453">
        <v>0.250267744064331</v>
      </c>
      <c r="E453">
        <v>9</v>
      </c>
      <c r="F453">
        <v>6</v>
      </c>
      <c r="G453">
        <v>1</v>
      </c>
      <c r="H453">
        <v>4</v>
      </c>
      <c r="I453">
        <v>0.9</v>
      </c>
      <c r="J453">
        <v>0.6</v>
      </c>
      <c r="K453">
        <v>0.72</v>
      </c>
      <c r="L453">
        <v>0.6</v>
      </c>
      <c r="M453">
        <v>0.3</v>
      </c>
      <c r="N453">
        <v>0.65</v>
      </c>
    </row>
    <row r="454" spans="1:14">
      <c r="A454" s="7">
        <v>452</v>
      </c>
      <c r="B454">
        <v>452</v>
      </c>
      <c r="C454">
        <v>0.654157638549805</v>
      </c>
      <c r="D454">
        <v>0.158271670341492</v>
      </c>
      <c r="E454">
        <v>6</v>
      </c>
      <c r="F454">
        <v>5</v>
      </c>
      <c r="G454">
        <v>4</v>
      </c>
      <c r="H454">
        <v>5</v>
      </c>
      <c r="I454">
        <v>0.6</v>
      </c>
      <c r="J454">
        <v>0.545454545454545</v>
      </c>
      <c r="K454">
        <v>0.571428571428571</v>
      </c>
      <c r="L454">
        <v>0.5</v>
      </c>
      <c r="M454">
        <v>0.1</v>
      </c>
      <c r="N454">
        <v>0.55</v>
      </c>
    </row>
    <row r="455" spans="1:14">
      <c r="A455" s="7">
        <v>453</v>
      </c>
      <c r="B455">
        <v>453</v>
      </c>
      <c r="C455">
        <v>0.493114352226257</v>
      </c>
      <c r="D455">
        <v>0.107282042503357</v>
      </c>
      <c r="E455">
        <v>8</v>
      </c>
      <c r="F455">
        <v>5</v>
      </c>
      <c r="G455">
        <v>2</v>
      </c>
      <c r="H455">
        <v>5</v>
      </c>
      <c r="I455">
        <v>0.8</v>
      </c>
      <c r="J455">
        <v>0.615384615384615</v>
      </c>
      <c r="K455">
        <v>0.695652173913043</v>
      </c>
      <c r="L455">
        <v>0.5</v>
      </c>
      <c r="M455">
        <v>0.3</v>
      </c>
      <c r="N455">
        <v>0.65</v>
      </c>
    </row>
    <row r="456" spans="1:14">
      <c r="A456" s="7">
        <v>454</v>
      </c>
      <c r="B456">
        <v>454</v>
      </c>
      <c r="C456">
        <v>0.81167459487915</v>
      </c>
      <c r="D456">
        <v>0.116322159767151</v>
      </c>
      <c r="E456">
        <v>5</v>
      </c>
      <c r="F456">
        <v>4</v>
      </c>
      <c r="G456">
        <v>5</v>
      </c>
      <c r="H456">
        <v>6</v>
      </c>
      <c r="I456">
        <v>0.5</v>
      </c>
      <c r="J456">
        <v>0.555555555555556</v>
      </c>
      <c r="K456">
        <v>0.526315789473684</v>
      </c>
      <c r="L456">
        <v>0.4</v>
      </c>
      <c r="M456">
        <v>0.1</v>
      </c>
      <c r="N456">
        <v>0.55</v>
      </c>
    </row>
    <row r="457" spans="1:14">
      <c r="A457" s="7">
        <v>455</v>
      </c>
      <c r="B457">
        <v>455</v>
      </c>
      <c r="C457">
        <v>0.639048933982849</v>
      </c>
      <c r="D457">
        <v>0.147649884223938</v>
      </c>
      <c r="E457">
        <v>7</v>
      </c>
      <c r="F457">
        <v>4</v>
      </c>
      <c r="G457">
        <v>3</v>
      </c>
      <c r="H457">
        <v>6</v>
      </c>
      <c r="I457">
        <v>0.7</v>
      </c>
      <c r="J457">
        <v>0.636363636363636</v>
      </c>
      <c r="K457">
        <v>0.666666666666667</v>
      </c>
      <c r="L457">
        <v>0.4</v>
      </c>
      <c r="M457">
        <v>0.3</v>
      </c>
      <c r="N457">
        <v>0.65</v>
      </c>
    </row>
    <row r="458" spans="1:14">
      <c r="A458" s="7">
        <v>456</v>
      </c>
      <c r="B458">
        <v>456</v>
      </c>
      <c r="C458">
        <v>0.57045841217041</v>
      </c>
      <c r="D458">
        <v>0.132010340690613</v>
      </c>
      <c r="E458">
        <v>8</v>
      </c>
      <c r="F458">
        <v>4</v>
      </c>
      <c r="G458">
        <v>2</v>
      </c>
      <c r="H458">
        <v>6</v>
      </c>
      <c r="I458">
        <v>0.8</v>
      </c>
      <c r="J458">
        <v>0.666666666666667</v>
      </c>
      <c r="K458">
        <v>0.727272727272727</v>
      </c>
      <c r="L458">
        <v>0.4</v>
      </c>
      <c r="M458">
        <v>0.4</v>
      </c>
      <c r="N458">
        <v>0.7</v>
      </c>
    </row>
    <row r="459" spans="1:14">
      <c r="A459" s="7">
        <v>457</v>
      </c>
      <c r="B459">
        <v>457</v>
      </c>
      <c r="C459">
        <v>0.566823959350586</v>
      </c>
      <c r="D459">
        <v>0.0592150688171387</v>
      </c>
      <c r="E459">
        <v>9</v>
      </c>
      <c r="F459">
        <v>6</v>
      </c>
      <c r="G459">
        <v>1</v>
      </c>
      <c r="H459">
        <v>4</v>
      </c>
      <c r="I459">
        <v>0.9</v>
      </c>
      <c r="J459">
        <v>0.6</v>
      </c>
      <c r="K459">
        <v>0.72</v>
      </c>
      <c r="L459">
        <v>0.6</v>
      </c>
      <c r="M459">
        <v>0.3</v>
      </c>
      <c r="N459">
        <v>0.65</v>
      </c>
    </row>
    <row r="460" spans="1:14">
      <c r="A460" s="7">
        <v>458</v>
      </c>
      <c r="B460">
        <v>458</v>
      </c>
      <c r="C460">
        <v>0.553549408912659</v>
      </c>
      <c r="D460">
        <v>0.0874682664871216</v>
      </c>
      <c r="E460">
        <v>8</v>
      </c>
      <c r="F460">
        <v>2</v>
      </c>
      <c r="G460">
        <v>2</v>
      </c>
      <c r="H460">
        <v>8</v>
      </c>
      <c r="I460">
        <v>0.8</v>
      </c>
      <c r="J460">
        <v>0.8</v>
      </c>
      <c r="K460">
        <v>0.8</v>
      </c>
      <c r="L460">
        <v>0.2</v>
      </c>
      <c r="M460">
        <v>0.6</v>
      </c>
      <c r="N460">
        <v>0.8</v>
      </c>
    </row>
    <row r="461" spans="1:14">
      <c r="A461" s="7">
        <v>459</v>
      </c>
      <c r="B461">
        <v>459</v>
      </c>
      <c r="C461">
        <v>0.612275004386902</v>
      </c>
      <c r="D461">
        <v>0.0876634120941162</v>
      </c>
      <c r="E461">
        <v>6</v>
      </c>
      <c r="F461">
        <v>6</v>
      </c>
      <c r="G461">
        <v>4</v>
      </c>
      <c r="H461">
        <v>4</v>
      </c>
      <c r="I461">
        <v>0.6</v>
      </c>
      <c r="J461">
        <v>0.5</v>
      </c>
      <c r="K461">
        <v>0.545454545454545</v>
      </c>
      <c r="L461">
        <v>0.6</v>
      </c>
      <c r="M461">
        <v>0</v>
      </c>
      <c r="N461">
        <v>0.5</v>
      </c>
    </row>
    <row r="462" spans="1:14">
      <c r="A462" s="7">
        <v>460</v>
      </c>
      <c r="B462">
        <v>460</v>
      </c>
      <c r="C462">
        <v>0.55692195892334</v>
      </c>
      <c r="D462">
        <v>0.104334115982056</v>
      </c>
      <c r="E462">
        <v>9</v>
      </c>
      <c r="F462">
        <v>7</v>
      </c>
      <c r="G462">
        <v>1</v>
      </c>
      <c r="H462">
        <v>3</v>
      </c>
      <c r="I462">
        <v>0.9</v>
      </c>
      <c r="J462">
        <v>0.5625</v>
      </c>
      <c r="K462">
        <v>0.692307692307692</v>
      </c>
      <c r="L462">
        <v>0.7</v>
      </c>
      <c r="M462">
        <v>0.2</v>
      </c>
      <c r="N462">
        <v>0.6</v>
      </c>
    </row>
    <row r="463" spans="1:14">
      <c r="A463" s="7">
        <v>461</v>
      </c>
      <c r="B463">
        <v>461</v>
      </c>
      <c r="C463">
        <v>0.6111820936203</v>
      </c>
      <c r="D463">
        <v>0.022621750831604</v>
      </c>
      <c r="E463">
        <v>8</v>
      </c>
      <c r="F463">
        <v>2</v>
      </c>
      <c r="G463">
        <v>2</v>
      </c>
      <c r="H463">
        <v>8</v>
      </c>
      <c r="I463">
        <v>0.8</v>
      </c>
      <c r="J463">
        <v>0.8</v>
      </c>
      <c r="K463">
        <v>0.8</v>
      </c>
      <c r="L463">
        <v>0.2</v>
      </c>
      <c r="M463">
        <v>0.6</v>
      </c>
      <c r="N463">
        <v>0.8</v>
      </c>
    </row>
    <row r="464" spans="1:14">
      <c r="A464" s="7">
        <v>462</v>
      </c>
      <c r="B464">
        <v>462</v>
      </c>
      <c r="C464">
        <v>0.576398372650146</v>
      </c>
      <c r="D464">
        <v>0.160635709762573</v>
      </c>
      <c r="E464">
        <v>6</v>
      </c>
      <c r="F464">
        <v>7</v>
      </c>
      <c r="G464">
        <v>4</v>
      </c>
      <c r="H464">
        <v>3</v>
      </c>
      <c r="I464">
        <v>0.6</v>
      </c>
      <c r="J464">
        <v>0.461538461538462</v>
      </c>
      <c r="K464">
        <v>0.521739130434783</v>
      </c>
      <c r="L464">
        <v>0.7</v>
      </c>
      <c r="M464">
        <v>-0.1</v>
      </c>
      <c r="N464">
        <v>0.45</v>
      </c>
    </row>
    <row r="465" spans="1:14">
      <c r="A465" s="7">
        <v>463</v>
      </c>
      <c r="B465">
        <v>463</v>
      </c>
      <c r="C465">
        <v>0.499593257904053</v>
      </c>
      <c r="D465">
        <v>0.100457668304443</v>
      </c>
      <c r="E465">
        <v>10</v>
      </c>
      <c r="F465">
        <v>4</v>
      </c>
      <c r="G465">
        <v>0</v>
      </c>
      <c r="H465">
        <v>6</v>
      </c>
      <c r="I465">
        <v>1</v>
      </c>
      <c r="J465">
        <v>0.714285714285714</v>
      </c>
      <c r="K465">
        <v>0.833333333333333</v>
      </c>
      <c r="L465">
        <v>0.4</v>
      </c>
      <c r="M465">
        <v>0.6</v>
      </c>
      <c r="N465">
        <v>0.8</v>
      </c>
    </row>
    <row r="466" spans="1:14">
      <c r="A466" s="7">
        <v>464</v>
      </c>
      <c r="B466">
        <v>464</v>
      </c>
      <c r="C466">
        <v>0.616784691810608</v>
      </c>
      <c r="D466">
        <v>0.110382080078125</v>
      </c>
      <c r="E466">
        <v>9</v>
      </c>
      <c r="F466">
        <v>4</v>
      </c>
      <c r="G466">
        <v>1</v>
      </c>
      <c r="H466">
        <v>6</v>
      </c>
      <c r="I466">
        <v>0.9</v>
      </c>
      <c r="J466">
        <v>0.692307692307692</v>
      </c>
      <c r="K466">
        <v>0.782608695652174</v>
      </c>
      <c r="L466">
        <v>0.4</v>
      </c>
      <c r="M466">
        <v>0.5</v>
      </c>
      <c r="N466">
        <v>0.75</v>
      </c>
    </row>
    <row r="467" spans="1:14">
      <c r="A467" s="7">
        <v>465</v>
      </c>
      <c r="B467">
        <v>465</v>
      </c>
      <c r="C467">
        <v>0.584376335144043</v>
      </c>
      <c r="D467">
        <v>0.0187164545059204</v>
      </c>
      <c r="E467">
        <v>9</v>
      </c>
      <c r="F467">
        <v>6</v>
      </c>
      <c r="G467">
        <v>1</v>
      </c>
      <c r="H467">
        <v>4</v>
      </c>
      <c r="I467">
        <v>0.9</v>
      </c>
      <c r="J467">
        <v>0.6</v>
      </c>
      <c r="K467">
        <v>0.72</v>
      </c>
      <c r="L467">
        <v>0.6</v>
      </c>
      <c r="M467">
        <v>0.3</v>
      </c>
      <c r="N467">
        <v>0.65</v>
      </c>
    </row>
    <row r="468" spans="1:14">
      <c r="A468" s="7">
        <v>466</v>
      </c>
      <c r="B468">
        <v>466</v>
      </c>
      <c r="C468">
        <v>0.682071328163147</v>
      </c>
      <c r="D468">
        <v>0.087367057800293</v>
      </c>
      <c r="E468">
        <v>8</v>
      </c>
      <c r="F468">
        <v>4</v>
      </c>
      <c r="G468">
        <v>2</v>
      </c>
      <c r="H468">
        <v>6</v>
      </c>
      <c r="I468">
        <v>0.8</v>
      </c>
      <c r="J468">
        <v>0.666666666666667</v>
      </c>
      <c r="K468">
        <v>0.727272727272727</v>
      </c>
      <c r="L468">
        <v>0.4</v>
      </c>
      <c r="M468">
        <v>0.4</v>
      </c>
      <c r="N468">
        <v>0.7</v>
      </c>
    </row>
    <row r="469" spans="1:14">
      <c r="A469" s="7">
        <v>467</v>
      </c>
      <c r="B469">
        <v>467</v>
      </c>
      <c r="C469">
        <v>0.499430656433106</v>
      </c>
      <c r="D469">
        <v>0.0389602184295654</v>
      </c>
      <c r="E469">
        <v>9</v>
      </c>
      <c r="F469">
        <v>4</v>
      </c>
      <c r="G469">
        <v>1</v>
      </c>
      <c r="H469">
        <v>6</v>
      </c>
      <c r="I469">
        <v>0.9</v>
      </c>
      <c r="J469">
        <v>0.692307692307692</v>
      </c>
      <c r="K469">
        <v>0.782608695652174</v>
      </c>
      <c r="L469">
        <v>0.4</v>
      </c>
      <c r="M469">
        <v>0.5</v>
      </c>
      <c r="N469">
        <v>0.75</v>
      </c>
    </row>
    <row r="470" spans="1:14">
      <c r="A470" s="7">
        <v>468</v>
      </c>
      <c r="B470">
        <v>468</v>
      </c>
      <c r="C470">
        <v>0.549173712730408</v>
      </c>
      <c r="D470">
        <v>0.103478670120239</v>
      </c>
      <c r="E470">
        <v>7</v>
      </c>
      <c r="F470">
        <v>5</v>
      </c>
      <c r="G470">
        <v>3</v>
      </c>
      <c r="H470">
        <v>5</v>
      </c>
      <c r="I470">
        <v>0.7</v>
      </c>
      <c r="J470">
        <v>0.583333333333333</v>
      </c>
      <c r="K470">
        <v>0.636363636363636</v>
      </c>
      <c r="L470">
        <v>0.5</v>
      </c>
      <c r="M470">
        <v>0.2</v>
      </c>
      <c r="N470">
        <v>0.6</v>
      </c>
    </row>
    <row r="471" spans="1:14">
      <c r="A471" s="7">
        <v>469</v>
      </c>
      <c r="B471">
        <v>469</v>
      </c>
      <c r="C471">
        <v>0.618641376495361</v>
      </c>
      <c r="D471">
        <v>0.0757843255996704</v>
      </c>
      <c r="E471">
        <v>10</v>
      </c>
      <c r="F471">
        <v>3</v>
      </c>
      <c r="G471">
        <v>0</v>
      </c>
      <c r="H471">
        <v>7</v>
      </c>
      <c r="I471">
        <v>1</v>
      </c>
      <c r="J471">
        <v>0.769230769230769</v>
      </c>
      <c r="K471">
        <v>0.869565217391304</v>
      </c>
      <c r="L471">
        <v>0.3</v>
      </c>
      <c r="M471">
        <v>0.7</v>
      </c>
      <c r="N471">
        <v>0.85</v>
      </c>
    </row>
    <row r="472" spans="1:14">
      <c r="A472" s="7">
        <v>470</v>
      </c>
      <c r="B472">
        <v>470</v>
      </c>
      <c r="C472">
        <v>0.68072235584259</v>
      </c>
      <c r="D472">
        <v>0.13503110408783</v>
      </c>
      <c r="E472">
        <v>9</v>
      </c>
      <c r="F472">
        <v>6</v>
      </c>
      <c r="G472">
        <v>1</v>
      </c>
      <c r="H472">
        <v>4</v>
      </c>
      <c r="I472">
        <v>0.9</v>
      </c>
      <c r="J472">
        <v>0.6</v>
      </c>
      <c r="K472">
        <v>0.72</v>
      </c>
      <c r="L472">
        <v>0.6</v>
      </c>
      <c r="M472">
        <v>0.3</v>
      </c>
      <c r="N472">
        <v>0.65</v>
      </c>
    </row>
    <row r="473" spans="1:14">
      <c r="A473" s="7">
        <v>471</v>
      </c>
      <c r="B473">
        <v>471</v>
      </c>
      <c r="C473">
        <v>0.46433687210083</v>
      </c>
      <c r="D473">
        <v>0.117367029190064</v>
      </c>
      <c r="E473">
        <v>7</v>
      </c>
      <c r="F473">
        <v>5</v>
      </c>
      <c r="G473">
        <v>3</v>
      </c>
      <c r="H473">
        <v>5</v>
      </c>
      <c r="I473">
        <v>0.7</v>
      </c>
      <c r="J473">
        <v>0.583333333333333</v>
      </c>
      <c r="K473">
        <v>0.636363636363636</v>
      </c>
      <c r="L473">
        <v>0.5</v>
      </c>
      <c r="M473">
        <v>0.2</v>
      </c>
      <c r="N473">
        <v>0.6</v>
      </c>
    </row>
    <row r="474" spans="1:14">
      <c r="A474" s="7">
        <v>472</v>
      </c>
      <c r="B474">
        <v>472</v>
      </c>
      <c r="C474">
        <v>0.494504332542419</v>
      </c>
      <c r="D474">
        <v>0.141242623329163</v>
      </c>
      <c r="E474">
        <v>10</v>
      </c>
      <c r="F474">
        <v>2</v>
      </c>
      <c r="G474">
        <v>0</v>
      </c>
      <c r="H474">
        <v>8</v>
      </c>
      <c r="I474">
        <v>1</v>
      </c>
      <c r="J474">
        <v>0.833333333333333</v>
      </c>
      <c r="K474">
        <v>0.909090909090909</v>
      </c>
      <c r="L474">
        <v>0.2</v>
      </c>
      <c r="M474">
        <v>0.8</v>
      </c>
      <c r="N474">
        <v>0.9</v>
      </c>
    </row>
    <row r="475" spans="1:14">
      <c r="A475" s="7">
        <v>473</v>
      </c>
      <c r="B475">
        <v>473</v>
      </c>
      <c r="C475">
        <v>0.622597098350525</v>
      </c>
      <c r="D475">
        <v>0.209457159042358</v>
      </c>
      <c r="E475">
        <v>8</v>
      </c>
      <c r="F475">
        <v>5</v>
      </c>
      <c r="G475">
        <v>2</v>
      </c>
      <c r="H475">
        <v>5</v>
      </c>
      <c r="I475">
        <v>0.8</v>
      </c>
      <c r="J475">
        <v>0.615384615384615</v>
      </c>
      <c r="K475">
        <v>0.695652173913043</v>
      </c>
      <c r="L475">
        <v>0.5</v>
      </c>
      <c r="M475">
        <v>0.3</v>
      </c>
      <c r="N475">
        <v>0.65</v>
      </c>
    </row>
    <row r="476" spans="1:14">
      <c r="A476" s="7">
        <v>474</v>
      </c>
      <c r="B476">
        <v>474</v>
      </c>
      <c r="C476">
        <v>0.618880748748779</v>
      </c>
      <c r="D476">
        <v>0.068963885307312</v>
      </c>
      <c r="E476">
        <v>9</v>
      </c>
      <c r="F476">
        <v>5</v>
      </c>
      <c r="G476">
        <v>1</v>
      </c>
      <c r="H476">
        <v>5</v>
      </c>
      <c r="I476">
        <v>0.9</v>
      </c>
      <c r="J476">
        <v>0.642857142857143</v>
      </c>
      <c r="K476">
        <v>0.75</v>
      </c>
      <c r="L476">
        <v>0.5</v>
      </c>
      <c r="M476">
        <v>0.4</v>
      </c>
      <c r="N476">
        <v>0.7</v>
      </c>
    </row>
    <row r="477" spans="1:14">
      <c r="A477" s="7">
        <v>475</v>
      </c>
      <c r="B477">
        <v>475</v>
      </c>
      <c r="C477">
        <v>0.619317889213562</v>
      </c>
      <c r="D477">
        <v>0.0769717693328857</v>
      </c>
      <c r="E477">
        <v>8</v>
      </c>
      <c r="F477">
        <v>5</v>
      </c>
      <c r="G477">
        <v>2</v>
      </c>
      <c r="H477">
        <v>5</v>
      </c>
      <c r="I477">
        <v>0.8</v>
      </c>
      <c r="J477">
        <v>0.615384615384615</v>
      </c>
      <c r="K477">
        <v>0.695652173913043</v>
      </c>
      <c r="L477">
        <v>0.5</v>
      </c>
      <c r="M477">
        <v>0.3</v>
      </c>
      <c r="N477">
        <v>0.65</v>
      </c>
    </row>
    <row r="478" spans="1:14">
      <c r="A478" s="7">
        <v>476</v>
      </c>
      <c r="B478">
        <v>476</v>
      </c>
      <c r="C478">
        <v>0.451286792755127</v>
      </c>
      <c r="D478">
        <v>0.127110123634338</v>
      </c>
      <c r="E478">
        <v>8</v>
      </c>
      <c r="F478">
        <v>5</v>
      </c>
      <c r="G478">
        <v>2</v>
      </c>
      <c r="H478">
        <v>5</v>
      </c>
      <c r="I478">
        <v>0.8</v>
      </c>
      <c r="J478">
        <v>0.615384615384615</v>
      </c>
      <c r="K478">
        <v>0.695652173913043</v>
      </c>
      <c r="L478">
        <v>0.5</v>
      </c>
      <c r="M478">
        <v>0.3</v>
      </c>
      <c r="N478">
        <v>0.65</v>
      </c>
    </row>
    <row r="479" spans="1:14">
      <c r="A479" s="7">
        <v>477</v>
      </c>
      <c r="B479">
        <v>477</v>
      </c>
      <c r="C479">
        <v>0.588738799095154</v>
      </c>
      <c r="D479">
        <v>0.0414286851882935</v>
      </c>
      <c r="E479">
        <v>10</v>
      </c>
      <c r="F479">
        <v>4</v>
      </c>
      <c r="G479">
        <v>0</v>
      </c>
      <c r="H479">
        <v>6</v>
      </c>
      <c r="I479">
        <v>1</v>
      </c>
      <c r="J479">
        <v>0.714285714285714</v>
      </c>
      <c r="K479">
        <v>0.833333333333333</v>
      </c>
      <c r="L479">
        <v>0.4</v>
      </c>
      <c r="M479">
        <v>0.6</v>
      </c>
      <c r="N479">
        <v>0.8</v>
      </c>
    </row>
    <row r="480" spans="1:14">
      <c r="A480" s="7">
        <v>478</v>
      </c>
      <c r="B480">
        <v>478</v>
      </c>
      <c r="C480">
        <v>0.677852630615234</v>
      </c>
      <c r="D480">
        <v>0.1463303565979</v>
      </c>
      <c r="E480">
        <v>9</v>
      </c>
      <c r="F480">
        <v>3</v>
      </c>
      <c r="G480">
        <v>1</v>
      </c>
      <c r="H480">
        <v>7</v>
      </c>
      <c r="I480">
        <v>0.9</v>
      </c>
      <c r="J480">
        <v>0.75</v>
      </c>
      <c r="K480">
        <v>0.818181818181818</v>
      </c>
      <c r="L480">
        <v>0.3</v>
      </c>
      <c r="M480">
        <v>0.6</v>
      </c>
      <c r="N480">
        <v>0.8</v>
      </c>
    </row>
    <row r="481" spans="1:14">
      <c r="A481" s="7">
        <v>479</v>
      </c>
      <c r="B481">
        <v>479</v>
      </c>
      <c r="C481">
        <v>0.444071769714356</v>
      </c>
      <c r="D481">
        <v>0.0382510423660278</v>
      </c>
      <c r="E481">
        <v>6</v>
      </c>
      <c r="F481">
        <v>5</v>
      </c>
      <c r="G481">
        <v>4</v>
      </c>
      <c r="H481">
        <v>5</v>
      </c>
      <c r="I481">
        <v>0.6</v>
      </c>
      <c r="J481">
        <v>0.545454545454545</v>
      </c>
      <c r="K481">
        <v>0.571428571428571</v>
      </c>
      <c r="L481">
        <v>0.5</v>
      </c>
      <c r="M481">
        <v>0.1</v>
      </c>
      <c r="N481">
        <v>0.55</v>
      </c>
    </row>
    <row r="482" spans="1:14">
      <c r="A482" s="7">
        <v>480</v>
      </c>
      <c r="B482">
        <v>480</v>
      </c>
      <c r="C482">
        <v>0.622789978981018</v>
      </c>
      <c r="D482">
        <v>0.0720978975296021</v>
      </c>
      <c r="E482">
        <v>10</v>
      </c>
      <c r="F482">
        <v>5</v>
      </c>
      <c r="G482">
        <v>0</v>
      </c>
      <c r="H482">
        <v>5</v>
      </c>
      <c r="I482">
        <v>1</v>
      </c>
      <c r="J482">
        <v>0.666666666666667</v>
      </c>
      <c r="K482">
        <v>0.8</v>
      </c>
      <c r="L482">
        <v>0.5</v>
      </c>
      <c r="M482">
        <v>0.5</v>
      </c>
      <c r="N482">
        <v>0.75</v>
      </c>
    </row>
    <row r="483" spans="1:14">
      <c r="A483" s="7">
        <v>481</v>
      </c>
      <c r="B483">
        <v>481</v>
      </c>
      <c r="C483">
        <v>0.554565191268921</v>
      </c>
      <c r="D483">
        <v>0.134721755981445</v>
      </c>
      <c r="E483">
        <v>9</v>
      </c>
      <c r="F483">
        <v>2</v>
      </c>
      <c r="G483">
        <v>1</v>
      </c>
      <c r="H483">
        <v>8</v>
      </c>
      <c r="I483">
        <v>0.9</v>
      </c>
      <c r="J483">
        <v>0.818181818181818</v>
      </c>
      <c r="K483">
        <v>0.857142857142857</v>
      </c>
      <c r="L483">
        <v>0.2</v>
      </c>
      <c r="M483">
        <v>0.7</v>
      </c>
      <c r="N483">
        <v>0.85</v>
      </c>
    </row>
    <row r="484" spans="1:14">
      <c r="A484" s="7">
        <v>482</v>
      </c>
      <c r="B484">
        <v>482</v>
      </c>
      <c r="C484">
        <v>0.637654423713684</v>
      </c>
      <c r="D484">
        <v>0.109358310699463</v>
      </c>
      <c r="E484">
        <v>7</v>
      </c>
      <c r="F484">
        <v>6</v>
      </c>
      <c r="G484">
        <v>3</v>
      </c>
      <c r="H484">
        <v>4</v>
      </c>
      <c r="I484">
        <v>0.7</v>
      </c>
      <c r="J484">
        <v>0.538461538461539</v>
      </c>
      <c r="K484">
        <v>0.608695652173913</v>
      </c>
      <c r="L484">
        <v>0.6</v>
      </c>
      <c r="M484">
        <v>0.1</v>
      </c>
      <c r="N484">
        <v>0.55</v>
      </c>
    </row>
    <row r="485" spans="1:14">
      <c r="A485" s="7">
        <v>483</v>
      </c>
      <c r="B485">
        <v>483</v>
      </c>
      <c r="C485">
        <v>0.557103157043457</v>
      </c>
      <c r="D485">
        <v>0.0672715902328491</v>
      </c>
      <c r="E485">
        <v>9</v>
      </c>
      <c r="F485">
        <v>6</v>
      </c>
      <c r="G485">
        <v>1</v>
      </c>
      <c r="H485">
        <v>4</v>
      </c>
      <c r="I485">
        <v>0.9</v>
      </c>
      <c r="J485">
        <v>0.6</v>
      </c>
      <c r="K485">
        <v>0.72</v>
      </c>
      <c r="L485">
        <v>0.6</v>
      </c>
      <c r="M485">
        <v>0.3</v>
      </c>
      <c r="N485">
        <v>0.65</v>
      </c>
    </row>
    <row r="486" spans="1:14">
      <c r="A486" s="7">
        <v>484</v>
      </c>
      <c r="B486">
        <v>484</v>
      </c>
      <c r="C486">
        <v>0.509174942970276</v>
      </c>
      <c r="D486">
        <v>0.0860495567321777</v>
      </c>
      <c r="E486">
        <v>9</v>
      </c>
      <c r="F486">
        <v>4</v>
      </c>
      <c r="G486">
        <v>1</v>
      </c>
      <c r="H486">
        <v>6</v>
      </c>
      <c r="I486">
        <v>0.9</v>
      </c>
      <c r="J486">
        <v>0.692307692307692</v>
      </c>
      <c r="K486">
        <v>0.782608695652174</v>
      </c>
      <c r="L486">
        <v>0.4</v>
      </c>
      <c r="M486">
        <v>0.5</v>
      </c>
      <c r="N486">
        <v>0.75</v>
      </c>
    </row>
    <row r="487" spans="1:14">
      <c r="A487" s="7">
        <v>485</v>
      </c>
      <c r="B487">
        <v>485</v>
      </c>
      <c r="C487">
        <v>0.520882487297058</v>
      </c>
      <c r="D487">
        <v>0.0628604888916016</v>
      </c>
      <c r="E487">
        <v>8</v>
      </c>
      <c r="F487">
        <v>6</v>
      </c>
      <c r="G487">
        <v>2</v>
      </c>
      <c r="H487">
        <v>4</v>
      </c>
      <c r="I487">
        <v>0.8</v>
      </c>
      <c r="J487">
        <v>0.571428571428572</v>
      </c>
      <c r="K487">
        <v>0.666666666666667</v>
      </c>
      <c r="L487">
        <v>0.6</v>
      </c>
      <c r="M487">
        <v>0.2</v>
      </c>
      <c r="N487">
        <v>0.6</v>
      </c>
    </row>
    <row r="488" spans="1:14">
      <c r="A488" s="7">
        <v>486</v>
      </c>
      <c r="B488">
        <v>486</v>
      </c>
      <c r="C488">
        <v>0.499591946601868</v>
      </c>
      <c r="D488">
        <v>0.0492228269577026</v>
      </c>
      <c r="E488">
        <v>10</v>
      </c>
      <c r="F488">
        <v>6</v>
      </c>
      <c r="G488">
        <v>0</v>
      </c>
      <c r="H488">
        <v>4</v>
      </c>
      <c r="I488">
        <v>1</v>
      </c>
      <c r="J488">
        <v>0.625</v>
      </c>
      <c r="K488">
        <v>0.769230769230769</v>
      </c>
      <c r="L488">
        <v>0.6</v>
      </c>
      <c r="M488">
        <v>0.4</v>
      </c>
      <c r="N488">
        <v>0.7</v>
      </c>
    </row>
    <row r="489" spans="1:14">
      <c r="A489" s="7">
        <v>487</v>
      </c>
      <c r="B489">
        <v>487</v>
      </c>
      <c r="C489">
        <v>0.504927039146423</v>
      </c>
      <c r="D489">
        <v>0.0126816034317017</v>
      </c>
      <c r="E489">
        <v>8</v>
      </c>
      <c r="F489">
        <v>5</v>
      </c>
      <c r="G489">
        <v>2</v>
      </c>
      <c r="H489">
        <v>5</v>
      </c>
      <c r="I489">
        <v>0.8</v>
      </c>
      <c r="J489">
        <v>0.615384615384615</v>
      </c>
      <c r="K489">
        <v>0.695652173913043</v>
      </c>
      <c r="L489">
        <v>0.5</v>
      </c>
      <c r="M489">
        <v>0.3</v>
      </c>
      <c r="N489">
        <v>0.65</v>
      </c>
    </row>
    <row r="490" spans="1:14">
      <c r="A490" s="7">
        <v>488</v>
      </c>
      <c r="B490">
        <v>488</v>
      </c>
      <c r="C490">
        <v>0.813172101974487</v>
      </c>
      <c r="D490">
        <v>0.24921190738678</v>
      </c>
      <c r="E490">
        <v>10</v>
      </c>
      <c r="F490">
        <v>5</v>
      </c>
      <c r="G490">
        <v>0</v>
      </c>
      <c r="H490">
        <v>5</v>
      </c>
      <c r="I490">
        <v>1</v>
      </c>
      <c r="J490">
        <v>0.666666666666667</v>
      </c>
      <c r="K490">
        <v>0.8</v>
      </c>
      <c r="L490">
        <v>0.5</v>
      </c>
      <c r="M490">
        <v>0.5</v>
      </c>
      <c r="N490">
        <v>0.75</v>
      </c>
    </row>
    <row r="491" spans="1:14">
      <c r="A491" s="7">
        <v>489</v>
      </c>
      <c r="B491">
        <v>489</v>
      </c>
      <c r="C491">
        <v>0.500820517539978</v>
      </c>
      <c r="D491">
        <v>0.076991081237793</v>
      </c>
      <c r="E491">
        <v>10</v>
      </c>
      <c r="F491">
        <v>2</v>
      </c>
      <c r="G491">
        <v>0</v>
      </c>
      <c r="H491">
        <v>8</v>
      </c>
      <c r="I491">
        <v>1</v>
      </c>
      <c r="J491">
        <v>0.833333333333333</v>
      </c>
      <c r="K491">
        <v>0.909090909090909</v>
      </c>
      <c r="L491">
        <v>0.2</v>
      </c>
      <c r="M491">
        <v>0.8</v>
      </c>
      <c r="N491">
        <v>0.9</v>
      </c>
    </row>
    <row r="492" spans="1:14">
      <c r="A492" s="7">
        <v>490</v>
      </c>
      <c r="B492">
        <v>490</v>
      </c>
      <c r="C492">
        <v>0.628879189491272</v>
      </c>
      <c r="D492">
        <v>0.109864234924316</v>
      </c>
      <c r="E492">
        <v>10</v>
      </c>
      <c r="F492">
        <v>5</v>
      </c>
      <c r="G492">
        <v>0</v>
      </c>
      <c r="H492">
        <v>5</v>
      </c>
      <c r="I492">
        <v>1</v>
      </c>
      <c r="J492">
        <v>0.666666666666667</v>
      </c>
      <c r="K492">
        <v>0.8</v>
      </c>
      <c r="L492">
        <v>0.5</v>
      </c>
      <c r="M492">
        <v>0.5</v>
      </c>
      <c r="N492">
        <v>0.75</v>
      </c>
    </row>
    <row r="493" spans="1:14">
      <c r="A493" s="7">
        <v>491</v>
      </c>
      <c r="B493">
        <v>491</v>
      </c>
      <c r="C493">
        <v>0.559697151184082</v>
      </c>
      <c r="D493">
        <v>0.0465866327285767</v>
      </c>
      <c r="E493">
        <v>10</v>
      </c>
      <c r="F493">
        <v>6</v>
      </c>
      <c r="G493">
        <v>0</v>
      </c>
      <c r="H493">
        <v>4</v>
      </c>
      <c r="I493">
        <v>1</v>
      </c>
      <c r="J493">
        <v>0.625</v>
      </c>
      <c r="K493">
        <v>0.769230769230769</v>
      </c>
      <c r="L493">
        <v>0.6</v>
      </c>
      <c r="M493">
        <v>0.4</v>
      </c>
      <c r="N493">
        <v>0.7</v>
      </c>
    </row>
    <row r="494" spans="1:14">
      <c r="A494" s="7">
        <v>492</v>
      </c>
      <c r="B494">
        <v>492</v>
      </c>
      <c r="C494">
        <v>0.612046957015991</v>
      </c>
      <c r="D494">
        <v>0.13472044467926</v>
      </c>
      <c r="E494">
        <v>10</v>
      </c>
      <c r="F494">
        <v>7</v>
      </c>
      <c r="G494">
        <v>0</v>
      </c>
      <c r="H494">
        <v>3</v>
      </c>
      <c r="I494">
        <v>1</v>
      </c>
      <c r="J494">
        <v>0.588235294117647</v>
      </c>
      <c r="K494">
        <v>0.740740740740741</v>
      </c>
      <c r="L494">
        <v>0.7</v>
      </c>
      <c r="M494">
        <v>0.3</v>
      </c>
      <c r="N494">
        <v>0.65</v>
      </c>
    </row>
    <row r="495" spans="1:14">
      <c r="A495" s="7">
        <v>493</v>
      </c>
      <c r="B495">
        <v>493</v>
      </c>
      <c r="C495">
        <v>0.682357311248779</v>
      </c>
      <c r="D495">
        <v>0.131349444389343</v>
      </c>
      <c r="E495">
        <v>9</v>
      </c>
      <c r="F495">
        <v>5</v>
      </c>
      <c r="G495">
        <v>1</v>
      </c>
      <c r="H495">
        <v>5</v>
      </c>
      <c r="I495">
        <v>0.9</v>
      </c>
      <c r="J495">
        <v>0.642857142857143</v>
      </c>
      <c r="K495">
        <v>0.75</v>
      </c>
      <c r="L495">
        <v>0.5</v>
      </c>
      <c r="M495">
        <v>0.4</v>
      </c>
      <c r="N495">
        <v>0.7</v>
      </c>
    </row>
    <row r="496" spans="1:14">
      <c r="A496" s="7">
        <v>494</v>
      </c>
      <c r="B496">
        <v>494</v>
      </c>
      <c r="C496">
        <v>0.619277596473694</v>
      </c>
      <c r="D496">
        <v>0.0505023002624512</v>
      </c>
      <c r="E496">
        <v>10</v>
      </c>
      <c r="F496">
        <v>5</v>
      </c>
      <c r="G496">
        <v>0</v>
      </c>
      <c r="H496">
        <v>5</v>
      </c>
      <c r="I496">
        <v>1</v>
      </c>
      <c r="J496">
        <v>0.666666666666667</v>
      </c>
      <c r="K496">
        <v>0.8</v>
      </c>
      <c r="L496">
        <v>0.5</v>
      </c>
      <c r="M496">
        <v>0.5</v>
      </c>
      <c r="N496">
        <v>0.75</v>
      </c>
    </row>
    <row r="497" spans="1:14">
      <c r="A497" s="7">
        <v>495</v>
      </c>
      <c r="B497">
        <v>495</v>
      </c>
      <c r="C497">
        <v>0.682112097740173</v>
      </c>
      <c r="D497">
        <v>0.125601053237915</v>
      </c>
      <c r="E497">
        <v>8</v>
      </c>
      <c r="F497">
        <v>3</v>
      </c>
      <c r="G497">
        <v>2</v>
      </c>
      <c r="H497">
        <v>7</v>
      </c>
      <c r="I497">
        <v>0.8</v>
      </c>
      <c r="J497">
        <v>0.727272727272727</v>
      </c>
      <c r="K497">
        <v>0.761904761904762</v>
      </c>
      <c r="L497">
        <v>0.3</v>
      </c>
      <c r="M497">
        <v>0.5</v>
      </c>
      <c r="N497">
        <v>0.75</v>
      </c>
    </row>
    <row r="498" spans="1:14">
      <c r="A498" s="7">
        <v>496</v>
      </c>
      <c r="B498">
        <v>496</v>
      </c>
      <c r="C498">
        <v>0.663251161575317</v>
      </c>
      <c r="D498">
        <v>0.086097240447998</v>
      </c>
      <c r="E498">
        <v>10</v>
      </c>
      <c r="F498">
        <v>6</v>
      </c>
      <c r="G498">
        <v>0</v>
      </c>
      <c r="H498">
        <v>4</v>
      </c>
      <c r="I498">
        <v>1</v>
      </c>
      <c r="J498">
        <v>0.625</v>
      </c>
      <c r="K498">
        <v>0.769230769230769</v>
      </c>
      <c r="L498">
        <v>0.6</v>
      </c>
      <c r="M498">
        <v>0.4</v>
      </c>
      <c r="N498">
        <v>0.7</v>
      </c>
    </row>
    <row r="499" spans="1:14">
      <c r="A499" s="7">
        <v>497</v>
      </c>
      <c r="B499">
        <v>497</v>
      </c>
      <c r="C499">
        <v>0.822490453720093</v>
      </c>
      <c r="D499">
        <v>0.249233245849609</v>
      </c>
      <c r="E499">
        <v>7</v>
      </c>
      <c r="F499">
        <v>4</v>
      </c>
      <c r="G499">
        <v>3</v>
      </c>
      <c r="H499">
        <v>6</v>
      </c>
      <c r="I499">
        <v>0.7</v>
      </c>
      <c r="J499">
        <v>0.636363636363636</v>
      </c>
      <c r="K499">
        <v>0.666666666666667</v>
      </c>
      <c r="L499">
        <v>0.4</v>
      </c>
      <c r="M499">
        <v>0.3</v>
      </c>
      <c r="N499">
        <v>0.65</v>
      </c>
    </row>
    <row r="500" spans="1:14">
      <c r="A500" s="7">
        <v>498</v>
      </c>
      <c r="B500">
        <v>498</v>
      </c>
      <c r="C500">
        <v>0.696210503578186</v>
      </c>
      <c r="D500">
        <v>0.0400842428207398</v>
      </c>
      <c r="E500">
        <v>10</v>
      </c>
      <c r="F500">
        <v>3</v>
      </c>
      <c r="G500">
        <v>0</v>
      </c>
      <c r="H500">
        <v>7</v>
      </c>
      <c r="I500">
        <v>1</v>
      </c>
      <c r="J500">
        <v>0.769230769230769</v>
      </c>
      <c r="K500">
        <v>0.869565217391304</v>
      </c>
      <c r="L500">
        <v>0.3</v>
      </c>
      <c r="M500">
        <v>0.7</v>
      </c>
      <c r="N500">
        <v>0.85</v>
      </c>
    </row>
    <row r="501" spans="1:14">
      <c r="A501" s="7">
        <v>499</v>
      </c>
      <c r="B501">
        <v>499</v>
      </c>
      <c r="C501">
        <v>0.601435661315918</v>
      </c>
      <c r="D501">
        <v>0.0984448194503784</v>
      </c>
      <c r="E501">
        <v>9</v>
      </c>
      <c r="F501">
        <v>7</v>
      </c>
      <c r="G501">
        <v>1</v>
      </c>
      <c r="H501">
        <v>3</v>
      </c>
      <c r="I501">
        <v>0.9</v>
      </c>
      <c r="J501">
        <v>0.5625</v>
      </c>
      <c r="K501">
        <v>0.692307692307692</v>
      </c>
      <c r="L501">
        <v>0.7</v>
      </c>
      <c r="M501">
        <v>0.2</v>
      </c>
      <c r="N501">
        <v>0.6</v>
      </c>
    </row>
    <row r="502" spans="1:14">
      <c r="A502" s="7">
        <v>500</v>
      </c>
      <c r="B502">
        <v>500</v>
      </c>
      <c r="C502">
        <v>0.685319423675537</v>
      </c>
      <c r="D502">
        <v>0.0966950654983521</v>
      </c>
      <c r="E502">
        <v>9</v>
      </c>
      <c r="F502">
        <v>4</v>
      </c>
      <c r="G502">
        <v>1</v>
      </c>
      <c r="H502">
        <v>6</v>
      </c>
      <c r="I502">
        <v>0.9</v>
      </c>
      <c r="J502">
        <v>0.692307692307692</v>
      </c>
      <c r="K502">
        <v>0.782608695652174</v>
      </c>
      <c r="L502">
        <v>0.4</v>
      </c>
      <c r="M502">
        <v>0.5</v>
      </c>
      <c r="N502">
        <v>0.75</v>
      </c>
    </row>
    <row r="503" spans="1:14">
      <c r="A503" s="7">
        <v>501</v>
      </c>
      <c r="B503">
        <v>501</v>
      </c>
      <c r="C503">
        <v>0.609057307243347</v>
      </c>
      <c r="D503">
        <v>0.0794851779937744</v>
      </c>
      <c r="E503">
        <v>5</v>
      </c>
      <c r="F503">
        <v>3</v>
      </c>
      <c r="G503">
        <v>5</v>
      </c>
      <c r="H503">
        <v>7</v>
      </c>
      <c r="I503">
        <v>0.5</v>
      </c>
      <c r="J503">
        <v>0.625</v>
      </c>
      <c r="K503">
        <v>0.555555555555556</v>
      </c>
      <c r="L503">
        <v>0.3</v>
      </c>
      <c r="M503">
        <v>0.2</v>
      </c>
      <c r="N503">
        <v>0.6</v>
      </c>
    </row>
    <row r="504" spans="1:14">
      <c r="A504" s="7">
        <v>502</v>
      </c>
      <c r="B504">
        <v>502</v>
      </c>
      <c r="C504">
        <v>0.698814630508423</v>
      </c>
      <c r="D504">
        <v>0.215407133102417</v>
      </c>
      <c r="E504">
        <v>10</v>
      </c>
      <c r="F504">
        <v>5</v>
      </c>
      <c r="G504">
        <v>0</v>
      </c>
      <c r="H504">
        <v>5</v>
      </c>
      <c r="I504">
        <v>1</v>
      </c>
      <c r="J504">
        <v>0.666666666666667</v>
      </c>
      <c r="K504">
        <v>0.8</v>
      </c>
      <c r="L504">
        <v>0.5</v>
      </c>
      <c r="M504">
        <v>0.5</v>
      </c>
      <c r="N504">
        <v>0.75</v>
      </c>
    </row>
    <row r="505" spans="1:14">
      <c r="A505" s="7">
        <v>503</v>
      </c>
      <c r="B505">
        <v>503</v>
      </c>
      <c r="C505">
        <v>0.639883041381836</v>
      </c>
      <c r="D505">
        <v>0.164122939109802</v>
      </c>
      <c r="E505">
        <v>9</v>
      </c>
      <c r="F505">
        <v>2</v>
      </c>
      <c r="G505">
        <v>1</v>
      </c>
      <c r="H505">
        <v>8</v>
      </c>
      <c r="I505">
        <v>0.9</v>
      </c>
      <c r="J505">
        <v>0.818181818181818</v>
      </c>
      <c r="K505">
        <v>0.857142857142857</v>
      </c>
      <c r="L505">
        <v>0.2</v>
      </c>
      <c r="M505">
        <v>0.7</v>
      </c>
      <c r="N505">
        <v>0.85</v>
      </c>
    </row>
    <row r="506" spans="1:14">
      <c r="A506" s="7">
        <v>504</v>
      </c>
      <c r="B506">
        <v>504</v>
      </c>
      <c r="C506">
        <v>0.685853719711304</v>
      </c>
      <c r="D506">
        <v>0.159085392951965</v>
      </c>
      <c r="E506">
        <v>9</v>
      </c>
      <c r="F506">
        <v>5</v>
      </c>
      <c r="G506">
        <v>1</v>
      </c>
      <c r="H506">
        <v>5</v>
      </c>
      <c r="I506">
        <v>0.9</v>
      </c>
      <c r="J506">
        <v>0.642857142857143</v>
      </c>
      <c r="K506">
        <v>0.75</v>
      </c>
      <c r="L506">
        <v>0.5</v>
      </c>
      <c r="M506">
        <v>0.4</v>
      </c>
      <c r="N506">
        <v>0.7</v>
      </c>
    </row>
    <row r="507" spans="1:14">
      <c r="A507" s="7">
        <v>505</v>
      </c>
      <c r="B507">
        <v>505</v>
      </c>
      <c r="C507">
        <v>0.736833810806274</v>
      </c>
      <c r="D507">
        <v>0.148589491844177</v>
      </c>
      <c r="E507">
        <v>8</v>
      </c>
      <c r="F507">
        <v>5</v>
      </c>
      <c r="G507">
        <v>2</v>
      </c>
      <c r="H507">
        <v>5</v>
      </c>
      <c r="I507">
        <v>0.8</v>
      </c>
      <c r="J507">
        <v>0.615384615384615</v>
      </c>
      <c r="K507">
        <v>0.695652173913043</v>
      </c>
      <c r="L507">
        <v>0.5</v>
      </c>
      <c r="M507">
        <v>0.3</v>
      </c>
      <c r="N507">
        <v>0.65</v>
      </c>
    </row>
    <row r="508" spans="1:14">
      <c r="A508" s="7">
        <v>506</v>
      </c>
      <c r="B508">
        <v>506</v>
      </c>
      <c r="C508">
        <v>0.551182985305786</v>
      </c>
      <c r="D508">
        <v>0.073790431022644</v>
      </c>
      <c r="E508">
        <v>7</v>
      </c>
      <c r="F508">
        <v>3</v>
      </c>
      <c r="G508">
        <v>3</v>
      </c>
      <c r="H508">
        <v>7</v>
      </c>
      <c r="I508">
        <v>0.7</v>
      </c>
      <c r="J508">
        <v>0.7</v>
      </c>
      <c r="K508">
        <v>0.7</v>
      </c>
      <c r="L508">
        <v>0.3</v>
      </c>
      <c r="M508">
        <v>0.4</v>
      </c>
      <c r="N508">
        <v>0.7</v>
      </c>
    </row>
    <row r="509" spans="1:14">
      <c r="A509" s="7">
        <v>507</v>
      </c>
      <c r="B509">
        <v>507</v>
      </c>
      <c r="C509">
        <v>0.624809503555298</v>
      </c>
      <c r="D509">
        <v>0.102783203125</v>
      </c>
      <c r="E509">
        <v>10</v>
      </c>
      <c r="F509">
        <v>3</v>
      </c>
      <c r="G509">
        <v>0</v>
      </c>
      <c r="H509">
        <v>7</v>
      </c>
      <c r="I509">
        <v>1</v>
      </c>
      <c r="J509">
        <v>0.769230769230769</v>
      </c>
      <c r="K509">
        <v>0.869565217391304</v>
      </c>
      <c r="L509">
        <v>0.3</v>
      </c>
      <c r="M509">
        <v>0.7</v>
      </c>
      <c r="N509">
        <v>0.85</v>
      </c>
    </row>
    <row r="510" spans="1:14">
      <c r="A510" s="7">
        <v>508</v>
      </c>
      <c r="B510">
        <v>508</v>
      </c>
      <c r="C510">
        <v>0.741079568862915</v>
      </c>
      <c r="D510">
        <v>0.163100957870483</v>
      </c>
      <c r="E510">
        <v>9</v>
      </c>
      <c r="F510">
        <v>2</v>
      </c>
      <c r="G510">
        <v>1</v>
      </c>
      <c r="H510">
        <v>8</v>
      </c>
      <c r="I510">
        <v>0.9</v>
      </c>
      <c r="J510">
        <v>0.818181818181818</v>
      </c>
      <c r="K510">
        <v>0.857142857142857</v>
      </c>
      <c r="L510">
        <v>0.2</v>
      </c>
      <c r="M510">
        <v>0.7</v>
      </c>
      <c r="N510">
        <v>0.85</v>
      </c>
    </row>
    <row r="511" spans="1:14">
      <c r="A511" s="7">
        <v>509</v>
      </c>
      <c r="B511">
        <v>509</v>
      </c>
      <c r="C511">
        <v>0.623054146766663</v>
      </c>
      <c r="D511">
        <v>0.0311827659606934</v>
      </c>
      <c r="E511">
        <v>8</v>
      </c>
      <c r="F511">
        <v>4</v>
      </c>
      <c r="G511">
        <v>2</v>
      </c>
      <c r="H511">
        <v>6</v>
      </c>
      <c r="I511">
        <v>0.8</v>
      </c>
      <c r="J511">
        <v>0.666666666666667</v>
      </c>
      <c r="K511">
        <v>0.727272727272727</v>
      </c>
      <c r="L511">
        <v>0.4</v>
      </c>
      <c r="M511">
        <v>0.4</v>
      </c>
      <c r="N511">
        <v>0.7</v>
      </c>
    </row>
    <row r="512" spans="1:14">
      <c r="A512" s="7">
        <v>510</v>
      </c>
      <c r="B512">
        <v>510</v>
      </c>
      <c r="C512">
        <v>0.519075632095337</v>
      </c>
      <c r="D512">
        <v>0.115707755088806</v>
      </c>
      <c r="E512">
        <v>8</v>
      </c>
      <c r="F512">
        <v>4</v>
      </c>
      <c r="G512">
        <v>2</v>
      </c>
      <c r="H512">
        <v>6</v>
      </c>
      <c r="I512">
        <v>0.8</v>
      </c>
      <c r="J512">
        <v>0.666666666666667</v>
      </c>
      <c r="K512">
        <v>0.727272727272727</v>
      </c>
      <c r="L512">
        <v>0.4</v>
      </c>
      <c r="M512">
        <v>0.4</v>
      </c>
      <c r="N512">
        <v>0.7</v>
      </c>
    </row>
    <row r="513" spans="1:14">
      <c r="A513" s="7">
        <v>511</v>
      </c>
      <c r="B513">
        <v>511</v>
      </c>
      <c r="C513">
        <v>0.685317993164062</v>
      </c>
      <c r="D513">
        <v>0.0885097980499268</v>
      </c>
      <c r="E513">
        <v>8</v>
      </c>
      <c r="F513">
        <v>5</v>
      </c>
      <c r="G513">
        <v>2</v>
      </c>
      <c r="H513">
        <v>5</v>
      </c>
      <c r="I513">
        <v>0.8</v>
      </c>
      <c r="J513">
        <v>0.615384615384615</v>
      </c>
      <c r="K513">
        <v>0.695652173913043</v>
      </c>
      <c r="L513">
        <v>0.5</v>
      </c>
      <c r="M513">
        <v>0.3</v>
      </c>
      <c r="N513">
        <v>0.65</v>
      </c>
    </row>
    <row r="514" spans="1:14">
      <c r="A514" s="7">
        <v>512</v>
      </c>
      <c r="B514">
        <v>512</v>
      </c>
      <c r="C514">
        <v>0.437896847724915</v>
      </c>
      <c r="D514">
        <v>0.0276720523834229</v>
      </c>
      <c r="E514">
        <v>8</v>
      </c>
      <c r="F514">
        <v>2</v>
      </c>
      <c r="G514">
        <v>2</v>
      </c>
      <c r="H514">
        <v>8</v>
      </c>
      <c r="I514">
        <v>0.8</v>
      </c>
      <c r="J514">
        <v>0.8</v>
      </c>
      <c r="K514">
        <v>0.8</v>
      </c>
      <c r="L514">
        <v>0.2</v>
      </c>
      <c r="M514">
        <v>0.6</v>
      </c>
      <c r="N514">
        <v>0.8</v>
      </c>
    </row>
    <row r="515" spans="1:14">
      <c r="A515" s="7">
        <v>513</v>
      </c>
      <c r="B515">
        <v>513</v>
      </c>
      <c r="C515">
        <v>0.561291098594666</v>
      </c>
      <c r="D515">
        <v>0.0966243743896484</v>
      </c>
      <c r="E515">
        <v>9</v>
      </c>
      <c r="F515">
        <v>5</v>
      </c>
      <c r="G515">
        <v>1</v>
      </c>
      <c r="H515">
        <v>5</v>
      </c>
      <c r="I515">
        <v>0.9</v>
      </c>
      <c r="J515">
        <v>0.642857142857143</v>
      </c>
      <c r="K515">
        <v>0.75</v>
      </c>
      <c r="L515">
        <v>0.5</v>
      </c>
      <c r="M515">
        <v>0.4</v>
      </c>
      <c r="N515">
        <v>0.7</v>
      </c>
    </row>
    <row r="516" spans="1:14">
      <c r="A516" s="7">
        <v>514</v>
      </c>
      <c r="B516">
        <v>514</v>
      </c>
      <c r="C516">
        <v>0.61570930480957</v>
      </c>
      <c r="D516">
        <v>0.111159563064575</v>
      </c>
      <c r="E516">
        <v>7</v>
      </c>
      <c r="F516">
        <v>4</v>
      </c>
      <c r="G516">
        <v>3</v>
      </c>
      <c r="H516">
        <v>6</v>
      </c>
      <c r="I516">
        <v>0.7</v>
      </c>
      <c r="J516">
        <v>0.636363636363636</v>
      </c>
      <c r="K516">
        <v>0.666666666666667</v>
      </c>
      <c r="L516">
        <v>0.4</v>
      </c>
      <c r="M516">
        <v>0.3</v>
      </c>
      <c r="N516">
        <v>0.65</v>
      </c>
    </row>
    <row r="517" spans="1:14">
      <c r="A517" s="7">
        <v>515</v>
      </c>
      <c r="B517">
        <v>515</v>
      </c>
      <c r="C517">
        <v>0.488664388656616</v>
      </c>
      <c r="D517">
        <v>0.100366592407227</v>
      </c>
      <c r="E517">
        <v>6</v>
      </c>
      <c r="F517">
        <v>6</v>
      </c>
      <c r="G517">
        <v>4</v>
      </c>
      <c r="H517">
        <v>4</v>
      </c>
      <c r="I517">
        <v>0.6</v>
      </c>
      <c r="J517">
        <v>0.5</v>
      </c>
      <c r="K517">
        <v>0.545454545454545</v>
      </c>
      <c r="L517">
        <v>0.6</v>
      </c>
      <c r="M517">
        <v>0</v>
      </c>
      <c r="N517">
        <v>0.5</v>
      </c>
    </row>
    <row r="518" spans="1:14">
      <c r="A518" s="7">
        <v>516</v>
      </c>
      <c r="B518">
        <v>516</v>
      </c>
      <c r="C518">
        <v>0.808926939964294</v>
      </c>
      <c r="D518">
        <v>0.204248666763306</v>
      </c>
      <c r="E518">
        <v>7</v>
      </c>
      <c r="F518">
        <v>3</v>
      </c>
      <c r="G518">
        <v>3</v>
      </c>
      <c r="H518">
        <v>7</v>
      </c>
      <c r="I518">
        <v>0.7</v>
      </c>
      <c r="J518">
        <v>0.7</v>
      </c>
      <c r="K518">
        <v>0.7</v>
      </c>
      <c r="L518">
        <v>0.3</v>
      </c>
      <c r="M518">
        <v>0.4</v>
      </c>
      <c r="N518">
        <v>0.7</v>
      </c>
    </row>
    <row r="519" spans="1:14">
      <c r="A519" s="7">
        <v>517</v>
      </c>
      <c r="B519">
        <v>517</v>
      </c>
      <c r="C519">
        <v>0.653701186180115</v>
      </c>
      <c r="D519">
        <v>0.171933770179749</v>
      </c>
      <c r="E519">
        <v>7</v>
      </c>
      <c r="F519">
        <v>5</v>
      </c>
      <c r="G519">
        <v>3</v>
      </c>
      <c r="H519">
        <v>5</v>
      </c>
      <c r="I519">
        <v>0.7</v>
      </c>
      <c r="J519">
        <v>0.583333333333333</v>
      </c>
      <c r="K519">
        <v>0.636363636363636</v>
      </c>
      <c r="L519">
        <v>0.5</v>
      </c>
      <c r="M519">
        <v>0.2</v>
      </c>
      <c r="N519">
        <v>0.6</v>
      </c>
    </row>
    <row r="520" spans="1:14">
      <c r="A520" s="7">
        <v>518</v>
      </c>
      <c r="B520">
        <v>518</v>
      </c>
      <c r="C520">
        <v>0.447580337524414</v>
      </c>
      <c r="D520">
        <v>0.0629737377166748</v>
      </c>
      <c r="E520">
        <v>8</v>
      </c>
      <c r="F520">
        <v>4</v>
      </c>
      <c r="G520">
        <v>2</v>
      </c>
      <c r="H520">
        <v>6</v>
      </c>
      <c r="I520">
        <v>0.8</v>
      </c>
      <c r="J520">
        <v>0.666666666666667</v>
      </c>
      <c r="K520">
        <v>0.727272727272727</v>
      </c>
      <c r="L520">
        <v>0.4</v>
      </c>
      <c r="M520">
        <v>0.4</v>
      </c>
      <c r="N520">
        <v>0.7</v>
      </c>
    </row>
    <row r="521" spans="1:14">
      <c r="A521" s="7">
        <v>519</v>
      </c>
      <c r="B521">
        <v>519</v>
      </c>
      <c r="C521">
        <v>0.622287273406982</v>
      </c>
      <c r="D521">
        <v>0.148584008216858</v>
      </c>
      <c r="E521">
        <v>6</v>
      </c>
      <c r="F521">
        <v>6</v>
      </c>
      <c r="G521">
        <v>4</v>
      </c>
      <c r="H521">
        <v>4</v>
      </c>
      <c r="I521">
        <v>0.6</v>
      </c>
      <c r="J521">
        <v>0.5</v>
      </c>
      <c r="K521">
        <v>0.545454545454545</v>
      </c>
      <c r="L521">
        <v>0.6</v>
      </c>
      <c r="M521">
        <v>0</v>
      </c>
      <c r="N521">
        <v>0.5</v>
      </c>
    </row>
    <row r="522" spans="1:14">
      <c r="A522" s="7">
        <v>520</v>
      </c>
      <c r="B522">
        <v>520</v>
      </c>
      <c r="C522">
        <v>0.571817517280579</v>
      </c>
      <c r="D522">
        <v>0.0751528739929199</v>
      </c>
      <c r="E522">
        <v>9</v>
      </c>
      <c r="F522">
        <v>4</v>
      </c>
      <c r="G522">
        <v>1</v>
      </c>
      <c r="H522">
        <v>6</v>
      </c>
      <c r="I522">
        <v>0.9</v>
      </c>
      <c r="J522">
        <v>0.692307692307692</v>
      </c>
      <c r="K522">
        <v>0.782608695652174</v>
      </c>
      <c r="L522">
        <v>0.4</v>
      </c>
      <c r="M522">
        <v>0.5</v>
      </c>
      <c r="N522">
        <v>0.75</v>
      </c>
    </row>
    <row r="523" spans="1:14">
      <c r="A523" s="7">
        <v>521</v>
      </c>
      <c r="B523">
        <v>521</v>
      </c>
      <c r="C523">
        <v>0.545008897781372</v>
      </c>
      <c r="D523">
        <v>0.148417949676514</v>
      </c>
      <c r="E523">
        <v>9</v>
      </c>
      <c r="F523">
        <v>3</v>
      </c>
      <c r="G523">
        <v>1</v>
      </c>
      <c r="H523">
        <v>7</v>
      </c>
      <c r="I523">
        <v>0.9</v>
      </c>
      <c r="J523">
        <v>0.75</v>
      </c>
      <c r="K523">
        <v>0.818181818181818</v>
      </c>
      <c r="L523">
        <v>0.3</v>
      </c>
      <c r="M523">
        <v>0.6</v>
      </c>
      <c r="N523">
        <v>0.8</v>
      </c>
    </row>
    <row r="524" spans="1:14">
      <c r="A524" s="7">
        <v>522</v>
      </c>
      <c r="B524">
        <v>522</v>
      </c>
      <c r="C524">
        <v>0.841399312019348</v>
      </c>
      <c r="D524">
        <v>0.0506949424743652</v>
      </c>
      <c r="E524">
        <v>9</v>
      </c>
      <c r="F524">
        <v>4</v>
      </c>
      <c r="G524">
        <v>1</v>
      </c>
      <c r="H524">
        <v>6</v>
      </c>
      <c r="I524">
        <v>0.9</v>
      </c>
      <c r="J524">
        <v>0.692307692307692</v>
      </c>
      <c r="K524">
        <v>0.782608695652174</v>
      </c>
      <c r="L524">
        <v>0.4</v>
      </c>
      <c r="M524">
        <v>0.5</v>
      </c>
      <c r="N524">
        <v>0.75</v>
      </c>
    </row>
    <row r="525" spans="1:14">
      <c r="A525" s="7">
        <v>523</v>
      </c>
      <c r="B525">
        <v>523</v>
      </c>
      <c r="C525">
        <v>0.650142431259155</v>
      </c>
      <c r="D525">
        <v>0.0638198852539062</v>
      </c>
      <c r="E525">
        <v>9</v>
      </c>
      <c r="F525">
        <v>4</v>
      </c>
      <c r="G525">
        <v>1</v>
      </c>
      <c r="H525">
        <v>6</v>
      </c>
      <c r="I525">
        <v>0.9</v>
      </c>
      <c r="J525">
        <v>0.692307692307692</v>
      </c>
      <c r="K525">
        <v>0.782608695652174</v>
      </c>
      <c r="L525">
        <v>0.4</v>
      </c>
      <c r="M525">
        <v>0.5</v>
      </c>
      <c r="N525">
        <v>0.75</v>
      </c>
    </row>
    <row r="526" spans="1:14">
      <c r="A526" s="7">
        <v>524</v>
      </c>
      <c r="B526">
        <v>524</v>
      </c>
      <c r="C526">
        <v>0.497922658920288</v>
      </c>
      <c r="D526">
        <v>0.0620484352111816</v>
      </c>
      <c r="E526">
        <v>9</v>
      </c>
      <c r="F526">
        <v>4</v>
      </c>
      <c r="G526">
        <v>1</v>
      </c>
      <c r="H526">
        <v>6</v>
      </c>
      <c r="I526">
        <v>0.9</v>
      </c>
      <c r="J526">
        <v>0.692307692307692</v>
      </c>
      <c r="K526">
        <v>0.782608695652174</v>
      </c>
      <c r="L526">
        <v>0.4</v>
      </c>
      <c r="M526">
        <v>0.5</v>
      </c>
      <c r="N526">
        <v>0.75</v>
      </c>
    </row>
    <row r="527" spans="1:14">
      <c r="A527" s="7">
        <v>525</v>
      </c>
      <c r="B527">
        <v>525</v>
      </c>
      <c r="C527">
        <v>0.558811664581299</v>
      </c>
      <c r="D527">
        <v>0.0872689485549927</v>
      </c>
      <c r="E527">
        <v>9</v>
      </c>
      <c r="F527">
        <v>6</v>
      </c>
      <c r="G527">
        <v>1</v>
      </c>
      <c r="H527">
        <v>4</v>
      </c>
      <c r="I527">
        <v>0.9</v>
      </c>
      <c r="J527">
        <v>0.6</v>
      </c>
      <c r="K527">
        <v>0.72</v>
      </c>
      <c r="L527">
        <v>0.6</v>
      </c>
      <c r="M527">
        <v>0.3</v>
      </c>
      <c r="N527">
        <v>0.65</v>
      </c>
    </row>
    <row r="528" spans="1:14">
      <c r="A528" s="7">
        <v>526</v>
      </c>
      <c r="B528">
        <v>526</v>
      </c>
      <c r="C528">
        <v>0.551914930343628</v>
      </c>
      <c r="D528">
        <v>0.129892230033875</v>
      </c>
      <c r="E528">
        <v>6</v>
      </c>
      <c r="F528">
        <v>4</v>
      </c>
      <c r="G528">
        <v>4</v>
      </c>
      <c r="H528">
        <v>6</v>
      </c>
      <c r="I528">
        <v>0.6</v>
      </c>
      <c r="J528">
        <v>0.6</v>
      </c>
      <c r="K528">
        <v>0.6</v>
      </c>
      <c r="L528">
        <v>0.4</v>
      </c>
      <c r="M528">
        <v>0.2</v>
      </c>
      <c r="N528">
        <v>0.6</v>
      </c>
    </row>
    <row r="529" spans="1:14">
      <c r="A529" s="7">
        <v>527</v>
      </c>
      <c r="B529">
        <v>527</v>
      </c>
      <c r="C529">
        <v>0.680398464202881</v>
      </c>
      <c r="D529">
        <v>0.115677952766418</v>
      </c>
      <c r="E529">
        <v>9</v>
      </c>
      <c r="F529">
        <v>4</v>
      </c>
      <c r="G529">
        <v>1</v>
      </c>
      <c r="H529">
        <v>6</v>
      </c>
      <c r="I529">
        <v>0.9</v>
      </c>
      <c r="J529">
        <v>0.692307692307692</v>
      </c>
      <c r="K529">
        <v>0.782608695652174</v>
      </c>
      <c r="L529">
        <v>0.4</v>
      </c>
      <c r="M529">
        <v>0.5</v>
      </c>
      <c r="N529">
        <v>0.75</v>
      </c>
    </row>
    <row r="530" spans="1:14">
      <c r="A530" s="7">
        <v>528</v>
      </c>
      <c r="B530">
        <v>528</v>
      </c>
      <c r="C530">
        <v>0.681533455848694</v>
      </c>
      <c r="D530">
        <v>0.200799584388733</v>
      </c>
      <c r="E530">
        <v>7</v>
      </c>
      <c r="F530">
        <v>6</v>
      </c>
      <c r="G530">
        <v>3</v>
      </c>
      <c r="H530">
        <v>4</v>
      </c>
      <c r="I530">
        <v>0.7</v>
      </c>
      <c r="J530">
        <v>0.538461538461539</v>
      </c>
      <c r="K530">
        <v>0.608695652173913</v>
      </c>
      <c r="L530">
        <v>0.6</v>
      </c>
      <c r="M530">
        <v>0.1</v>
      </c>
      <c r="N530">
        <v>0.55</v>
      </c>
    </row>
    <row r="531" spans="1:14">
      <c r="A531" s="7">
        <v>529</v>
      </c>
      <c r="B531">
        <v>529</v>
      </c>
      <c r="C531">
        <v>0.489478945732117</v>
      </c>
      <c r="D531">
        <v>0.123929500579834</v>
      </c>
      <c r="E531">
        <v>8</v>
      </c>
      <c r="F531">
        <v>5</v>
      </c>
      <c r="G531">
        <v>2</v>
      </c>
      <c r="H531">
        <v>5</v>
      </c>
      <c r="I531">
        <v>0.8</v>
      </c>
      <c r="J531">
        <v>0.615384615384615</v>
      </c>
      <c r="K531">
        <v>0.695652173913043</v>
      </c>
      <c r="L531">
        <v>0.5</v>
      </c>
      <c r="M531">
        <v>0.3</v>
      </c>
      <c r="N531">
        <v>0.65</v>
      </c>
    </row>
    <row r="532" spans="1:14">
      <c r="A532" s="7">
        <v>530</v>
      </c>
      <c r="B532">
        <v>530</v>
      </c>
      <c r="C532">
        <v>0.579121470451355</v>
      </c>
      <c r="D532">
        <v>0.0320603847503662</v>
      </c>
      <c r="E532">
        <v>9</v>
      </c>
      <c r="F532">
        <v>2</v>
      </c>
      <c r="G532">
        <v>1</v>
      </c>
      <c r="H532">
        <v>8</v>
      </c>
      <c r="I532">
        <v>0.9</v>
      </c>
      <c r="J532">
        <v>0.818181818181818</v>
      </c>
      <c r="K532">
        <v>0.857142857142857</v>
      </c>
      <c r="L532">
        <v>0.2</v>
      </c>
      <c r="M532">
        <v>0.7</v>
      </c>
      <c r="N532">
        <v>0.85</v>
      </c>
    </row>
    <row r="533" spans="1:14">
      <c r="A533" s="7">
        <v>531</v>
      </c>
      <c r="B533">
        <v>531</v>
      </c>
      <c r="C533">
        <v>0.649796605110168</v>
      </c>
      <c r="D533">
        <v>0.112168550491333</v>
      </c>
      <c r="E533">
        <v>9</v>
      </c>
      <c r="F533">
        <v>4</v>
      </c>
      <c r="G533">
        <v>1</v>
      </c>
      <c r="H533">
        <v>6</v>
      </c>
      <c r="I533">
        <v>0.9</v>
      </c>
      <c r="J533">
        <v>0.692307692307692</v>
      </c>
      <c r="K533">
        <v>0.782608695652174</v>
      </c>
      <c r="L533">
        <v>0.4</v>
      </c>
      <c r="M533">
        <v>0.5</v>
      </c>
      <c r="N533">
        <v>0.75</v>
      </c>
    </row>
    <row r="534" spans="1:14">
      <c r="A534" s="7">
        <v>532</v>
      </c>
      <c r="B534">
        <v>532</v>
      </c>
      <c r="C534">
        <v>0.578299045562744</v>
      </c>
      <c r="D534">
        <v>0.178171277046204</v>
      </c>
      <c r="E534">
        <v>9</v>
      </c>
      <c r="F534">
        <v>4</v>
      </c>
      <c r="G534">
        <v>1</v>
      </c>
      <c r="H534">
        <v>6</v>
      </c>
      <c r="I534">
        <v>0.9</v>
      </c>
      <c r="J534">
        <v>0.692307692307692</v>
      </c>
      <c r="K534">
        <v>0.782608695652174</v>
      </c>
      <c r="L534">
        <v>0.4</v>
      </c>
      <c r="M534">
        <v>0.5</v>
      </c>
      <c r="N534">
        <v>0.75</v>
      </c>
    </row>
    <row r="535" spans="1:14">
      <c r="A535" s="7">
        <v>533</v>
      </c>
      <c r="B535">
        <v>533</v>
      </c>
      <c r="C535">
        <v>0.701823592185974</v>
      </c>
      <c r="D535">
        <v>0.136722564697266</v>
      </c>
      <c r="E535">
        <v>9</v>
      </c>
      <c r="F535">
        <v>4</v>
      </c>
      <c r="G535">
        <v>1</v>
      </c>
      <c r="H535">
        <v>6</v>
      </c>
      <c r="I535">
        <v>0.9</v>
      </c>
      <c r="J535">
        <v>0.692307692307692</v>
      </c>
      <c r="K535">
        <v>0.782608695652174</v>
      </c>
      <c r="L535">
        <v>0.4</v>
      </c>
      <c r="M535">
        <v>0.5</v>
      </c>
      <c r="N535">
        <v>0.75</v>
      </c>
    </row>
    <row r="536" spans="1:14">
      <c r="A536" s="7">
        <v>534</v>
      </c>
      <c r="B536">
        <v>534</v>
      </c>
      <c r="C536">
        <v>0.442714095115662</v>
      </c>
      <c r="D536">
        <v>0.0544352531433105</v>
      </c>
      <c r="E536">
        <v>9</v>
      </c>
      <c r="F536">
        <v>4</v>
      </c>
      <c r="G536">
        <v>1</v>
      </c>
      <c r="H536">
        <v>6</v>
      </c>
      <c r="I536">
        <v>0.9</v>
      </c>
      <c r="J536">
        <v>0.692307692307692</v>
      </c>
      <c r="K536">
        <v>0.782608695652174</v>
      </c>
      <c r="L536">
        <v>0.4</v>
      </c>
      <c r="M536">
        <v>0.5</v>
      </c>
      <c r="N536">
        <v>0.75</v>
      </c>
    </row>
    <row r="537" spans="1:14">
      <c r="A537" s="7">
        <v>535</v>
      </c>
      <c r="B537">
        <v>535</v>
      </c>
      <c r="C537">
        <v>0.742258071899414</v>
      </c>
      <c r="D537">
        <v>0.139615654945374</v>
      </c>
      <c r="E537">
        <v>10</v>
      </c>
      <c r="F537">
        <v>4</v>
      </c>
      <c r="G537">
        <v>0</v>
      </c>
      <c r="H537">
        <v>6</v>
      </c>
      <c r="I537">
        <v>1</v>
      </c>
      <c r="J537">
        <v>0.714285714285714</v>
      </c>
      <c r="K537">
        <v>0.833333333333333</v>
      </c>
      <c r="L537">
        <v>0.4</v>
      </c>
      <c r="M537">
        <v>0.6</v>
      </c>
      <c r="N537">
        <v>0.8</v>
      </c>
    </row>
    <row r="538" spans="1:14">
      <c r="A538" s="7">
        <v>536</v>
      </c>
      <c r="B538">
        <v>536</v>
      </c>
      <c r="C538">
        <v>0.585767984390259</v>
      </c>
      <c r="D538">
        <v>0.130775928497315</v>
      </c>
      <c r="E538">
        <v>10</v>
      </c>
      <c r="F538">
        <v>4</v>
      </c>
      <c r="G538">
        <v>0</v>
      </c>
      <c r="H538">
        <v>6</v>
      </c>
      <c r="I538">
        <v>1</v>
      </c>
      <c r="J538">
        <v>0.714285714285714</v>
      </c>
      <c r="K538">
        <v>0.833333333333333</v>
      </c>
      <c r="L538">
        <v>0.4</v>
      </c>
      <c r="M538">
        <v>0.6</v>
      </c>
      <c r="N538">
        <v>0.8</v>
      </c>
    </row>
    <row r="539" spans="1:14">
      <c r="A539" s="7">
        <v>537</v>
      </c>
      <c r="B539">
        <v>537</v>
      </c>
      <c r="C539">
        <v>0.624723792076111</v>
      </c>
      <c r="D539">
        <v>0.143122553825378</v>
      </c>
      <c r="E539">
        <v>8</v>
      </c>
      <c r="F539">
        <v>4</v>
      </c>
      <c r="G539">
        <v>2</v>
      </c>
      <c r="H539">
        <v>6</v>
      </c>
      <c r="I539">
        <v>0.8</v>
      </c>
      <c r="J539">
        <v>0.666666666666667</v>
      </c>
      <c r="K539">
        <v>0.727272727272727</v>
      </c>
      <c r="L539">
        <v>0.4</v>
      </c>
      <c r="M539">
        <v>0.4</v>
      </c>
      <c r="N539">
        <v>0.7</v>
      </c>
    </row>
    <row r="540" spans="1:14">
      <c r="A540" s="7">
        <v>538</v>
      </c>
      <c r="B540">
        <v>538</v>
      </c>
      <c r="C540">
        <v>0.559895634651184</v>
      </c>
      <c r="D540">
        <v>0.154874205589294</v>
      </c>
      <c r="E540">
        <v>9</v>
      </c>
      <c r="F540">
        <v>2</v>
      </c>
      <c r="G540">
        <v>1</v>
      </c>
      <c r="H540">
        <v>8</v>
      </c>
      <c r="I540">
        <v>0.9</v>
      </c>
      <c r="J540">
        <v>0.818181818181818</v>
      </c>
      <c r="K540">
        <v>0.857142857142857</v>
      </c>
      <c r="L540">
        <v>0.2</v>
      </c>
      <c r="M540">
        <v>0.7</v>
      </c>
      <c r="N540">
        <v>0.85</v>
      </c>
    </row>
    <row r="541" spans="1:14">
      <c r="A541" s="7">
        <v>539</v>
      </c>
      <c r="B541">
        <v>539</v>
      </c>
      <c r="C541">
        <v>0.548850774765015</v>
      </c>
      <c r="D541">
        <v>0.0879207849502563</v>
      </c>
      <c r="E541">
        <v>8</v>
      </c>
      <c r="F541">
        <v>4</v>
      </c>
      <c r="G541">
        <v>2</v>
      </c>
      <c r="H541">
        <v>6</v>
      </c>
      <c r="I541">
        <v>0.8</v>
      </c>
      <c r="J541">
        <v>0.666666666666667</v>
      </c>
      <c r="K541">
        <v>0.727272727272727</v>
      </c>
      <c r="L541">
        <v>0.4</v>
      </c>
      <c r="M541">
        <v>0.4</v>
      </c>
      <c r="N541">
        <v>0.7</v>
      </c>
    </row>
    <row r="542" spans="1:14">
      <c r="A542" s="7">
        <v>540</v>
      </c>
      <c r="B542">
        <v>540</v>
      </c>
      <c r="C542">
        <v>0.678531646728516</v>
      </c>
      <c r="D542">
        <v>0.133181214332581</v>
      </c>
      <c r="E542">
        <v>8</v>
      </c>
      <c r="F542">
        <v>2</v>
      </c>
      <c r="G542">
        <v>2</v>
      </c>
      <c r="H542">
        <v>8</v>
      </c>
      <c r="I542">
        <v>0.8</v>
      </c>
      <c r="J542">
        <v>0.8</v>
      </c>
      <c r="K542">
        <v>0.8</v>
      </c>
      <c r="L542">
        <v>0.2</v>
      </c>
      <c r="M542">
        <v>0.6</v>
      </c>
      <c r="N542">
        <v>0.8</v>
      </c>
    </row>
    <row r="543" spans="1:14">
      <c r="A543" s="7">
        <v>541</v>
      </c>
      <c r="B543">
        <v>541</v>
      </c>
      <c r="C543">
        <v>0.692004084587097</v>
      </c>
      <c r="D543">
        <v>0.120380759239197</v>
      </c>
      <c r="E543">
        <v>7</v>
      </c>
      <c r="F543">
        <v>5</v>
      </c>
      <c r="G543">
        <v>3</v>
      </c>
      <c r="H543">
        <v>5</v>
      </c>
      <c r="I543">
        <v>0.7</v>
      </c>
      <c r="J543">
        <v>0.583333333333333</v>
      </c>
      <c r="K543">
        <v>0.636363636363636</v>
      </c>
      <c r="L543">
        <v>0.5</v>
      </c>
      <c r="M543">
        <v>0.2</v>
      </c>
      <c r="N543">
        <v>0.6</v>
      </c>
    </row>
    <row r="544" spans="1:14">
      <c r="A544" s="7">
        <v>542</v>
      </c>
      <c r="B544">
        <v>542</v>
      </c>
      <c r="C544">
        <v>0.685416102409363</v>
      </c>
      <c r="D544">
        <v>0.0919715166091919</v>
      </c>
      <c r="E544">
        <v>10</v>
      </c>
      <c r="F544">
        <v>7</v>
      </c>
      <c r="G544">
        <v>0</v>
      </c>
      <c r="H544">
        <v>3</v>
      </c>
      <c r="I544">
        <v>1</v>
      </c>
      <c r="J544">
        <v>0.588235294117647</v>
      </c>
      <c r="K544">
        <v>0.740740740740741</v>
      </c>
      <c r="L544">
        <v>0.7</v>
      </c>
      <c r="M544">
        <v>0.3</v>
      </c>
      <c r="N544">
        <v>0.65</v>
      </c>
    </row>
    <row r="545" spans="1:14">
      <c r="A545" s="7">
        <v>543</v>
      </c>
      <c r="B545">
        <v>543</v>
      </c>
      <c r="C545">
        <v>0.810562133789062</v>
      </c>
      <c r="D545">
        <v>0.140990376472473</v>
      </c>
      <c r="E545">
        <v>9</v>
      </c>
      <c r="F545">
        <v>3</v>
      </c>
      <c r="G545">
        <v>1</v>
      </c>
      <c r="H545">
        <v>7</v>
      </c>
      <c r="I545">
        <v>0.9</v>
      </c>
      <c r="J545">
        <v>0.75</v>
      </c>
      <c r="K545">
        <v>0.818181818181818</v>
      </c>
      <c r="L545">
        <v>0.3</v>
      </c>
      <c r="M545">
        <v>0.6</v>
      </c>
      <c r="N545">
        <v>0.8</v>
      </c>
    </row>
    <row r="546" spans="1:14">
      <c r="A546" s="7">
        <v>544</v>
      </c>
      <c r="B546">
        <v>544</v>
      </c>
      <c r="C546">
        <v>0.56170654296875</v>
      </c>
      <c r="D546">
        <v>0.10379946231842</v>
      </c>
      <c r="E546">
        <v>7</v>
      </c>
      <c r="F546">
        <v>6</v>
      </c>
      <c r="G546">
        <v>3</v>
      </c>
      <c r="H546">
        <v>4</v>
      </c>
      <c r="I546">
        <v>0.7</v>
      </c>
      <c r="J546">
        <v>0.538461538461539</v>
      </c>
      <c r="K546">
        <v>0.608695652173913</v>
      </c>
      <c r="L546">
        <v>0.6</v>
      </c>
      <c r="M546">
        <v>0.1</v>
      </c>
      <c r="N546">
        <v>0.55</v>
      </c>
    </row>
    <row r="547" spans="1:14">
      <c r="A547" s="7">
        <v>545</v>
      </c>
      <c r="B547">
        <v>545</v>
      </c>
      <c r="C547">
        <v>0.569725871086121</v>
      </c>
      <c r="D547">
        <v>0.0514376163482666</v>
      </c>
      <c r="E547">
        <v>8</v>
      </c>
      <c r="F547">
        <v>5</v>
      </c>
      <c r="G547">
        <v>2</v>
      </c>
      <c r="H547">
        <v>5</v>
      </c>
      <c r="I547">
        <v>0.8</v>
      </c>
      <c r="J547">
        <v>0.615384615384615</v>
      </c>
      <c r="K547">
        <v>0.695652173913043</v>
      </c>
      <c r="L547">
        <v>0.5</v>
      </c>
      <c r="M547">
        <v>0.3</v>
      </c>
      <c r="N547">
        <v>0.65</v>
      </c>
    </row>
    <row r="548" spans="1:14">
      <c r="A548" s="7">
        <v>546</v>
      </c>
      <c r="B548">
        <v>546</v>
      </c>
      <c r="C548">
        <v>0.688168883323669</v>
      </c>
      <c r="D548">
        <v>0.217426300048828</v>
      </c>
      <c r="E548">
        <v>8</v>
      </c>
      <c r="F548">
        <v>6</v>
      </c>
      <c r="G548">
        <v>2</v>
      </c>
      <c r="H548">
        <v>4</v>
      </c>
      <c r="I548">
        <v>0.8</v>
      </c>
      <c r="J548">
        <v>0.571428571428572</v>
      </c>
      <c r="K548">
        <v>0.666666666666667</v>
      </c>
      <c r="L548">
        <v>0.6</v>
      </c>
      <c r="M548">
        <v>0.2</v>
      </c>
      <c r="N548">
        <v>0.6</v>
      </c>
    </row>
    <row r="549" spans="1:14">
      <c r="A549" s="7">
        <v>547</v>
      </c>
      <c r="B549">
        <v>547</v>
      </c>
      <c r="C549">
        <v>0.496798157691956</v>
      </c>
      <c r="D549">
        <v>0.0588794946670532</v>
      </c>
      <c r="E549">
        <v>9</v>
      </c>
      <c r="F549">
        <v>4</v>
      </c>
      <c r="G549">
        <v>1</v>
      </c>
      <c r="H549">
        <v>6</v>
      </c>
      <c r="I549">
        <v>0.9</v>
      </c>
      <c r="J549">
        <v>0.692307692307692</v>
      </c>
      <c r="K549">
        <v>0.782608695652174</v>
      </c>
      <c r="L549">
        <v>0.4</v>
      </c>
      <c r="M549">
        <v>0.5</v>
      </c>
      <c r="N549">
        <v>0.75</v>
      </c>
    </row>
    <row r="550" spans="1:14">
      <c r="A550" s="7">
        <v>548</v>
      </c>
      <c r="B550">
        <v>548</v>
      </c>
      <c r="C550">
        <v>0.675123810768127</v>
      </c>
      <c r="D550">
        <v>0.0894871950149536</v>
      </c>
      <c r="E550">
        <v>9</v>
      </c>
      <c r="F550">
        <v>8</v>
      </c>
      <c r="G550">
        <v>1</v>
      </c>
      <c r="H550">
        <v>2</v>
      </c>
      <c r="I550">
        <v>0.9</v>
      </c>
      <c r="J550">
        <v>0.529411764705882</v>
      </c>
      <c r="K550">
        <v>0.666666666666667</v>
      </c>
      <c r="L550">
        <v>0.8</v>
      </c>
      <c r="M550">
        <v>0.1</v>
      </c>
      <c r="N550">
        <v>0.55</v>
      </c>
    </row>
    <row r="551" spans="1:14">
      <c r="A551" s="7">
        <v>549</v>
      </c>
      <c r="B551">
        <v>549</v>
      </c>
      <c r="C551">
        <v>0.653755187988281</v>
      </c>
      <c r="D551">
        <v>0.0829956531524658</v>
      </c>
      <c r="E551">
        <v>8</v>
      </c>
      <c r="F551">
        <v>4</v>
      </c>
      <c r="G551">
        <v>2</v>
      </c>
      <c r="H551">
        <v>6</v>
      </c>
      <c r="I551">
        <v>0.8</v>
      </c>
      <c r="J551">
        <v>0.666666666666667</v>
      </c>
      <c r="K551">
        <v>0.727272727272727</v>
      </c>
      <c r="L551">
        <v>0.4</v>
      </c>
      <c r="M551">
        <v>0.4</v>
      </c>
      <c r="N551">
        <v>0.7</v>
      </c>
    </row>
    <row r="552" spans="1:14">
      <c r="A552" s="7">
        <v>550</v>
      </c>
      <c r="B552">
        <v>550</v>
      </c>
      <c r="C552">
        <v>0.620723247528076</v>
      </c>
      <c r="D552">
        <v>0.0464247465133667</v>
      </c>
      <c r="E552">
        <v>8</v>
      </c>
      <c r="F552">
        <v>3</v>
      </c>
      <c r="G552">
        <v>2</v>
      </c>
      <c r="H552">
        <v>7</v>
      </c>
      <c r="I552">
        <v>0.8</v>
      </c>
      <c r="J552">
        <v>0.727272727272727</v>
      </c>
      <c r="K552">
        <v>0.761904761904762</v>
      </c>
      <c r="L552">
        <v>0.3</v>
      </c>
      <c r="M552">
        <v>0.5</v>
      </c>
      <c r="N552">
        <v>0.75</v>
      </c>
    </row>
    <row r="553" spans="1:14">
      <c r="A553" s="7">
        <v>551</v>
      </c>
      <c r="B553">
        <v>551</v>
      </c>
      <c r="C553">
        <v>0.557901859283447</v>
      </c>
      <c r="D553">
        <v>0.0892291069030762</v>
      </c>
      <c r="E553">
        <v>10</v>
      </c>
      <c r="F553">
        <v>4</v>
      </c>
      <c r="G553">
        <v>0</v>
      </c>
      <c r="H553">
        <v>6</v>
      </c>
      <c r="I553">
        <v>1</v>
      </c>
      <c r="J553">
        <v>0.714285714285714</v>
      </c>
      <c r="K553">
        <v>0.833333333333333</v>
      </c>
      <c r="L553">
        <v>0.4</v>
      </c>
      <c r="M553">
        <v>0.6</v>
      </c>
      <c r="N553">
        <v>0.8</v>
      </c>
    </row>
    <row r="554" spans="1:14">
      <c r="A554" s="7">
        <v>552</v>
      </c>
      <c r="B554">
        <v>552</v>
      </c>
      <c r="C554">
        <v>0.67832338809967</v>
      </c>
      <c r="D554">
        <v>0.0571120977401733</v>
      </c>
      <c r="E554">
        <v>7</v>
      </c>
      <c r="F554">
        <v>5</v>
      </c>
      <c r="G554">
        <v>3</v>
      </c>
      <c r="H554">
        <v>5</v>
      </c>
      <c r="I554">
        <v>0.7</v>
      </c>
      <c r="J554">
        <v>0.583333333333333</v>
      </c>
      <c r="K554">
        <v>0.636363636363636</v>
      </c>
      <c r="L554">
        <v>0.5</v>
      </c>
      <c r="M554">
        <v>0.2</v>
      </c>
      <c r="N554">
        <v>0.6</v>
      </c>
    </row>
    <row r="555" spans="1:14">
      <c r="A555" s="7">
        <v>553</v>
      </c>
      <c r="B555">
        <v>553</v>
      </c>
      <c r="C555">
        <v>0.691254615783691</v>
      </c>
      <c r="D555">
        <v>0.0944372415542603</v>
      </c>
      <c r="E555">
        <v>9</v>
      </c>
      <c r="F555">
        <v>6</v>
      </c>
      <c r="G555">
        <v>1</v>
      </c>
      <c r="H555">
        <v>4</v>
      </c>
      <c r="I555">
        <v>0.9</v>
      </c>
      <c r="J555">
        <v>0.6</v>
      </c>
      <c r="K555">
        <v>0.72</v>
      </c>
      <c r="L555">
        <v>0.6</v>
      </c>
      <c r="M555">
        <v>0.3</v>
      </c>
      <c r="N555">
        <v>0.65</v>
      </c>
    </row>
    <row r="556" spans="1:14">
      <c r="A556" s="7">
        <v>554</v>
      </c>
      <c r="B556">
        <v>554</v>
      </c>
      <c r="C556">
        <v>0.660832762718201</v>
      </c>
      <c r="D556">
        <v>0.225080013275147</v>
      </c>
      <c r="E556">
        <v>6</v>
      </c>
      <c r="F556">
        <v>7</v>
      </c>
      <c r="G556">
        <v>4</v>
      </c>
      <c r="H556">
        <v>3</v>
      </c>
      <c r="I556">
        <v>0.6</v>
      </c>
      <c r="J556">
        <v>0.461538461538462</v>
      </c>
      <c r="K556">
        <v>0.521739130434783</v>
      </c>
      <c r="L556">
        <v>0.7</v>
      </c>
      <c r="M556">
        <v>-0.1</v>
      </c>
      <c r="N556">
        <v>0.45</v>
      </c>
    </row>
    <row r="557" spans="1:14">
      <c r="A557" s="7">
        <v>555</v>
      </c>
      <c r="B557">
        <v>555</v>
      </c>
      <c r="C557">
        <v>0.618094444274902</v>
      </c>
      <c r="D557">
        <v>0.128687024116516</v>
      </c>
      <c r="E557">
        <v>8</v>
      </c>
      <c r="F557">
        <v>1</v>
      </c>
      <c r="G557">
        <v>2</v>
      </c>
      <c r="H557">
        <v>9</v>
      </c>
      <c r="I557">
        <v>0.8</v>
      </c>
      <c r="J557">
        <v>0.888888888888889</v>
      </c>
      <c r="K557">
        <v>0.842105263157895</v>
      </c>
      <c r="L557">
        <v>0.1</v>
      </c>
      <c r="M557">
        <v>0.7</v>
      </c>
      <c r="N557">
        <v>0.85</v>
      </c>
    </row>
    <row r="558" spans="1:14">
      <c r="A558" s="7">
        <v>556</v>
      </c>
      <c r="B558">
        <v>556</v>
      </c>
      <c r="C558">
        <v>0.457978129386902</v>
      </c>
      <c r="D558">
        <v>0.0161296129226685</v>
      </c>
      <c r="E558">
        <v>10</v>
      </c>
      <c r="F558">
        <v>8</v>
      </c>
      <c r="G558">
        <v>0</v>
      </c>
      <c r="H558">
        <v>2</v>
      </c>
      <c r="I558">
        <v>1</v>
      </c>
      <c r="J558">
        <v>0.555555555555556</v>
      </c>
      <c r="K558">
        <v>0.714285714285714</v>
      </c>
      <c r="L558">
        <v>0.8</v>
      </c>
      <c r="M558">
        <v>0.2</v>
      </c>
      <c r="N558">
        <v>0.6</v>
      </c>
    </row>
    <row r="559" spans="1:14">
      <c r="A559" s="7">
        <v>557</v>
      </c>
      <c r="B559">
        <v>557</v>
      </c>
      <c r="C559">
        <v>0.566645622253418</v>
      </c>
      <c r="D559">
        <v>0.0446749925613403</v>
      </c>
      <c r="E559">
        <v>9</v>
      </c>
      <c r="F559">
        <v>3</v>
      </c>
      <c r="G559">
        <v>1</v>
      </c>
      <c r="H559">
        <v>7</v>
      </c>
      <c r="I559">
        <v>0.9</v>
      </c>
      <c r="J559">
        <v>0.75</v>
      </c>
      <c r="K559">
        <v>0.818181818181818</v>
      </c>
      <c r="L559">
        <v>0.3</v>
      </c>
      <c r="M559">
        <v>0.6</v>
      </c>
      <c r="N559">
        <v>0.8</v>
      </c>
    </row>
    <row r="560" spans="1:14">
      <c r="A560" s="7">
        <v>558</v>
      </c>
      <c r="B560">
        <v>558</v>
      </c>
      <c r="C560">
        <v>0.821733474731445</v>
      </c>
      <c r="D560">
        <v>0.137555122375488</v>
      </c>
      <c r="E560">
        <v>9</v>
      </c>
      <c r="F560">
        <v>5</v>
      </c>
      <c r="G560">
        <v>1</v>
      </c>
      <c r="H560">
        <v>5</v>
      </c>
      <c r="I560">
        <v>0.9</v>
      </c>
      <c r="J560">
        <v>0.642857142857143</v>
      </c>
      <c r="K560">
        <v>0.75</v>
      </c>
      <c r="L560">
        <v>0.5</v>
      </c>
      <c r="M560">
        <v>0.4</v>
      </c>
      <c r="N560">
        <v>0.7</v>
      </c>
    </row>
    <row r="561" spans="1:14">
      <c r="A561" s="7">
        <v>559</v>
      </c>
      <c r="B561">
        <v>559</v>
      </c>
      <c r="C561">
        <v>0.611974120140076</v>
      </c>
      <c r="D561">
        <v>0.076170802116394</v>
      </c>
      <c r="E561">
        <v>7</v>
      </c>
      <c r="F561">
        <v>5</v>
      </c>
      <c r="G561">
        <v>3</v>
      </c>
      <c r="H561">
        <v>5</v>
      </c>
      <c r="I561">
        <v>0.7</v>
      </c>
      <c r="J561">
        <v>0.583333333333333</v>
      </c>
      <c r="K561">
        <v>0.636363636363636</v>
      </c>
      <c r="L561">
        <v>0.5</v>
      </c>
      <c r="M561">
        <v>0.2</v>
      </c>
      <c r="N561">
        <v>0.6</v>
      </c>
    </row>
    <row r="562" spans="1:14">
      <c r="A562" s="7">
        <v>560</v>
      </c>
      <c r="B562">
        <v>560</v>
      </c>
      <c r="C562">
        <v>0.480135202407837</v>
      </c>
      <c r="D562">
        <v>0.0856159925460815</v>
      </c>
      <c r="E562">
        <v>8</v>
      </c>
      <c r="F562">
        <v>7</v>
      </c>
      <c r="G562">
        <v>2</v>
      </c>
      <c r="H562">
        <v>3</v>
      </c>
      <c r="I562">
        <v>0.8</v>
      </c>
      <c r="J562">
        <v>0.533333333333333</v>
      </c>
      <c r="K562">
        <v>0.64</v>
      </c>
      <c r="L562">
        <v>0.7</v>
      </c>
      <c r="M562">
        <v>0.1</v>
      </c>
      <c r="N562">
        <v>0.55</v>
      </c>
    </row>
    <row r="563" spans="1:14">
      <c r="A563" s="7">
        <v>561</v>
      </c>
      <c r="B563">
        <v>561</v>
      </c>
      <c r="C563">
        <v>0.677491664886475</v>
      </c>
      <c r="D563">
        <v>0.112332820892334</v>
      </c>
      <c r="E563">
        <v>9</v>
      </c>
      <c r="F563">
        <v>4</v>
      </c>
      <c r="G563">
        <v>1</v>
      </c>
      <c r="H563">
        <v>6</v>
      </c>
      <c r="I563">
        <v>0.9</v>
      </c>
      <c r="J563">
        <v>0.692307692307692</v>
      </c>
      <c r="K563">
        <v>0.782608695652174</v>
      </c>
      <c r="L563">
        <v>0.4</v>
      </c>
      <c r="M563">
        <v>0.5</v>
      </c>
      <c r="N563">
        <v>0.75</v>
      </c>
    </row>
    <row r="564" spans="1:14">
      <c r="A564" s="7">
        <v>562</v>
      </c>
      <c r="B564">
        <v>562</v>
      </c>
      <c r="C564">
        <v>0.558523774147034</v>
      </c>
      <c r="D564">
        <v>0.0971460342407227</v>
      </c>
      <c r="E564">
        <v>10</v>
      </c>
      <c r="F564">
        <v>6</v>
      </c>
      <c r="G564">
        <v>0</v>
      </c>
      <c r="H564">
        <v>4</v>
      </c>
      <c r="I564">
        <v>1</v>
      </c>
      <c r="J564">
        <v>0.625</v>
      </c>
      <c r="K564">
        <v>0.769230769230769</v>
      </c>
      <c r="L564">
        <v>0.6</v>
      </c>
      <c r="M564">
        <v>0.4</v>
      </c>
      <c r="N564">
        <v>0.7</v>
      </c>
    </row>
    <row r="565" spans="1:14">
      <c r="A565" s="7">
        <v>563</v>
      </c>
      <c r="B565">
        <v>563</v>
      </c>
      <c r="C565">
        <v>0.56191873550415</v>
      </c>
      <c r="D565">
        <v>0.101937055587769</v>
      </c>
      <c r="E565">
        <v>7</v>
      </c>
      <c r="F565">
        <v>4</v>
      </c>
      <c r="G565">
        <v>3</v>
      </c>
      <c r="H565">
        <v>6</v>
      </c>
      <c r="I565">
        <v>0.7</v>
      </c>
      <c r="J565">
        <v>0.636363636363636</v>
      </c>
      <c r="K565">
        <v>0.666666666666667</v>
      </c>
      <c r="L565">
        <v>0.4</v>
      </c>
      <c r="M565">
        <v>0.3</v>
      </c>
      <c r="N565">
        <v>0.65</v>
      </c>
    </row>
    <row r="566" spans="1:14">
      <c r="A566" s="7">
        <v>564</v>
      </c>
      <c r="B566">
        <v>564</v>
      </c>
      <c r="C566">
        <v>0.591322898864746</v>
      </c>
      <c r="D566">
        <v>0.230110764503479</v>
      </c>
      <c r="E566">
        <v>7</v>
      </c>
      <c r="F566">
        <v>6</v>
      </c>
      <c r="G566">
        <v>3</v>
      </c>
      <c r="H566">
        <v>4</v>
      </c>
      <c r="I566">
        <v>0.7</v>
      </c>
      <c r="J566">
        <v>0.538461538461539</v>
      </c>
      <c r="K566">
        <v>0.608695652173913</v>
      </c>
      <c r="L566">
        <v>0.6</v>
      </c>
      <c r="M566">
        <v>0.1</v>
      </c>
      <c r="N566">
        <v>0.55</v>
      </c>
    </row>
    <row r="567" spans="1:14">
      <c r="A567" s="7">
        <v>565</v>
      </c>
      <c r="B567">
        <v>565</v>
      </c>
      <c r="C567">
        <v>0.562669038772583</v>
      </c>
      <c r="D567">
        <v>0.0683788061141968</v>
      </c>
      <c r="E567">
        <v>9</v>
      </c>
      <c r="F567">
        <v>7</v>
      </c>
      <c r="G567">
        <v>1</v>
      </c>
      <c r="H567">
        <v>3</v>
      </c>
      <c r="I567">
        <v>0.9</v>
      </c>
      <c r="J567">
        <v>0.5625</v>
      </c>
      <c r="K567">
        <v>0.692307692307692</v>
      </c>
      <c r="L567">
        <v>0.7</v>
      </c>
      <c r="M567">
        <v>0.2</v>
      </c>
      <c r="N567">
        <v>0.6</v>
      </c>
    </row>
    <row r="568" spans="1:14">
      <c r="A568" s="7">
        <v>566</v>
      </c>
      <c r="B568">
        <v>566</v>
      </c>
      <c r="C568">
        <v>0.479554414749146</v>
      </c>
      <c r="D568">
        <v>0.09343421459198</v>
      </c>
      <c r="E568">
        <v>8</v>
      </c>
      <c r="F568">
        <v>8</v>
      </c>
      <c r="G568">
        <v>2</v>
      </c>
      <c r="H568">
        <v>2</v>
      </c>
      <c r="I568">
        <v>0.8</v>
      </c>
      <c r="J568">
        <v>0.5</v>
      </c>
      <c r="K568">
        <v>0.615384615384615</v>
      </c>
      <c r="L568">
        <v>0.8</v>
      </c>
      <c r="M568">
        <v>0</v>
      </c>
      <c r="N568">
        <v>0.5</v>
      </c>
    </row>
    <row r="569" spans="1:14">
      <c r="A569" s="7">
        <v>567</v>
      </c>
      <c r="B569">
        <v>567</v>
      </c>
      <c r="C569">
        <v>0.62205958366394</v>
      </c>
      <c r="D569">
        <v>0.110906839370727</v>
      </c>
      <c r="E569">
        <v>8</v>
      </c>
      <c r="F569">
        <v>6</v>
      </c>
      <c r="G569">
        <v>2</v>
      </c>
      <c r="H569">
        <v>4</v>
      </c>
      <c r="I569">
        <v>0.8</v>
      </c>
      <c r="J569">
        <v>0.571428571428572</v>
      </c>
      <c r="K569">
        <v>0.666666666666667</v>
      </c>
      <c r="L569">
        <v>0.6</v>
      </c>
      <c r="M569">
        <v>0.2</v>
      </c>
      <c r="N569">
        <v>0.6</v>
      </c>
    </row>
    <row r="570" spans="1:14">
      <c r="A570" s="7">
        <v>568</v>
      </c>
      <c r="B570">
        <v>568</v>
      </c>
      <c r="C570">
        <v>0.737872362136841</v>
      </c>
      <c r="D570">
        <v>0.143222093582153</v>
      </c>
      <c r="E570">
        <v>9</v>
      </c>
      <c r="F570">
        <v>2</v>
      </c>
      <c r="G570">
        <v>1</v>
      </c>
      <c r="H570">
        <v>8</v>
      </c>
      <c r="I570">
        <v>0.9</v>
      </c>
      <c r="J570">
        <v>0.818181818181818</v>
      </c>
      <c r="K570">
        <v>0.857142857142857</v>
      </c>
      <c r="L570">
        <v>0.2</v>
      </c>
      <c r="M570">
        <v>0.7</v>
      </c>
      <c r="N570">
        <v>0.85</v>
      </c>
    </row>
    <row r="571" spans="1:14">
      <c r="A571" s="7">
        <v>569</v>
      </c>
      <c r="B571">
        <v>569</v>
      </c>
      <c r="C571">
        <v>0.499483346939087</v>
      </c>
      <c r="D571">
        <v>0.0325826406478882</v>
      </c>
      <c r="E571">
        <v>7</v>
      </c>
      <c r="F571">
        <v>4</v>
      </c>
      <c r="G571">
        <v>3</v>
      </c>
      <c r="H571">
        <v>6</v>
      </c>
      <c r="I571">
        <v>0.7</v>
      </c>
      <c r="J571">
        <v>0.636363636363636</v>
      </c>
      <c r="K571">
        <v>0.666666666666667</v>
      </c>
      <c r="L571">
        <v>0.4</v>
      </c>
      <c r="M571">
        <v>0.3</v>
      </c>
      <c r="N571">
        <v>0.65</v>
      </c>
    </row>
    <row r="572" spans="1:14">
      <c r="A572" s="7">
        <v>570</v>
      </c>
      <c r="B572">
        <v>570</v>
      </c>
      <c r="C572">
        <v>0.682331562042236</v>
      </c>
      <c r="D572">
        <v>0.102596282958984</v>
      </c>
      <c r="E572">
        <v>8</v>
      </c>
      <c r="F572">
        <v>5</v>
      </c>
      <c r="G572">
        <v>2</v>
      </c>
      <c r="H572">
        <v>5</v>
      </c>
      <c r="I572">
        <v>0.8</v>
      </c>
      <c r="J572">
        <v>0.615384615384615</v>
      </c>
      <c r="K572">
        <v>0.695652173913043</v>
      </c>
      <c r="L572">
        <v>0.5</v>
      </c>
      <c r="M572">
        <v>0.3</v>
      </c>
      <c r="N572">
        <v>0.65</v>
      </c>
    </row>
    <row r="573" spans="1:14">
      <c r="A573" s="7">
        <v>571</v>
      </c>
      <c r="B573">
        <v>571</v>
      </c>
      <c r="C573">
        <v>0.679080486297607</v>
      </c>
      <c r="D573">
        <v>0.0781345367431641</v>
      </c>
      <c r="E573">
        <v>8</v>
      </c>
      <c r="F573">
        <v>6</v>
      </c>
      <c r="G573">
        <v>2</v>
      </c>
      <c r="H573">
        <v>4</v>
      </c>
      <c r="I573">
        <v>0.8</v>
      </c>
      <c r="J573">
        <v>0.571428571428572</v>
      </c>
      <c r="K573">
        <v>0.666666666666667</v>
      </c>
      <c r="L573">
        <v>0.6</v>
      </c>
      <c r="M573">
        <v>0.2</v>
      </c>
      <c r="N573">
        <v>0.6</v>
      </c>
    </row>
    <row r="574" spans="1:14">
      <c r="A574" s="7">
        <v>572</v>
      </c>
      <c r="B574">
        <v>572</v>
      </c>
      <c r="C574">
        <v>0.700523853302002</v>
      </c>
      <c r="D574">
        <v>0.11441433429718</v>
      </c>
      <c r="E574">
        <v>10</v>
      </c>
      <c r="F574">
        <v>6</v>
      </c>
      <c r="G574">
        <v>0</v>
      </c>
      <c r="H574">
        <v>4</v>
      </c>
      <c r="I574">
        <v>1</v>
      </c>
      <c r="J574">
        <v>0.625</v>
      </c>
      <c r="K574">
        <v>0.769230769230769</v>
      </c>
      <c r="L574">
        <v>0.6</v>
      </c>
      <c r="M574">
        <v>0.4</v>
      </c>
      <c r="N574">
        <v>0.7</v>
      </c>
    </row>
    <row r="575" spans="1:14">
      <c r="A575" s="7">
        <v>573</v>
      </c>
      <c r="B575">
        <v>573</v>
      </c>
      <c r="C575">
        <v>0.563108205795288</v>
      </c>
      <c r="D575">
        <v>0.081823468208313</v>
      </c>
      <c r="E575">
        <v>9</v>
      </c>
      <c r="F575">
        <v>2</v>
      </c>
      <c r="G575">
        <v>1</v>
      </c>
      <c r="H575">
        <v>8</v>
      </c>
      <c r="I575">
        <v>0.9</v>
      </c>
      <c r="J575">
        <v>0.818181818181818</v>
      </c>
      <c r="K575">
        <v>0.857142857142857</v>
      </c>
      <c r="L575">
        <v>0.2</v>
      </c>
      <c r="M575">
        <v>0.7</v>
      </c>
      <c r="N575">
        <v>0.85</v>
      </c>
    </row>
    <row r="576" spans="1:14">
      <c r="A576" s="7">
        <v>574</v>
      </c>
      <c r="B576">
        <v>574</v>
      </c>
      <c r="C576">
        <v>0.621461153030396</v>
      </c>
      <c r="D576">
        <v>0.107773423194885</v>
      </c>
      <c r="E576">
        <v>10</v>
      </c>
      <c r="F576">
        <v>6</v>
      </c>
      <c r="G576">
        <v>0</v>
      </c>
      <c r="H576">
        <v>4</v>
      </c>
      <c r="I576">
        <v>1</v>
      </c>
      <c r="J576">
        <v>0.625</v>
      </c>
      <c r="K576">
        <v>0.769230769230769</v>
      </c>
      <c r="L576">
        <v>0.6</v>
      </c>
      <c r="M576">
        <v>0.4</v>
      </c>
      <c r="N576">
        <v>0.7</v>
      </c>
    </row>
    <row r="577" spans="1:14">
      <c r="A577" s="7">
        <v>575</v>
      </c>
      <c r="B577">
        <v>575</v>
      </c>
      <c r="C577">
        <v>0.682088375091553</v>
      </c>
      <c r="D577">
        <v>0.152239561080933</v>
      </c>
      <c r="E577">
        <v>9</v>
      </c>
      <c r="F577">
        <v>3</v>
      </c>
      <c r="G577">
        <v>1</v>
      </c>
      <c r="H577">
        <v>7</v>
      </c>
      <c r="I577">
        <v>0.9</v>
      </c>
      <c r="J577">
        <v>0.75</v>
      </c>
      <c r="K577">
        <v>0.818181818181818</v>
      </c>
      <c r="L577">
        <v>0.3</v>
      </c>
      <c r="M577">
        <v>0.6</v>
      </c>
      <c r="N577">
        <v>0.8</v>
      </c>
    </row>
    <row r="578" spans="1:14">
      <c r="A578" s="7">
        <v>576</v>
      </c>
      <c r="B578">
        <v>576</v>
      </c>
      <c r="C578">
        <v>0.774784207344055</v>
      </c>
      <c r="D578">
        <v>0.0835216045379639</v>
      </c>
      <c r="E578">
        <v>8</v>
      </c>
      <c r="F578">
        <v>5</v>
      </c>
      <c r="G578">
        <v>2</v>
      </c>
      <c r="H578">
        <v>5</v>
      </c>
      <c r="I578">
        <v>0.8</v>
      </c>
      <c r="J578">
        <v>0.615384615384615</v>
      </c>
      <c r="K578">
        <v>0.695652173913043</v>
      </c>
      <c r="L578">
        <v>0.5</v>
      </c>
      <c r="M578">
        <v>0.3</v>
      </c>
      <c r="N578">
        <v>0.65</v>
      </c>
    </row>
    <row r="579" spans="1:14">
      <c r="A579" s="7">
        <v>577</v>
      </c>
      <c r="B579">
        <v>577</v>
      </c>
      <c r="C579">
        <v>0.746004939079285</v>
      </c>
      <c r="D579">
        <v>0.101424694061279</v>
      </c>
      <c r="E579">
        <v>9</v>
      </c>
      <c r="F579">
        <v>6</v>
      </c>
      <c r="G579">
        <v>1</v>
      </c>
      <c r="H579">
        <v>4</v>
      </c>
      <c r="I579">
        <v>0.9</v>
      </c>
      <c r="J579">
        <v>0.6</v>
      </c>
      <c r="K579">
        <v>0.72</v>
      </c>
      <c r="L579">
        <v>0.6</v>
      </c>
      <c r="M579">
        <v>0.3</v>
      </c>
      <c r="N579">
        <v>0.65</v>
      </c>
    </row>
    <row r="580" spans="1:14">
      <c r="A580" s="7">
        <v>578</v>
      </c>
      <c r="B580">
        <v>578</v>
      </c>
      <c r="C580">
        <v>0.686991453170776</v>
      </c>
      <c r="D580">
        <v>0.142976641654968</v>
      </c>
      <c r="E580">
        <v>9</v>
      </c>
      <c r="F580">
        <v>4</v>
      </c>
      <c r="G580">
        <v>1</v>
      </c>
      <c r="H580">
        <v>6</v>
      </c>
      <c r="I580">
        <v>0.9</v>
      </c>
      <c r="J580">
        <v>0.692307692307692</v>
      </c>
      <c r="K580">
        <v>0.782608695652174</v>
      </c>
      <c r="L580">
        <v>0.4</v>
      </c>
      <c r="M580">
        <v>0.5</v>
      </c>
      <c r="N580">
        <v>0.75</v>
      </c>
    </row>
    <row r="581" spans="1:14">
      <c r="A581" s="7">
        <v>579</v>
      </c>
      <c r="B581">
        <v>579</v>
      </c>
      <c r="C581">
        <v>0.643706798553467</v>
      </c>
      <c r="D581">
        <v>0.149799346923828</v>
      </c>
      <c r="E581">
        <v>7</v>
      </c>
      <c r="F581">
        <v>5</v>
      </c>
      <c r="G581">
        <v>3</v>
      </c>
      <c r="H581">
        <v>5</v>
      </c>
      <c r="I581">
        <v>0.7</v>
      </c>
      <c r="J581">
        <v>0.583333333333333</v>
      </c>
      <c r="K581">
        <v>0.636363636363636</v>
      </c>
      <c r="L581">
        <v>0.5</v>
      </c>
      <c r="M581">
        <v>0.2</v>
      </c>
      <c r="N581">
        <v>0.6</v>
      </c>
    </row>
    <row r="582" spans="1:14">
      <c r="A582" s="7">
        <v>580</v>
      </c>
      <c r="B582">
        <v>580</v>
      </c>
      <c r="C582">
        <v>0.61696994304657</v>
      </c>
      <c r="D582">
        <v>0.130015015602112</v>
      </c>
      <c r="E582">
        <v>9</v>
      </c>
      <c r="F582">
        <v>4</v>
      </c>
      <c r="G582">
        <v>1</v>
      </c>
      <c r="H582">
        <v>6</v>
      </c>
      <c r="I582">
        <v>0.9</v>
      </c>
      <c r="J582">
        <v>0.692307692307692</v>
      </c>
      <c r="K582">
        <v>0.782608695652174</v>
      </c>
      <c r="L582">
        <v>0.4</v>
      </c>
      <c r="M582">
        <v>0.5</v>
      </c>
      <c r="N582">
        <v>0.75</v>
      </c>
    </row>
    <row r="583" spans="1:14">
      <c r="A583" s="7">
        <v>581</v>
      </c>
      <c r="B583">
        <v>581</v>
      </c>
      <c r="C583">
        <v>0.683907389640808</v>
      </c>
      <c r="D583">
        <v>0.102945566177368</v>
      </c>
      <c r="E583">
        <v>9</v>
      </c>
      <c r="F583">
        <v>4</v>
      </c>
      <c r="G583">
        <v>1</v>
      </c>
      <c r="H583">
        <v>6</v>
      </c>
      <c r="I583">
        <v>0.9</v>
      </c>
      <c r="J583">
        <v>0.692307692307692</v>
      </c>
      <c r="K583">
        <v>0.782608695652174</v>
      </c>
      <c r="L583">
        <v>0.4</v>
      </c>
      <c r="M583">
        <v>0.5</v>
      </c>
      <c r="N583">
        <v>0.75</v>
      </c>
    </row>
    <row r="584" spans="1:14">
      <c r="A584" s="7">
        <v>582</v>
      </c>
      <c r="B584">
        <v>582</v>
      </c>
      <c r="C584">
        <v>0.585948467254639</v>
      </c>
      <c r="D584">
        <v>0.0876878499984741</v>
      </c>
      <c r="E584">
        <v>6</v>
      </c>
      <c r="F584">
        <v>4</v>
      </c>
      <c r="G584">
        <v>4</v>
      </c>
      <c r="H584">
        <v>6</v>
      </c>
      <c r="I584">
        <v>0.6</v>
      </c>
      <c r="J584">
        <v>0.6</v>
      </c>
      <c r="K584">
        <v>0.6</v>
      </c>
      <c r="L584">
        <v>0.4</v>
      </c>
      <c r="M584">
        <v>0.2</v>
      </c>
      <c r="N584">
        <v>0.6</v>
      </c>
    </row>
    <row r="585" spans="1:14">
      <c r="A585" s="7">
        <v>583</v>
      </c>
      <c r="B585">
        <v>583</v>
      </c>
      <c r="C585">
        <v>0.734943270683289</v>
      </c>
      <c r="D585">
        <v>0.0786058902740479</v>
      </c>
      <c r="E585">
        <v>9</v>
      </c>
      <c r="F585">
        <v>3</v>
      </c>
      <c r="G585">
        <v>1</v>
      </c>
      <c r="H585">
        <v>7</v>
      </c>
      <c r="I585">
        <v>0.9</v>
      </c>
      <c r="J585">
        <v>0.75</v>
      </c>
      <c r="K585">
        <v>0.818181818181818</v>
      </c>
      <c r="L585">
        <v>0.3</v>
      </c>
      <c r="M585">
        <v>0.6</v>
      </c>
      <c r="N585">
        <v>0.8</v>
      </c>
    </row>
    <row r="586" spans="1:14">
      <c r="A586" s="7">
        <v>584</v>
      </c>
      <c r="B586">
        <v>584</v>
      </c>
      <c r="C586">
        <v>0.62827479839325</v>
      </c>
      <c r="D586">
        <v>0.217533111572266</v>
      </c>
      <c r="E586">
        <v>10</v>
      </c>
      <c r="F586">
        <v>5</v>
      </c>
      <c r="G586">
        <v>0</v>
      </c>
      <c r="H586">
        <v>5</v>
      </c>
      <c r="I586">
        <v>1</v>
      </c>
      <c r="J586">
        <v>0.666666666666667</v>
      </c>
      <c r="K586">
        <v>0.8</v>
      </c>
      <c r="L586">
        <v>0.5</v>
      </c>
      <c r="M586">
        <v>0.5</v>
      </c>
      <c r="N586">
        <v>0.75</v>
      </c>
    </row>
    <row r="587" spans="1:14">
      <c r="A587" s="7">
        <v>585</v>
      </c>
      <c r="B587">
        <v>585</v>
      </c>
      <c r="C587">
        <v>0.626574516296387</v>
      </c>
      <c r="D587">
        <v>0.113155364990234</v>
      </c>
      <c r="E587">
        <v>9</v>
      </c>
      <c r="F587">
        <v>4</v>
      </c>
      <c r="G587">
        <v>1</v>
      </c>
      <c r="H587">
        <v>6</v>
      </c>
      <c r="I587">
        <v>0.9</v>
      </c>
      <c r="J587">
        <v>0.692307692307692</v>
      </c>
      <c r="K587">
        <v>0.782608695652174</v>
      </c>
      <c r="L587">
        <v>0.4</v>
      </c>
      <c r="M587">
        <v>0.5</v>
      </c>
      <c r="N587">
        <v>0.75</v>
      </c>
    </row>
    <row r="588" spans="1:14">
      <c r="A588" s="7">
        <v>586</v>
      </c>
      <c r="B588">
        <v>586</v>
      </c>
      <c r="C588">
        <v>0.55849027633667</v>
      </c>
      <c r="D588">
        <v>0.065953254699707</v>
      </c>
      <c r="E588">
        <v>9</v>
      </c>
      <c r="F588">
        <v>2</v>
      </c>
      <c r="G588">
        <v>1</v>
      </c>
      <c r="H588">
        <v>8</v>
      </c>
      <c r="I588">
        <v>0.9</v>
      </c>
      <c r="J588">
        <v>0.818181818181818</v>
      </c>
      <c r="K588">
        <v>0.857142857142857</v>
      </c>
      <c r="L588">
        <v>0.2</v>
      </c>
      <c r="M588">
        <v>0.7</v>
      </c>
      <c r="N588">
        <v>0.85</v>
      </c>
    </row>
    <row r="589" spans="1:14">
      <c r="A589" s="7">
        <v>587</v>
      </c>
      <c r="B589">
        <v>587</v>
      </c>
      <c r="C589">
        <v>0.48110568523407</v>
      </c>
      <c r="D589">
        <v>0.0662893056869507</v>
      </c>
      <c r="E589">
        <v>7</v>
      </c>
      <c r="F589">
        <v>4</v>
      </c>
      <c r="G589">
        <v>3</v>
      </c>
      <c r="H589">
        <v>6</v>
      </c>
      <c r="I589">
        <v>0.7</v>
      </c>
      <c r="J589">
        <v>0.636363636363636</v>
      </c>
      <c r="K589">
        <v>0.666666666666667</v>
      </c>
      <c r="L589">
        <v>0.4</v>
      </c>
      <c r="M589">
        <v>0.3</v>
      </c>
      <c r="N589">
        <v>0.65</v>
      </c>
    </row>
    <row r="590" spans="1:14">
      <c r="A590" s="7">
        <v>588</v>
      </c>
      <c r="B590">
        <v>588</v>
      </c>
      <c r="C590">
        <v>0.622444629669189</v>
      </c>
      <c r="D590">
        <v>0.166469931602478</v>
      </c>
      <c r="E590">
        <v>10</v>
      </c>
      <c r="F590">
        <v>5</v>
      </c>
      <c r="G590">
        <v>0</v>
      </c>
      <c r="H590">
        <v>5</v>
      </c>
      <c r="I590">
        <v>1</v>
      </c>
      <c r="J590">
        <v>0.666666666666667</v>
      </c>
      <c r="K590">
        <v>0.8</v>
      </c>
      <c r="L590">
        <v>0.5</v>
      </c>
      <c r="M590">
        <v>0.5</v>
      </c>
      <c r="N590">
        <v>0.75</v>
      </c>
    </row>
    <row r="591" spans="1:14">
      <c r="A591" s="7">
        <v>589</v>
      </c>
      <c r="B591">
        <v>589</v>
      </c>
      <c r="C591">
        <v>0.621233463287354</v>
      </c>
      <c r="D591">
        <v>0.0856392383575439</v>
      </c>
      <c r="E591">
        <v>9</v>
      </c>
      <c r="F591">
        <v>3</v>
      </c>
      <c r="G591">
        <v>1</v>
      </c>
      <c r="H591">
        <v>7</v>
      </c>
      <c r="I591">
        <v>0.9</v>
      </c>
      <c r="J591">
        <v>0.75</v>
      </c>
      <c r="K591">
        <v>0.818181818181818</v>
      </c>
      <c r="L591">
        <v>0.3</v>
      </c>
      <c r="M591">
        <v>0.6</v>
      </c>
      <c r="N591">
        <v>0.8</v>
      </c>
    </row>
    <row r="592" spans="1:14">
      <c r="A592" s="7">
        <v>590</v>
      </c>
      <c r="B592">
        <v>590</v>
      </c>
      <c r="C592">
        <v>0.636844515800476</v>
      </c>
      <c r="D592">
        <v>0.119765281677246</v>
      </c>
      <c r="E592">
        <v>7</v>
      </c>
      <c r="F592">
        <v>5</v>
      </c>
      <c r="G592">
        <v>3</v>
      </c>
      <c r="H592">
        <v>5</v>
      </c>
      <c r="I592">
        <v>0.7</v>
      </c>
      <c r="J592">
        <v>0.583333333333333</v>
      </c>
      <c r="K592">
        <v>0.636363636363636</v>
      </c>
      <c r="L592">
        <v>0.5</v>
      </c>
      <c r="M592">
        <v>0.2</v>
      </c>
      <c r="N592">
        <v>0.6</v>
      </c>
    </row>
    <row r="593" spans="1:14">
      <c r="A593" s="7">
        <v>591</v>
      </c>
      <c r="B593">
        <v>591</v>
      </c>
      <c r="C593">
        <v>0.551071166992187</v>
      </c>
      <c r="D593">
        <v>0.0481359958648682</v>
      </c>
      <c r="E593">
        <v>8</v>
      </c>
      <c r="F593">
        <v>5</v>
      </c>
      <c r="G593">
        <v>2</v>
      </c>
      <c r="H593">
        <v>5</v>
      </c>
      <c r="I593">
        <v>0.8</v>
      </c>
      <c r="J593">
        <v>0.615384615384615</v>
      </c>
      <c r="K593">
        <v>0.695652173913043</v>
      </c>
      <c r="L593">
        <v>0.5</v>
      </c>
      <c r="M593">
        <v>0.3</v>
      </c>
      <c r="N593">
        <v>0.65</v>
      </c>
    </row>
    <row r="594" spans="1:14">
      <c r="A594" s="7">
        <v>592</v>
      </c>
      <c r="B594">
        <v>592</v>
      </c>
      <c r="C594">
        <v>0.690569877624512</v>
      </c>
      <c r="D594">
        <v>0.184137344360352</v>
      </c>
      <c r="E594">
        <v>10</v>
      </c>
      <c r="F594">
        <v>6</v>
      </c>
      <c r="G594">
        <v>0</v>
      </c>
      <c r="H594">
        <v>4</v>
      </c>
      <c r="I594">
        <v>1</v>
      </c>
      <c r="J594">
        <v>0.625</v>
      </c>
      <c r="K594">
        <v>0.769230769230769</v>
      </c>
      <c r="L594">
        <v>0.6</v>
      </c>
      <c r="M594">
        <v>0.4</v>
      </c>
      <c r="N594">
        <v>0.7</v>
      </c>
    </row>
    <row r="595" spans="1:14">
      <c r="A595" s="7">
        <v>593</v>
      </c>
      <c r="B595">
        <v>593</v>
      </c>
      <c r="C595">
        <v>0.43289041519165</v>
      </c>
      <c r="D595">
        <v>0.0794225931167603</v>
      </c>
      <c r="E595">
        <v>8</v>
      </c>
      <c r="F595">
        <v>4</v>
      </c>
      <c r="G595">
        <v>2</v>
      </c>
      <c r="H595">
        <v>6</v>
      </c>
      <c r="I595">
        <v>0.8</v>
      </c>
      <c r="J595">
        <v>0.666666666666667</v>
      </c>
      <c r="K595">
        <v>0.727272727272727</v>
      </c>
      <c r="L595">
        <v>0.4</v>
      </c>
      <c r="M595">
        <v>0.4</v>
      </c>
      <c r="N595">
        <v>0.7</v>
      </c>
    </row>
    <row r="596" spans="1:14">
      <c r="A596" s="7">
        <v>594</v>
      </c>
      <c r="B596">
        <v>594</v>
      </c>
      <c r="C596">
        <v>0.422132968902588</v>
      </c>
      <c r="D596">
        <v>0.0480149984359741</v>
      </c>
      <c r="E596">
        <v>8</v>
      </c>
      <c r="F596">
        <v>4</v>
      </c>
      <c r="G596">
        <v>2</v>
      </c>
      <c r="H596">
        <v>6</v>
      </c>
      <c r="I596">
        <v>0.8</v>
      </c>
      <c r="J596">
        <v>0.666666666666667</v>
      </c>
      <c r="K596">
        <v>0.727272727272727</v>
      </c>
      <c r="L596">
        <v>0.4</v>
      </c>
      <c r="M596">
        <v>0.4</v>
      </c>
      <c r="N596">
        <v>0.7</v>
      </c>
    </row>
    <row r="597" spans="1:14">
      <c r="A597" s="7">
        <v>595</v>
      </c>
      <c r="B597">
        <v>595</v>
      </c>
      <c r="C597">
        <v>0.553184151649475</v>
      </c>
      <c r="D597">
        <v>0.143512606620789</v>
      </c>
      <c r="E597">
        <v>4</v>
      </c>
      <c r="F597">
        <v>6</v>
      </c>
      <c r="G597">
        <v>6</v>
      </c>
      <c r="H597">
        <v>4</v>
      </c>
      <c r="I597">
        <v>0.4</v>
      </c>
      <c r="J597">
        <v>0.4</v>
      </c>
      <c r="K597">
        <v>0.4</v>
      </c>
      <c r="L597">
        <v>0.6</v>
      </c>
      <c r="M597">
        <v>-0.2</v>
      </c>
      <c r="N597">
        <v>0.4</v>
      </c>
    </row>
    <row r="598" spans="1:14">
      <c r="A598" s="7">
        <v>596</v>
      </c>
      <c r="B598">
        <v>596</v>
      </c>
      <c r="C598">
        <v>0.635358214378357</v>
      </c>
      <c r="D598">
        <v>0.149475455284119</v>
      </c>
      <c r="E598">
        <v>10</v>
      </c>
      <c r="F598">
        <v>4</v>
      </c>
      <c r="G598">
        <v>0</v>
      </c>
      <c r="H598">
        <v>6</v>
      </c>
      <c r="I598">
        <v>1</v>
      </c>
      <c r="J598">
        <v>0.714285714285714</v>
      </c>
      <c r="K598">
        <v>0.833333333333333</v>
      </c>
      <c r="L598">
        <v>0.4</v>
      </c>
      <c r="M598">
        <v>0.6</v>
      </c>
      <c r="N598">
        <v>0.8</v>
      </c>
    </row>
    <row r="599" spans="1:14">
      <c r="A599" s="7">
        <v>597</v>
      </c>
      <c r="B599">
        <v>597</v>
      </c>
      <c r="C599">
        <v>0.758385896682739</v>
      </c>
      <c r="D599">
        <v>0.156681180000305</v>
      </c>
      <c r="E599">
        <v>8</v>
      </c>
      <c r="F599">
        <v>4</v>
      </c>
      <c r="G599">
        <v>2</v>
      </c>
      <c r="H599">
        <v>6</v>
      </c>
      <c r="I599">
        <v>0.8</v>
      </c>
      <c r="J599">
        <v>0.666666666666667</v>
      </c>
      <c r="K599">
        <v>0.727272727272727</v>
      </c>
      <c r="L599">
        <v>0.4</v>
      </c>
      <c r="M599">
        <v>0.4</v>
      </c>
      <c r="N599">
        <v>0.7</v>
      </c>
    </row>
    <row r="600" spans="1:14">
      <c r="A600" s="7">
        <v>598</v>
      </c>
      <c r="B600">
        <v>598</v>
      </c>
      <c r="C600">
        <v>0.808453559875488</v>
      </c>
      <c r="D600">
        <v>0.0991584062576294</v>
      </c>
      <c r="E600">
        <v>10</v>
      </c>
      <c r="F600">
        <v>3</v>
      </c>
      <c r="G600">
        <v>0</v>
      </c>
      <c r="H600">
        <v>7</v>
      </c>
      <c r="I600">
        <v>1</v>
      </c>
      <c r="J600">
        <v>0.769230769230769</v>
      </c>
      <c r="K600">
        <v>0.869565217391304</v>
      </c>
      <c r="L600">
        <v>0.3</v>
      </c>
      <c r="M600">
        <v>0.7</v>
      </c>
      <c r="N600">
        <v>0.85</v>
      </c>
    </row>
    <row r="601" spans="1:14">
      <c r="A601" s="7">
        <v>599</v>
      </c>
      <c r="B601">
        <v>599</v>
      </c>
      <c r="C601">
        <v>0.601256370544434</v>
      </c>
      <c r="D601">
        <v>0.134008526802063</v>
      </c>
      <c r="E601">
        <v>7</v>
      </c>
      <c r="F601">
        <v>6</v>
      </c>
      <c r="G601">
        <v>3</v>
      </c>
      <c r="H601">
        <v>4</v>
      </c>
      <c r="I601">
        <v>0.7</v>
      </c>
      <c r="J601">
        <v>0.538461538461539</v>
      </c>
      <c r="K601">
        <v>0.608695652173913</v>
      </c>
      <c r="L601">
        <v>0.6</v>
      </c>
      <c r="M601">
        <v>0.1</v>
      </c>
      <c r="N601">
        <v>0.55</v>
      </c>
    </row>
    <row r="602" spans="1:14">
      <c r="A602" s="7">
        <v>600</v>
      </c>
      <c r="B602">
        <v>600</v>
      </c>
      <c r="C602">
        <v>0.581959247589111</v>
      </c>
      <c r="D602">
        <v>0.00891971588134766</v>
      </c>
      <c r="E602">
        <v>9</v>
      </c>
      <c r="F602">
        <v>7</v>
      </c>
      <c r="G602">
        <v>1</v>
      </c>
      <c r="H602">
        <v>3</v>
      </c>
      <c r="I602">
        <v>0.9</v>
      </c>
      <c r="J602">
        <v>0.5625</v>
      </c>
      <c r="K602">
        <v>0.692307692307692</v>
      </c>
      <c r="L602">
        <v>0.7</v>
      </c>
      <c r="M602">
        <v>0.2</v>
      </c>
      <c r="N602">
        <v>0.6</v>
      </c>
    </row>
    <row r="603" spans="1:14">
      <c r="A603" s="7">
        <v>601</v>
      </c>
      <c r="B603">
        <v>601</v>
      </c>
      <c r="C603">
        <v>0.507957339286804</v>
      </c>
      <c r="D603">
        <v>0.136493921279907</v>
      </c>
      <c r="E603">
        <v>10</v>
      </c>
      <c r="F603">
        <v>6</v>
      </c>
      <c r="G603">
        <v>0</v>
      </c>
      <c r="H603">
        <v>4</v>
      </c>
      <c r="I603">
        <v>1</v>
      </c>
      <c r="J603">
        <v>0.625</v>
      </c>
      <c r="K603">
        <v>0.769230769230769</v>
      </c>
      <c r="L603">
        <v>0.6</v>
      </c>
      <c r="M603">
        <v>0.4</v>
      </c>
      <c r="N603">
        <v>0.7</v>
      </c>
    </row>
    <row r="604" spans="1:14">
      <c r="A604" s="7">
        <v>602</v>
      </c>
      <c r="B604">
        <v>602</v>
      </c>
      <c r="C604">
        <v>0.607938885688782</v>
      </c>
      <c r="D604">
        <v>0.117213606834412</v>
      </c>
      <c r="E604">
        <v>7</v>
      </c>
      <c r="F604">
        <v>4</v>
      </c>
      <c r="G604">
        <v>3</v>
      </c>
      <c r="H604">
        <v>6</v>
      </c>
      <c r="I604">
        <v>0.7</v>
      </c>
      <c r="J604">
        <v>0.636363636363636</v>
      </c>
      <c r="K604">
        <v>0.666666666666667</v>
      </c>
      <c r="L604">
        <v>0.4</v>
      </c>
      <c r="M604">
        <v>0.3</v>
      </c>
      <c r="N604">
        <v>0.65</v>
      </c>
    </row>
    <row r="605" spans="1:14">
      <c r="A605" s="7">
        <v>603</v>
      </c>
      <c r="B605">
        <v>603</v>
      </c>
      <c r="C605">
        <v>0.510679364204407</v>
      </c>
      <c r="D605">
        <v>0.140520811080933</v>
      </c>
      <c r="E605">
        <v>8</v>
      </c>
      <c r="F605">
        <v>4</v>
      </c>
      <c r="G605">
        <v>2</v>
      </c>
      <c r="H605">
        <v>6</v>
      </c>
      <c r="I605">
        <v>0.8</v>
      </c>
      <c r="J605">
        <v>0.666666666666667</v>
      </c>
      <c r="K605">
        <v>0.727272727272727</v>
      </c>
      <c r="L605">
        <v>0.4</v>
      </c>
      <c r="M605">
        <v>0.4</v>
      </c>
      <c r="N605">
        <v>0.7</v>
      </c>
    </row>
    <row r="606" spans="1:14">
      <c r="A606" s="7">
        <v>604</v>
      </c>
      <c r="B606">
        <v>604</v>
      </c>
      <c r="C606">
        <v>0.754541397094727</v>
      </c>
      <c r="D606">
        <v>0.119377017021179</v>
      </c>
      <c r="E606">
        <v>7</v>
      </c>
      <c r="F606">
        <v>6</v>
      </c>
      <c r="G606">
        <v>3</v>
      </c>
      <c r="H606">
        <v>4</v>
      </c>
      <c r="I606">
        <v>0.7</v>
      </c>
      <c r="J606">
        <v>0.538461538461539</v>
      </c>
      <c r="K606">
        <v>0.608695652173913</v>
      </c>
      <c r="L606">
        <v>0.6</v>
      </c>
      <c r="M606">
        <v>0.1</v>
      </c>
      <c r="N606">
        <v>0.55</v>
      </c>
    </row>
    <row r="607" spans="1:14">
      <c r="A607" s="7">
        <v>605</v>
      </c>
      <c r="B607">
        <v>605</v>
      </c>
      <c r="C607">
        <v>0.561479806900024</v>
      </c>
      <c r="D607">
        <v>0.0953419208526611</v>
      </c>
      <c r="E607">
        <v>8</v>
      </c>
      <c r="F607">
        <v>5</v>
      </c>
      <c r="G607">
        <v>2</v>
      </c>
      <c r="H607">
        <v>5</v>
      </c>
      <c r="I607">
        <v>0.8</v>
      </c>
      <c r="J607">
        <v>0.615384615384615</v>
      </c>
      <c r="K607">
        <v>0.695652173913043</v>
      </c>
      <c r="L607">
        <v>0.5</v>
      </c>
      <c r="M607">
        <v>0.3</v>
      </c>
      <c r="N607">
        <v>0.65</v>
      </c>
    </row>
    <row r="608" spans="1:14">
      <c r="A608" s="7">
        <v>606</v>
      </c>
      <c r="B608">
        <v>606</v>
      </c>
      <c r="C608">
        <v>0.551801443099976</v>
      </c>
      <c r="D608">
        <v>0.0958569049835205</v>
      </c>
      <c r="E608">
        <v>7</v>
      </c>
      <c r="F608">
        <v>4</v>
      </c>
      <c r="G608">
        <v>3</v>
      </c>
      <c r="H608">
        <v>6</v>
      </c>
      <c r="I608">
        <v>0.7</v>
      </c>
      <c r="J608">
        <v>0.636363636363636</v>
      </c>
      <c r="K608">
        <v>0.666666666666667</v>
      </c>
      <c r="L608">
        <v>0.4</v>
      </c>
      <c r="M608">
        <v>0.3</v>
      </c>
      <c r="N608">
        <v>0.65</v>
      </c>
    </row>
    <row r="609" spans="1:14">
      <c r="A609" s="7">
        <v>607</v>
      </c>
      <c r="B609">
        <v>607</v>
      </c>
      <c r="C609">
        <v>0.759205937385559</v>
      </c>
      <c r="D609">
        <v>0.0919692516326904</v>
      </c>
      <c r="E609">
        <v>10</v>
      </c>
      <c r="F609">
        <v>5</v>
      </c>
      <c r="G609">
        <v>0</v>
      </c>
      <c r="H609">
        <v>5</v>
      </c>
      <c r="I609">
        <v>1</v>
      </c>
      <c r="J609">
        <v>0.666666666666667</v>
      </c>
      <c r="K609">
        <v>0.8</v>
      </c>
      <c r="L609">
        <v>0.5</v>
      </c>
      <c r="M609">
        <v>0.5</v>
      </c>
      <c r="N609">
        <v>0.75</v>
      </c>
    </row>
    <row r="610" spans="1:14">
      <c r="A610" s="7">
        <v>608</v>
      </c>
      <c r="B610">
        <v>608</v>
      </c>
      <c r="C610">
        <v>0.631119728088379</v>
      </c>
      <c r="D610">
        <v>0.143791317939758</v>
      </c>
      <c r="E610">
        <v>8</v>
      </c>
      <c r="F610">
        <v>7</v>
      </c>
      <c r="G610">
        <v>2</v>
      </c>
      <c r="H610">
        <v>3</v>
      </c>
      <c r="I610">
        <v>0.8</v>
      </c>
      <c r="J610">
        <v>0.533333333333333</v>
      </c>
      <c r="K610">
        <v>0.64</v>
      </c>
      <c r="L610">
        <v>0.7</v>
      </c>
      <c r="M610">
        <v>0.1</v>
      </c>
      <c r="N610">
        <v>0.55</v>
      </c>
    </row>
    <row r="611" spans="1:14">
      <c r="A611" s="7">
        <v>609</v>
      </c>
      <c r="B611">
        <v>609</v>
      </c>
      <c r="C611">
        <v>0.558085680007935</v>
      </c>
      <c r="D611">
        <v>0.0243014097213745</v>
      </c>
      <c r="E611">
        <v>9</v>
      </c>
      <c r="F611">
        <v>4</v>
      </c>
      <c r="G611">
        <v>1</v>
      </c>
      <c r="H611">
        <v>6</v>
      </c>
      <c r="I611">
        <v>0.9</v>
      </c>
      <c r="J611">
        <v>0.692307692307692</v>
      </c>
      <c r="K611">
        <v>0.782608695652174</v>
      </c>
      <c r="L611">
        <v>0.4</v>
      </c>
      <c r="M611">
        <v>0.5</v>
      </c>
      <c r="N611">
        <v>0.75</v>
      </c>
    </row>
    <row r="612" spans="1:14">
      <c r="A612" s="7">
        <v>610</v>
      </c>
      <c r="B612">
        <v>610</v>
      </c>
      <c r="C612">
        <v>0.74614143371582</v>
      </c>
      <c r="D612">
        <v>0.153885841369629</v>
      </c>
      <c r="E612">
        <v>10</v>
      </c>
      <c r="F612">
        <v>1</v>
      </c>
      <c r="G612">
        <v>0</v>
      </c>
      <c r="H612">
        <v>9</v>
      </c>
      <c r="I612">
        <v>1</v>
      </c>
      <c r="J612">
        <v>0.909090909090909</v>
      </c>
      <c r="K612">
        <v>0.952380952380952</v>
      </c>
      <c r="L612">
        <v>0.1</v>
      </c>
      <c r="M612">
        <v>0.9</v>
      </c>
      <c r="N612">
        <v>0.95</v>
      </c>
    </row>
    <row r="613" spans="1:14">
      <c r="A613" s="7">
        <v>611</v>
      </c>
      <c r="B613">
        <v>611</v>
      </c>
      <c r="C613">
        <v>0.707795858383179</v>
      </c>
      <c r="D613">
        <v>0.174257516860962</v>
      </c>
      <c r="E613">
        <v>8</v>
      </c>
      <c r="F613">
        <v>2</v>
      </c>
      <c r="G613">
        <v>2</v>
      </c>
      <c r="H613">
        <v>8</v>
      </c>
      <c r="I613">
        <v>0.8</v>
      </c>
      <c r="J613">
        <v>0.8</v>
      </c>
      <c r="K613">
        <v>0.8</v>
      </c>
      <c r="L613">
        <v>0.2</v>
      </c>
      <c r="M613">
        <v>0.6</v>
      </c>
      <c r="N613">
        <v>0.8</v>
      </c>
    </row>
    <row r="614" spans="1:14">
      <c r="A614" s="7">
        <v>612</v>
      </c>
      <c r="B614">
        <v>612</v>
      </c>
      <c r="C614">
        <v>0.438485026359558</v>
      </c>
      <c r="D614">
        <v>0.0566961765289307</v>
      </c>
      <c r="E614">
        <v>8</v>
      </c>
      <c r="F614">
        <v>5</v>
      </c>
      <c r="G614">
        <v>2</v>
      </c>
      <c r="H614">
        <v>5</v>
      </c>
      <c r="I614">
        <v>0.8</v>
      </c>
      <c r="J614">
        <v>0.615384615384615</v>
      </c>
      <c r="K614">
        <v>0.695652173913043</v>
      </c>
      <c r="L614">
        <v>0.5</v>
      </c>
      <c r="M614">
        <v>0.3</v>
      </c>
      <c r="N614">
        <v>0.65</v>
      </c>
    </row>
    <row r="615" spans="1:14">
      <c r="A615" s="7">
        <v>613</v>
      </c>
      <c r="B615">
        <v>613</v>
      </c>
      <c r="C615">
        <v>0.727811574935913</v>
      </c>
      <c r="D615">
        <v>0.145453810691833</v>
      </c>
      <c r="E615">
        <v>9</v>
      </c>
      <c r="F615">
        <v>7</v>
      </c>
      <c r="G615">
        <v>1</v>
      </c>
      <c r="H615">
        <v>3</v>
      </c>
      <c r="I615">
        <v>0.9</v>
      </c>
      <c r="J615">
        <v>0.5625</v>
      </c>
      <c r="K615">
        <v>0.692307692307692</v>
      </c>
      <c r="L615">
        <v>0.7</v>
      </c>
      <c r="M615">
        <v>0.2</v>
      </c>
      <c r="N615">
        <v>0.6</v>
      </c>
    </row>
    <row r="616" spans="1:14">
      <c r="A616" s="7">
        <v>614</v>
      </c>
      <c r="B616">
        <v>614</v>
      </c>
      <c r="C616">
        <v>0.637744069099426</v>
      </c>
      <c r="D616">
        <v>0.0352884531021118</v>
      </c>
      <c r="E616">
        <v>9</v>
      </c>
      <c r="F616">
        <v>4</v>
      </c>
      <c r="G616">
        <v>1</v>
      </c>
      <c r="H616">
        <v>6</v>
      </c>
      <c r="I616">
        <v>0.9</v>
      </c>
      <c r="J616">
        <v>0.692307692307692</v>
      </c>
      <c r="K616">
        <v>0.782608695652174</v>
      </c>
      <c r="L616">
        <v>0.4</v>
      </c>
      <c r="M616">
        <v>0.5</v>
      </c>
      <c r="N616">
        <v>0.75</v>
      </c>
    </row>
    <row r="617" spans="1:14">
      <c r="A617" s="7">
        <v>615</v>
      </c>
      <c r="B617">
        <v>615</v>
      </c>
      <c r="C617">
        <v>0.693337082862854</v>
      </c>
      <c r="D617">
        <v>0.189844489097595</v>
      </c>
      <c r="E617">
        <v>9</v>
      </c>
      <c r="F617">
        <v>5</v>
      </c>
      <c r="G617">
        <v>1</v>
      </c>
      <c r="H617">
        <v>5</v>
      </c>
      <c r="I617">
        <v>0.9</v>
      </c>
      <c r="J617">
        <v>0.642857142857143</v>
      </c>
      <c r="K617">
        <v>0.75</v>
      </c>
      <c r="L617">
        <v>0.5</v>
      </c>
      <c r="M617">
        <v>0.4</v>
      </c>
      <c r="N617">
        <v>0.7</v>
      </c>
    </row>
    <row r="618" spans="1:14">
      <c r="A618" s="7">
        <v>616</v>
      </c>
      <c r="B618">
        <v>616</v>
      </c>
      <c r="C618">
        <v>0.709154844284058</v>
      </c>
      <c r="D618">
        <v>0.0997705459594727</v>
      </c>
      <c r="E618">
        <v>10</v>
      </c>
      <c r="F618">
        <v>3</v>
      </c>
      <c r="G618">
        <v>0</v>
      </c>
      <c r="H618">
        <v>7</v>
      </c>
      <c r="I618">
        <v>1</v>
      </c>
      <c r="J618">
        <v>0.769230769230769</v>
      </c>
      <c r="K618">
        <v>0.869565217391304</v>
      </c>
      <c r="L618">
        <v>0.3</v>
      </c>
      <c r="M618">
        <v>0.7</v>
      </c>
      <c r="N618">
        <v>0.85</v>
      </c>
    </row>
    <row r="619" spans="1:14">
      <c r="A619" s="7">
        <v>617</v>
      </c>
      <c r="B619">
        <v>617</v>
      </c>
      <c r="C619">
        <v>0.497442245483398</v>
      </c>
      <c r="D619">
        <v>0.169996380805969</v>
      </c>
      <c r="E619">
        <v>8</v>
      </c>
      <c r="F619">
        <v>5</v>
      </c>
      <c r="G619">
        <v>2</v>
      </c>
      <c r="H619">
        <v>5</v>
      </c>
      <c r="I619">
        <v>0.8</v>
      </c>
      <c r="J619">
        <v>0.615384615384615</v>
      </c>
      <c r="K619">
        <v>0.695652173913043</v>
      </c>
      <c r="L619">
        <v>0.5</v>
      </c>
      <c r="M619">
        <v>0.3</v>
      </c>
      <c r="N619">
        <v>0.65</v>
      </c>
    </row>
    <row r="620" spans="1:14">
      <c r="A620" s="7">
        <v>618</v>
      </c>
      <c r="B620">
        <v>618</v>
      </c>
      <c r="C620">
        <v>0.680298686027527</v>
      </c>
      <c r="D620">
        <v>0.144068360328674</v>
      </c>
      <c r="E620">
        <v>9</v>
      </c>
      <c r="F620">
        <v>1</v>
      </c>
      <c r="G620">
        <v>1</v>
      </c>
      <c r="H620">
        <v>9</v>
      </c>
      <c r="I620">
        <v>0.9</v>
      </c>
      <c r="J620">
        <v>0.9</v>
      </c>
      <c r="K620">
        <v>0.9</v>
      </c>
      <c r="L620">
        <v>0.1</v>
      </c>
      <c r="M620">
        <v>0.8</v>
      </c>
      <c r="N620">
        <v>0.9</v>
      </c>
    </row>
    <row r="621" spans="1:14">
      <c r="A621" s="7">
        <v>619</v>
      </c>
      <c r="B621">
        <v>619</v>
      </c>
      <c r="C621">
        <v>0.675872921943665</v>
      </c>
      <c r="D621">
        <v>0.0941002368927002</v>
      </c>
      <c r="E621">
        <v>6</v>
      </c>
      <c r="F621">
        <v>4</v>
      </c>
      <c r="G621">
        <v>4</v>
      </c>
      <c r="H621">
        <v>6</v>
      </c>
      <c r="I621">
        <v>0.6</v>
      </c>
      <c r="J621">
        <v>0.6</v>
      </c>
      <c r="K621">
        <v>0.6</v>
      </c>
      <c r="L621">
        <v>0.4</v>
      </c>
      <c r="M621">
        <v>0.2</v>
      </c>
      <c r="N621">
        <v>0.6</v>
      </c>
    </row>
    <row r="622" spans="1:14">
      <c r="A622" s="7">
        <v>620</v>
      </c>
      <c r="B622">
        <v>620</v>
      </c>
      <c r="C622">
        <v>0.489030361175537</v>
      </c>
      <c r="D622">
        <v>0.124538898468018</v>
      </c>
      <c r="E622">
        <v>8</v>
      </c>
      <c r="F622">
        <v>5</v>
      </c>
      <c r="G622">
        <v>2</v>
      </c>
      <c r="H622">
        <v>5</v>
      </c>
      <c r="I622">
        <v>0.8</v>
      </c>
      <c r="J622">
        <v>0.615384615384615</v>
      </c>
      <c r="K622">
        <v>0.695652173913043</v>
      </c>
      <c r="L622">
        <v>0.5</v>
      </c>
      <c r="M622">
        <v>0.3</v>
      </c>
      <c r="N622">
        <v>0.65</v>
      </c>
    </row>
    <row r="623" spans="1:14">
      <c r="A623" s="7">
        <v>621</v>
      </c>
      <c r="B623">
        <v>621</v>
      </c>
      <c r="C623">
        <v>0.728044509887695</v>
      </c>
      <c r="D623">
        <v>0.120934724807739</v>
      </c>
      <c r="E623">
        <v>9</v>
      </c>
      <c r="F623">
        <v>8</v>
      </c>
      <c r="G623">
        <v>1</v>
      </c>
      <c r="H623">
        <v>2</v>
      </c>
      <c r="I623">
        <v>0.9</v>
      </c>
      <c r="J623">
        <v>0.529411764705882</v>
      </c>
      <c r="K623">
        <v>0.666666666666667</v>
      </c>
      <c r="L623">
        <v>0.8</v>
      </c>
      <c r="M623">
        <v>0.1</v>
      </c>
      <c r="N623">
        <v>0.55</v>
      </c>
    </row>
    <row r="624" spans="1:14">
      <c r="A624" s="7">
        <v>622</v>
      </c>
      <c r="B624">
        <v>622</v>
      </c>
      <c r="C624">
        <v>0.667471408843994</v>
      </c>
      <c r="D624">
        <v>0.137484431266785</v>
      </c>
      <c r="E624">
        <v>8</v>
      </c>
      <c r="F624">
        <v>4</v>
      </c>
      <c r="G624">
        <v>2</v>
      </c>
      <c r="H624">
        <v>6</v>
      </c>
      <c r="I624">
        <v>0.8</v>
      </c>
      <c r="J624">
        <v>0.666666666666667</v>
      </c>
      <c r="K624">
        <v>0.727272727272727</v>
      </c>
      <c r="L624">
        <v>0.4</v>
      </c>
      <c r="M624">
        <v>0.4</v>
      </c>
      <c r="N624">
        <v>0.7</v>
      </c>
    </row>
    <row r="625" spans="1:14">
      <c r="A625" s="7">
        <v>623</v>
      </c>
      <c r="B625">
        <v>623</v>
      </c>
      <c r="C625">
        <v>0.632972717285156</v>
      </c>
      <c r="D625">
        <v>0.181615591049194</v>
      </c>
      <c r="E625">
        <v>9</v>
      </c>
      <c r="F625">
        <v>5</v>
      </c>
      <c r="G625">
        <v>1</v>
      </c>
      <c r="H625">
        <v>5</v>
      </c>
      <c r="I625">
        <v>0.9</v>
      </c>
      <c r="J625">
        <v>0.642857142857143</v>
      </c>
      <c r="K625">
        <v>0.75</v>
      </c>
      <c r="L625">
        <v>0.5</v>
      </c>
      <c r="M625">
        <v>0.4</v>
      </c>
      <c r="N625">
        <v>0.7</v>
      </c>
    </row>
    <row r="626" spans="1:14">
      <c r="A626" s="7">
        <v>624</v>
      </c>
      <c r="B626">
        <v>624</v>
      </c>
      <c r="C626">
        <v>0.61599063873291</v>
      </c>
      <c r="D626">
        <v>0.213096857070923</v>
      </c>
      <c r="E626">
        <v>8</v>
      </c>
      <c r="F626">
        <v>6</v>
      </c>
      <c r="G626">
        <v>2</v>
      </c>
      <c r="H626">
        <v>4</v>
      </c>
      <c r="I626">
        <v>0.8</v>
      </c>
      <c r="J626">
        <v>0.571428571428572</v>
      </c>
      <c r="K626">
        <v>0.666666666666667</v>
      </c>
      <c r="L626">
        <v>0.6</v>
      </c>
      <c r="M626">
        <v>0.2</v>
      </c>
      <c r="N626">
        <v>0.6</v>
      </c>
    </row>
    <row r="627" spans="1:14">
      <c r="A627" s="7">
        <v>625</v>
      </c>
      <c r="B627">
        <v>625</v>
      </c>
      <c r="C627">
        <v>0.489213943481445</v>
      </c>
      <c r="D627">
        <v>0.0546928644180298</v>
      </c>
      <c r="E627">
        <v>10</v>
      </c>
      <c r="F627">
        <v>3</v>
      </c>
      <c r="G627">
        <v>0</v>
      </c>
      <c r="H627">
        <v>7</v>
      </c>
      <c r="I627">
        <v>1</v>
      </c>
      <c r="J627">
        <v>0.769230769230769</v>
      </c>
      <c r="K627">
        <v>0.869565217391304</v>
      </c>
      <c r="L627">
        <v>0.3</v>
      </c>
      <c r="M627">
        <v>0.7</v>
      </c>
      <c r="N627">
        <v>0.85</v>
      </c>
    </row>
    <row r="628" spans="1:14">
      <c r="A628" s="7">
        <v>626</v>
      </c>
      <c r="B628">
        <v>626</v>
      </c>
      <c r="C628">
        <v>0.698548436164856</v>
      </c>
      <c r="D628">
        <v>0.106972217559814</v>
      </c>
      <c r="E628">
        <v>8</v>
      </c>
      <c r="F628">
        <v>4</v>
      </c>
      <c r="G628">
        <v>2</v>
      </c>
      <c r="H628">
        <v>6</v>
      </c>
      <c r="I628">
        <v>0.8</v>
      </c>
      <c r="J628">
        <v>0.666666666666667</v>
      </c>
      <c r="K628">
        <v>0.727272727272727</v>
      </c>
      <c r="L628">
        <v>0.4</v>
      </c>
      <c r="M628">
        <v>0.4</v>
      </c>
      <c r="N628">
        <v>0.7</v>
      </c>
    </row>
    <row r="629" spans="1:14">
      <c r="A629" s="7">
        <v>627</v>
      </c>
      <c r="B629">
        <v>627</v>
      </c>
      <c r="C629">
        <v>0.710673928260803</v>
      </c>
      <c r="D629">
        <v>0.158693909645081</v>
      </c>
      <c r="E629">
        <v>6</v>
      </c>
      <c r="F629">
        <v>7</v>
      </c>
      <c r="G629">
        <v>4</v>
      </c>
      <c r="H629">
        <v>3</v>
      </c>
      <c r="I629">
        <v>0.6</v>
      </c>
      <c r="J629">
        <v>0.461538461538462</v>
      </c>
      <c r="K629">
        <v>0.521739130434783</v>
      </c>
      <c r="L629">
        <v>0.7</v>
      </c>
      <c r="M629">
        <v>-0.1</v>
      </c>
      <c r="N629">
        <v>0.45</v>
      </c>
    </row>
    <row r="630" spans="1:14">
      <c r="A630" s="7">
        <v>628</v>
      </c>
      <c r="B630">
        <v>628</v>
      </c>
      <c r="C630">
        <v>0.628452181816101</v>
      </c>
      <c r="D630">
        <v>0.0396963357925415</v>
      </c>
      <c r="E630">
        <v>10</v>
      </c>
      <c r="F630">
        <v>7</v>
      </c>
      <c r="G630">
        <v>0</v>
      </c>
      <c r="H630">
        <v>3</v>
      </c>
      <c r="I630">
        <v>1</v>
      </c>
      <c r="J630">
        <v>0.588235294117647</v>
      </c>
      <c r="K630">
        <v>0.740740740740741</v>
      </c>
      <c r="L630">
        <v>0.7</v>
      </c>
      <c r="M630">
        <v>0.3</v>
      </c>
      <c r="N630">
        <v>0.65</v>
      </c>
    </row>
    <row r="631" spans="1:14">
      <c r="A631" s="7">
        <v>629</v>
      </c>
      <c r="B631">
        <v>629</v>
      </c>
      <c r="C631">
        <v>0.498594284057617</v>
      </c>
      <c r="D631">
        <v>0.024327278137207</v>
      </c>
      <c r="E631">
        <v>10</v>
      </c>
      <c r="F631">
        <v>3</v>
      </c>
      <c r="G631">
        <v>0</v>
      </c>
      <c r="H631">
        <v>7</v>
      </c>
      <c r="I631">
        <v>1</v>
      </c>
      <c r="J631">
        <v>0.769230769230769</v>
      </c>
      <c r="K631">
        <v>0.869565217391304</v>
      </c>
      <c r="L631">
        <v>0.3</v>
      </c>
      <c r="M631">
        <v>0.7</v>
      </c>
      <c r="N631">
        <v>0.85</v>
      </c>
    </row>
    <row r="632" spans="1:14">
      <c r="A632" s="7">
        <v>630</v>
      </c>
      <c r="B632">
        <v>630</v>
      </c>
      <c r="C632">
        <v>0.605119585990906</v>
      </c>
      <c r="D632">
        <v>0.0453847646713257</v>
      </c>
      <c r="E632">
        <v>8</v>
      </c>
      <c r="F632">
        <v>4</v>
      </c>
      <c r="G632">
        <v>2</v>
      </c>
      <c r="H632">
        <v>6</v>
      </c>
      <c r="I632">
        <v>0.8</v>
      </c>
      <c r="J632">
        <v>0.666666666666667</v>
      </c>
      <c r="K632">
        <v>0.727272727272727</v>
      </c>
      <c r="L632">
        <v>0.4</v>
      </c>
      <c r="M632">
        <v>0.4</v>
      </c>
      <c r="N632">
        <v>0.7</v>
      </c>
    </row>
    <row r="633" spans="1:14">
      <c r="A633" s="7">
        <v>631</v>
      </c>
      <c r="B633">
        <v>631</v>
      </c>
      <c r="C633">
        <v>0.809487223625183</v>
      </c>
      <c r="D633">
        <v>0.125691533088684</v>
      </c>
      <c r="E633">
        <v>7</v>
      </c>
      <c r="F633">
        <v>5</v>
      </c>
      <c r="G633">
        <v>3</v>
      </c>
      <c r="H633">
        <v>5</v>
      </c>
      <c r="I633">
        <v>0.7</v>
      </c>
      <c r="J633">
        <v>0.583333333333333</v>
      </c>
      <c r="K633">
        <v>0.636363636363636</v>
      </c>
      <c r="L633">
        <v>0.5</v>
      </c>
      <c r="M633">
        <v>0.2</v>
      </c>
      <c r="N633">
        <v>0.6</v>
      </c>
    </row>
    <row r="634" spans="1:14">
      <c r="A634" s="7">
        <v>632</v>
      </c>
      <c r="B634">
        <v>632</v>
      </c>
      <c r="C634">
        <v>0.686844944953918</v>
      </c>
      <c r="D634">
        <v>0.0966768264770508</v>
      </c>
      <c r="E634">
        <v>9</v>
      </c>
      <c r="F634">
        <v>8</v>
      </c>
      <c r="G634">
        <v>1</v>
      </c>
      <c r="H634">
        <v>2</v>
      </c>
      <c r="I634">
        <v>0.9</v>
      </c>
      <c r="J634">
        <v>0.529411764705882</v>
      </c>
      <c r="K634">
        <v>0.666666666666667</v>
      </c>
      <c r="L634">
        <v>0.8</v>
      </c>
      <c r="M634">
        <v>0.1</v>
      </c>
      <c r="N634">
        <v>0.55</v>
      </c>
    </row>
    <row r="635" spans="1:14">
      <c r="A635" s="7">
        <v>633</v>
      </c>
      <c r="B635">
        <v>633</v>
      </c>
      <c r="C635">
        <v>0.547372221946716</v>
      </c>
      <c r="D635">
        <v>0.080981969833374</v>
      </c>
      <c r="E635">
        <v>9</v>
      </c>
      <c r="F635">
        <v>3</v>
      </c>
      <c r="G635">
        <v>1</v>
      </c>
      <c r="H635">
        <v>7</v>
      </c>
      <c r="I635">
        <v>0.9</v>
      </c>
      <c r="J635">
        <v>0.75</v>
      </c>
      <c r="K635">
        <v>0.818181818181818</v>
      </c>
      <c r="L635">
        <v>0.3</v>
      </c>
      <c r="M635">
        <v>0.6</v>
      </c>
      <c r="N635">
        <v>0.8</v>
      </c>
    </row>
    <row r="636" spans="1:14">
      <c r="A636" s="7">
        <v>634</v>
      </c>
      <c r="B636">
        <v>634</v>
      </c>
      <c r="C636">
        <v>0.53106701374054</v>
      </c>
      <c r="D636">
        <v>0.0840432643890381</v>
      </c>
      <c r="E636">
        <v>9</v>
      </c>
      <c r="F636">
        <v>8</v>
      </c>
      <c r="G636">
        <v>1</v>
      </c>
      <c r="H636">
        <v>2</v>
      </c>
      <c r="I636">
        <v>0.9</v>
      </c>
      <c r="J636">
        <v>0.529411764705882</v>
      </c>
      <c r="K636">
        <v>0.666666666666667</v>
      </c>
      <c r="L636">
        <v>0.8</v>
      </c>
      <c r="M636">
        <v>0.1</v>
      </c>
      <c r="N636">
        <v>0.55</v>
      </c>
    </row>
    <row r="637" spans="1:14">
      <c r="A637" s="7">
        <v>635</v>
      </c>
      <c r="B637">
        <v>635</v>
      </c>
      <c r="C637">
        <v>0.511435985565186</v>
      </c>
      <c r="D637">
        <v>0.165743589401245</v>
      </c>
      <c r="E637">
        <v>8</v>
      </c>
      <c r="F637">
        <v>4</v>
      </c>
      <c r="G637">
        <v>2</v>
      </c>
      <c r="H637">
        <v>6</v>
      </c>
      <c r="I637">
        <v>0.8</v>
      </c>
      <c r="J637">
        <v>0.666666666666667</v>
      </c>
      <c r="K637">
        <v>0.727272727272727</v>
      </c>
      <c r="L637">
        <v>0.4</v>
      </c>
      <c r="M637">
        <v>0.4</v>
      </c>
      <c r="N637">
        <v>0.7</v>
      </c>
    </row>
    <row r="638" spans="1:14">
      <c r="A638" s="7">
        <v>636</v>
      </c>
      <c r="B638">
        <v>636</v>
      </c>
      <c r="C638">
        <v>0.670911908149719</v>
      </c>
      <c r="D638">
        <v>0.149082541465759</v>
      </c>
      <c r="E638">
        <v>9</v>
      </c>
      <c r="F638">
        <v>5</v>
      </c>
      <c r="G638">
        <v>1</v>
      </c>
      <c r="H638">
        <v>5</v>
      </c>
      <c r="I638">
        <v>0.9</v>
      </c>
      <c r="J638">
        <v>0.642857142857143</v>
      </c>
      <c r="K638">
        <v>0.75</v>
      </c>
      <c r="L638">
        <v>0.5</v>
      </c>
      <c r="M638">
        <v>0.4</v>
      </c>
      <c r="N638">
        <v>0.7</v>
      </c>
    </row>
    <row r="639" spans="1:14">
      <c r="A639" s="7">
        <v>637</v>
      </c>
      <c r="B639">
        <v>637</v>
      </c>
      <c r="C639">
        <v>0.779709577560425</v>
      </c>
      <c r="D639">
        <v>0.131428241729736</v>
      </c>
      <c r="E639">
        <v>8</v>
      </c>
      <c r="F639">
        <v>4</v>
      </c>
      <c r="G639">
        <v>2</v>
      </c>
      <c r="H639">
        <v>6</v>
      </c>
      <c r="I639">
        <v>0.8</v>
      </c>
      <c r="J639">
        <v>0.666666666666667</v>
      </c>
      <c r="K639">
        <v>0.727272727272727</v>
      </c>
      <c r="L639">
        <v>0.4</v>
      </c>
      <c r="M639">
        <v>0.4</v>
      </c>
      <c r="N639">
        <v>0.7</v>
      </c>
    </row>
    <row r="640" spans="1:14">
      <c r="A640" s="7">
        <v>638</v>
      </c>
      <c r="B640">
        <v>638</v>
      </c>
      <c r="C640">
        <v>0.679492950439453</v>
      </c>
      <c r="D640">
        <v>0.0973337888717651</v>
      </c>
      <c r="E640">
        <v>8</v>
      </c>
      <c r="F640">
        <v>5</v>
      </c>
      <c r="G640">
        <v>2</v>
      </c>
      <c r="H640">
        <v>5</v>
      </c>
      <c r="I640">
        <v>0.8</v>
      </c>
      <c r="J640">
        <v>0.615384615384615</v>
      </c>
      <c r="K640">
        <v>0.695652173913043</v>
      </c>
      <c r="L640">
        <v>0.5</v>
      </c>
      <c r="M640">
        <v>0.3</v>
      </c>
      <c r="N640">
        <v>0.65</v>
      </c>
    </row>
    <row r="641" spans="1:14">
      <c r="A641" s="7">
        <v>639</v>
      </c>
      <c r="B641">
        <v>639</v>
      </c>
      <c r="C641">
        <v>0.556758880615234</v>
      </c>
      <c r="D641">
        <v>0.0720405578613281</v>
      </c>
      <c r="E641">
        <v>8</v>
      </c>
      <c r="F641">
        <v>2</v>
      </c>
      <c r="G641">
        <v>2</v>
      </c>
      <c r="H641">
        <v>8</v>
      </c>
      <c r="I641">
        <v>0.8</v>
      </c>
      <c r="J641">
        <v>0.8</v>
      </c>
      <c r="K641">
        <v>0.8</v>
      </c>
      <c r="L641">
        <v>0.2</v>
      </c>
      <c r="M641">
        <v>0.6</v>
      </c>
      <c r="N641">
        <v>0.8</v>
      </c>
    </row>
    <row r="642" spans="1:14">
      <c r="A642" s="7">
        <v>640</v>
      </c>
      <c r="B642">
        <v>640</v>
      </c>
      <c r="C642">
        <v>0.583518981933594</v>
      </c>
      <c r="D642">
        <v>0.0459827184677124</v>
      </c>
      <c r="E642">
        <v>8</v>
      </c>
      <c r="F642">
        <v>4</v>
      </c>
      <c r="G642">
        <v>2</v>
      </c>
      <c r="H642">
        <v>6</v>
      </c>
      <c r="I642">
        <v>0.8</v>
      </c>
      <c r="J642">
        <v>0.666666666666667</v>
      </c>
      <c r="K642">
        <v>0.727272727272727</v>
      </c>
      <c r="L642">
        <v>0.4</v>
      </c>
      <c r="M642">
        <v>0.4</v>
      </c>
      <c r="N642">
        <v>0.7</v>
      </c>
    </row>
    <row r="643" spans="1:14">
      <c r="A643" s="7">
        <v>641</v>
      </c>
      <c r="B643">
        <v>641</v>
      </c>
      <c r="C643">
        <v>0.566670894622803</v>
      </c>
      <c r="D643">
        <v>0.117016315460205</v>
      </c>
      <c r="E643">
        <v>8</v>
      </c>
      <c r="F643">
        <v>4</v>
      </c>
      <c r="G643">
        <v>2</v>
      </c>
      <c r="H643">
        <v>6</v>
      </c>
      <c r="I643">
        <v>0.8</v>
      </c>
      <c r="J643">
        <v>0.666666666666667</v>
      </c>
      <c r="K643">
        <v>0.727272727272727</v>
      </c>
      <c r="L643">
        <v>0.4</v>
      </c>
      <c r="M643">
        <v>0.4</v>
      </c>
      <c r="N643">
        <v>0.7</v>
      </c>
    </row>
    <row r="644" spans="1:14">
      <c r="A644" s="7">
        <v>642</v>
      </c>
      <c r="B644">
        <v>642</v>
      </c>
      <c r="C644">
        <v>0.570201754570007</v>
      </c>
      <c r="D644">
        <v>0.0980503559112549</v>
      </c>
      <c r="E644">
        <v>9</v>
      </c>
      <c r="F644">
        <v>6</v>
      </c>
      <c r="G644">
        <v>1</v>
      </c>
      <c r="H644">
        <v>4</v>
      </c>
      <c r="I644">
        <v>0.9</v>
      </c>
      <c r="J644">
        <v>0.6</v>
      </c>
      <c r="K644">
        <v>0.72</v>
      </c>
      <c r="L644">
        <v>0.6</v>
      </c>
      <c r="M644">
        <v>0.3</v>
      </c>
      <c r="N644">
        <v>0.65</v>
      </c>
    </row>
    <row r="645" spans="1:14">
      <c r="A645" s="7">
        <v>643</v>
      </c>
      <c r="B645">
        <v>643</v>
      </c>
      <c r="C645">
        <v>0.683057904243469</v>
      </c>
      <c r="D645">
        <v>0.167835474014282</v>
      </c>
      <c r="E645">
        <v>8</v>
      </c>
      <c r="F645">
        <v>5</v>
      </c>
      <c r="G645">
        <v>2</v>
      </c>
      <c r="H645">
        <v>5</v>
      </c>
      <c r="I645">
        <v>0.8</v>
      </c>
      <c r="J645">
        <v>0.615384615384615</v>
      </c>
      <c r="K645">
        <v>0.695652173913043</v>
      </c>
      <c r="L645">
        <v>0.5</v>
      </c>
      <c r="M645">
        <v>0.3</v>
      </c>
      <c r="N645">
        <v>0.65</v>
      </c>
    </row>
    <row r="646" spans="1:14">
      <c r="A646" s="7">
        <v>644</v>
      </c>
      <c r="B646">
        <v>644</v>
      </c>
      <c r="C646">
        <v>0.721666574478149</v>
      </c>
      <c r="D646">
        <v>0.0976516008377075</v>
      </c>
      <c r="E646">
        <v>10</v>
      </c>
      <c r="F646">
        <v>5</v>
      </c>
      <c r="G646">
        <v>0</v>
      </c>
      <c r="H646">
        <v>5</v>
      </c>
      <c r="I646">
        <v>1</v>
      </c>
      <c r="J646">
        <v>0.666666666666667</v>
      </c>
      <c r="K646">
        <v>0.8</v>
      </c>
      <c r="L646">
        <v>0.5</v>
      </c>
      <c r="M646">
        <v>0.5</v>
      </c>
      <c r="N646">
        <v>0.75</v>
      </c>
    </row>
    <row r="647" spans="1:14">
      <c r="A647" s="7">
        <v>645</v>
      </c>
      <c r="B647">
        <v>645</v>
      </c>
      <c r="C647">
        <v>0.501588463783264</v>
      </c>
      <c r="D647">
        <v>0.0971685647964478</v>
      </c>
      <c r="E647">
        <v>7</v>
      </c>
      <c r="F647">
        <v>1</v>
      </c>
      <c r="G647">
        <v>3</v>
      </c>
      <c r="H647">
        <v>9</v>
      </c>
      <c r="I647">
        <v>0.7</v>
      </c>
      <c r="J647">
        <v>0.875</v>
      </c>
      <c r="K647">
        <v>0.777777777777778</v>
      </c>
      <c r="L647">
        <v>0.1</v>
      </c>
      <c r="M647">
        <v>0.6</v>
      </c>
      <c r="N647">
        <v>0.8</v>
      </c>
    </row>
    <row r="648" spans="1:14">
      <c r="A648" s="7">
        <v>646</v>
      </c>
      <c r="B648">
        <v>646</v>
      </c>
      <c r="C648">
        <v>0.535928726196289</v>
      </c>
      <c r="D648">
        <v>0.093133807182312</v>
      </c>
      <c r="E648">
        <v>7</v>
      </c>
      <c r="F648">
        <v>4</v>
      </c>
      <c r="G648">
        <v>3</v>
      </c>
      <c r="H648">
        <v>6</v>
      </c>
      <c r="I648">
        <v>0.7</v>
      </c>
      <c r="J648">
        <v>0.636363636363636</v>
      </c>
      <c r="K648">
        <v>0.666666666666667</v>
      </c>
      <c r="L648">
        <v>0.4</v>
      </c>
      <c r="M648">
        <v>0.3</v>
      </c>
      <c r="N648">
        <v>0.65</v>
      </c>
    </row>
    <row r="649" spans="1:14">
      <c r="A649" s="7">
        <v>647</v>
      </c>
      <c r="B649">
        <v>647</v>
      </c>
      <c r="C649">
        <v>0.639011383056641</v>
      </c>
      <c r="D649">
        <v>0.0592365264892578</v>
      </c>
      <c r="E649">
        <v>8</v>
      </c>
      <c r="F649">
        <v>5</v>
      </c>
      <c r="G649">
        <v>2</v>
      </c>
      <c r="H649">
        <v>5</v>
      </c>
      <c r="I649">
        <v>0.8</v>
      </c>
      <c r="J649">
        <v>0.615384615384615</v>
      </c>
      <c r="K649">
        <v>0.695652173913043</v>
      </c>
      <c r="L649">
        <v>0.5</v>
      </c>
      <c r="M649">
        <v>0.3</v>
      </c>
      <c r="N649">
        <v>0.65</v>
      </c>
    </row>
    <row r="650" spans="1:14">
      <c r="A650" s="7">
        <v>648</v>
      </c>
      <c r="B650">
        <v>648</v>
      </c>
      <c r="C650">
        <v>0.55717945098877</v>
      </c>
      <c r="D650">
        <v>0.155620455741882</v>
      </c>
      <c r="E650">
        <v>8</v>
      </c>
      <c r="F650">
        <v>3</v>
      </c>
      <c r="G650">
        <v>2</v>
      </c>
      <c r="H650">
        <v>7</v>
      </c>
      <c r="I650">
        <v>0.8</v>
      </c>
      <c r="J650">
        <v>0.727272727272727</v>
      </c>
      <c r="K650">
        <v>0.761904761904762</v>
      </c>
      <c r="L650">
        <v>0.3</v>
      </c>
      <c r="M650">
        <v>0.5</v>
      </c>
      <c r="N650">
        <v>0.75</v>
      </c>
    </row>
    <row r="651" spans="1:14">
      <c r="A651" s="7">
        <v>649</v>
      </c>
      <c r="B651">
        <v>649</v>
      </c>
      <c r="C651">
        <v>0.629882454872131</v>
      </c>
      <c r="D651">
        <v>0.099945068359375</v>
      </c>
      <c r="E651">
        <v>8</v>
      </c>
      <c r="F651">
        <v>6</v>
      </c>
      <c r="G651">
        <v>2</v>
      </c>
      <c r="H651">
        <v>4</v>
      </c>
      <c r="I651">
        <v>0.8</v>
      </c>
      <c r="J651">
        <v>0.571428571428572</v>
      </c>
      <c r="K651">
        <v>0.666666666666667</v>
      </c>
      <c r="L651">
        <v>0.6</v>
      </c>
      <c r="M651">
        <v>0.2</v>
      </c>
      <c r="N651">
        <v>0.6</v>
      </c>
    </row>
    <row r="652" spans="1:14">
      <c r="A652" s="7">
        <v>650</v>
      </c>
      <c r="B652">
        <v>650</v>
      </c>
      <c r="C652">
        <v>0.538241386413574</v>
      </c>
      <c r="D652">
        <v>0.150728464126587</v>
      </c>
      <c r="E652">
        <v>7</v>
      </c>
      <c r="F652">
        <v>5</v>
      </c>
      <c r="G652">
        <v>3</v>
      </c>
      <c r="H652">
        <v>5</v>
      </c>
      <c r="I652">
        <v>0.7</v>
      </c>
      <c r="J652">
        <v>0.583333333333333</v>
      </c>
      <c r="K652">
        <v>0.636363636363636</v>
      </c>
      <c r="L652">
        <v>0.5</v>
      </c>
      <c r="M652">
        <v>0.2</v>
      </c>
      <c r="N652">
        <v>0.6</v>
      </c>
    </row>
    <row r="653" spans="1:14">
      <c r="A653" s="7">
        <v>651</v>
      </c>
      <c r="B653">
        <v>651</v>
      </c>
      <c r="C653">
        <v>0.501839160919189</v>
      </c>
      <c r="D653">
        <v>0.142430782318115</v>
      </c>
      <c r="E653">
        <v>10</v>
      </c>
      <c r="F653">
        <v>5</v>
      </c>
      <c r="G653">
        <v>0</v>
      </c>
      <c r="H653">
        <v>5</v>
      </c>
      <c r="I653">
        <v>1</v>
      </c>
      <c r="J653">
        <v>0.666666666666667</v>
      </c>
      <c r="K653">
        <v>0.8</v>
      </c>
      <c r="L653">
        <v>0.5</v>
      </c>
      <c r="M653">
        <v>0.5</v>
      </c>
      <c r="N653">
        <v>0.75</v>
      </c>
    </row>
    <row r="654" spans="1:14">
      <c r="A654" s="7">
        <v>652</v>
      </c>
      <c r="B654">
        <v>652</v>
      </c>
      <c r="C654">
        <v>0.684495806694031</v>
      </c>
      <c r="D654">
        <v>0.156694531440735</v>
      </c>
      <c r="E654">
        <v>9</v>
      </c>
      <c r="F654">
        <v>6</v>
      </c>
      <c r="G654">
        <v>1</v>
      </c>
      <c r="H654">
        <v>4</v>
      </c>
      <c r="I654">
        <v>0.9</v>
      </c>
      <c r="J654">
        <v>0.6</v>
      </c>
      <c r="K654">
        <v>0.72</v>
      </c>
      <c r="L654">
        <v>0.6</v>
      </c>
      <c r="M654">
        <v>0.3</v>
      </c>
      <c r="N654">
        <v>0.65</v>
      </c>
    </row>
    <row r="655" spans="1:14">
      <c r="A655" s="7">
        <v>653</v>
      </c>
      <c r="B655">
        <v>653</v>
      </c>
      <c r="C655">
        <v>0.742402076721191</v>
      </c>
      <c r="D655">
        <v>0.214298725128174</v>
      </c>
      <c r="E655">
        <v>10</v>
      </c>
      <c r="F655">
        <v>6</v>
      </c>
      <c r="G655">
        <v>0</v>
      </c>
      <c r="H655">
        <v>4</v>
      </c>
      <c r="I655">
        <v>1</v>
      </c>
      <c r="J655">
        <v>0.625</v>
      </c>
      <c r="K655">
        <v>0.769230769230769</v>
      </c>
      <c r="L655">
        <v>0.6</v>
      </c>
      <c r="M655">
        <v>0.4</v>
      </c>
      <c r="N655">
        <v>0.7</v>
      </c>
    </row>
    <row r="656" spans="1:14">
      <c r="A656" s="7">
        <v>654</v>
      </c>
      <c r="B656">
        <v>654</v>
      </c>
      <c r="C656">
        <v>1.02727949619293</v>
      </c>
      <c r="D656">
        <v>0.19322407245636</v>
      </c>
      <c r="E656">
        <v>8</v>
      </c>
      <c r="F656">
        <v>6</v>
      </c>
      <c r="G656">
        <v>2</v>
      </c>
      <c r="H656">
        <v>4</v>
      </c>
      <c r="I656">
        <v>0.8</v>
      </c>
      <c r="J656">
        <v>0.571428571428572</v>
      </c>
      <c r="K656">
        <v>0.666666666666667</v>
      </c>
      <c r="L656">
        <v>0.6</v>
      </c>
      <c r="M656">
        <v>0.2</v>
      </c>
      <c r="N656">
        <v>0.6</v>
      </c>
    </row>
    <row r="657" spans="1:14">
      <c r="A657" s="7">
        <v>655</v>
      </c>
      <c r="B657">
        <v>655</v>
      </c>
      <c r="C657">
        <v>0.608715891838074</v>
      </c>
      <c r="D657">
        <v>0.0655337572097778</v>
      </c>
      <c r="E657">
        <v>8</v>
      </c>
      <c r="F657">
        <v>6</v>
      </c>
      <c r="G657">
        <v>2</v>
      </c>
      <c r="H657">
        <v>4</v>
      </c>
      <c r="I657">
        <v>0.8</v>
      </c>
      <c r="J657">
        <v>0.571428571428572</v>
      </c>
      <c r="K657">
        <v>0.666666666666667</v>
      </c>
      <c r="L657">
        <v>0.6</v>
      </c>
      <c r="M657">
        <v>0.2</v>
      </c>
      <c r="N657">
        <v>0.6</v>
      </c>
    </row>
    <row r="658" spans="1:14">
      <c r="A658" s="7">
        <v>656</v>
      </c>
      <c r="B658">
        <v>656</v>
      </c>
      <c r="C658">
        <v>0.544416785240173</v>
      </c>
      <c r="D658">
        <v>0.0895100831985474</v>
      </c>
      <c r="E658">
        <v>8</v>
      </c>
      <c r="F658">
        <v>8</v>
      </c>
      <c r="G658">
        <v>2</v>
      </c>
      <c r="H658">
        <v>2</v>
      </c>
      <c r="I658">
        <v>0.8</v>
      </c>
      <c r="J658">
        <v>0.5</v>
      </c>
      <c r="K658">
        <v>0.615384615384615</v>
      </c>
      <c r="L658">
        <v>0.8</v>
      </c>
      <c r="M658">
        <v>0</v>
      </c>
      <c r="N658">
        <v>0.5</v>
      </c>
    </row>
    <row r="659" spans="1:14">
      <c r="A659" s="7">
        <v>657</v>
      </c>
      <c r="B659">
        <v>657</v>
      </c>
      <c r="C659">
        <v>0.611412644386292</v>
      </c>
      <c r="D659">
        <v>0.128296732902527</v>
      </c>
      <c r="E659">
        <v>7</v>
      </c>
      <c r="F659">
        <v>4</v>
      </c>
      <c r="G659">
        <v>3</v>
      </c>
      <c r="H659">
        <v>6</v>
      </c>
      <c r="I659">
        <v>0.7</v>
      </c>
      <c r="J659">
        <v>0.636363636363636</v>
      </c>
      <c r="K659">
        <v>0.666666666666667</v>
      </c>
      <c r="L659">
        <v>0.4</v>
      </c>
      <c r="M659">
        <v>0.3</v>
      </c>
      <c r="N659">
        <v>0.65</v>
      </c>
    </row>
    <row r="660" spans="1:14">
      <c r="A660" s="7">
        <v>658</v>
      </c>
      <c r="B660">
        <v>658</v>
      </c>
      <c r="C660">
        <v>0.642444252967834</v>
      </c>
      <c r="D660">
        <v>0.140411376953125</v>
      </c>
      <c r="E660">
        <v>10</v>
      </c>
      <c r="F660">
        <v>6</v>
      </c>
      <c r="G660">
        <v>0</v>
      </c>
      <c r="H660">
        <v>4</v>
      </c>
      <c r="I660">
        <v>1</v>
      </c>
      <c r="J660">
        <v>0.625</v>
      </c>
      <c r="K660">
        <v>0.769230769230769</v>
      </c>
      <c r="L660">
        <v>0.6</v>
      </c>
      <c r="M660">
        <v>0.4</v>
      </c>
      <c r="N660">
        <v>0.7</v>
      </c>
    </row>
    <row r="661" spans="1:14">
      <c r="A661" s="7">
        <v>659</v>
      </c>
      <c r="B661">
        <v>659</v>
      </c>
      <c r="C661">
        <v>0.667481899261475</v>
      </c>
      <c r="D661">
        <v>0.0849647521972656</v>
      </c>
      <c r="E661">
        <v>9</v>
      </c>
      <c r="F661">
        <v>4</v>
      </c>
      <c r="G661">
        <v>1</v>
      </c>
      <c r="H661">
        <v>6</v>
      </c>
      <c r="I661">
        <v>0.9</v>
      </c>
      <c r="J661">
        <v>0.692307692307692</v>
      </c>
      <c r="K661">
        <v>0.782608695652174</v>
      </c>
      <c r="L661">
        <v>0.4</v>
      </c>
      <c r="M661">
        <v>0.5</v>
      </c>
      <c r="N661">
        <v>0.75</v>
      </c>
    </row>
    <row r="662" spans="1:14">
      <c r="A662" s="7">
        <v>660</v>
      </c>
      <c r="B662">
        <v>660</v>
      </c>
      <c r="C662">
        <v>0.679148435592651</v>
      </c>
      <c r="D662">
        <v>0.0501850843429565</v>
      </c>
      <c r="E662">
        <v>7</v>
      </c>
      <c r="F662">
        <v>4</v>
      </c>
      <c r="G662">
        <v>3</v>
      </c>
      <c r="H662">
        <v>6</v>
      </c>
      <c r="I662">
        <v>0.7</v>
      </c>
      <c r="J662">
        <v>0.636363636363636</v>
      </c>
      <c r="K662">
        <v>0.666666666666667</v>
      </c>
      <c r="L662">
        <v>0.4</v>
      </c>
      <c r="M662">
        <v>0.3</v>
      </c>
      <c r="N662">
        <v>0.65</v>
      </c>
    </row>
    <row r="663" spans="1:14">
      <c r="A663" s="7">
        <v>661</v>
      </c>
      <c r="B663">
        <v>661</v>
      </c>
      <c r="C663">
        <v>0.632424592971802</v>
      </c>
      <c r="D663">
        <v>0.116308331489563</v>
      </c>
      <c r="E663">
        <v>10</v>
      </c>
      <c r="F663">
        <v>6</v>
      </c>
      <c r="G663">
        <v>0</v>
      </c>
      <c r="H663">
        <v>4</v>
      </c>
      <c r="I663">
        <v>1</v>
      </c>
      <c r="J663">
        <v>0.625</v>
      </c>
      <c r="K663">
        <v>0.769230769230769</v>
      </c>
      <c r="L663">
        <v>0.6</v>
      </c>
      <c r="M663">
        <v>0.4</v>
      </c>
      <c r="N663">
        <v>0.7</v>
      </c>
    </row>
    <row r="664" spans="1:14">
      <c r="A664" s="7">
        <v>662</v>
      </c>
      <c r="B664">
        <v>662</v>
      </c>
      <c r="C664">
        <v>0.681370139122009</v>
      </c>
      <c r="D664">
        <v>0.0188992023468018</v>
      </c>
      <c r="E664">
        <v>9</v>
      </c>
      <c r="F664">
        <v>5</v>
      </c>
      <c r="G664">
        <v>1</v>
      </c>
      <c r="H664">
        <v>5</v>
      </c>
      <c r="I664">
        <v>0.9</v>
      </c>
      <c r="J664">
        <v>0.642857142857143</v>
      </c>
      <c r="K664">
        <v>0.75</v>
      </c>
      <c r="L664">
        <v>0.5</v>
      </c>
      <c r="M664">
        <v>0.4</v>
      </c>
      <c r="N664">
        <v>0.7</v>
      </c>
    </row>
    <row r="665" spans="1:14">
      <c r="A665" s="7">
        <v>663</v>
      </c>
      <c r="B665">
        <v>663</v>
      </c>
      <c r="C665">
        <v>0.626404285430908</v>
      </c>
      <c r="D665">
        <v>0.0864099264144897</v>
      </c>
      <c r="E665">
        <v>6</v>
      </c>
      <c r="F665">
        <v>5</v>
      </c>
      <c r="G665">
        <v>4</v>
      </c>
      <c r="H665">
        <v>5</v>
      </c>
      <c r="I665">
        <v>0.6</v>
      </c>
      <c r="J665">
        <v>0.545454545454545</v>
      </c>
      <c r="K665">
        <v>0.571428571428571</v>
      </c>
      <c r="L665">
        <v>0.5</v>
      </c>
      <c r="M665">
        <v>0.1</v>
      </c>
      <c r="N665">
        <v>0.55</v>
      </c>
    </row>
    <row r="666" spans="1:14">
      <c r="A666" s="7">
        <v>664</v>
      </c>
      <c r="B666">
        <v>664</v>
      </c>
      <c r="C666">
        <v>0.555957555770874</v>
      </c>
      <c r="D666">
        <v>0.135469555854797</v>
      </c>
      <c r="E666">
        <v>10</v>
      </c>
      <c r="F666">
        <v>7</v>
      </c>
      <c r="G666">
        <v>0</v>
      </c>
      <c r="H666">
        <v>3</v>
      </c>
      <c r="I666">
        <v>1</v>
      </c>
      <c r="J666">
        <v>0.588235294117647</v>
      </c>
      <c r="K666">
        <v>0.740740740740741</v>
      </c>
      <c r="L666">
        <v>0.7</v>
      </c>
      <c r="M666">
        <v>0.3</v>
      </c>
      <c r="N666">
        <v>0.65</v>
      </c>
    </row>
    <row r="667" spans="1:14">
      <c r="A667" s="7">
        <v>665</v>
      </c>
      <c r="B667">
        <v>665</v>
      </c>
      <c r="C667">
        <v>0.498179912567139</v>
      </c>
      <c r="D667">
        <v>0.101781964302063</v>
      </c>
      <c r="E667">
        <v>8</v>
      </c>
      <c r="F667">
        <v>3</v>
      </c>
      <c r="G667">
        <v>2</v>
      </c>
      <c r="H667">
        <v>7</v>
      </c>
      <c r="I667">
        <v>0.8</v>
      </c>
      <c r="J667">
        <v>0.727272727272727</v>
      </c>
      <c r="K667">
        <v>0.761904761904762</v>
      </c>
      <c r="L667">
        <v>0.3</v>
      </c>
      <c r="M667">
        <v>0.5</v>
      </c>
      <c r="N667">
        <v>0.75</v>
      </c>
    </row>
    <row r="668" spans="1:14">
      <c r="A668" s="7">
        <v>666</v>
      </c>
      <c r="B668">
        <v>666</v>
      </c>
      <c r="C668">
        <v>0.589882969856262</v>
      </c>
      <c r="D668">
        <v>0.0751042366027832</v>
      </c>
      <c r="E668">
        <v>8</v>
      </c>
      <c r="F668">
        <v>6</v>
      </c>
      <c r="G668">
        <v>2</v>
      </c>
      <c r="H668">
        <v>4</v>
      </c>
      <c r="I668">
        <v>0.8</v>
      </c>
      <c r="J668">
        <v>0.571428571428572</v>
      </c>
      <c r="K668">
        <v>0.666666666666667</v>
      </c>
      <c r="L668">
        <v>0.6</v>
      </c>
      <c r="M668">
        <v>0.2</v>
      </c>
      <c r="N668">
        <v>0.6</v>
      </c>
    </row>
    <row r="669" spans="1:14">
      <c r="A669" s="7">
        <v>667</v>
      </c>
      <c r="B669">
        <v>667</v>
      </c>
      <c r="C669">
        <v>0.618918895721436</v>
      </c>
      <c r="D669">
        <v>0.160191774368286</v>
      </c>
      <c r="E669">
        <v>8</v>
      </c>
      <c r="F669">
        <v>5</v>
      </c>
      <c r="G669">
        <v>2</v>
      </c>
      <c r="H669">
        <v>5</v>
      </c>
      <c r="I669">
        <v>0.8</v>
      </c>
      <c r="J669">
        <v>0.615384615384615</v>
      </c>
      <c r="K669">
        <v>0.695652173913043</v>
      </c>
      <c r="L669">
        <v>0.5</v>
      </c>
      <c r="M669">
        <v>0.3</v>
      </c>
      <c r="N669">
        <v>0.65</v>
      </c>
    </row>
    <row r="670" spans="1:14">
      <c r="A670" s="7">
        <v>668</v>
      </c>
      <c r="B670">
        <v>668</v>
      </c>
      <c r="C670">
        <v>0.78334653377533</v>
      </c>
      <c r="D670">
        <v>0.184819221496582</v>
      </c>
      <c r="E670">
        <v>10</v>
      </c>
      <c r="F670">
        <v>6</v>
      </c>
      <c r="G670">
        <v>0</v>
      </c>
      <c r="H670">
        <v>4</v>
      </c>
      <c r="I670">
        <v>1</v>
      </c>
      <c r="J670">
        <v>0.625</v>
      </c>
      <c r="K670">
        <v>0.769230769230769</v>
      </c>
      <c r="L670">
        <v>0.6</v>
      </c>
      <c r="M670">
        <v>0.4</v>
      </c>
      <c r="N670">
        <v>0.7</v>
      </c>
    </row>
    <row r="671" spans="1:14">
      <c r="A671" s="7">
        <v>669</v>
      </c>
      <c r="B671">
        <v>669</v>
      </c>
      <c r="C671">
        <v>0.73474645614624</v>
      </c>
      <c r="D671">
        <v>0.203985810279846</v>
      </c>
      <c r="E671">
        <v>9</v>
      </c>
      <c r="F671">
        <v>3</v>
      </c>
      <c r="G671">
        <v>1</v>
      </c>
      <c r="H671">
        <v>7</v>
      </c>
      <c r="I671">
        <v>0.9</v>
      </c>
      <c r="J671">
        <v>0.75</v>
      </c>
      <c r="K671">
        <v>0.818181818181818</v>
      </c>
      <c r="L671">
        <v>0.3</v>
      </c>
      <c r="M671">
        <v>0.6</v>
      </c>
      <c r="N671">
        <v>0.8</v>
      </c>
    </row>
    <row r="672" spans="1:14">
      <c r="A672" s="7">
        <v>670</v>
      </c>
      <c r="B672">
        <v>670</v>
      </c>
      <c r="C672">
        <v>0.673749566078186</v>
      </c>
      <c r="D672">
        <v>0.0930041074752808</v>
      </c>
      <c r="E672">
        <v>8</v>
      </c>
      <c r="F672">
        <v>4</v>
      </c>
      <c r="G672">
        <v>2</v>
      </c>
      <c r="H672">
        <v>6</v>
      </c>
      <c r="I672">
        <v>0.8</v>
      </c>
      <c r="J672">
        <v>0.666666666666667</v>
      </c>
      <c r="K672">
        <v>0.727272727272727</v>
      </c>
      <c r="L672">
        <v>0.4</v>
      </c>
      <c r="M672">
        <v>0.4</v>
      </c>
      <c r="N672">
        <v>0.7</v>
      </c>
    </row>
    <row r="673" spans="1:14">
      <c r="A673" s="7">
        <v>671</v>
      </c>
      <c r="B673">
        <v>671</v>
      </c>
      <c r="C673">
        <v>0.538898587226868</v>
      </c>
      <c r="D673">
        <v>0.0999214649200439</v>
      </c>
      <c r="E673">
        <v>8</v>
      </c>
      <c r="F673">
        <v>4</v>
      </c>
      <c r="G673">
        <v>2</v>
      </c>
      <c r="H673">
        <v>6</v>
      </c>
      <c r="I673">
        <v>0.8</v>
      </c>
      <c r="J673">
        <v>0.666666666666667</v>
      </c>
      <c r="K673">
        <v>0.727272727272727</v>
      </c>
      <c r="L673">
        <v>0.4</v>
      </c>
      <c r="M673">
        <v>0.4</v>
      </c>
      <c r="N673">
        <v>0.7</v>
      </c>
    </row>
    <row r="674" spans="1:14">
      <c r="A674" s="7">
        <v>672</v>
      </c>
      <c r="B674">
        <v>672</v>
      </c>
      <c r="C674">
        <v>0.560165882110596</v>
      </c>
      <c r="D674">
        <v>0.0761356353759766</v>
      </c>
      <c r="E674">
        <v>9</v>
      </c>
      <c r="F674">
        <v>2</v>
      </c>
      <c r="G674">
        <v>1</v>
      </c>
      <c r="H674">
        <v>8</v>
      </c>
      <c r="I674">
        <v>0.9</v>
      </c>
      <c r="J674">
        <v>0.818181818181818</v>
      </c>
      <c r="K674">
        <v>0.857142857142857</v>
      </c>
      <c r="L674">
        <v>0.2</v>
      </c>
      <c r="M674">
        <v>0.7</v>
      </c>
      <c r="N674">
        <v>0.85</v>
      </c>
    </row>
    <row r="675" spans="1:14">
      <c r="A675" s="7">
        <v>673</v>
      </c>
      <c r="B675">
        <v>673</v>
      </c>
      <c r="C675">
        <v>0.498719096183777</v>
      </c>
      <c r="D675">
        <v>0.132249593734741</v>
      </c>
      <c r="E675">
        <v>9</v>
      </c>
      <c r="F675">
        <v>5</v>
      </c>
      <c r="G675">
        <v>1</v>
      </c>
      <c r="H675">
        <v>5</v>
      </c>
      <c r="I675">
        <v>0.9</v>
      </c>
      <c r="J675">
        <v>0.642857142857143</v>
      </c>
      <c r="K675">
        <v>0.75</v>
      </c>
      <c r="L675">
        <v>0.5</v>
      </c>
      <c r="M675">
        <v>0.4</v>
      </c>
      <c r="N675">
        <v>0.7</v>
      </c>
    </row>
    <row r="676" spans="1:14">
      <c r="A676" s="7">
        <v>674</v>
      </c>
      <c r="B676">
        <v>674</v>
      </c>
      <c r="C676">
        <v>0.564037680625916</v>
      </c>
      <c r="D676">
        <v>0.191290736198425</v>
      </c>
      <c r="E676">
        <v>7</v>
      </c>
      <c r="F676">
        <v>4</v>
      </c>
      <c r="G676">
        <v>3</v>
      </c>
      <c r="H676">
        <v>6</v>
      </c>
      <c r="I676">
        <v>0.7</v>
      </c>
      <c r="J676">
        <v>0.636363636363636</v>
      </c>
      <c r="K676">
        <v>0.666666666666667</v>
      </c>
      <c r="L676">
        <v>0.4</v>
      </c>
      <c r="M676">
        <v>0.3</v>
      </c>
      <c r="N676">
        <v>0.65</v>
      </c>
    </row>
    <row r="677" spans="1:14">
      <c r="A677" s="7">
        <v>675</v>
      </c>
      <c r="B677">
        <v>675</v>
      </c>
      <c r="C677">
        <v>0.682971835136414</v>
      </c>
      <c r="D677">
        <v>0.0337067842483521</v>
      </c>
      <c r="E677">
        <v>8</v>
      </c>
      <c r="F677">
        <v>4</v>
      </c>
      <c r="G677">
        <v>2</v>
      </c>
      <c r="H677">
        <v>6</v>
      </c>
      <c r="I677">
        <v>0.8</v>
      </c>
      <c r="J677">
        <v>0.666666666666667</v>
      </c>
      <c r="K677">
        <v>0.727272727272727</v>
      </c>
      <c r="L677">
        <v>0.4</v>
      </c>
      <c r="M677">
        <v>0.4</v>
      </c>
      <c r="N677">
        <v>0.7</v>
      </c>
    </row>
    <row r="678" spans="1:14">
      <c r="A678" s="7">
        <v>676</v>
      </c>
      <c r="B678">
        <v>676</v>
      </c>
      <c r="C678">
        <v>0.627722859382629</v>
      </c>
      <c r="D678">
        <v>0.0953929424285889</v>
      </c>
      <c r="E678">
        <v>8</v>
      </c>
      <c r="F678">
        <v>4</v>
      </c>
      <c r="G678">
        <v>2</v>
      </c>
      <c r="H678">
        <v>6</v>
      </c>
      <c r="I678">
        <v>0.8</v>
      </c>
      <c r="J678">
        <v>0.666666666666667</v>
      </c>
      <c r="K678">
        <v>0.727272727272727</v>
      </c>
      <c r="L678">
        <v>0.4</v>
      </c>
      <c r="M678">
        <v>0.4</v>
      </c>
      <c r="N678">
        <v>0.7</v>
      </c>
    </row>
    <row r="679" spans="1:14">
      <c r="A679" s="7">
        <v>677</v>
      </c>
      <c r="B679">
        <v>677</v>
      </c>
      <c r="C679">
        <v>0.616542935371399</v>
      </c>
      <c r="D679">
        <v>0.1126948595047</v>
      </c>
      <c r="E679">
        <v>8</v>
      </c>
      <c r="F679">
        <v>3</v>
      </c>
      <c r="G679">
        <v>2</v>
      </c>
      <c r="H679">
        <v>7</v>
      </c>
      <c r="I679">
        <v>0.8</v>
      </c>
      <c r="J679">
        <v>0.727272727272727</v>
      </c>
      <c r="K679">
        <v>0.761904761904762</v>
      </c>
      <c r="L679">
        <v>0.3</v>
      </c>
      <c r="M679">
        <v>0.5</v>
      </c>
      <c r="N679">
        <v>0.75</v>
      </c>
    </row>
    <row r="680" spans="1:14">
      <c r="A680" s="7">
        <v>678</v>
      </c>
      <c r="B680">
        <v>678</v>
      </c>
      <c r="C680">
        <v>0.612960934638977</v>
      </c>
      <c r="D680">
        <v>0.132910966873169</v>
      </c>
      <c r="E680">
        <v>8</v>
      </c>
      <c r="F680">
        <v>8</v>
      </c>
      <c r="G680">
        <v>2</v>
      </c>
      <c r="H680">
        <v>2</v>
      </c>
      <c r="I680">
        <v>0.8</v>
      </c>
      <c r="J680">
        <v>0.5</v>
      </c>
      <c r="K680">
        <v>0.615384615384615</v>
      </c>
      <c r="L680">
        <v>0.8</v>
      </c>
      <c r="M680">
        <v>0</v>
      </c>
      <c r="N680">
        <v>0.5</v>
      </c>
    </row>
    <row r="681" spans="1:14">
      <c r="A681" s="7">
        <v>679</v>
      </c>
      <c r="B681">
        <v>679</v>
      </c>
      <c r="C681">
        <v>0.555595517158508</v>
      </c>
      <c r="D681">
        <v>0.122767329216003</v>
      </c>
      <c r="E681">
        <v>8</v>
      </c>
      <c r="F681">
        <v>6</v>
      </c>
      <c r="G681">
        <v>2</v>
      </c>
      <c r="H681">
        <v>4</v>
      </c>
      <c r="I681">
        <v>0.8</v>
      </c>
      <c r="J681">
        <v>0.571428571428572</v>
      </c>
      <c r="K681">
        <v>0.666666666666667</v>
      </c>
      <c r="L681">
        <v>0.6</v>
      </c>
      <c r="M681">
        <v>0.2</v>
      </c>
      <c r="N681">
        <v>0.6</v>
      </c>
    </row>
    <row r="682" spans="1:14">
      <c r="A682" s="7">
        <v>680</v>
      </c>
      <c r="B682">
        <v>680</v>
      </c>
      <c r="C682">
        <v>0.591787695884705</v>
      </c>
      <c r="D682">
        <v>0.122963666915894</v>
      </c>
      <c r="E682">
        <v>6</v>
      </c>
      <c r="F682">
        <v>5</v>
      </c>
      <c r="G682">
        <v>4</v>
      </c>
      <c r="H682">
        <v>5</v>
      </c>
      <c r="I682">
        <v>0.6</v>
      </c>
      <c r="J682">
        <v>0.545454545454545</v>
      </c>
      <c r="K682">
        <v>0.571428571428571</v>
      </c>
      <c r="L682">
        <v>0.5</v>
      </c>
      <c r="M682">
        <v>0.1</v>
      </c>
      <c r="N682">
        <v>0.55</v>
      </c>
    </row>
    <row r="683" spans="1:14">
      <c r="A683" s="7">
        <v>681</v>
      </c>
      <c r="B683">
        <v>681</v>
      </c>
      <c r="C683">
        <v>0.662702322006226</v>
      </c>
      <c r="D683">
        <v>0.0978585481643677</v>
      </c>
      <c r="E683">
        <v>8</v>
      </c>
      <c r="F683">
        <v>5</v>
      </c>
      <c r="G683">
        <v>2</v>
      </c>
      <c r="H683">
        <v>5</v>
      </c>
      <c r="I683">
        <v>0.8</v>
      </c>
      <c r="J683">
        <v>0.615384615384615</v>
      </c>
      <c r="K683">
        <v>0.695652173913043</v>
      </c>
      <c r="L683">
        <v>0.5</v>
      </c>
      <c r="M683">
        <v>0.3</v>
      </c>
      <c r="N683">
        <v>0.65</v>
      </c>
    </row>
    <row r="684" spans="1:14">
      <c r="A684" s="7">
        <v>682</v>
      </c>
      <c r="B684">
        <v>682</v>
      </c>
      <c r="C684">
        <v>0.658996343612671</v>
      </c>
      <c r="D684">
        <v>0.14057719707489</v>
      </c>
      <c r="E684">
        <v>9</v>
      </c>
      <c r="F684">
        <v>6</v>
      </c>
      <c r="G684">
        <v>1</v>
      </c>
      <c r="H684">
        <v>4</v>
      </c>
      <c r="I684">
        <v>0.9</v>
      </c>
      <c r="J684">
        <v>0.6</v>
      </c>
      <c r="K684">
        <v>0.72</v>
      </c>
      <c r="L684">
        <v>0.6</v>
      </c>
      <c r="M684">
        <v>0.3</v>
      </c>
      <c r="N684">
        <v>0.65</v>
      </c>
    </row>
    <row r="685" spans="1:14">
      <c r="A685" s="7">
        <v>683</v>
      </c>
      <c r="B685">
        <v>683</v>
      </c>
      <c r="C685">
        <v>0.487874031066894</v>
      </c>
      <c r="D685">
        <v>0.0992802381515503</v>
      </c>
      <c r="E685">
        <v>9</v>
      </c>
      <c r="F685">
        <v>5</v>
      </c>
      <c r="G685">
        <v>1</v>
      </c>
      <c r="H685">
        <v>5</v>
      </c>
      <c r="I685">
        <v>0.9</v>
      </c>
      <c r="J685">
        <v>0.642857142857143</v>
      </c>
      <c r="K685">
        <v>0.75</v>
      </c>
      <c r="L685">
        <v>0.5</v>
      </c>
      <c r="M685">
        <v>0.4</v>
      </c>
      <c r="N685">
        <v>0.7</v>
      </c>
    </row>
    <row r="686" spans="1:14">
      <c r="A686" s="7">
        <v>684</v>
      </c>
      <c r="B686">
        <v>684</v>
      </c>
      <c r="C686">
        <v>0.692280530929565</v>
      </c>
      <c r="D686">
        <v>0.100188612937927</v>
      </c>
      <c r="E686">
        <v>7</v>
      </c>
      <c r="F686">
        <v>5</v>
      </c>
      <c r="G686">
        <v>3</v>
      </c>
      <c r="H686">
        <v>5</v>
      </c>
      <c r="I686">
        <v>0.7</v>
      </c>
      <c r="J686">
        <v>0.583333333333333</v>
      </c>
      <c r="K686">
        <v>0.636363636363636</v>
      </c>
      <c r="L686">
        <v>0.5</v>
      </c>
      <c r="M686">
        <v>0.2</v>
      </c>
      <c r="N686">
        <v>0.6</v>
      </c>
    </row>
    <row r="687" spans="1:14">
      <c r="A687" s="7">
        <v>685</v>
      </c>
      <c r="B687">
        <v>685</v>
      </c>
      <c r="C687">
        <v>0.585927486419678</v>
      </c>
      <c r="D687">
        <v>0.0796772241592407</v>
      </c>
      <c r="E687">
        <v>8</v>
      </c>
      <c r="F687">
        <v>4</v>
      </c>
      <c r="G687">
        <v>2</v>
      </c>
      <c r="H687">
        <v>6</v>
      </c>
      <c r="I687">
        <v>0.8</v>
      </c>
      <c r="J687">
        <v>0.666666666666667</v>
      </c>
      <c r="K687">
        <v>0.727272727272727</v>
      </c>
      <c r="L687">
        <v>0.4</v>
      </c>
      <c r="M687">
        <v>0.4</v>
      </c>
      <c r="N687">
        <v>0.7</v>
      </c>
    </row>
    <row r="688" spans="1:14">
      <c r="A688" s="7">
        <v>686</v>
      </c>
      <c r="B688">
        <v>686</v>
      </c>
      <c r="C688">
        <v>0.872081875801086</v>
      </c>
      <c r="D688">
        <v>0.25467324256897</v>
      </c>
      <c r="E688">
        <v>6</v>
      </c>
      <c r="F688">
        <v>5</v>
      </c>
      <c r="G688">
        <v>4</v>
      </c>
      <c r="H688">
        <v>5</v>
      </c>
      <c r="I688">
        <v>0.6</v>
      </c>
      <c r="J688">
        <v>0.545454545454545</v>
      </c>
      <c r="K688">
        <v>0.571428571428571</v>
      </c>
      <c r="L688">
        <v>0.5</v>
      </c>
      <c r="M688">
        <v>0.1</v>
      </c>
      <c r="N688">
        <v>0.55</v>
      </c>
    </row>
    <row r="689" spans="1:14">
      <c r="A689" s="7">
        <v>687</v>
      </c>
      <c r="B689">
        <v>687</v>
      </c>
      <c r="C689">
        <v>0.674171090126038</v>
      </c>
      <c r="D689">
        <v>0.105040669441223</v>
      </c>
      <c r="E689">
        <v>10</v>
      </c>
      <c r="F689">
        <v>5</v>
      </c>
      <c r="G689">
        <v>0</v>
      </c>
      <c r="H689">
        <v>5</v>
      </c>
      <c r="I689">
        <v>1</v>
      </c>
      <c r="J689">
        <v>0.666666666666667</v>
      </c>
      <c r="K689">
        <v>0.8</v>
      </c>
      <c r="L689">
        <v>0.5</v>
      </c>
      <c r="M689">
        <v>0.5</v>
      </c>
      <c r="N689">
        <v>0.75</v>
      </c>
    </row>
    <row r="690" spans="1:14">
      <c r="A690" s="7">
        <v>688</v>
      </c>
      <c r="B690">
        <v>688</v>
      </c>
      <c r="C690">
        <v>0.555647253990173</v>
      </c>
      <c r="D690">
        <v>0.0747131109237671</v>
      </c>
      <c r="E690">
        <v>8</v>
      </c>
      <c r="F690">
        <v>4</v>
      </c>
      <c r="G690">
        <v>2</v>
      </c>
      <c r="H690">
        <v>6</v>
      </c>
      <c r="I690">
        <v>0.8</v>
      </c>
      <c r="J690">
        <v>0.666666666666667</v>
      </c>
      <c r="K690">
        <v>0.727272727272727</v>
      </c>
      <c r="L690">
        <v>0.4</v>
      </c>
      <c r="M690">
        <v>0.4</v>
      </c>
      <c r="N690">
        <v>0.7</v>
      </c>
    </row>
    <row r="691" spans="1:14">
      <c r="A691" s="7">
        <v>689</v>
      </c>
      <c r="B691">
        <v>689</v>
      </c>
      <c r="C691">
        <v>0.704744815826416</v>
      </c>
      <c r="D691">
        <v>0.174178719520569</v>
      </c>
      <c r="E691">
        <v>8</v>
      </c>
      <c r="F691">
        <v>3</v>
      </c>
      <c r="G691">
        <v>2</v>
      </c>
      <c r="H691">
        <v>7</v>
      </c>
      <c r="I691">
        <v>0.8</v>
      </c>
      <c r="J691">
        <v>0.727272727272727</v>
      </c>
      <c r="K691">
        <v>0.761904761904762</v>
      </c>
      <c r="L691">
        <v>0.3</v>
      </c>
      <c r="M691">
        <v>0.5</v>
      </c>
      <c r="N691">
        <v>0.75</v>
      </c>
    </row>
    <row r="692" spans="1:14">
      <c r="A692" s="7">
        <v>690</v>
      </c>
      <c r="B692">
        <v>690</v>
      </c>
      <c r="C692">
        <v>0.645457625389099</v>
      </c>
      <c r="D692">
        <v>0.102428555488586</v>
      </c>
      <c r="E692">
        <v>6</v>
      </c>
      <c r="F692">
        <v>5</v>
      </c>
      <c r="G692">
        <v>4</v>
      </c>
      <c r="H692">
        <v>5</v>
      </c>
      <c r="I692">
        <v>0.6</v>
      </c>
      <c r="J692">
        <v>0.545454545454545</v>
      </c>
      <c r="K692">
        <v>0.571428571428571</v>
      </c>
      <c r="L692">
        <v>0.5</v>
      </c>
      <c r="M692">
        <v>0.1</v>
      </c>
      <c r="N692">
        <v>0.55</v>
      </c>
    </row>
    <row r="693" spans="1:14">
      <c r="A693" s="7">
        <v>691</v>
      </c>
      <c r="B693">
        <v>691</v>
      </c>
      <c r="C693">
        <v>0.623918414115906</v>
      </c>
      <c r="D693">
        <v>0.202264666557312</v>
      </c>
      <c r="E693">
        <v>10</v>
      </c>
      <c r="F693">
        <v>4</v>
      </c>
      <c r="G693">
        <v>0</v>
      </c>
      <c r="H693">
        <v>6</v>
      </c>
      <c r="I693">
        <v>1</v>
      </c>
      <c r="J693">
        <v>0.714285714285714</v>
      </c>
      <c r="K693">
        <v>0.833333333333333</v>
      </c>
      <c r="L693">
        <v>0.4</v>
      </c>
      <c r="M693">
        <v>0.6</v>
      </c>
      <c r="N693">
        <v>0.8</v>
      </c>
    </row>
    <row r="694" spans="1:14">
      <c r="A694" s="7">
        <v>692</v>
      </c>
      <c r="B694">
        <v>692</v>
      </c>
      <c r="C694">
        <v>0.635324358940125</v>
      </c>
      <c r="D694">
        <v>0.0808252096176147</v>
      </c>
      <c r="E694">
        <v>7</v>
      </c>
      <c r="F694">
        <v>2</v>
      </c>
      <c r="G694">
        <v>3</v>
      </c>
      <c r="H694">
        <v>8</v>
      </c>
      <c r="I694">
        <v>0.7</v>
      </c>
      <c r="J694">
        <v>0.777777777777778</v>
      </c>
      <c r="K694">
        <v>0.736842105263158</v>
      </c>
      <c r="L694">
        <v>0.2</v>
      </c>
      <c r="M694">
        <v>0.5</v>
      </c>
      <c r="N694">
        <v>0.75</v>
      </c>
    </row>
    <row r="695" spans="1:14">
      <c r="A695" s="7">
        <v>693</v>
      </c>
      <c r="B695">
        <v>693</v>
      </c>
      <c r="C695">
        <v>0.667569756507874</v>
      </c>
      <c r="D695">
        <v>0.195605278015137</v>
      </c>
      <c r="E695">
        <v>9</v>
      </c>
      <c r="F695">
        <v>7</v>
      </c>
      <c r="G695">
        <v>1</v>
      </c>
      <c r="H695">
        <v>3</v>
      </c>
      <c r="I695">
        <v>0.9</v>
      </c>
      <c r="J695">
        <v>0.5625</v>
      </c>
      <c r="K695">
        <v>0.692307692307692</v>
      </c>
      <c r="L695">
        <v>0.7</v>
      </c>
      <c r="M695">
        <v>0.2</v>
      </c>
      <c r="N695">
        <v>0.6</v>
      </c>
    </row>
    <row r="696" spans="1:14">
      <c r="A696" s="7">
        <v>694</v>
      </c>
      <c r="B696">
        <v>694</v>
      </c>
      <c r="C696">
        <v>0.832526206970215</v>
      </c>
      <c r="D696">
        <v>0.154374718666077</v>
      </c>
      <c r="E696">
        <v>9</v>
      </c>
      <c r="F696">
        <v>5</v>
      </c>
      <c r="G696">
        <v>1</v>
      </c>
      <c r="H696">
        <v>5</v>
      </c>
      <c r="I696">
        <v>0.9</v>
      </c>
      <c r="J696">
        <v>0.642857142857143</v>
      </c>
      <c r="K696">
        <v>0.75</v>
      </c>
      <c r="L696">
        <v>0.5</v>
      </c>
      <c r="M696">
        <v>0.4</v>
      </c>
      <c r="N696">
        <v>0.7</v>
      </c>
    </row>
    <row r="697" spans="1:14">
      <c r="A697" s="7">
        <v>695</v>
      </c>
      <c r="B697">
        <v>695</v>
      </c>
      <c r="C697">
        <v>0.793387413024902</v>
      </c>
      <c r="D697">
        <v>0.140011191368103</v>
      </c>
      <c r="E697">
        <v>9</v>
      </c>
      <c r="F697">
        <v>5</v>
      </c>
      <c r="G697">
        <v>1</v>
      </c>
      <c r="H697">
        <v>5</v>
      </c>
      <c r="I697">
        <v>0.9</v>
      </c>
      <c r="J697">
        <v>0.642857142857143</v>
      </c>
      <c r="K697">
        <v>0.75</v>
      </c>
      <c r="L697">
        <v>0.5</v>
      </c>
      <c r="M697">
        <v>0.4</v>
      </c>
      <c r="N697">
        <v>0.7</v>
      </c>
    </row>
    <row r="698" spans="1:14">
      <c r="A698" s="7">
        <v>696</v>
      </c>
      <c r="B698">
        <v>696</v>
      </c>
      <c r="C698">
        <v>0.401945352554321</v>
      </c>
      <c r="D698">
        <v>0.0138925313949585</v>
      </c>
      <c r="E698">
        <v>8</v>
      </c>
      <c r="F698">
        <v>6</v>
      </c>
      <c r="G698">
        <v>2</v>
      </c>
      <c r="H698">
        <v>4</v>
      </c>
      <c r="I698">
        <v>0.8</v>
      </c>
      <c r="J698">
        <v>0.571428571428572</v>
      </c>
      <c r="K698">
        <v>0.666666666666667</v>
      </c>
      <c r="L698">
        <v>0.6</v>
      </c>
      <c r="M698">
        <v>0.2</v>
      </c>
      <c r="N698">
        <v>0.6</v>
      </c>
    </row>
    <row r="699" spans="1:14">
      <c r="A699" s="7">
        <v>697</v>
      </c>
      <c r="B699">
        <v>697</v>
      </c>
      <c r="C699">
        <v>0.559269785881042</v>
      </c>
      <c r="D699">
        <v>0.0718083381652832</v>
      </c>
      <c r="E699">
        <v>9</v>
      </c>
      <c r="F699">
        <v>3</v>
      </c>
      <c r="G699">
        <v>1</v>
      </c>
      <c r="H699">
        <v>7</v>
      </c>
      <c r="I699">
        <v>0.9</v>
      </c>
      <c r="J699">
        <v>0.75</v>
      </c>
      <c r="K699">
        <v>0.818181818181818</v>
      </c>
      <c r="L699">
        <v>0.3</v>
      </c>
      <c r="M699">
        <v>0.6</v>
      </c>
      <c r="N699">
        <v>0.8</v>
      </c>
    </row>
    <row r="700" spans="1:14">
      <c r="A700" s="7">
        <v>698</v>
      </c>
      <c r="B700">
        <v>698</v>
      </c>
      <c r="C700">
        <v>0.796518921852112</v>
      </c>
      <c r="D700">
        <v>0.266257882118225</v>
      </c>
      <c r="E700">
        <v>9</v>
      </c>
      <c r="F700">
        <v>3</v>
      </c>
      <c r="G700">
        <v>1</v>
      </c>
      <c r="H700">
        <v>7</v>
      </c>
      <c r="I700">
        <v>0.9</v>
      </c>
      <c r="J700">
        <v>0.75</v>
      </c>
      <c r="K700">
        <v>0.818181818181818</v>
      </c>
      <c r="L700">
        <v>0.3</v>
      </c>
      <c r="M700">
        <v>0.6</v>
      </c>
      <c r="N700">
        <v>0.8</v>
      </c>
    </row>
    <row r="701" spans="1:14">
      <c r="A701" s="7">
        <v>699</v>
      </c>
      <c r="B701">
        <v>699</v>
      </c>
      <c r="C701">
        <v>0.55211877822876</v>
      </c>
      <c r="D701">
        <v>0.114706873893738</v>
      </c>
      <c r="E701">
        <v>9</v>
      </c>
      <c r="F701">
        <v>4</v>
      </c>
      <c r="G701">
        <v>1</v>
      </c>
      <c r="H701">
        <v>6</v>
      </c>
      <c r="I701">
        <v>0.9</v>
      </c>
      <c r="J701">
        <v>0.692307692307692</v>
      </c>
      <c r="K701">
        <v>0.782608695652174</v>
      </c>
      <c r="L701">
        <v>0.4</v>
      </c>
      <c r="M701">
        <v>0.5</v>
      </c>
      <c r="N701">
        <v>0.75</v>
      </c>
    </row>
    <row r="702" spans="1:14">
      <c r="A702" s="7">
        <v>700</v>
      </c>
      <c r="B702">
        <v>700</v>
      </c>
      <c r="C702">
        <v>0.748815417289734</v>
      </c>
      <c r="D702">
        <v>0.151418805122375</v>
      </c>
      <c r="E702">
        <v>10</v>
      </c>
      <c r="F702">
        <v>2</v>
      </c>
      <c r="G702">
        <v>0</v>
      </c>
      <c r="H702">
        <v>8</v>
      </c>
      <c r="I702">
        <v>1</v>
      </c>
      <c r="J702">
        <v>0.833333333333333</v>
      </c>
      <c r="K702">
        <v>0.909090909090909</v>
      </c>
      <c r="L702">
        <v>0.2</v>
      </c>
      <c r="M702">
        <v>0.8</v>
      </c>
      <c r="N702">
        <v>0.9</v>
      </c>
    </row>
    <row r="703" spans="1:14">
      <c r="A703" s="7">
        <v>701</v>
      </c>
      <c r="B703">
        <v>701</v>
      </c>
      <c r="C703">
        <v>0.633385896682739</v>
      </c>
      <c r="D703">
        <v>0.165949463844299</v>
      </c>
      <c r="E703">
        <v>9</v>
      </c>
      <c r="F703">
        <v>5</v>
      </c>
      <c r="G703">
        <v>1</v>
      </c>
      <c r="H703">
        <v>5</v>
      </c>
      <c r="I703">
        <v>0.9</v>
      </c>
      <c r="J703">
        <v>0.642857142857143</v>
      </c>
      <c r="K703">
        <v>0.75</v>
      </c>
      <c r="L703">
        <v>0.5</v>
      </c>
      <c r="M703">
        <v>0.4</v>
      </c>
      <c r="N703">
        <v>0.7</v>
      </c>
    </row>
    <row r="704" spans="1:14">
      <c r="A704" s="7">
        <v>702</v>
      </c>
      <c r="B704">
        <v>702</v>
      </c>
      <c r="C704">
        <v>0.756459355354309</v>
      </c>
      <c r="D704">
        <v>0.0885168313980103</v>
      </c>
      <c r="E704">
        <v>8</v>
      </c>
      <c r="F704">
        <v>6</v>
      </c>
      <c r="G704">
        <v>2</v>
      </c>
      <c r="H704">
        <v>4</v>
      </c>
      <c r="I704">
        <v>0.8</v>
      </c>
      <c r="J704">
        <v>0.571428571428572</v>
      </c>
      <c r="K704">
        <v>0.666666666666667</v>
      </c>
      <c r="L704">
        <v>0.6</v>
      </c>
      <c r="M704">
        <v>0.2</v>
      </c>
      <c r="N704">
        <v>0.6</v>
      </c>
    </row>
    <row r="705" spans="1:14">
      <c r="A705" s="7">
        <v>703</v>
      </c>
      <c r="B705">
        <v>703</v>
      </c>
      <c r="C705">
        <v>0.525601744651794</v>
      </c>
      <c r="D705">
        <v>0.133638381958008</v>
      </c>
      <c r="E705">
        <v>7</v>
      </c>
      <c r="F705">
        <v>4</v>
      </c>
      <c r="G705">
        <v>3</v>
      </c>
      <c r="H705">
        <v>6</v>
      </c>
      <c r="I705">
        <v>0.7</v>
      </c>
      <c r="J705">
        <v>0.636363636363636</v>
      </c>
      <c r="K705">
        <v>0.666666666666667</v>
      </c>
      <c r="L705">
        <v>0.4</v>
      </c>
      <c r="M705">
        <v>0.3</v>
      </c>
      <c r="N705">
        <v>0.65</v>
      </c>
    </row>
    <row r="706" spans="1:14">
      <c r="A706" s="7">
        <v>704</v>
      </c>
      <c r="B706">
        <v>704</v>
      </c>
      <c r="C706">
        <v>0.793093085289001</v>
      </c>
      <c r="D706">
        <v>0.133874297142029</v>
      </c>
      <c r="E706">
        <v>9</v>
      </c>
      <c r="F706">
        <v>4</v>
      </c>
      <c r="G706">
        <v>1</v>
      </c>
      <c r="H706">
        <v>6</v>
      </c>
      <c r="I706">
        <v>0.9</v>
      </c>
      <c r="J706">
        <v>0.692307692307692</v>
      </c>
      <c r="K706">
        <v>0.782608695652174</v>
      </c>
      <c r="L706">
        <v>0.4</v>
      </c>
      <c r="M706">
        <v>0.5</v>
      </c>
      <c r="N706">
        <v>0.75</v>
      </c>
    </row>
    <row r="707" spans="1:14">
      <c r="A707" s="7">
        <v>705</v>
      </c>
      <c r="B707">
        <v>705</v>
      </c>
      <c r="C707">
        <v>0.497241258621216</v>
      </c>
      <c r="D707">
        <v>0.0767563581466675</v>
      </c>
      <c r="E707">
        <v>9</v>
      </c>
      <c r="F707">
        <v>2</v>
      </c>
      <c r="G707">
        <v>1</v>
      </c>
      <c r="H707">
        <v>8</v>
      </c>
      <c r="I707">
        <v>0.9</v>
      </c>
      <c r="J707">
        <v>0.818181818181818</v>
      </c>
      <c r="K707">
        <v>0.857142857142857</v>
      </c>
      <c r="L707">
        <v>0.2</v>
      </c>
      <c r="M707">
        <v>0.7</v>
      </c>
      <c r="N707">
        <v>0.85</v>
      </c>
    </row>
    <row r="708" spans="1:14">
      <c r="A708" s="7">
        <v>706</v>
      </c>
      <c r="B708">
        <v>706</v>
      </c>
      <c r="C708">
        <v>0.62839138507843</v>
      </c>
      <c r="D708">
        <v>0.110191464424133</v>
      </c>
      <c r="E708">
        <v>9</v>
      </c>
      <c r="F708">
        <v>4</v>
      </c>
      <c r="G708">
        <v>1</v>
      </c>
      <c r="H708">
        <v>6</v>
      </c>
      <c r="I708">
        <v>0.9</v>
      </c>
      <c r="J708">
        <v>0.692307692307692</v>
      </c>
      <c r="K708">
        <v>0.782608695652174</v>
      </c>
      <c r="L708">
        <v>0.4</v>
      </c>
      <c r="M708">
        <v>0.5</v>
      </c>
      <c r="N708">
        <v>0.75</v>
      </c>
    </row>
    <row r="709" spans="1:14">
      <c r="A709" s="7">
        <v>707</v>
      </c>
      <c r="B709">
        <v>707</v>
      </c>
      <c r="C709">
        <v>0.690716624259949</v>
      </c>
      <c r="D709">
        <v>0.0942658185958862</v>
      </c>
      <c r="E709">
        <v>8</v>
      </c>
      <c r="F709">
        <v>5</v>
      </c>
      <c r="G709">
        <v>2</v>
      </c>
      <c r="H709">
        <v>5</v>
      </c>
      <c r="I709">
        <v>0.8</v>
      </c>
      <c r="J709">
        <v>0.615384615384615</v>
      </c>
      <c r="K709">
        <v>0.695652173913043</v>
      </c>
      <c r="L709">
        <v>0.5</v>
      </c>
      <c r="M709">
        <v>0.3</v>
      </c>
      <c r="N709">
        <v>0.65</v>
      </c>
    </row>
    <row r="710" spans="1:14">
      <c r="A710" s="7">
        <v>708</v>
      </c>
      <c r="B710">
        <v>708</v>
      </c>
      <c r="C710">
        <v>0.489651799201965</v>
      </c>
      <c r="D710">
        <v>0.060208797454834</v>
      </c>
      <c r="E710">
        <v>5</v>
      </c>
      <c r="F710">
        <v>2</v>
      </c>
      <c r="G710">
        <v>5</v>
      </c>
      <c r="H710">
        <v>8</v>
      </c>
      <c r="I710">
        <v>0.5</v>
      </c>
      <c r="J710">
        <v>0.714285714285714</v>
      </c>
      <c r="K710">
        <v>0.588235294117647</v>
      </c>
      <c r="L710">
        <v>0.2</v>
      </c>
      <c r="M710">
        <v>0.3</v>
      </c>
      <c r="N710">
        <v>0.65</v>
      </c>
    </row>
    <row r="711" spans="1:14">
      <c r="A711" s="7">
        <v>709</v>
      </c>
      <c r="B711">
        <v>709</v>
      </c>
      <c r="C711">
        <v>0.741271138191223</v>
      </c>
      <c r="D711">
        <v>0.10593056678772</v>
      </c>
      <c r="E711">
        <v>10</v>
      </c>
      <c r="F711">
        <v>3</v>
      </c>
      <c r="G711">
        <v>0</v>
      </c>
      <c r="H711">
        <v>7</v>
      </c>
      <c r="I711">
        <v>1</v>
      </c>
      <c r="J711">
        <v>0.769230769230769</v>
      </c>
      <c r="K711">
        <v>0.869565217391304</v>
      </c>
      <c r="L711">
        <v>0.3</v>
      </c>
      <c r="M711">
        <v>0.7</v>
      </c>
      <c r="N711">
        <v>0.85</v>
      </c>
    </row>
    <row r="712" spans="1:14">
      <c r="A712" s="7">
        <v>710</v>
      </c>
      <c r="B712">
        <v>710</v>
      </c>
      <c r="C712">
        <v>0.706785440444946</v>
      </c>
      <c r="D712">
        <v>0.148695588111877</v>
      </c>
      <c r="E712">
        <v>8</v>
      </c>
      <c r="F712">
        <v>5</v>
      </c>
      <c r="G712">
        <v>2</v>
      </c>
      <c r="H712">
        <v>5</v>
      </c>
      <c r="I712">
        <v>0.8</v>
      </c>
      <c r="J712">
        <v>0.615384615384615</v>
      </c>
      <c r="K712">
        <v>0.695652173913043</v>
      </c>
      <c r="L712">
        <v>0.5</v>
      </c>
      <c r="M712">
        <v>0.3</v>
      </c>
      <c r="N712">
        <v>0.65</v>
      </c>
    </row>
    <row r="713" spans="1:14">
      <c r="A713" s="7">
        <v>711</v>
      </c>
      <c r="B713">
        <v>711</v>
      </c>
      <c r="C713">
        <v>0.648829817771912</v>
      </c>
      <c r="D713">
        <v>0.0818157196044922</v>
      </c>
      <c r="E713">
        <v>7</v>
      </c>
      <c r="F713">
        <v>4</v>
      </c>
      <c r="G713">
        <v>3</v>
      </c>
      <c r="H713">
        <v>6</v>
      </c>
      <c r="I713">
        <v>0.7</v>
      </c>
      <c r="J713">
        <v>0.636363636363636</v>
      </c>
      <c r="K713">
        <v>0.666666666666667</v>
      </c>
      <c r="L713">
        <v>0.4</v>
      </c>
      <c r="M713">
        <v>0.3</v>
      </c>
      <c r="N713">
        <v>0.65</v>
      </c>
    </row>
    <row r="714" spans="1:14">
      <c r="A714" s="7">
        <v>712</v>
      </c>
      <c r="B714">
        <v>712</v>
      </c>
      <c r="C714">
        <v>0.576433420181274</v>
      </c>
      <c r="D714">
        <v>0.146623849868774</v>
      </c>
      <c r="E714">
        <v>9</v>
      </c>
      <c r="F714">
        <v>7</v>
      </c>
      <c r="G714">
        <v>1</v>
      </c>
      <c r="H714">
        <v>3</v>
      </c>
      <c r="I714">
        <v>0.9</v>
      </c>
      <c r="J714">
        <v>0.5625</v>
      </c>
      <c r="K714">
        <v>0.692307692307692</v>
      </c>
      <c r="L714">
        <v>0.7</v>
      </c>
      <c r="M714">
        <v>0.2</v>
      </c>
      <c r="N714">
        <v>0.6</v>
      </c>
    </row>
    <row r="715" spans="1:14">
      <c r="A715" s="7">
        <v>713</v>
      </c>
      <c r="B715">
        <v>713</v>
      </c>
      <c r="C715">
        <v>0.605662107467651</v>
      </c>
      <c r="D715">
        <v>0.119680404663086</v>
      </c>
      <c r="E715">
        <v>10</v>
      </c>
      <c r="F715">
        <v>4</v>
      </c>
      <c r="G715">
        <v>0</v>
      </c>
      <c r="H715">
        <v>6</v>
      </c>
      <c r="I715">
        <v>1</v>
      </c>
      <c r="J715">
        <v>0.714285714285714</v>
      </c>
      <c r="K715">
        <v>0.833333333333333</v>
      </c>
      <c r="L715">
        <v>0.4</v>
      </c>
      <c r="M715">
        <v>0.6</v>
      </c>
      <c r="N715">
        <v>0.8</v>
      </c>
    </row>
    <row r="716" spans="1:14">
      <c r="A716" s="7">
        <v>714</v>
      </c>
      <c r="B716">
        <v>714</v>
      </c>
      <c r="C716">
        <v>0.760669589042664</v>
      </c>
      <c r="D716">
        <v>0.151639819145203</v>
      </c>
      <c r="E716">
        <v>10</v>
      </c>
      <c r="F716">
        <v>4</v>
      </c>
      <c r="G716">
        <v>0</v>
      </c>
      <c r="H716">
        <v>6</v>
      </c>
      <c r="I716">
        <v>1</v>
      </c>
      <c r="J716">
        <v>0.714285714285714</v>
      </c>
      <c r="K716">
        <v>0.833333333333333</v>
      </c>
      <c r="L716">
        <v>0.4</v>
      </c>
      <c r="M716">
        <v>0.6</v>
      </c>
      <c r="N716">
        <v>0.8</v>
      </c>
    </row>
    <row r="717" spans="1:14">
      <c r="A717" s="7">
        <v>715</v>
      </c>
      <c r="B717">
        <v>715</v>
      </c>
      <c r="C717">
        <v>0.844211578369141</v>
      </c>
      <c r="D717">
        <v>0.191892504692078</v>
      </c>
      <c r="E717">
        <v>9</v>
      </c>
      <c r="F717">
        <v>5</v>
      </c>
      <c r="G717">
        <v>1</v>
      </c>
      <c r="H717">
        <v>5</v>
      </c>
      <c r="I717">
        <v>0.9</v>
      </c>
      <c r="J717">
        <v>0.642857142857143</v>
      </c>
      <c r="K717">
        <v>0.75</v>
      </c>
      <c r="L717">
        <v>0.5</v>
      </c>
      <c r="M717">
        <v>0.4</v>
      </c>
      <c r="N717">
        <v>0.7</v>
      </c>
    </row>
    <row r="718" spans="1:14">
      <c r="A718" s="7">
        <v>716</v>
      </c>
      <c r="B718">
        <v>716</v>
      </c>
      <c r="C718">
        <v>0.645399928092957</v>
      </c>
      <c r="D718">
        <v>0.204073429107666</v>
      </c>
      <c r="E718">
        <v>9</v>
      </c>
      <c r="F718">
        <v>3</v>
      </c>
      <c r="G718">
        <v>1</v>
      </c>
      <c r="H718">
        <v>7</v>
      </c>
      <c r="I718">
        <v>0.9</v>
      </c>
      <c r="J718">
        <v>0.75</v>
      </c>
      <c r="K718">
        <v>0.818181818181818</v>
      </c>
      <c r="L718">
        <v>0.3</v>
      </c>
      <c r="M718">
        <v>0.6</v>
      </c>
      <c r="N718">
        <v>0.8</v>
      </c>
    </row>
    <row r="719" spans="1:14">
      <c r="A719" s="7">
        <v>717</v>
      </c>
      <c r="B719">
        <v>717</v>
      </c>
      <c r="C719">
        <v>0.495567917823792</v>
      </c>
      <c r="D719">
        <v>0.105746746063232</v>
      </c>
      <c r="E719">
        <v>9</v>
      </c>
      <c r="F719">
        <v>5</v>
      </c>
      <c r="G719">
        <v>1</v>
      </c>
      <c r="H719">
        <v>5</v>
      </c>
      <c r="I719">
        <v>0.9</v>
      </c>
      <c r="J719">
        <v>0.642857142857143</v>
      </c>
      <c r="K719">
        <v>0.75</v>
      </c>
      <c r="L719">
        <v>0.5</v>
      </c>
      <c r="M719">
        <v>0.4</v>
      </c>
      <c r="N719">
        <v>0.7</v>
      </c>
    </row>
    <row r="720" spans="1:14">
      <c r="A720" s="7">
        <v>718</v>
      </c>
      <c r="B720">
        <v>718</v>
      </c>
      <c r="C720">
        <v>0.637364506721497</v>
      </c>
      <c r="D720">
        <v>0.111701250076294</v>
      </c>
      <c r="E720">
        <v>8</v>
      </c>
      <c r="F720">
        <v>6</v>
      </c>
      <c r="G720">
        <v>2</v>
      </c>
      <c r="H720">
        <v>4</v>
      </c>
      <c r="I720">
        <v>0.8</v>
      </c>
      <c r="J720">
        <v>0.571428571428572</v>
      </c>
      <c r="K720">
        <v>0.666666666666667</v>
      </c>
      <c r="L720">
        <v>0.6</v>
      </c>
      <c r="M720">
        <v>0.2</v>
      </c>
      <c r="N720">
        <v>0.6</v>
      </c>
    </row>
    <row r="721" spans="1:14">
      <c r="A721" s="7">
        <v>719</v>
      </c>
      <c r="B721">
        <v>719</v>
      </c>
      <c r="C721">
        <v>0.55800187587738</v>
      </c>
      <c r="D721">
        <v>0.176747798919678</v>
      </c>
      <c r="E721">
        <v>7</v>
      </c>
      <c r="F721">
        <v>4</v>
      </c>
      <c r="G721">
        <v>3</v>
      </c>
      <c r="H721">
        <v>6</v>
      </c>
      <c r="I721">
        <v>0.7</v>
      </c>
      <c r="J721">
        <v>0.636363636363636</v>
      </c>
      <c r="K721">
        <v>0.666666666666667</v>
      </c>
      <c r="L721">
        <v>0.4</v>
      </c>
      <c r="M721">
        <v>0.3</v>
      </c>
      <c r="N721">
        <v>0.65</v>
      </c>
    </row>
    <row r="722" spans="1:14">
      <c r="A722" s="7">
        <v>720</v>
      </c>
      <c r="B722">
        <v>720</v>
      </c>
      <c r="C722">
        <v>0.498388171195984</v>
      </c>
      <c r="D722">
        <v>0.0801862478256226</v>
      </c>
      <c r="E722">
        <v>9</v>
      </c>
      <c r="F722">
        <v>1</v>
      </c>
      <c r="G722">
        <v>1</v>
      </c>
      <c r="H722">
        <v>9</v>
      </c>
      <c r="I722">
        <v>0.9</v>
      </c>
      <c r="J722">
        <v>0.9</v>
      </c>
      <c r="K722">
        <v>0.9</v>
      </c>
      <c r="L722">
        <v>0.1</v>
      </c>
      <c r="M722">
        <v>0.8</v>
      </c>
      <c r="N722">
        <v>0.9</v>
      </c>
    </row>
    <row r="723" spans="1:14">
      <c r="A723" s="7">
        <v>721</v>
      </c>
      <c r="B723">
        <v>721</v>
      </c>
      <c r="C723">
        <v>0.618116021156311</v>
      </c>
      <c r="D723">
        <v>0.154774188995361</v>
      </c>
      <c r="E723">
        <v>9</v>
      </c>
      <c r="F723">
        <v>3</v>
      </c>
      <c r="G723">
        <v>1</v>
      </c>
      <c r="H723">
        <v>7</v>
      </c>
      <c r="I723">
        <v>0.9</v>
      </c>
      <c r="J723">
        <v>0.75</v>
      </c>
      <c r="K723">
        <v>0.818181818181818</v>
      </c>
      <c r="L723">
        <v>0.3</v>
      </c>
      <c r="M723">
        <v>0.6</v>
      </c>
      <c r="N723">
        <v>0.8</v>
      </c>
    </row>
    <row r="724" spans="1:14">
      <c r="A724" s="7">
        <v>722</v>
      </c>
      <c r="B724">
        <v>722</v>
      </c>
      <c r="C724">
        <v>0.557411074638367</v>
      </c>
      <c r="D724">
        <v>0.133525133132935</v>
      </c>
      <c r="E724">
        <v>9</v>
      </c>
      <c r="F724">
        <v>2</v>
      </c>
      <c r="G724">
        <v>1</v>
      </c>
      <c r="H724">
        <v>8</v>
      </c>
      <c r="I724">
        <v>0.9</v>
      </c>
      <c r="J724">
        <v>0.818181818181818</v>
      </c>
      <c r="K724">
        <v>0.857142857142857</v>
      </c>
      <c r="L724">
        <v>0.2</v>
      </c>
      <c r="M724">
        <v>0.7</v>
      </c>
      <c r="N724">
        <v>0.85</v>
      </c>
    </row>
    <row r="725" spans="1:14">
      <c r="A725" s="7">
        <v>723</v>
      </c>
      <c r="B725">
        <v>723</v>
      </c>
      <c r="C725">
        <v>0.686090707778931</v>
      </c>
      <c r="D725">
        <v>0.102131843566895</v>
      </c>
      <c r="E725">
        <v>8</v>
      </c>
      <c r="F725">
        <v>9</v>
      </c>
      <c r="G725">
        <v>2</v>
      </c>
      <c r="H725">
        <v>1</v>
      </c>
      <c r="I725">
        <v>0.8</v>
      </c>
      <c r="J725">
        <v>0.470588235294118</v>
      </c>
      <c r="K725">
        <v>0.592592592592593</v>
      </c>
      <c r="L725">
        <v>0.9</v>
      </c>
      <c r="M725">
        <v>-0.1</v>
      </c>
      <c r="N725">
        <v>0.45</v>
      </c>
    </row>
    <row r="726" spans="1:14">
      <c r="A726" s="7">
        <v>724</v>
      </c>
      <c r="B726">
        <v>724</v>
      </c>
      <c r="C726">
        <v>0.498004078865051</v>
      </c>
      <c r="D726">
        <v>0.106854915618896</v>
      </c>
      <c r="E726">
        <v>10</v>
      </c>
      <c r="F726">
        <v>5</v>
      </c>
      <c r="G726">
        <v>0</v>
      </c>
      <c r="H726">
        <v>5</v>
      </c>
      <c r="I726">
        <v>1</v>
      </c>
      <c r="J726">
        <v>0.666666666666667</v>
      </c>
      <c r="K726">
        <v>0.8</v>
      </c>
      <c r="L726">
        <v>0.5</v>
      </c>
      <c r="M726">
        <v>0.5</v>
      </c>
      <c r="N726">
        <v>0.75</v>
      </c>
    </row>
    <row r="727" spans="1:14">
      <c r="A727" s="7">
        <v>725</v>
      </c>
      <c r="B727">
        <v>725</v>
      </c>
      <c r="C727">
        <v>0.803259372711182</v>
      </c>
      <c r="D727">
        <v>0.191452741622925</v>
      </c>
      <c r="E727">
        <v>9</v>
      </c>
      <c r="F727">
        <v>5</v>
      </c>
      <c r="G727">
        <v>1</v>
      </c>
      <c r="H727">
        <v>5</v>
      </c>
      <c r="I727">
        <v>0.9</v>
      </c>
      <c r="J727">
        <v>0.642857142857143</v>
      </c>
      <c r="K727">
        <v>0.75</v>
      </c>
      <c r="L727">
        <v>0.5</v>
      </c>
      <c r="M727">
        <v>0.4</v>
      </c>
      <c r="N727">
        <v>0.7</v>
      </c>
    </row>
    <row r="728" spans="1:14">
      <c r="A728" s="7">
        <v>726</v>
      </c>
      <c r="B728">
        <v>726</v>
      </c>
      <c r="C728">
        <v>0.496374607086182</v>
      </c>
      <c r="D728">
        <v>0.120480537414551</v>
      </c>
      <c r="E728">
        <v>4</v>
      </c>
      <c r="F728">
        <v>6</v>
      </c>
      <c r="G728">
        <v>6</v>
      </c>
      <c r="H728">
        <v>4</v>
      </c>
      <c r="I728">
        <v>0.4</v>
      </c>
      <c r="J728">
        <v>0.4</v>
      </c>
      <c r="K728">
        <v>0.4</v>
      </c>
      <c r="L728">
        <v>0.6</v>
      </c>
      <c r="M728">
        <v>-0.2</v>
      </c>
      <c r="N728">
        <v>0.4</v>
      </c>
    </row>
    <row r="729" spans="1:14">
      <c r="A729" s="7">
        <v>727</v>
      </c>
      <c r="B729">
        <v>727</v>
      </c>
      <c r="C729">
        <v>0.618215918540955</v>
      </c>
      <c r="D729">
        <v>0.194237232208252</v>
      </c>
      <c r="E729">
        <v>10</v>
      </c>
      <c r="F729">
        <v>2</v>
      </c>
      <c r="G729">
        <v>0</v>
      </c>
      <c r="H729">
        <v>8</v>
      </c>
      <c r="I729">
        <v>1</v>
      </c>
      <c r="J729">
        <v>0.833333333333333</v>
      </c>
      <c r="K729">
        <v>0.909090909090909</v>
      </c>
      <c r="L729">
        <v>0.2</v>
      </c>
      <c r="M729">
        <v>0.8</v>
      </c>
      <c r="N729">
        <v>0.9</v>
      </c>
    </row>
    <row r="730" spans="1:14">
      <c r="A730" s="7">
        <v>728</v>
      </c>
      <c r="B730">
        <v>728</v>
      </c>
      <c r="C730">
        <v>0.690316200256348</v>
      </c>
      <c r="D730">
        <v>0.11410391330719</v>
      </c>
      <c r="E730">
        <v>9</v>
      </c>
      <c r="F730">
        <v>4</v>
      </c>
      <c r="G730">
        <v>1</v>
      </c>
      <c r="H730">
        <v>6</v>
      </c>
      <c r="I730">
        <v>0.9</v>
      </c>
      <c r="J730">
        <v>0.692307692307692</v>
      </c>
      <c r="K730">
        <v>0.782608695652174</v>
      </c>
      <c r="L730">
        <v>0.4</v>
      </c>
      <c r="M730">
        <v>0.5</v>
      </c>
      <c r="N730">
        <v>0.75</v>
      </c>
    </row>
    <row r="731" spans="1:14">
      <c r="A731" s="7">
        <v>729</v>
      </c>
      <c r="B731">
        <v>729</v>
      </c>
      <c r="C731">
        <v>0.621175289154053</v>
      </c>
      <c r="D731">
        <v>0.0874553918838501</v>
      </c>
      <c r="E731">
        <v>9</v>
      </c>
      <c r="F731">
        <v>4</v>
      </c>
      <c r="G731">
        <v>1</v>
      </c>
      <c r="H731">
        <v>6</v>
      </c>
      <c r="I731">
        <v>0.9</v>
      </c>
      <c r="J731">
        <v>0.692307692307692</v>
      </c>
      <c r="K731">
        <v>0.782608695652174</v>
      </c>
      <c r="L731">
        <v>0.4</v>
      </c>
      <c r="M731">
        <v>0.5</v>
      </c>
      <c r="N731">
        <v>0.75</v>
      </c>
    </row>
    <row r="732" spans="1:14">
      <c r="A732" s="7">
        <v>730</v>
      </c>
      <c r="B732">
        <v>730</v>
      </c>
      <c r="C732">
        <v>0.890325307846069</v>
      </c>
      <c r="D732">
        <v>0.0865664482116699</v>
      </c>
      <c r="E732">
        <v>8</v>
      </c>
      <c r="F732">
        <v>8</v>
      </c>
      <c r="G732">
        <v>2</v>
      </c>
      <c r="H732">
        <v>2</v>
      </c>
      <c r="I732">
        <v>0.8</v>
      </c>
      <c r="J732">
        <v>0.5</v>
      </c>
      <c r="K732">
        <v>0.615384615384615</v>
      </c>
      <c r="L732">
        <v>0.8</v>
      </c>
      <c r="M732">
        <v>0</v>
      </c>
      <c r="N732">
        <v>0.5</v>
      </c>
    </row>
    <row r="733" spans="1:14">
      <c r="A733" s="7">
        <v>731</v>
      </c>
      <c r="B733">
        <v>731</v>
      </c>
      <c r="C733">
        <v>0.710972428321838</v>
      </c>
      <c r="D733">
        <v>0.113817811012268</v>
      </c>
      <c r="E733">
        <v>8</v>
      </c>
      <c r="F733">
        <v>7</v>
      </c>
      <c r="G733">
        <v>2</v>
      </c>
      <c r="H733">
        <v>3</v>
      </c>
      <c r="I733">
        <v>0.8</v>
      </c>
      <c r="J733">
        <v>0.533333333333333</v>
      </c>
      <c r="K733">
        <v>0.64</v>
      </c>
      <c r="L733">
        <v>0.7</v>
      </c>
      <c r="M733">
        <v>0.1</v>
      </c>
      <c r="N733">
        <v>0.55</v>
      </c>
    </row>
    <row r="734" spans="1:14">
      <c r="A734" s="7">
        <v>732</v>
      </c>
      <c r="B734">
        <v>732</v>
      </c>
      <c r="C734">
        <v>0.594576597213745</v>
      </c>
      <c r="D734">
        <v>0.153135180473328</v>
      </c>
      <c r="E734">
        <v>5</v>
      </c>
      <c r="F734">
        <v>6</v>
      </c>
      <c r="G734">
        <v>5</v>
      </c>
      <c r="H734">
        <v>4</v>
      </c>
      <c r="I734">
        <v>0.5</v>
      </c>
      <c r="J734">
        <v>0.454545454545454</v>
      </c>
      <c r="K734">
        <v>0.476190476190476</v>
      </c>
      <c r="L734">
        <v>0.6</v>
      </c>
      <c r="M734">
        <v>-0.1</v>
      </c>
      <c r="N734">
        <v>0.45</v>
      </c>
    </row>
    <row r="735" spans="1:14">
      <c r="A735" s="7">
        <v>733</v>
      </c>
      <c r="B735">
        <v>733</v>
      </c>
      <c r="C735">
        <v>0.637650489807129</v>
      </c>
      <c r="D735">
        <v>0.121937870979309</v>
      </c>
      <c r="E735">
        <v>7</v>
      </c>
      <c r="F735">
        <v>5</v>
      </c>
      <c r="G735">
        <v>3</v>
      </c>
      <c r="H735">
        <v>5</v>
      </c>
      <c r="I735">
        <v>0.7</v>
      </c>
      <c r="J735">
        <v>0.583333333333333</v>
      </c>
      <c r="K735">
        <v>0.636363636363636</v>
      </c>
      <c r="L735">
        <v>0.5</v>
      </c>
      <c r="M735">
        <v>0.2</v>
      </c>
      <c r="N735">
        <v>0.6</v>
      </c>
    </row>
    <row r="736" spans="1:14">
      <c r="A736" s="7">
        <v>734</v>
      </c>
      <c r="B736">
        <v>734</v>
      </c>
      <c r="C736">
        <v>0.534730076789856</v>
      </c>
      <c r="D736">
        <v>0.167190194129944</v>
      </c>
      <c r="E736">
        <v>9</v>
      </c>
      <c r="F736">
        <v>5</v>
      </c>
      <c r="G736">
        <v>1</v>
      </c>
      <c r="H736">
        <v>5</v>
      </c>
      <c r="I736">
        <v>0.9</v>
      </c>
      <c r="J736">
        <v>0.642857142857143</v>
      </c>
      <c r="K736">
        <v>0.75</v>
      </c>
      <c r="L736">
        <v>0.5</v>
      </c>
      <c r="M736">
        <v>0.4</v>
      </c>
      <c r="N736">
        <v>0.7</v>
      </c>
    </row>
    <row r="737" spans="1:14">
      <c r="A737" s="7">
        <v>735</v>
      </c>
      <c r="B737">
        <v>735</v>
      </c>
      <c r="C737">
        <v>0.665870547294617</v>
      </c>
      <c r="D737">
        <v>0.160851716995239</v>
      </c>
      <c r="E737">
        <v>8</v>
      </c>
      <c r="F737">
        <v>6</v>
      </c>
      <c r="G737">
        <v>2</v>
      </c>
      <c r="H737">
        <v>4</v>
      </c>
      <c r="I737">
        <v>0.8</v>
      </c>
      <c r="J737">
        <v>0.571428571428572</v>
      </c>
      <c r="K737">
        <v>0.666666666666667</v>
      </c>
      <c r="L737">
        <v>0.6</v>
      </c>
      <c r="M737">
        <v>0.2</v>
      </c>
      <c r="N737">
        <v>0.6</v>
      </c>
    </row>
    <row r="738" spans="1:14">
      <c r="A738" s="7">
        <v>736</v>
      </c>
      <c r="B738">
        <v>736</v>
      </c>
      <c r="C738">
        <v>0.558700561523437</v>
      </c>
      <c r="D738">
        <v>0.0735324621200562</v>
      </c>
      <c r="E738">
        <v>9</v>
      </c>
      <c r="F738">
        <v>5</v>
      </c>
      <c r="G738">
        <v>1</v>
      </c>
      <c r="H738">
        <v>5</v>
      </c>
      <c r="I738">
        <v>0.9</v>
      </c>
      <c r="J738">
        <v>0.642857142857143</v>
      </c>
      <c r="K738">
        <v>0.75</v>
      </c>
      <c r="L738">
        <v>0.5</v>
      </c>
      <c r="M738">
        <v>0.4</v>
      </c>
      <c r="N738">
        <v>0.7</v>
      </c>
    </row>
    <row r="739" spans="1:14">
      <c r="A739" s="7">
        <v>737</v>
      </c>
      <c r="B739">
        <v>737</v>
      </c>
      <c r="C739">
        <v>0.606427550315857</v>
      </c>
      <c r="D739">
        <v>0.127275466918945</v>
      </c>
      <c r="E739">
        <v>9</v>
      </c>
      <c r="F739">
        <v>6</v>
      </c>
      <c r="G739">
        <v>1</v>
      </c>
      <c r="H739">
        <v>4</v>
      </c>
      <c r="I739">
        <v>0.9</v>
      </c>
      <c r="J739">
        <v>0.6</v>
      </c>
      <c r="K739">
        <v>0.72</v>
      </c>
      <c r="L739">
        <v>0.6</v>
      </c>
      <c r="M739">
        <v>0.3</v>
      </c>
      <c r="N739">
        <v>0.65</v>
      </c>
    </row>
    <row r="740" spans="1:14">
      <c r="A740" s="7">
        <v>738</v>
      </c>
      <c r="B740">
        <v>738</v>
      </c>
      <c r="C740">
        <v>0.676443219184875</v>
      </c>
      <c r="D740">
        <v>0.130712628364563</v>
      </c>
      <c r="E740">
        <v>9</v>
      </c>
      <c r="F740">
        <v>6</v>
      </c>
      <c r="G740">
        <v>1</v>
      </c>
      <c r="H740">
        <v>4</v>
      </c>
      <c r="I740">
        <v>0.9</v>
      </c>
      <c r="J740">
        <v>0.6</v>
      </c>
      <c r="K740">
        <v>0.72</v>
      </c>
      <c r="L740">
        <v>0.6</v>
      </c>
      <c r="M740">
        <v>0.3</v>
      </c>
      <c r="N740">
        <v>0.65</v>
      </c>
    </row>
    <row r="741" spans="1:14">
      <c r="A741" s="7">
        <v>739</v>
      </c>
      <c r="B741">
        <v>739</v>
      </c>
      <c r="C741">
        <v>0.682813167572021</v>
      </c>
      <c r="D741">
        <v>0.105817914009094</v>
      </c>
      <c r="E741">
        <v>10</v>
      </c>
      <c r="F741">
        <v>1</v>
      </c>
      <c r="G741">
        <v>0</v>
      </c>
      <c r="H741">
        <v>9</v>
      </c>
      <c r="I741">
        <v>1</v>
      </c>
      <c r="J741">
        <v>0.909090909090909</v>
      </c>
      <c r="K741">
        <v>0.952380952380952</v>
      </c>
      <c r="L741">
        <v>0.1</v>
      </c>
      <c r="M741">
        <v>0.9</v>
      </c>
      <c r="N741">
        <v>0.95</v>
      </c>
    </row>
    <row r="742" spans="1:14">
      <c r="A742" s="7">
        <v>740</v>
      </c>
      <c r="B742">
        <v>740</v>
      </c>
      <c r="C742">
        <v>0.675251960754395</v>
      </c>
      <c r="D742">
        <v>0.111318230628967</v>
      </c>
      <c r="E742">
        <v>10</v>
      </c>
      <c r="F742">
        <v>2</v>
      </c>
      <c r="G742">
        <v>0</v>
      </c>
      <c r="H742">
        <v>8</v>
      </c>
      <c r="I742">
        <v>1</v>
      </c>
      <c r="J742">
        <v>0.833333333333333</v>
      </c>
      <c r="K742">
        <v>0.909090909090909</v>
      </c>
      <c r="L742">
        <v>0.2</v>
      </c>
      <c r="M742">
        <v>0.8</v>
      </c>
      <c r="N742">
        <v>0.9</v>
      </c>
    </row>
    <row r="743" spans="1:14">
      <c r="A743" s="7">
        <v>741</v>
      </c>
      <c r="B743">
        <v>741</v>
      </c>
      <c r="C743">
        <v>0.636011719703674</v>
      </c>
      <c r="D743">
        <v>0.135664343833923</v>
      </c>
      <c r="E743">
        <v>8</v>
      </c>
      <c r="F743">
        <v>4</v>
      </c>
      <c r="G743">
        <v>2</v>
      </c>
      <c r="H743">
        <v>6</v>
      </c>
      <c r="I743">
        <v>0.8</v>
      </c>
      <c r="J743">
        <v>0.666666666666667</v>
      </c>
      <c r="K743">
        <v>0.727272727272727</v>
      </c>
      <c r="L743">
        <v>0.4</v>
      </c>
      <c r="M743">
        <v>0.4</v>
      </c>
      <c r="N743">
        <v>0.7</v>
      </c>
    </row>
    <row r="744" spans="1:14">
      <c r="A744" s="7">
        <v>742</v>
      </c>
      <c r="B744">
        <v>742</v>
      </c>
      <c r="C744">
        <v>0.750622987747192</v>
      </c>
      <c r="D744">
        <v>0.157911658287048</v>
      </c>
      <c r="E744">
        <v>8</v>
      </c>
      <c r="F744">
        <v>5</v>
      </c>
      <c r="G744">
        <v>2</v>
      </c>
      <c r="H744">
        <v>5</v>
      </c>
      <c r="I744">
        <v>0.8</v>
      </c>
      <c r="J744">
        <v>0.615384615384615</v>
      </c>
      <c r="K744">
        <v>0.695652173913043</v>
      </c>
      <c r="L744">
        <v>0.5</v>
      </c>
      <c r="M744">
        <v>0.3</v>
      </c>
      <c r="N744">
        <v>0.65</v>
      </c>
    </row>
    <row r="745" spans="1:14">
      <c r="A745" s="7">
        <v>743</v>
      </c>
      <c r="B745">
        <v>743</v>
      </c>
      <c r="C745">
        <v>0.812583208084106</v>
      </c>
      <c r="D745">
        <v>0.160370707511902</v>
      </c>
      <c r="E745">
        <v>9</v>
      </c>
      <c r="F745">
        <v>5</v>
      </c>
      <c r="G745">
        <v>1</v>
      </c>
      <c r="H745">
        <v>5</v>
      </c>
      <c r="I745">
        <v>0.9</v>
      </c>
      <c r="J745">
        <v>0.642857142857143</v>
      </c>
      <c r="K745">
        <v>0.75</v>
      </c>
      <c r="L745">
        <v>0.5</v>
      </c>
      <c r="M745">
        <v>0.4</v>
      </c>
      <c r="N745">
        <v>0.7</v>
      </c>
    </row>
    <row r="746" spans="1:14">
      <c r="A746" s="7">
        <v>744</v>
      </c>
      <c r="B746">
        <v>744</v>
      </c>
      <c r="C746">
        <v>0.589840054512024</v>
      </c>
      <c r="D746">
        <v>0.148994445800781</v>
      </c>
      <c r="E746">
        <v>8</v>
      </c>
      <c r="F746">
        <v>4</v>
      </c>
      <c r="G746">
        <v>2</v>
      </c>
      <c r="H746">
        <v>6</v>
      </c>
      <c r="I746">
        <v>0.8</v>
      </c>
      <c r="J746">
        <v>0.666666666666667</v>
      </c>
      <c r="K746">
        <v>0.727272727272727</v>
      </c>
      <c r="L746">
        <v>0.4</v>
      </c>
      <c r="M746">
        <v>0.4</v>
      </c>
      <c r="N746">
        <v>0.7</v>
      </c>
    </row>
    <row r="747" spans="1:14">
      <c r="A747" s="7">
        <v>745</v>
      </c>
      <c r="B747">
        <v>745</v>
      </c>
      <c r="C747">
        <v>0.683122754096985</v>
      </c>
      <c r="D747">
        <v>0.185926675796509</v>
      </c>
      <c r="E747">
        <v>7</v>
      </c>
      <c r="F747">
        <v>8</v>
      </c>
      <c r="G747">
        <v>3</v>
      </c>
      <c r="H747">
        <v>2</v>
      </c>
      <c r="I747">
        <v>0.7</v>
      </c>
      <c r="J747">
        <v>0.466666666666667</v>
      </c>
      <c r="K747">
        <v>0.56</v>
      </c>
      <c r="L747">
        <v>0.8</v>
      </c>
      <c r="M747">
        <v>-0.1</v>
      </c>
      <c r="N747">
        <v>0.45</v>
      </c>
    </row>
    <row r="748" spans="1:14">
      <c r="A748" s="7">
        <v>746</v>
      </c>
      <c r="B748">
        <v>746</v>
      </c>
      <c r="C748">
        <v>0.680225491523743</v>
      </c>
      <c r="D748">
        <v>0.0561617612838745</v>
      </c>
      <c r="E748">
        <v>8</v>
      </c>
      <c r="F748">
        <v>3</v>
      </c>
      <c r="G748">
        <v>2</v>
      </c>
      <c r="H748">
        <v>7</v>
      </c>
      <c r="I748">
        <v>0.8</v>
      </c>
      <c r="J748">
        <v>0.727272727272727</v>
      </c>
      <c r="K748">
        <v>0.761904761904762</v>
      </c>
      <c r="L748">
        <v>0.3</v>
      </c>
      <c r="M748">
        <v>0.5</v>
      </c>
      <c r="N748">
        <v>0.75</v>
      </c>
    </row>
    <row r="749" spans="1:14">
      <c r="A749" s="7">
        <v>747</v>
      </c>
      <c r="B749">
        <v>747</v>
      </c>
      <c r="C749">
        <v>0.617869973182678</v>
      </c>
      <c r="D749">
        <v>0.135771632194519</v>
      </c>
      <c r="E749">
        <v>8</v>
      </c>
      <c r="F749">
        <v>2</v>
      </c>
      <c r="G749">
        <v>2</v>
      </c>
      <c r="H749">
        <v>8</v>
      </c>
      <c r="I749">
        <v>0.8</v>
      </c>
      <c r="J749">
        <v>0.8</v>
      </c>
      <c r="K749">
        <v>0.8</v>
      </c>
      <c r="L749">
        <v>0.2</v>
      </c>
      <c r="M749">
        <v>0.6</v>
      </c>
      <c r="N749">
        <v>0.8</v>
      </c>
    </row>
    <row r="750" spans="1:14">
      <c r="A750" s="7">
        <v>748</v>
      </c>
      <c r="B750">
        <v>748</v>
      </c>
      <c r="C750">
        <v>0.553632020950317</v>
      </c>
      <c r="D750">
        <v>0.147036671638489</v>
      </c>
      <c r="E750">
        <v>9</v>
      </c>
      <c r="F750">
        <v>4</v>
      </c>
      <c r="G750">
        <v>1</v>
      </c>
      <c r="H750">
        <v>6</v>
      </c>
      <c r="I750">
        <v>0.9</v>
      </c>
      <c r="J750">
        <v>0.692307692307692</v>
      </c>
      <c r="K750">
        <v>0.782608695652174</v>
      </c>
      <c r="L750">
        <v>0.4</v>
      </c>
      <c r="M750">
        <v>0.5</v>
      </c>
      <c r="N750">
        <v>0.75</v>
      </c>
    </row>
    <row r="751" spans="1:14">
      <c r="A751" s="7">
        <v>749</v>
      </c>
      <c r="B751">
        <v>749</v>
      </c>
      <c r="C751">
        <v>0.619569301605225</v>
      </c>
      <c r="D751">
        <v>0.0950485467910767</v>
      </c>
      <c r="E751">
        <v>9</v>
      </c>
      <c r="F751">
        <v>2</v>
      </c>
      <c r="G751">
        <v>1</v>
      </c>
      <c r="H751">
        <v>8</v>
      </c>
      <c r="I751">
        <v>0.9</v>
      </c>
      <c r="J751">
        <v>0.818181818181818</v>
      </c>
      <c r="K751">
        <v>0.857142857142857</v>
      </c>
      <c r="L751">
        <v>0.2</v>
      </c>
      <c r="M751">
        <v>0.7</v>
      </c>
      <c r="N751">
        <v>0.85</v>
      </c>
    </row>
    <row r="752" spans="1:14">
      <c r="A752" s="7">
        <v>750</v>
      </c>
      <c r="B752">
        <v>750</v>
      </c>
      <c r="C752">
        <v>0.750151753425598</v>
      </c>
      <c r="D752">
        <v>0.141588926315308</v>
      </c>
      <c r="E752">
        <v>9</v>
      </c>
      <c r="F752">
        <v>3</v>
      </c>
      <c r="G752">
        <v>1</v>
      </c>
      <c r="H752">
        <v>7</v>
      </c>
      <c r="I752">
        <v>0.9</v>
      </c>
      <c r="J752">
        <v>0.75</v>
      </c>
      <c r="K752">
        <v>0.818181818181818</v>
      </c>
      <c r="L752">
        <v>0.3</v>
      </c>
      <c r="M752">
        <v>0.6</v>
      </c>
      <c r="N752">
        <v>0.8</v>
      </c>
    </row>
    <row r="753" spans="1:14">
      <c r="A753" s="7">
        <v>751</v>
      </c>
      <c r="B753">
        <v>751</v>
      </c>
      <c r="C753">
        <v>0.627522468566895</v>
      </c>
      <c r="D753">
        <v>0.0853418111801147</v>
      </c>
      <c r="E753">
        <v>9</v>
      </c>
      <c r="F753">
        <v>3</v>
      </c>
      <c r="G753">
        <v>1</v>
      </c>
      <c r="H753">
        <v>7</v>
      </c>
      <c r="I753">
        <v>0.9</v>
      </c>
      <c r="J753">
        <v>0.75</v>
      </c>
      <c r="K753">
        <v>0.818181818181818</v>
      </c>
      <c r="L753">
        <v>0.3</v>
      </c>
      <c r="M753">
        <v>0.6</v>
      </c>
      <c r="N753">
        <v>0.8</v>
      </c>
    </row>
    <row r="754" spans="1:14">
      <c r="A754" s="7">
        <v>752</v>
      </c>
      <c r="B754">
        <v>752</v>
      </c>
      <c r="C754">
        <v>0.678924798965454</v>
      </c>
      <c r="D754">
        <v>0.1582852602005</v>
      </c>
      <c r="E754">
        <v>7</v>
      </c>
      <c r="F754">
        <v>5</v>
      </c>
      <c r="G754">
        <v>3</v>
      </c>
      <c r="H754">
        <v>5</v>
      </c>
      <c r="I754">
        <v>0.7</v>
      </c>
      <c r="J754">
        <v>0.583333333333333</v>
      </c>
      <c r="K754">
        <v>0.636363636363636</v>
      </c>
      <c r="L754">
        <v>0.5</v>
      </c>
      <c r="M754">
        <v>0.2</v>
      </c>
      <c r="N754">
        <v>0.6</v>
      </c>
    </row>
    <row r="755" spans="1:14">
      <c r="A755" s="7">
        <v>753</v>
      </c>
      <c r="B755">
        <v>753</v>
      </c>
      <c r="C755">
        <v>0.498315334320068</v>
      </c>
      <c r="D755">
        <v>0.0587717294692993</v>
      </c>
      <c r="E755">
        <v>8</v>
      </c>
      <c r="F755">
        <v>4</v>
      </c>
      <c r="G755">
        <v>2</v>
      </c>
      <c r="H755">
        <v>6</v>
      </c>
      <c r="I755">
        <v>0.8</v>
      </c>
      <c r="J755">
        <v>0.666666666666667</v>
      </c>
      <c r="K755">
        <v>0.727272727272727</v>
      </c>
      <c r="L755">
        <v>0.4</v>
      </c>
      <c r="M755">
        <v>0.4</v>
      </c>
      <c r="N755">
        <v>0.7</v>
      </c>
    </row>
    <row r="756" spans="1:14">
      <c r="A756" s="7">
        <v>754</v>
      </c>
      <c r="B756">
        <v>754</v>
      </c>
      <c r="C756">
        <v>0.648199319839478</v>
      </c>
      <c r="D756">
        <v>0.176639199256897</v>
      </c>
      <c r="E756">
        <v>7</v>
      </c>
      <c r="F756">
        <v>5</v>
      </c>
      <c r="G756">
        <v>3</v>
      </c>
      <c r="H756">
        <v>5</v>
      </c>
      <c r="I756">
        <v>0.7</v>
      </c>
      <c r="J756">
        <v>0.583333333333333</v>
      </c>
      <c r="K756">
        <v>0.636363636363636</v>
      </c>
      <c r="L756">
        <v>0.5</v>
      </c>
      <c r="M756">
        <v>0.2</v>
      </c>
      <c r="N756">
        <v>0.6</v>
      </c>
    </row>
    <row r="757" spans="1:14">
      <c r="A757" s="7">
        <v>755</v>
      </c>
      <c r="B757">
        <v>755</v>
      </c>
      <c r="C757">
        <v>0.689755201339722</v>
      </c>
      <c r="D757">
        <v>0.128807067871094</v>
      </c>
      <c r="E757">
        <v>8</v>
      </c>
      <c r="F757">
        <v>6</v>
      </c>
      <c r="G757">
        <v>2</v>
      </c>
      <c r="H757">
        <v>4</v>
      </c>
      <c r="I757">
        <v>0.8</v>
      </c>
      <c r="J757">
        <v>0.571428571428572</v>
      </c>
      <c r="K757">
        <v>0.666666666666667</v>
      </c>
      <c r="L757">
        <v>0.6</v>
      </c>
      <c r="M757">
        <v>0.2</v>
      </c>
      <c r="N757">
        <v>0.6</v>
      </c>
    </row>
    <row r="758" spans="1:14">
      <c r="A758" s="7">
        <v>756</v>
      </c>
      <c r="B758">
        <v>756</v>
      </c>
      <c r="C758">
        <v>0.690647840499878</v>
      </c>
      <c r="D758">
        <v>0.0593792200088501</v>
      </c>
      <c r="E758">
        <v>9</v>
      </c>
      <c r="F758">
        <v>6</v>
      </c>
      <c r="G758">
        <v>1</v>
      </c>
      <c r="H758">
        <v>4</v>
      </c>
      <c r="I758">
        <v>0.9</v>
      </c>
      <c r="J758">
        <v>0.6</v>
      </c>
      <c r="K758">
        <v>0.72</v>
      </c>
      <c r="L758">
        <v>0.6</v>
      </c>
      <c r="M758">
        <v>0.3</v>
      </c>
      <c r="N758">
        <v>0.65</v>
      </c>
    </row>
    <row r="759" spans="1:14">
      <c r="A759" s="7">
        <v>757</v>
      </c>
      <c r="B759">
        <v>757</v>
      </c>
      <c r="C759">
        <v>0.712930560112</v>
      </c>
      <c r="D759">
        <v>0.177858114242554</v>
      </c>
      <c r="E759">
        <v>9</v>
      </c>
      <c r="F759">
        <v>5</v>
      </c>
      <c r="G759">
        <v>1</v>
      </c>
      <c r="H759">
        <v>5</v>
      </c>
      <c r="I759">
        <v>0.9</v>
      </c>
      <c r="J759">
        <v>0.642857142857143</v>
      </c>
      <c r="K759">
        <v>0.75</v>
      </c>
      <c r="L759">
        <v>0.5</v>
      </c>
      <c r="M759">
        <v>0.4</v>
      </c>
      <c r="N759">
        <v>0.7</v>
      </c>
    </row>
    <row r="760" spans="1:14">
      <c r="A760" s="7">
        <v>758</v>
      </c>
      <c r="B760">
        <v>758</v>
      </c>
      <c r="C760">
        <v>0.611957550048828</v>
      </c>
      <c r="D760">
        <v>0.129344582557678</v>
      </c>
      <c r="E760">
        <v>6</v>
      </c>
      <c r="F760">
        <v>5</v>
      </c>
      <c r="G760">
        <v>4</v>
      </c>
      <c r="H760">
        <v>5</v>
      </c>
      <c r="I760">
        <v>0.6</v>
      </c>
      <c r="J760">
        <v>0.545454545454545</v>
      </c>
      <c r="K760">
        <v>0.571428571428571</v>
      </c>
      <c r="L760">
        <v>0.5</v>
      </c>
      <c r="M760">
        <v>0.1</v>
      </c>
      <c r="N760">
        <v>0.55</v>
      </c>
    </row>
    <row r="761" spans="1:14">
      <c r="A761" s="7">
        <v>759</v>
      </c>
      <c r="B761">
        <v>759</v>
      </c>
      <c r="C761">
        <v>0.554239749908447</v>
      </c>
      <c r="D761">
        <v>0.084007740020752</v>
      </c>
      <c r="E761">
        <v>8</v>
      </c>
      <c r="F761">
        <v>2</v>
      </c>
      <c r="G761">
        <v>2</v>
      </c>
      <c r="H761">
        <v>8</v>
      </c>
      <c r="I761">
        <v>0.8</v>
      </c>
      <c r="J761">
        <v>0.8</v>
      </c>
      <c r="K761">
        <v>0.8</v>
      </c>
      <c r="L761">
        <v>0.2</v>
      </c>
      <c r="M761">
        <v>0.6</v>
      </c>
      <c r="N761">
        <v>0.8</v>
      </c>
    </row>
    <row r="762" spans="1:14">
      <c r="A762" s="7">
        <v>760</v>
      </c>
      <c r="B762">
        <v>760</v>
      </c>
      <c r="C762">
        <v>0.688011646270752</v>
      </c>
      <c r="D762">
        <v>0.136356949806213</v>
      </c>
      <c r="E762">
        <v>8</v>
      </c>
      <c r="F762">
        <v>5</v>
      </c>
      <c r="G762">
        <v>2</v>
      </c>
      <c r="H762">
        <v>5</v>
      </c>
      <c r="I762">
        <v>0.8</v>
      </c>
      <c r="J762">
        <v>0.615384615384615</v>
      </c>
      <c r="K762">
        <v>0.695652173913043</v>
      </c>
      <c r="L762">
        <v>0.5</v>
      </c>
      <c r="M762">
        <v>0.3</v>
      </c>
      <c r="N762">
        <v>0.65</v>
      </c>
    </row>
    <row r="763" spans="1:14">
      <c r="A763" s="7">
        <v>761</v>
      </c>
      <c r="B763">
        <v>761</v>
      </c>
      <c r="C763">
        <v>0.428648948669434</v>
      </c>
      <c r="D763">
        <v>0.0264314413070679</v>
      </c>
      <c r="E763">
        <v>9</v>
      </c>
      <c r="F763">
        <v>4</v>
      </c>
      <c r="G763">
        <v>1</v>
      </c>
      <c r="H763">
        <v>6</v>
      </c>
      <c r="I763">
        <v>0.9</v>
      </c>
      <c r="J763">
        <v>0.692307692307692</v>
      </c>
      <c r="K763">
        <v>0.782608695652174</v>
      </c>
      <c r="L763">
        <v>0.4</v>
      </c>
      <c r="M763">
        <v>0.5</v>
      </c>
      <c r="N763">
        <v>0.75</v>
      </c>
    </row>
    <row r="764" spans="1:14">
      <c r="A764" s="7">
        <v>762</v>
      </c>
      <c r="B764">
        <v>762</v>
      </c>
      <c r="C764">
        <v>0.657448887825012</v>
      </c>
      <c r="D764">
        <v>0.104537844657898</v>
      </c>
      <c r="E764">
        <v>8</v>
      </c>
      <c r="F764">
        <v>6</v>
      </c>
      <c r="G764">
        <v>2</v>
      </c>
      <c r="H764">
        <v>4</v>
      </c>
      <c r="I764">
        <v>0.8</v>
      </c>
      <c r="J764">
        <v>0.571428571428572</v>
      </c>
      <c r="K764">
        <v>0.666666666666667</v>
      </c>
      <c r="L764">
        <v>0.6</v>
      </c>
      <c r="M764">
        <v>0.2</v>
      </c>
      <c r="N764">
        <v>0.6</v>
      </c>
    </row>
    <row r="765" spans="1:14">
      <c r="A765" s="7">
        <v>763</v>
      </c>
      <c r="B765">
        <v>763</v>
      </c>
      <c r="C765">
        <v>0.619324445724487</v>
      </c>
      <c r="D765">
        <v>0.117593646049499</v>
      </c>
      <c r="E765">
        <v>9</v>
      </c>
      <c r="F765">
        <v>5</v>
      </c>
      <c r="G765">
        <v>1</v>
      </c>
      <c r="H765">
        <v>5</v>
      </c>
      <c r="I765">
        <v>0.9</v>
      </c>
      <c r="J765">
        <v>0.642857142857143</v>
      </c>
      <c r="K765">
        <v>0.75</v>
      </c>
      <c r="L765">
        <v>0.5</v>
      </c>
      <c r="M765">
        <v>0.4</v>
      </c>
      <c r="N765">
        <v>0.7</v>
      </c>
    </row>
    <row r="766" spans="1:14">
      <c r="A766" s="7">
        <v>764</v>
      </c>
      <c r="B766">
        <v>764</v>
      </c>
      <c r="C766">
        <v>0.770396113395691</v>
      </c>
      <c r="D766">
        <v>0.118025183677673</v>
      </c>
      <c r="E766">
        <v>8</v>
      </c>
      <c r="F766">
        <v>5</v>
      </c>
      <c r="G766">
        <v>2</v>
      </c>
      <c r="H766">
        <v>5</v>
      </c>
      <c r="I766">
        <v>0.8</v>
      </c>
      <c r="J766">
        <v>0.615384615384615</v>
      </c>
      <c r="K766">
        <v>0.695652173913043</v>
      </c>
      <c r="L766">
        <v>0.5</v>
      </c>
      <c r="M766">
        <v>0.3</v>
      </c>
      <c r="N766">
        <v>0.65</v>
      </c>
    </row>
    <row r="767" spans="1:14">
      <c r="A767" s="7">
        <v>765</v>
      </c>
      <c r="B767">
        <v>765</v>
      </c>
      <c r="C767">
        <v>0.557815074920654</v>
      </c>
      <c r="D767">
        <v>0.176732897758484</v>
      </c>
      <c r="E767">
        <v>7</v>
      </c>
      <c r="F767">
        <v>6</v>
      </c>
      <c r="G767">
        <v>3</v>
      </c>
      <c r="H767">
        <v>4</v>
      </c>
      <c r="I767">
        <v>0.7</v>
      </c>
      <c r="J767">
        <v>0.538461538461539</v>
      </c>
      <c r="K767">
        <v>0.608695652173913</v>
      </c>
      <c r="L767">
        <v>0.6</v>
      </c>
      <c r="M767">
        <v>0.1</v>
      </c>
      <c r="N767">
        <v>0.55</v>
      </c>
    </row>
    <row r="768" spans="1:14">
      <c r="A768" s="7">
        <v>766</v>
      </c>
      <c r="B768">
        <v>766</v>
      </c>
      <c r="C768">
        <v>0.634321689605713</v>
      </c>
      <c r="D768">
        <v>0.145667910575867</v>
      </c>
      <c r="E768">
        <v>9</v>
      </c>
      <c r="F768">
        <v>5</v>
      </c>
      <c r="G768">
        <v>1</v>
      </c>
      <c r="H768">
        <v>5</v>
      </c>
      <c r="I768">
        <v>0.9</v>
      </c>
      <c r="J768">
        <v>0.642857142857143</v>
      </c>
      <c r="K768">
        <v>0.75</v>
      </c>
      <c r="L768">
        <v>0.5</v>
      </c>
      <c r="M768">
        <v>0.4</v>
      </c>
      <c r="N768">
        <v>0.7</v>
      </c>
    </row>
    <row r="769" spans="1:14">
      <c r="A769" s="7">
        <v>767</v>
      </c>
      <c r="B769">
        <v>767</v>
      </c>
      <c r="C769">
        <v>0.679904103279114</v>
      </c>
      <c r="D769">
        <v>0.189218759536743</v>
      </c>
      <c r="E769">
        <v>7</v>
      </c>
      <c r="F769">
        <v>7</v>
      </c>
      <c r="G769">
        <v>3</v>
      </c>
      <c r="H769">
        <v>3</v>
      </c>
      <c r="I769">
        <v>0.7</v>
      </c>
      <c r="J769">
        <v>0.5</v>
      </c>
      <c r="K769">
        <v>0.583333333333333</v>
      </c>
      <c r="L769">
        <v>0.7</v>
      </c>
      <c r="M769">
        <v>0</v>
      </c>
      <c r="N769">
        <v>0.5</v>
      </c>
    </row>
    <row r="770" spans="1:14">
      <c r="A770" s="7">
        <v>768</v>
      </c>
      <c r="B770">
        <v>768</v>
      </c>
      <c r="C770">
        <v>0.551010966300964</v>
      </c>
      <c r="D770">
        <v>0.0996006727218628</v>
      </c>
      <c r="E770">
        <v>10</v>
      </c>
      <c r="F770">
        <v>4</v>
      </c>
      <c r="G770">
        <v>0</v>
      </c>
      <c r="H770">
        <v>6</v>
      </c>
      <c r="I770">
        <v>1</v>
      </c>
      <c r="J770">
        <v>0.714285714285714</v>
      </c>
      <c r="K770">
        <v>0.833333333333333</v>
      </c>
      <c r="L770">
        <v>0.4</v>
      </c>
      <c r="M770">
        <v>0.6</v>
      </c>
      <c r="N770">
        <v>0.8</v>
      </c>
    </row>
    <row r="771" spans="1:14">
      <c r="A771" s="7">
        <v>769</v>
      </c>
      <c r="B771">
        <v>769</v>
      </c>
      <c r="C771">
        <v>0.583063125610352</v>
      </c>
      <c r="D771">
        <v>0.129210829734802</v>
      </c>
      <c r="E771">
        <v>8</v>
      </c>
      <c r="F771">
        <v>6</v>
      </c>
      <c r="G771">
        <v>2</v>
      </c>
      <c r="H771">
        <v>4</v>
      </c>
      <c r="I771">
        <v>0.8</v>
      </c>
      <c r="J771">
        <v>0.571428571428572</v>
      </c>
      <c r="K771">
        <v>0.666666666666667</v>
      </c>
      <c r="L771">
        <v>0.6</v>
      </c>
      <c r="M771">
        <v>0.2</v>
      </c>
      <c r="N771">
        <v>0.6</v>
      </c>
    </row>
    <row r="772" spans="1:14">
      <c r="A772" s="7">
        <v>770</v>
      </c>
      <c r="B772">
        <v>770</v>
      </c>
      <c r="C772">
        <v>0.552741050720215</v>
      </c>
      <c r="D772">
        <v>0.0550574064254761</v>
      </c>
      <c r="E772">
        <v>8</v>
      </c>
      <c r="F772">
        <v>3</v>
      </c>
      <c r="G772">
        <v>2</v>
      </c>
      <c r="H772">
        <v>7</v>
      </c>
      <c r="I772">
        <v>0.8</v>
      </c>
      <c r="J772">
        <v>0.727272727272727</v>
      </c>
      <c r="K772">
        <v>0.761904761904762</v>
      </c>
      <c r="L772">
        <v>0.3</v>
      </c>
      <c r="M772">
        <v>0.5</v>
      </c>
      <c r="N772">
        <v>0.75</v>
      </c>
    </row>
    <row r="773" spans="1:14">
      <c r="A773" s="7">
        <v>771</v>
      </c>
      <c r="B773">
        <v>771</v>
      </c>
      <c r="C773">
        <v>0.753212571144104</v>
      </c>
      <c r="D773">
        <v>0.125364899635315</v>
      </c>
      <c r="E773">
        <v>10</v>
      </c>
      <c r="F773">
        <v>5</v>
      </c>
      <c r="G773">
        <v>0</v>
      </c>
      <c r="H773">
        <v>5</v>
      </c>
      <c r="I773">
        <v>1</v>
      </c>
      <c r="J773">
        <v>0.666666666666667</v>
      </c>
      <c r="K773">
        <v>0.8</v>
      </c>
      <c r="L773">
        <v>0.5</v>
      </c>
      <c r="M773">
        <v>0.5</v>
      </c>
      <c r="N773">
        <v>0.75</v>
      </c>
    </row>
    <row r="774" spans="1:14">
      <c r="A774" s="7">
        <v>772</v>
      </c>
      <c r="B774">
        <v>772</v>
      </c>
      <c r="C774">
        <v>0.622532963752747</v>
      </c>
      <c r="D774">
        <v>0.136522769927978</v>
      </c>
      <c r="E774">
        <v>9</v>
      </c>
      <c r="F774">
        <v>5</v>
      </c>
      <c r="G774">
        <v>1</v>
      </c>
      <c r="H774">
        <v>5</v>
      </c>
      <c r="I774">
        <v>0.9</v>
      </c>
      <c r="J774">
        <v>0.642857142857143</v>
      </c>
      <c r="K774">
        <v>0.75</v>
      </c>
      <c r="L774">
        <v>0.5</v>
      </c>
      <c r="M774">
        <v>0.4</v>
      </c>
      <c r="N774">
        <v>0.7</v>
      </c>
    </row>
    <row r="775" spans="1:14">
      <c r="A775" s="7">
        <v>773</v>
      </c>
      <c r="B775">
        <v>773</v>
      </c>
      <c r="C775">
        <v>0.804943203926086</v>
      </c>
      <c r="D775">
        <v>0.0974832773208618</v>
      </c>
      <c r="E775">
        <v>9</v>
      </c>
      <c r="F775">
        <v>3</v>
      </c>
      <c r="G775">
        <v>1</v>
      </c>
      <c r="H775">
        <v>7</v>
      </c>
      <c r="I775">
        <v>0.9</v>
      </c>
      <c r="J775">
        <v>0.75</v>
      </c>
      <c r="K775">
        <v>0.818181818181818</v>
      </c>
      <c r="L775">
        <v>0.3</v>
      </c>
      <c r="M775">
        <v>0.6</v>
      </c>
      <c r="N775">
        <v>0.8</v>
      </c>
    </row>
    <row r="776" spans="1:14">
      <c r="A776" s="7">
        <v>774</v>
      </c>
      <c r="B776">
        <v>774</v>
      </c>
      <c r="C776">
        <v>0.666874885559082</v>
      </c>
      <c r="D776">
        <v>0.125918030738831</v>
      </c>
      <c r="E776">
        <v>10</v>
      </c>
      <c r="F776">
        <v>4</v>
      </c>
      <c r="G776">
        <v>0</v>
      </c>
      <c r="H776">
        <v>6</v>
      </c>
      <c r="I776">
        <v>1</v>
      </c>
      <c r="J776">
        <v>0.714285714285714</v>
      </c>
      <c r="K776">
        <v>0.833333333333333</v>
      </c>
      <c r="L776">
        <v>0.4</v>
      </c>
      <c r="M776">
        <v>0.6</v>
      </c>
      <c r="N776">
        <v>0.8</v>
      </c>
    </row>
    <row r="777" spans="1:14">
      <c r="A777" s="7">
        <v>775</v>
      </c>
      <c r="B777">
        <v>775</v>
      </c>
      <c r="C777">
        <v>0.495967984199524</v>
      </c>
      <c r="D777">
        <v>0.0671756267547607</v>
      </c>
      <c r="E777">
        <v>10</v>
      </c>
      <c r="F777">
        <v>3</v>
      </c>
      <c r="G777">
        <v>0</v>
      </c>
      <c r="H777">
        <v>7</v>
      </c>
      <c r="I777">
        <v>1</v>
      </c>
      <c r="J777">
        <v>0.769230769230769</v>
      </c>
      <c r="K777">
        <v>0.869565217391304</v>
      </c>
      <c r="L777">
        <v>0.3</v>
      </c>
      <c r="M777">
        <v>0.7</v>
      </c>
      <c r="N777">
        <v>0.85</v>
      </c>
    </row>
    <row r="778" spans="1:14">
      <c r="A778" s="7">
        <v>776</v>
      </c>
      <c r="B778">
        <v>776</v>
      </c>
      <c r="C778">
        <v>0.606791138648987</v>
      </c>
      <c r="D778">
        <v>0.0375798940658569</v>
      </c>
      <c r="E778">
        <v>9</v>
      </c>
      <c r="F778">
        <v>2</v>
      </c>
      <c r="G778">
        <v>1</v>
      </c>
      <c r="H778">
        <v>8</v>
      </c>
      <c r="I778">
        <v>0.9</v>
      </c>
      <c r="J778">
        <v>0.818181818181818</v>
      </c>
      <c r="K778">
        <v>0.857142857142857</v>
      </c>
      <c r="L778">
        <v>0.2</v>
      </c>
      <c r="M778">
        <v>0.7</v>
      </c>
      <c r="N778">
        <v>0.85</v>
      </c>
    </row>
    <row r="779" spans="1:14">
      <c r="A779" s="7">
        <v>777</v>
      </c>
      <c r="B779">
        <v>777</v>
      </c>
      <c r="C779">
        <v>0.808679223060608</v>
      </c>
      <c r="D779">
        <v>0.145735383033752</v>
      </c>
      <c r="E779">
        <v>10</v>
      </c>
      <c r="F779">
        <v>3</v>
      </c>
      <c r="G779">
        <v>0</v>
      </c>
      <c r="H779">
        <v>7</v>
      </c>
      <c r="I779">
        <v>1</v>
      </c>
      <c r="J779">
        <v>0.769230769230769</v>
      </c>
      <c r="K779">
        <v>0.869565217391304</v>
      </c>
      <c r="L779">
        <v>0.3</v>
      </c>
      <c r="M779">
        <v>0.7</v>
      </c>
      <c r="N779">
        <v>0.85</v>
      </c>
    </row>
    <row r="780" spans="1:14">
      <c r="A780" s="7">
        <v>778</v>
      </c>
      <c r="B780">
        <v>778</v>
      </c>
      <c r="C780">
        <v>0.618837714195251</v>
      </c>
      <c r="D780">
        <v>0.0738418102264404</v>
      </c>
      <c r="E780">
        <v>10</v>
      </c>
      <c r="F780">
        <v>2</v>
      </c>
      <c r="G780">
        <v>0</v>
      </c>
      <c r="H780">
        <v>8</v>
      </c>
      <c r="I780">
        <v>1</v>
      </c>
      <c r="J780">
        <v>0.833333333333333</v>
      </c>
      <c r="K780">
        <v>0.909090909090909</v>
      </c>
      <c r="L780">
        <v>0.2</v>
      </c>
      <c r="M780">
        <v>0.8</v>
      </c>
      <c r="N780">
        <v>0.9</v>
      </c>
    </row>
    <row r="781" spans="1:14">
      <c r="A781" s="7">
        <v>779</v>
      </c>
      <c r="B781">
        <v>779</v>
      </c>
      <c r="C781">
        <v>0.435356974601746</v>
      </c>
      <c r="D781">
        <v>0.0533086061477661</v>
      </c>
      <c r="E781">
        <v>10</v>
      </c>
      <c r="F781">
        <v>1</v>
      </c>
      <c r="G781">
        <v>0</v>
      </c>
      <c r="H781">
        <v>9</v>
      </c>
      <c r="I781">
        <v>1</v>
      </c>
      <c r="J781">
        <v>0.909090909090909</v>
      </c>
      <c r="K781">
        <v>0.952380952380952</v>
      </c>
      <c r="L781">
        <v>0.1</v>
      </c>
      <c r="M781">
        <v>0.9</v>
      </c>
      <c r="N781">
        <v>0.95</v>
      </c>
    </row>
    <row r="782" spans="1:14">
      <c r="A782" s="7">
        <v>780</v>
      </c>
      <c r="B782">
        <v>780</v>
      </c>
      <c r="C782">
        <v>0.700768947601318</v>
      </c>
      <c r="D782">
        <v>0.0417674779891968</v>
      </c>
      <c r="E782">
        <v>8</v>
      </c>
      <c r="F782">
        <v>6</v>
      </c>
      <c r="G782">
        <v>2</v>
      </c>
      <c r="H782">
        <v>4</v>
      </c>
      <c r="I782">
        <v>0.8</v>
      </c>
      <c r="J782">
        <v>0.571428571428572</v>
      </c>
      <c r="K782">
        <v>0.666666666666667</v>
      </c>
      <c r="L782">
        <v>0.6</v>
      </c>
      <c r="M782">
        <v>0.2</v>
      </c>
      <c r="N782">
        <v>0.6</v>
      </c>
    </row>
    <row r="783" spans="1:14">
      <c r="A783" s="7">
        <v>781</v>
      </c>
      <c r="B783">
        <v>781</v>
      </c>
      <c r="C783">
        <v>0.620644569396973</v>
      </c>
      <c r="D783">
        <v>0.142713189125061</v>
      </c>
      <c r="E783">
        <v>10</v>
      </c>
      <c r="F783">
        <v>3</v>
      </c>
      <c r="G783">
        <v>0</v>
      </c>
      <c r="H783">
        <v>7</v>
      </c>
      <c r="I783">
        <v>1</v>
      </c>
      <c r="J783">
        <v>0.769230769230769</v>
      </c>
      <c r="K783">
        <v>0.869565217391304</v>
      </c>
      <c r="L783">
        <v>0.3</v>
      </c>
      <c r="M783">
        <v>0.7</v>
      </c>
      <c r="N783">
        <v>0.85</v>
      </c>
    </row>
    <row r="784" spans="1:14">
      <c r="A784" s="7">
        <v>782</v>
      </c>
      <c r="B784">
        <v>782</v>
      </c>
      <c r="C784">
        <v>0.621798872947693</v>
      </c>
      <c r="D784">
        <v>0.0435996055603027</v>
      </c>
      <c r="E784">
        <v>10</v>
      </c>
      <c r="F784">
        <v>3</v>
      </c>
      <c r="G784">
        <v>0</v>
      </c>
      <c r="H784">
        <v>7</v>
      </c>
      <c r="I784">
        <v>1</v>
      </c>
      <c r="J784">
        <v>0.769230769230769</v>
      </c>
      <c r="K784">
        <v>0.869565217391304</v>
      </c>
      <c r="L784">
        <v>0.3</v>
      </c>
      <c r="M784">
        <v>0.7</v>
      </c>
      <c r="N784">
        <v>0.85</v>
      </c>
    </row>
    <row r="785" spans="1:14">
      <c r="A785" s="7">
        <v>783</v>
      </c>
      <c r="B785">
        <v>783</v>
      </c>
      <c r="C785">
        <v>0.574866652488708</v>
      </c>
      <c r="D785">
        <v>0.0905611515045166</v>
      </c>
      <c r="E785">
        <v>8</v>
      </c>
      <c r="F785">
        <v>7</v>
      </c>
      <c r="G785">
        <v>2</v>
      </c>
      <c r="H785">
        <v>3</v>
      </c>
      <c r="I785">
        <v>0.8</v>
      </c>
      <c r="J785">
        <v>0.533333333333333</v>
      </c>
      <c r="K785">
        <v>0.64</v>
      </c>
      <c r="L785">
        <v>0.7</v>
      </c>
      <c r="M785">
        <v>0.1</v>
      </c>
      <c r="N785">
        <v>0.55</v>
      </c>
    </row>
    <row r="786" spans="1:14">
      <c r="A786" s="7">
        <v>784</v>
      </c>
      <c r="B786">
        <v>784</v>
      </c>
      <c r="C786">
        <v>0.706818580627441</v>
      </c>
      <c r="D786">
        <v>0.199303984642029</v>
      </c>
      <c r="E786">
        <v>9</v>
      </c>
      <c r="F786">
        <v>6</v>
      </c>
      <c r="G786">
        <v>1</v>
      </c>
      <c r="H786">
        <v>4</v>
      </c>
      <c r="I786">
        <v>0.9</v>
      </c>
      <c r="J786">
        <v>0.6</v>
      </c>
      <c r="K786">
        <v>0.72</v>
      </c>
      <c r="L786">
        <v>0.6</v>
      </c>
      <c r="M786">
        <v>0.3</v>
      </c>
      <c r="N786">
        <v>0.65</v>
      </c>
    </row>
    <row r="787" spans="1:14">
      <c r="A787" s="7">
        <v>785</v>
      </c>
      <c r="B787">
        <v>785</v>
      </c>
      <c r="C787">
        <v>0.73771059513092</v>
      </c>
      <c r="D787">
        <v>0.0737478733062744</v>
      </c>
      <c r="E787">
        <v>7</v>
      </c>
      <c r="F787">
        <v>5</v>
      </c>
      <c r="G787">
        <v>3</v>
      </c>
      <c r="H787">
        <v>5</v>
      </c>
      <c r="I787">
        <v>0.7</v>
      </c>
      <c r="J787">
        <v>0.583333333333333</v>
      </c>
      <c r="K787">
        <v>0.636363636363636</v>
      </c>
      <c r="L787">
        <v>0.5</v>
      </c>
      <c r="M787">
        <v>0.2</v>
      </c>
      <c r="N787">
        <v>0.6</v>
      </c>
    </row>
    <row r="788" spans="1:14">
      <c r="A788" s="7">
        <v>786</v>
      </c>
      <c r="B788">
        <v>786</v>
      </c>
      <c r="C788">
        <v>0.632263660430908</v>
      </c>
      <c r="D788">
        <v>0.0887371301651001</v>
      </c>
      <c r="E788">
        <v>9</v>
      </c>
      <c r="F788">
        <v>5</v>
      </c>
      <c r="G788">
        <v>1</v>
      </c>
      <c r="H788">
        <v>5</v>
      </c>
      <c r="I788">
        <v>0.9</v>
      </c>
      <c r="J788">
        <v>0.642857142857143</v>
      </c>
      <c r="K788">
        <v>0.75</v>
      </c>
      <c r="L788">
        <v>0.5</v>
      </c>
      <c r="M788">
        <v>0.4</v>
      </c>
      <c r="N788">
        <v>0.7</v>
      </c>
    </row>
    <row r="789" spans="1:14">
      <c r="A789" s="7">
        <v>787</v>
      </c>
      <c r="B789">
        <v>787</v>
      </c>
      <c r="C789">
        <v>0.619996190071106</v>
      </c>
      <c r="D789">
        <v>0.130550146102905</v>
      </c>
      <c r="E789">
        <v>7</v>
      </c>
      <c r="F789">
        <v>2</v>
      </c>
      <c r="G789">
        <v>3</v>
      </c>
      <c r="H789">
        <v>8</v>
      </c>
      <c r="I789">
        <v>0.7</v>
      </c>
      <c r="J789">
        <v>0.777777777777778</v>
      </c>
      <c r="K789">
        <v>0.736842105263158</v>
      </c>
      <c r="L789">
        <v>0.2</v>
      </c>
      <c r="M789">
        <v>0.5</v>
      </c>
      <c r="N789">
        <v>0.75</v>
      </c>
    </row>
    <row r="790" spans="1:14">
      <c r="A790" s="7">
        <v>788</v>
      </c>
      <c r="B790">
        <v>788</v>
      </c>
      <c r="C790">
        <v>0.585186362266541</v>
      </c>
      <c r="D790">
        <v>0.0972005128860474</v>
      </c>
      <c r="E790">
        <v>8</v>
      </c>
      <c r="F790">
        <v>4</v>
      </c>
      <c r="G790">
        <v>2</v>
      </c>
      <c r="H790">
        <v>6</v>
      </c>
      <c r="I790">
        <v>0.8</v>
      </c>
      <c r="J790">
        <v>0.666666666666667</v>
      </c>
      <c r="K790">
        <v>0.727272727272727</v>
      </c>
      <c r="L790">
        <v>0.4</v>
      </c>
      <c r="M790">
        <v>0.4</v>
      </c>
      <c r="N790">
        <v>0.7</v>
      </c>
    </row>
    <row r="791" spans="1:14">
      <c r="A791" s="7">
        <v>789</v>
      </c>
      <c r="B791">
        <v>789</v>
      </c>
      <c r="C791">
        <v>0.68738853931427</v>
      </c>
      <c r="D791">
        <v>0.07422935962677</v>
      </c>
      <c r="E791">
        <v>9</v>
      </c>
      <c r="F791">
        <v>0</v>
      </c>
      <c r="G791">
        <v>1</v>
      </c>
      <c r="H791">
        <v>10</v>
      </c>
      <c r="I791">
        <v>0.9</v>
      </c>
      <c r="J791">
        <v>1</v>
      </c>
      <c r="K791">
        <v>0.947368421052632</v>
      </c>
      <c r="L791">
        <v>0</v>
      </c>
      <c r="M791">
        <v>0.9</v>
      </c>
      <c r="N791">
        <v>0.95</v>
      </c>
    </row>
    <row r="792" spans="1:14">
      <c r="A792" s="7">
        <v>790</v>
      </c>
      <c r="B792">
        <v>790</v>
      </c>
      <c r="C792">
        <v>0.615221858024597</v>
      </c>
      <c r="D792">
        <v>0.0653282403945923</v>
      </c>
      <c r="E792">
        <v>8</v>
      </c>
      <c r="F792">
        <v>4</v>
      </c>
      <c r="G792">
        <v>2</v>
      </c>
      <c r="H792">
        <v>6</v>
      </c>
      <c r="I792">
        <v>0.8</v>
      </c>
      <c r="J792">
        <v>0.666666666666667</v>
      </c>
      <c r="K792">
        <v>0.727272727272727</v>
      </c>
      <c r="L792">
        <v>0.4</v>
      </c>
      <c r="M792">
        <v>0.4</v>
      </c>
      <c r="N792">
        <v>0.7</v>
      </c>
    </row>
    <row r="793" spans="1:14">
      <c r="A793" s="7">
        <v>791</v>
      </c>
      <c r="B793">
        <v>791</v>
      </c>
      <c r="C793">
        <v>0.699225306510925</v>
      </c>
      <c r="D793">
        <v>0.115858793258667</v>
      </c>
      <c r="E793">
        <v>10</v>
      </c>
      <c r="F793">
        <v>6</v>
      </c>
      <c r="G793">
        <v>0</v>
      </c>
      <c r="H793">
        <v>4</v>
      </c>
      <c r="I793">
        <v>1</v>
      </c>
      <c r="J793">
        <v>0.625</v>
      </c>
      <c r="K793">
        <v>0.769230769230769</v>
      </c>
      <c r="L793">
        <v>0.6</v>
      </c>
      <c r="M793">
        <v>0.4</v>
      </c>
      <c r="N793">
        <v>0.7</v>
      </c>
    </row>
    <row r="794" spans="1:14">
      <c r="A794" s="7">
        <v>792</v>
      </c>
      <c r="B794">
        <v>792</v>
      </c>
      <c r="C794">
        <v>0.592767238616943</v>
      </c>
      <c r="D794">
        <v>0.125526428222656</v>
      </c>
      <c r="E794">
        <v>8</v>
      </c>
      <c r="F794">
        <v>4</v>
      </c>
      <c r="G794">
        <v>2</v>
      </c>
      <c r="H794">
        <v>6</v>
      </c>
      <c r="I794">
        <v>0.8</v>
      </c>
      <c r="J794">
        <v>0.666666666666667</v>
      </c>
      <c r="K794">
        <v>0.727272727272727</v>
      </c>
      <c r="L794">
        <v>0.4</v>
      </c>
      <c r="M794">
        <v>0.4</v>
      </c>
      <c r="N794">
        <v>0.7</v>
      </c>
    </row>
    <row r="795" spans="1:14">
      <c r="A795" s="7">
        <v>793</v>
      </c>
      <c r="B795">
        <v>793</v>
      </c>
      <c r="C795">
        <v>0.620904684066772</v>
      </c>
      <c r="D795">
        <v>0.164810180664062</v>
      </c>
      <c r="E795">
        <v>7</v>
      </c>
      <c r="F795">
        <v>5</v>
      </c>
      <c r="G795">
        <v>3</v>
      </c>
      <c r="H795">
        <v>5</v>
      </c>
      <c r="I795">
        <v>0.7</v>
      </c>
      <c r="J795">
        <v>0.583333333333333</v>
      </c>
      <c r="K795">
        <v>0.636363636363636</v>
      </c>
      <c r="L795">
        <v>0.5</v>
      </c>
      <c r="M795">
        <v>0.2</v>
      </c>
      <c r="N795">
        <v>0.6</v>
      </c>
    </row>
    <row r="796" spans="1:14">
      <c r="A796" s="7">
        <v>794</v>
      </c>
      <c r="B796">
        <v>794</v>
      </c>
      <c r="C796">
        <v>0.564637064933777</v>
      </c>
      <c r="D796">
        <v>0.143502593040466</v>
      </c>
      <c r="E796">
        <v>9</v>
      </c>
      <c r="F796">
        <v>6</v>
      </c>
      <c r="G796">
        <v>1</v>
      </c>
      <c r="H796">
        <v>4</v>
      </c>
      <c r="I796">
        <v>0.9</v>
      </c>
      <c r="J796">
        <v>0.6</v>
      </c>
      <c r="K796">
        <v>0.72</v>
      </c>
      <c r="L796">
        <v>0.6</v>
      </c>
      <c r="M796">
        <v>0.3</v>
      </c>
      <c r="N796">
        <v>0.65</v>
      </c>
    </row>
    <row r="797" spans="1:14">
      <c r="A797" s="7">
        <v>795</v>
      </c>
      <c r="B797">
        <v>795</v>
      </c>
      <c r="C797">
        <v>0.686209917068481</v>
      </c>
      <c r="D797">
        <v>0.0975741147994995</v>
      </c>
      <c r="E797">
        <v>9</v>
      </c>
      <c r="F797">
        <v>5</v>
      </c>
      <c r="G797">
        <v>1</v>
      </c>
      <c r="H797">
        <v>5</v>
      </c>
      <c r="I797">
        <v>0.9</v>
      </c>
      <c r="J797">
        <v>0.642857142857143</v>
      </c>
      <c r="K797">
        <v>0.75</v>
      </c>
      <c r="L797">
        <v>0.5</v>
      </c>
      <c r="M797">
        <v>0.4</v>
      </c>
      <c r="N797">
        <v>0.7</v>
      </c>
    </row>
    <row r="798" spans="1:14">
      <c r="A798" s="7">
        <v>796</v>
      </c>
      <c r="B798">
        <v>796</v>
      </c>
      <c r="C798">
        <v>0.48770797252655</v>
      </c>
      <c r="D798">
        <v>0.0696252584457397</v>
      </c>
      <c r="E798">
        <v>8</v>
      </c>
      <c r="F798">
        <v>7</v>
      </c>
      <c r="G798">
        <v>2</v>
      </c>
      <c r="H798">
        <v>3</v>
      </c>
      <c r="I798">
        <v>0.8</v>
      </c>
      <c r="J798">
        <v>0.533333333333333</v>
      </c>
      <c r="K798">
        <v>0.64</v>
      </c>
      <c r="L798">
        <v>0.7</v>
      </c>
      <c r="M798">
        <v>0.1</v>
      </c>
      <c r="N798">
        <v>0.55</v>
      </c>
    </row>
    <row r="799" spans="1:14">
      <c r="A799" s="7">
        <v>797</v>
      </c>
      <c r="B799">
        <v>797</v>
      </c>
      <c r="C799">
        <v>0.620695948600769</v>
      </c>
      <c r="D799">
        <v>0.0271246433258057</v>
      </c>
      <c r="E799">
        <v>8</v>
      </c>
      <c r="F799">
        <v>4</v>
      </c>
      <c r="G799">
        <v>2</v>
      </c>
      <c r="H799">
        <v>6</v>
      </c>
      <c r="I799">
        <v>0.8</v>
      </c>
      <c r="J799">
        <v>0.666666666666667</v>
      </c>
      <c r="K799">
        <v>0.727272727272727</v>
      </c>
      <c r="L799">
        <v>0.4</v>
      </c>
      <c r="M799">
        <v>0.4</v>
      </c>
      <c r="N799">
        <v>0.7</v>
      </c>
    </row>
    <row r="800" spans="1:14">
      <c r="A800" s="7">
        <v>798</v>
      </c>
      <c r="B800">
        <v>798</v>
      </c>
      <c r="C800">
        <v>0.678243517875671</v>
      </c>
      <c r="D800">
        <v>0.237145304679871</v>
      </c>
      <c r="E800">
        <v>7</v>
      </c>
      <c r="F800">
        <v>5</v>
      </c>
      <c r="G800">
        <v>3</v>
      </c>
      <c r="H800">
        <v>5</v>
      </c>
      <c r="I800">
        <v>0.7</v>
      </c>
      <c r="J800">
        <v>0.583333333333333</v>
      </c>
      <c r="K800">
        <v>0.636363636363636</v>
      </c>
      <c r="L800">
        <v>0.5</v>
      </c>
      <c r="M800">
        <v>0.2</v>
      </c>
      <c r="N800">
        <v>0.6</v>
      </c>
    </row>
    <row r="801" spans="1:14">
      <c r="A801" s="7">
        <v>799</v>
      </c>
      <c r="B801">
        <v>799</v>
      </c>
      <c r="C801">
        <v>0.567524433135986</v>
      </c>
      <c r="D801">
        <v>0.155826210975647</v>
      </c>
      <c r="E801">
        <v>6</v>
      </c>
      <c r="F801">
        <v>3</v>
      </c>
      <c r="G801">
        <v>4</v>
      </c>
      <c r="H801">
        <v>7</v>
      </c>
      <c r="I801">
        <v>0.6</v>
      </c>
      <c r="J801">
        <v>0.666666666666667</v>
      </c>
      <c r="K801">
        <v>0.631578947368421</v>
      </c>
      <c r="L801">
        <v>0.3</v>
      </c>
      <c r="M801">
        <v>0.3</v>
      </c>
      <c r="N801">
        <v>0.65</v>
      </c>
    </row>
    <row r="802" spans="1:14">
      <c r="A802" s="7">
        <v>800</v>
      </c>
      <c r="B802">
        <v>800</v>
      </c>
      <c r="C802">
        <v>0.676334142684937</v>
      </c>
      <c r="D802">
        <v>0.122590184211731</v>
      </c>
      <c r="E802">
        <v>10</v>
      </c>
      <c r="F802">
        <v>4</v>
      </c>
      <c r="G802">
        <v>0</v>
      </c>
      <c r="H802">
        <v>6</v>
      </c>
      <c r="I802">
        <v>1</v>
      </c>
      <c r="J802">
        <v>0.714285714285714</v>
      </c>
      <c r="K802">
        <v>0.833333333333333</v>
      </c>
      <c r="L802">
        <v>0.4</v>
      </c>
      <c r="M802">
        <v>0.6</v>
      </c>
      <c r="N802">
        <v>0.8</v>
      </c>
    </row>
    <row r="803" spans="1:14">
      <c r="A803" s="7">
        <v>801</v>
      </c>
      <c r="B803">
        <v>801</v>
      </c>
      <c r="C803">
        <v>0.648322224617004</v>
      </c>
      <c r="D803">
        <v>0.13305401802063</v>
      </c>
      <c r="E803">
        <v>9</v>
      </c>
      <c r="F803">
        <v>2</v>
      </c>
      <c r="G803">
        <v>1</v>
      </c>
      <c r="H803">
        <v>8</v>
      </c>
      <c r="I803">
        <v>0.9</v>
      </c>
      <c r="J803">
        <v>0.818181818181818</v>
      </c>
      <c r="K803">
        <v>0.857142857142857</v>
      </c>
      <c r="L803">
        <v>0.2</v>
      </c>
      <c r="M803">
        <v>0.7</v>
      </c>
      <c r="N803">
        <v>0.85</v>
      </c>
    </row>
    <row r="804" spans="1:14">
      <c r="A804" s="7">
        <v>802</v>
      </c>
      <c r="B804">
        <v>802</v>
      </c>
      <c r="C804">
        <v>0.818269729614258</v>
      </c>
      <c r="D804">
        <v>0.142256736755371</v>
      </c>
      <c r="E804">
        <v>9</v>
      </c>
      <c r="F804">
        <v>4</v>
      </c>
      <c r="G804">
        <v>1</v>
      </c>
      <c r="H804">
        <v>6</v>
      </c>
      <c r="I804">
        <v>0.9</v>
      </c>
      <c r="J804">
        <v>0.692307692307692</v>
      </c>
      <c r="K804">
        <v>0.782608695652174</v>
      </c>
      <c r="L804">
        <v>0.4</v>
      </c>
      <c r="M804">
        <v>0.5</v>
      </c>
      <c r="N804">
        <v>0.75</v>
      </c>
    </row>
    <row r="805" spans="1:14">
      <c r="A805" s="7">
        <v>803</v>
      </c>
      <c r="B805">
        <v>803</v>
      </c>
      <c r="C805">
        <v>0.505399227142334</v>
      </c>
      <c r="D805">
        <v>0.0728315114974976</v>
      </c>
      <c r="E805">
        <v>9</v>
      </c>
      <c r="F805">
        <v>5</v>
      </c>
      <c r="G805">
        <v>1</v>
      </c>
      <c r="H805">
        <v>5</v>
      </c>
      <c r="I805">
        <v>0.9</v>
      </c>
      <c r="J805">
        <v>0.642857142857143</v>
      </c>
      <c r="K805">
        <v>0.75</v>
      </c>
      <c r="L805">
        <v>0.5</v>
      </c>
      <c r="M805">
        <v>0.4</v>
      </c>
      <c r="N805">
        <v>0.7</v>
      </c>
    </row>
    <row r="806" spans="1:14">
      <c r="A806" s="7">
        <v>804</v>
      </c>
      <c r="B806">
        <v>804</v>
      </c>
      <c r="C806">
        <v>0.628950357437134</v>
      </c>
      <c r="D806">
        <v>0.0599831342697144</v>
      </c>
      <c r="E806">
        <v>9</v>
      </c>
      <c r="F806">
        <v>6</v>
      </c>
      <c r="G806">
        <v>1</v>
      </c>
      <c r="H806">
        <v>4</v>
      </c>
      <c r="I806">
        <v>0.9</v>
      </c>
      <c r="J806">
        <v>0.6</v>
      </c>
      <c r="K806">
        <v>0.72</v>
      </c>
      <c r="L806">
        <v>0.6</v>
      </c>
      <c r="M806">
        <v>0.3</v>
      </c>
      <c r="N806">
        <v>0.65</v>
      </c>
    </row>
    <row r="807" spans="1:14">
      <c r="A807" s="7">
        <v>805</v>
      </c>
      <c r="B807">
        <v>805</v>
      </c>
      <c r="C807">
        <v>0.677419662475586</v>
      </c>
      <c r="D807">
        <v>0.188615918159485</v>
      </c>
      <c r="E807">
        <v>9</v>
      </c>
      <c r="F807">
        <v>5</v>
      </c>
      <c r="G807">
        <v>1</v>
      </c>
      <c r="H807">
        <v>5</v>
      </c>
      <c r="I807">
        <v>0.9</v>
      </c>
      <c r="J807">
        <v>0.642857142857143</v>
      </c>
      <c r="K807">
        <v>0.75</v>
      </c>
      <c r="L807">
        <v>0.5</v>
      </c>
      <c r="M807">
        <v>0.4</v>
      </c>
      <c r="N807">
        <v>0.7</v>
      </c>
    </row>
    <row r="808" spans="1:14">
      <c r="A808" s="7">
        <v>806</v>
      </c>
      <c r="B808">
        <v>806</v>
      </c>
      <c r="C808">
        <v>0.683741450309753</v>
      </c>
      <c r="D808">
        <v>0.144745588302612</v>
      </c>
      <c r="E808">
        <v>8</v>
      </c>
      <c r="F808">
        <v>5</v>
      </c>
      <c r="G808">
        <v>2</v>
      </c>
      <c r="H808">
        <v>5</v>
      </c>
      <c r="I808">
        <v>0.8</v>
      </c>
      <c r="J808">
        <v>0.615384615384615</v>
      </c>
      <c r="K808">
        <v>0.695652173913043</v>
      </c>
      <c r="L808">
        <v>0.5</v>
      </c>
      <c r="M808">
        <v>0.3</v>
      </c>
      <c r="N808">
        <v>0.65</v>
      </c>
    </row>
    <row r="809" spans="1:14">
      <c r="A809" s="7">
        <v>807</v>
      </c>
      <c r="B809">
        <v>807</v>
      </c>
      <c r="C809">
        <v>0.587384819984436</v>
      </c>
      <c r="D809">
        <v>0.212218403816223</v>
      </c>
      <c r="E809">
        <v>6</v>
      </c>
      <c r="F809">
        <v>6</v>
      </c>
      <c r="G809">
        <v>4</v>
      </c>
      <c r="H809">
        <v>4</v>
      </c>
      <c r="I809">
        <v>0.6</v>
      </c>
      <c r="J809">
        <v>0.5</v>
      </c>
      <c r="K809">
        <v>0.545454545454545</v>
      </c>
      <c r="L809">
        <v>0.6</v>
      </c>
      <c r="M809">
        <v>0</v>
      </c>
      <c r="N809">
        <v>0.5</v>
      </c>
    </row>
    <row r="810" spans="1:14">
      <c r="A810" s="7">
        <v>808</v>
      </c>
      <c r="B810">
        <v>808</v>
      </c>
      <c r="C810">
        <v>0.562210917472839</v>
      </c>
      <c r="D810">
        <v>0.0367186069488525</v>
      </c>
      <c r="E810">
        <v>10</v>
      </c>
      <c r="F810">
        <v>4</v>
      </c>
      <c r="G810">
        <v>0</v>
      </c>
      <c r="H810">
        <v>6</v>
      </c>
      <c r="I810">
        <v>1</v>
      </c>
      <c r="J810">
        <v>0.714285714285714</v>
      </c>
      <c r="K810">
        <v>0.833333333333333</v>
      </c>
      <c r="L810">
        <v>0.4</v>
      </c>
      <c r="M810">
        <v>0.6</v>
      </c>
      <c r="N810">
        <v>0.8</v>
      </c>
    </row>
    <row r="811" spans="1:14">
      <c r="A811" s="7">
        <v>809</v>
      </c>
      <c r="B811">
        <v>809</v>
      </c>
      <c r="C811">
        <v>0.688589215278625</v>
      </c>
      <c r="D811">
        <v>0.171416997909546</v>
      </c>
      <c r="E811">
        <v>8</v>
      </c>
      <c r="F811">
        <v>7</v>
      </c>
      <c r="G811">
        <v>2</v>
      </c>
      <c r="H811">
        <v>3</v>
      </c>
      <c r="I811">
        <v>0.8</v>
      </c>
      <c r="J811">
        <v>0.533333333333333</v>
      </c>
      <c r="K811">
        <v>0.64</v>
      </c>
      <c r="L811">
        <v>0.7</v>
      </c>
      <c r="M811">
        <v>0.1</v>
      </c>
      <c r="N811">
        <v>0.55</v>
      </c>
    </row>
    <row r="812" spans="1:14">
      <c r="A812" s="7">
        <v>810</v>
      </c>
      <c r="B812">
        <v>810</v>
      </c>
      <c r="C812">
        <v>0.615700364112854</v>
      </c>
      <c r="D812">
        <v>0.0395431518554688</v>
      </c>
      <c r="E812">
        <v>9</v>
      </c>
      <c r="F812">
        <v>5</v>
      </c>
      <c r="G812">
        <v>1</v>
      </c>
      <c r="H812">
        <v>5</v>
      </c>
      <c r="I812">
        <v>0.9</v>
      </c>
      <c r="J812">
        <v>0.642857142857143</v>
      </c>
      <c r="K812">
        <v>0.75</v>
      </c>
      <c r="L812">
        <v>0.5</v>
      </c>
      <c r="M812">
        <v>0.4</v>
      </c>
      <c r="N812">
        <v>0.7</v>
      </c>
    </row>
    <row r="813" spans="1:14">
      <c r="A813" s="7">
        <v>811</v>
      </c>
      <c r="B813">
        <v>811</v>
      </c>
      <c r="C813">
        <v>0.619653224945068</v>
      </c>
      <c r="D813">
        <v>0.138489723205566</v>
      </c>
      <c r="E813">
        <v>10</v>
      </c>
      <c r="F813">
        <v>4</v>
      </c>
      <c r="G813">
        <v>0</v>
      </c>
      <c r="H813">
        <v>6</v>
      </c>
      <c r="I813">
        <v>1</v>
      </c>
      <c r="J813">
        <v>0.714285714285714</v>
      </c>
      <c r="K813">
        <v>0.833333333333333</v>
      </c>
      <c r="L813">
        <v>0.4</v>
      </c>
      <c r="M813">
        <v>0.6</v>
      </c>
      <c r="N813">
        <v>0.8</v>
      </c>
    </row>
    <row r="814" spans="1:14">
      <c r="A814" s="7">
        <v>812</v>
      </c>
      <c r="B814">
        <v>812</v>
      </c>
      <c r="C814">
        <v>0.558980822563171</v>
      </c>
      <c r="D814">
        <v>0.131692171096802</v>
      </c>
      <c r="E814">
        <v>9</v>
      </c>
      <c r="F814">
        <v>7</v>
      </c>
      <c r="G814">
        <v>1</v>
      </c>
      <c r="H814">
        <v>3</v>
      </c>
      <c r="I814">
        <v>0.9</v>
      </c>
      <c r="J814">
        <v>0.5625</v>
      </c>
      <c r="K814">
        <v>0.692307692307692</v>
      </c>
      <c r="L814">
        <v>0.7</v>
      </c>
      <c r="M814">
        <v>0.2</v>
      </c>
      <c r="N814">
        <v>0.6</v>
      </c>
    </row>
    <row r="815" spans="1:14">
      <c r="A815" s="7">
        <v>813</v>
      </c>
      <c r="B815">
        <v>813</v>
      </c>
      <c r="C815">
        <v>0.502238750457764</v>
      </c>
      <c r="D815">
        <v>0.0979382991790771</v>
      </c>
      <c r="E815">
        <v>10</v>
      </c>
      <c r="F815">
        <v>4</v>
      </c>
      <c r="G815">
        <v>0</v>
      </c>
      <c r="H815">
        <v>6</v>
      </c>
      <c r="I815">
        <v>1</v>
      </c>
      <c r="J815">
        <v>0.714285714285714</v>
      </c>
      <c r="K815">
        <v>0.833333333333333</v>
      </c>
      <c r="L815">
        <v>0.4</v>
      </c>
      <c r="M815">
        <v>0.6</v>
      </c>
      <c r="N815">
        <v>0.8</v>
      </c>
    </row>
    <row r="816" spans="1:14">
      <c r="A816" s="7">
        <v>814</v>
      </c>
      <c r="B816">
        <v>814</v>
      </c>
      <c r="C816">
        <v>0.569750189781189</v>
      </c>
      <c r="D816">
        <v>0.0616495609283447</v>
      </c>
      <c r="E816">
        <v>10</v>
      </c>
      <c r="F816">
        <v>8</v>
      </c>
      <c r="G816">
        <v>0</v>
      </c>
      <c r="H816">
        <v>2</v>
      </c>
      <c r="I816">
        <v>1</v>
      </c>
      <c r="J816">
        <v>0.555555555555556</v>
      </c>
      <c r="K816">
        <v>0.714285714285714</v>
      </c>
      <c r="L816">
        <v>0.8</v>
      </c>
      <c r="M816">
        <v>0.2</v>
      </c>
      <c r="N816">
        <v>0.6</v>
      </c>
    </row>
    <row r="817" spans="1:14">
      <c r="A817" s="7">
        <v>815</v>
      </c>
      <c r="B817">
        <v>815</v>
      </c>
      <c r="C817">
        <v>0.726889848709106</v>
      </c>
      <c r="D817">
        <v>0.112776279449463</v>
      </c>
      <c r="E817">
        <v>7</v>
      </c>
      <c r="F817">
        <v>3</v>
      </c>
      <c r="G817">
        <v>3</v>
      </c>
      <c r="H817">
        <v>7</v>
      </c>
      <c r="I817">
        <v>0.7</v>
      </c>
      <c r="J817">
        <v>0.7</v>
      </c>
      <c r="K817">
        <v>0.7</v>
      </c>
      <c r="L817">
        <v>0.3</v>
      </c>
      <c r="M817">
        <v>0.4</v>
      </c>
      <c r="N817">
        <v>0.7</v>
      </c>
    </row>
    <row r="818" spans="1:14">
      <c r="A818" s="7">
        <v>816</v>
      </c>
      <c r="B818">
        <v>816</v>
      </c>
      <c r="C818">
        <v>0.496283173561096</v>
      </c>
      <c r="D818">
        <v>0.097669243812561</v>
      </c>
      <c r="E818">
        <v>10</v>
      </c>
      <c r="F818">
        <v>2</v>
      </c>
      <c r="G818">
        <v>0</v>
      </c>
      <c r="H818">
        <v>8</v>
      </c>
      <c r="I818">
        <v>1</v>
      </c>
      <c r="J818">
        <v>0.833333333333333</v>
      </c>
      <c r="K818">
        <v>0.909090909090909</v>
      </c>
      <c r="L818">
        <v>0.2</v>
      </c>
      <c r="M818">
        <v>0.8</v>
      </c>
      <c r="N818">
        <v>0.9</v>
      </c>
    </row>
    <row r="819" spans="1:14">
      <c r="A819" s="7">
        <v>817</v>
      </c>
      <c r="B819">
        <v>817</v>
      </c>
      <c r="C819">
        <v>0.743297576904297</v>
      </c>
      <c r="D819">
        <v>0.172729134559631</v>
      </c>
      <c r="E819">
        <v>7</v>
      </c>
      <c r="F819">
        <v>7</v>
      </c>
      <c r="G819">
        <v>3</v>
      </c>
      <c r="H819">
        <v>3</v>
      </c>
      <c r="I819">
        <v>0.7</v>
      </c>
      <c r="J819">
        <v>0.5</v>
      </c>
      <c r="K819">
        <v>0.583333333333333</v>
      </c>
      <c r="L819">
        <v>0.7</v>
      </c>
      <c r="M819">
        <v>0</v>
      </c>
      <c r="N819">
        <v>0.5</v>
      </c>
    </row>
    <row r="820" spans="1:14">
      <c r="A820" s="7">
        <v>818</v>
      </c>
      <c r="B820">
        <v>818</v>
      </c>
      <c r="C820">
        <v>0.561458468437195</v>
      </c>
      <c r="D820">
        <v>0.124785542488098</v>
      </c>
      <c r="E820">
        <v>8</v>
      </c>
      <c r="F820">
        <v>6</v>
      </c>
      <c r="G820">
        <v>2</v>
      </c>
      <c r="H820">
        <v>4</v>
      </c>
      <c r="I820">
        <v>0.8</v>
      </c>
      <c r="J820">
        <v>0.571428571428572</v>
      </c>
      <c r="K820">
        <v>0.666666666666667</v>
      </c>
      <c r="L820">
        <v>0.6</v>
      </c>
      <c r="M820">
        <v>0.2</v>
      </c>
      <c r="N820">
        <v>0.6</v>
      </c>
    </row>
    <row r="821" spans="1:14">
      <c r="A821" s="7">
        <v>819</v>
      </c>
      <c r="B821">
        <v>819</v>
      </c>
      <c r="C821">
        <v>0.563783645629883</v>
      </c>
      <c r="D821">
        <v>0.104236602783203</v>
      </c>
      <c r="E821">
        <v>9</v>
      </c>
      <c r="F821">
        <v>7</v>
      </c>
      <c r="G821">
        <v>1</v>
      </c>
      <c r="H821">
        <v>3</v>
      </c>
      <c r="I821">
        <v>0.9</v>
      </c>
      <c r="J821">
        <v>0.5625</v>
      </c>
      <c r="K821">
        <v>0.692307692307692</v>
      </c>
      <c r="L821">
        <v>0.7</v>
      </c>
      <c r="M821">
        <v>0.2</v>
      </c>
      <c r="N821">
        <v>0.6</v>
      </c>
    </row>
    <row r="822" spans="1:14">
      <c r="A822" s="7">
        <v>820</v>
      </c>
      <c r="B822">
        <v>820</v>
      </c>
      <c r="C822">
        <v>0.533361554145813</v>
      </c>
      <c r="D822">
        <v>0.134491801261902</v>
      </c>
      <c r="E822">
        <v>7</v>
      </c>
      <c r="F822">
        <v>8</v>
      </c>
      <c r="G822">
        <v>3</v>
      </c>
      <c r="H822">
        <v>2</v>
      </c>
      <c r="I822">
        <v>0.7</v>
      </c>
      <c r="J822">
        <v>0.466666666666667</v>
      </c>
      <c r="K822">
        <v>0.56</v>
      </c>
      <c r="L822">
        <v>0.8</v>
      </c>
      <c r="M822">
        <v>-0.1</v>
      </c>
      <c r="N822">
        <v>0.45</v>
      </c>
    </row>
    <row r="823" spans="1:14">
      <c r="A823" s="7">
        <v>821</v>
      </c>
      <c r="B823">
        <v>821</v>
      </c>
      <c r="C823">
        <v>0.521588444709778</v>
      </c>
      <c r="D823">
        <v>0.0273499488830566</v>
      </c>
      <c r="E823">
        <v>7</v>
      </c>
      <c r="F823">
        <v>4</v>
      </c>
      <c r="G823">
        <v>3</v>
      </c>
      <c r="H823">
        <v>6</v>
      </c>
      <c r="I823">
        <v>0.7</v>
      </c>
      <c r="J823">
        <v>0.636363636363636</v>
      </c>
      <c r="K823">
        <v>0.666666666666667</v>
      </c>
      <c r="L823">
        <v>0.4</v>
      </c>
      <c r="M823">
        <v>0.3</v>
      </c>
      <c r="N823">
        <v>0.65</v>
      </c>
    </row>
    <row r="824" spans="1:14">
      <c r="A824" s="7">
        <v>822</v>
      </c>
      <c r="B824">
        <v>822</v>
      </c>
      <c r="C824">
        <v>0.642514944076538</v>
      </c>
      <c r="D824">
        <v>0.101868748664856</v>
      </c>
      <c r="E824">
        <v>10</v>
      </c>
      <c r="F824">
        <v>3</v>
      </c>
      <c r="G824">
        <v>0</v>
      </c>
      <c r="H824">
        <v>7</v>
      </c>
      <c r="I824">
        <v>1</v>
      </c>
      <c r="J824">
        <v>0.769230769230769</v>
      </c>
      <c r="K824">
        <v>0.869565217391304</v>
      </c>
      <c r="L824">
        <v>0.3</v>
      </c>
      <c r="M824">
        <v>0.7</v>
      </c>
      <c r="N824">
        <v>0.85</v>
      </c>
    </row>
    <row r="825" spans="1:14">
      <c r="A825" s="7">
        <v>823</v>
      </c>
      <c r="B825">
        <v>823</v>
      </c>
      <c r="C825">
        <v>0.566809415817261</v>
      </c>
      <c r="D825">
        <v>0.069331169128418</v>
      </c>
      <c r="E825">
        <v>9</v>
      </c>
      <c r="F825">
        <v>6</v>
      </c>
      <c r="G825">
        <v>1</v>
      </c>
      <c r="H825">
        <v>4</v>
      </c>
      <c r="I825">
        <v>0.9</v>
      </c>
      <c r="J825">
        <v>0.6</v>
      </c>
      <c r="K825">
        <v>0.72</v>
      </c>
      <c r="L825">
        <v>0.6</v>
      </c>
      <c r="M825">
        <v>0.3</v>
      </c>
      <c r="N825">
        <v>0.65</v>
      </c>
    </row>
    <row r="826" spans="1:14">
      <c r="A826" s="7">
        <v>824</v>
      </c>
      <c r="B826">
        <v>824</v>
      </c>
      <c r="C826">
        <v>0.739047050476074</v>
      </c>
      <c r="D826">
        <v>0.158512473106384</v>
      </c>
      <c r="E826">
        <v>8</v>
      </c>
      <c r="F826">
        <v>2</v>
      </c>
      <c r="G826">
        <v>2</v>
      </c>
      <c r="H826">
        <v>8</v>
      </c>
      <c r="I826">
        <v>0.8</v>
      </c>
      <c r="J826">
        <v>0.8</v>
      </c>
      <c r="K826">
        <v>0.8</v>
      </c>
      <c r="L826">
        <v>0.2</v>
      </c>
      <c r="M826">
        <v>0.6</v>
      </c>
      <c r="N826">
        <v>0.8</v>
      </c>
    </row>
    <row r="827" spans="1:14">
      <c r="A827" s="7">
        <v>825</v>
      </c>
      <c r="B827">
        <v>825</v>
      </c>
      <c r="C827">
        <v>0.62191367149353</v>
      </c>
      <c r="D827">
        <v>0.121600031852722</v>
      </c>
      <c r="E827">
        <v>10</v>
      </c>
      <c r="F827">
        <v>5</v>
      </c>
      <c r="G827">
        <v>0</v>
      </c>
      <c r="H827">
        <v>5</v>
      </c>
      <c r="I827">
        <v>1</v>
      </c>
      <c r="J827">
        <v>0.666666666666667</v>
      </c>
      <c r="K827">
        <v>0.8</v>
      </c>
      <c r="L827">
        <v>0.5</v>
      </c>
      <c r="M827">
        <v>0.5</v>
      </c>
      <c r="N827">
        <v>0.75</v>
      </c>
    </row>
    <row r="828" spans="1:14">
      <c r="A828" s="7">
        <v>826</v>
      </c>
      <c r="B828">
        <v>826</v>
      </c>
      <c r="C828">
        <v>0.689115524291992</v>
      </c>
      <c r="D828">
        <v>0.0723822116851807</v>
      </c>
      <c r="E828">
        <v>7</v>
      </c>
      <c r="F828">
        <v>2</v>
      </c>
      <c r="G828">
        <v>3</v>
      </c>
      <c r="H828">
        <v>8</v>
      </c>
      <c r="I828">
        <v>0.7</v>
      </c>
      <c r="J828">
        <v>0.777777777777778</v>
      </c>
      <c r="K828">
        <v>0.736842105263158</v>
      </c>
      <c r="L828">
        <v>0.2</v>
      </c>
      <c r="M828">
        <v>0.5</v>
      </c>
      <c r="N828">
        <v>0.75</v>
      </c>
    </row>
    <row r="829" spans="1:14">
      <c r="A829" s="7">
        <v>827</v>
      </c>
      <c r="B829">
        <v>827</v>
      </c>
      <c r="C829">
        <v>0.664244651794434</v>
      </c>
      <c r="D829">
        <v>0.195667386054993</v>
      </c>
      <c r="E829">
        <v>7</v>
      </c>
      <c r="F829">
        <v>4</v>
      </c>
      <c r="G829">
        <v>3</v>
      </c>
      <c r="H829">
        <v>6</v>
      </c>
      <c r="I829">
        <v>0.7</v>
      </c>
      <c r="J829">
        <v>0.636363636363636</v>
      </c>
      <c r="K829">
        <v>0.666666666666667</v>
      </c>
      <c r="L829">
        <v>0.4</v>
      </c>
      <c r="M829">
        <v>0.3</v>
      </c>
      <c r="N829">
        <v>0.65</v>
      </c>
    </row>
    <row r="830" spans="1:14">
      <c r="A830" s="7">
        <v>828</v>
      </c>
      <c r="B830">
        <v>828</v>
      </c>
      <c r="C830">
        <v>0.67732310295105</v>
      </c>
      <c r="D830">
        <v>0.0732553005218506</v>
      </c>
      <c r="E830">
        <v>9</v>
      </c>
      <c r="F830">
        <v>2</v>
      </c>
      <c r="G830">
        <v>1</v>
      </c>
      <c r="H830">
        <v>8</v>
      </c>
      <c r="I830">
        <v>0.9</v>
      </c>
      <c r="J830">
        <v>0.818181818181818</v>
      </c>
      <c r="K830">
        <v>0.857142857142857</v>
      </c>
      <c r="L830">
        <v>0.2</v>
      </c>
      <c r="M830">
        <v>0.7</v>
      </c>
      <c r="N830">
        <v>0.85</v>
      </c>
    </row>
    <row r="831" spans="1:14">
      <c r="A831" s="7">
        <v>829</v>
      </c>
      <c r="B831">
        <v>829</v>
      </c>
      <c r="C831">
        <v>0.589975953102112</v>
      </c>
      <c r="D831">
        <v>0.0614951848983765</v>
      </c>
      <c r="E831">
        <v>8</v>
      </c>
      <c r="F831">
        <v>2</v>
      </c>
      <c r="G831">
        <v>2</v>
      </c>
      <c r="H831">
        <v>8</v>
      </c>
      <c r="I831">
        <v>0.8</v>
      </c>
      <c r="J831">
        <v>0.8</v>
      </c>
      <c r="K831">
        <v>0.8</v>
      </c>
      <c r="L831">
        <v>0.2</v>
      </c>
      <c r="M831">
        <v>0.6</v>
      </c>
      <c r="N831">
        <v>0.8</v>
      </c>
    </row>
    <row r="832" spans="1:14">
      <c r="A832" s="7">
        <v>830</v>
      </c>
      <c r="B832">
        <v>830</v>
      </c>
      <c r="C832">
        <v>0.734759926795959</v>
      </c>
      <c r="D832">
        <v>0.130297183990478</v>
      </c>
      <c r="E832">
        <v>9</v>
      </c>
      <c r="F832">
        <v>5</v>
      </c>
      <c r="G832">
        <v>1</v>
      </c>
      <c r="H832">
        <v>5</v>
      </c>
      <c r="I832">
        <v>0.9</v>
      </c>
      <c r="J832">
        <v>0.642857142857143</v>
      </c>
      <c r="K832">
        <v>0.75</v>
      </c>
      <c r="L832">
        <v>0.5</v>
      </c>
      <c r="M832">
        <v>0.4</v>
      </c>
      <c r="N832">
        <v>0.7</v>
      </c>
    </row>
    <row r="833" spans="1:14">
      <c r="A833" s="7">
        <v>831</v>
      </c>
      <c r="B833">
        <v>831</v>
      </c>
      <c r="C833">
        <v>0.556092262268066</v>
      </c>
      <c r="D833">
        <v>0.0805037021636963</v>
      </c>
      <c r="E833">
        <v>7</v>
      </c>
      <c r="F833">
        <v>3</v>
      </c>
      <c r="G833">
        <v>3</v>
      </c>
      <c r="H833">
        <v>7</v>
      </c>
      <c r="I833">
        <v>0.7</v>
      </c>
      <c r="J833">
        <v>0.7</v>
      </c>
      <c r="K833">
        <v>0.7</v>
      </c>
      <c r="L833">
        <v>0.3</v>
      </c>
      <c r="M833">
        <v>0.4</v>
      </c>
      <c r="N833">
        <v>0.7</v>
      </c>
    </row>
    <row r="834" spans="1:14">
      <c r="A834" s="7">
        <v>832</v>
      </c>
      <c r="B834">
        <v>832</v>
      </c>
      <c r="C834">
        <v>0.6199049949646</v>
      </c>
      <c r="D834">
        <v>0.112832188606262</v>
      </c>
      <c r="E834">
        <v>9</v>
      </c>
      <c r="F834">
        <v>4</v>
      </c>
      <c r="G834">
        <v>1</v>
      </c>
      <c r="H834">
        <v>6</v>
      </c>
      <c r="I834">
        <v>0.9</v>
      </c>
      <c r="J834">
        <v>0.692307692307692</v>
      </c>
      <c r="K834">
        <v>0.782608695652174</v>
      </c>
      <c r="L834">
        <v>0.4</v>
      </c>
      <c r="M834">
        <v>0.5</v>
      </c>
      <c r="N834">
        <v>0.75</v>
      </c>
    </row>
    <row r="835" spans="1:14">
      <c r="A835" s="7">
        <v>833</v>
      </c>
      <c r="B835">
        <v>833</v>
      </c>
      <c r="C835">
        <v>0.690421223640442</v>
      </c>
      <c r="D835">
        <v>0.13439667224884</v>
      </c>
      <c r="E835">
        <v>8</v>
      </c>
      <c r="F835">
        <v>6</v>
      </c>
      <c r="G835">
        <v>2</v>
      </c>
      <c r="H835">
        <v>4</v>
      </c>
      <c r="I835">
        <v>0.8</v>
      </c>
      <c r="J835">
        <v>0.571428571428572</v>
      </c>
      <c r="K835">
        <v>0.666666666666667</v>
      </c>
      <c r="L835">
        <v>0.6</v>
      </c>
      <c r="M835">
        <v>0.2</v>
      </c>
      <c r="N835">
        <v>0.6</v>
      </c>
    </row>
    <row r="836" spans="1:14">
      <c r="A836" s="7">
        <v>834</v>
      </c>
      <c r="B836">
        <v>834</v>
      </c>
      <c r="C836">
        <v>0.496924161911011</v>
      </c>
      <c r="D836">
        <v>0.00448846817016602</v>
      </c>
      <c r="E836">
        <v>10</v>
      </c>
      <c r="F836">
        <v>7</v>
      </c>
      <c r="G836">
        <v>0</v>
      </c>
      <c r="H836">
        <v>3</v>
      </c>
      <c r="I836">
        <v>1</v>
      </c>
      <c r="J836">
        <v>0.588235294117647</v>
      </c>
      <c r="K836">
        <v>0.740740740740741</v>
      </c>
      <c r="L836">
        <v>0.7</v>
      </c>
      <c r="M836">
        <v>0.3</v>
      </c>
      <c r="N836">
        <v>0.65</v>
      </c>
    </row>
    <row r="837" spans="1:14">
      <c r="A837" s="7">
        <v>835</v>
      </c>
      <c r="B837">
        <v>835</v>
      </c>
      <c r="C837">
        <v>0.678577899932861</v>
      </c>
      <c r="D837">
        <v>0.179389476776123</v>
      </c>
      <c r="E837">
        <v>7</v>
      </c>
      <c r="F837">
        <v>7</v>
      </c>
      <c r="G837">
        <v>3</v>
      </c>
      <c r="H837">
        <v>3</v>
      </c>
      <c r="I837">
        <v>0.7</v>
      </c>
      <c r="J837">
        <v>0.5</v>
      </c>
      <c r="K837">
        <v>0.583333333333333</v>
      </c>
      <c r="L837">
        <v>0.7</v>
      </c>
      <c r="M837">
        <v>0</v>
      </c>
      <c r="N837">
        <v>0.5</v>
      </c>
    </row>
    <row r="838" spans="1:14">
      <c r="A838" s="7">
        <v>836</v>
      </c>
      <c r="B838">
        <v>836</v>
      </c>
      <c r="C838">
        <v>0.591747879981995</v>
      </c>
      <c r="D838">
        <v>0.0837875604629517</v>
      </c>
      <c r="E838">
        <v>10</v>
      </c>
      <c r="F838">
        <v>5</v>
      </c>
      <c r="G838">
        <v>0</v>
      </c>
      <c r="H838">
        <v>5</v>
      </c>
      <c r="I838">
        <v>1</v>
      </c>
      <c r="J838">
        <v>0.666666666666667</v>
      </c>
      <c r="K838">
        <v>0.8</v>
      </c>
      <c r="L838">
        <v>0.5</v>
      </c>
      <c r="M838">
        <v>0.5</v>
      </c>
      <c r="N838">
        <v>0.75</v>
      </c>
    </row>
    <row r="839" spans="1:14">
      <c r="A839" s="7">
        <v>837</v>
      </c>
      <c r="B839">
        <v>837</v>
      </c>
      <c r="C839">
        <v>0.576526999473572</v>
      </c>
      <c r="D839">
        <v>0.00776755809783935</v>
      </c>
      <c r="E839">
        <v>9</v>
      </c>
      <c r="F839">
        <v>6</v>
      </c>
      <c r="G839">
        <v>1</v>
      </c>
      <c r="H839">
        <v>4</v>
      </c>
      <c r="I839">
        <v>0.9</v>
      </c>
      <c r="J839">
        <v>0.6</v>
      </c>
      <c r="K839">
        <v>0.72</v>
      </c>
      <c r="L839">
        <v>0.6</v>
      </c>
      <c r="M839">
        <v>0.3</v>
      </c>
      <c r="N839">
        <v>0.65</v>
      </c>
    </row>
    <row r="840" spans="1:14">
      <c r="A840" s="7">
        <v>838</v>
      </c>
      <c r="B840">
        <v>838</v>
      </c>
      <c r="C840">
        <v>0.616191864013672</v>
      </c>
      <c r="D840">
        <v>0.0601547956466675</v>
      </c>
      <c r="E840">
        <v>10</v>
      </c>
      <c r="F840">
        <v>3</v>
      </c>
      <c r="G840">
        <v>0</v>
      </c>
      <c r="H840">
        <v>7</v>
      </c>
      <c r="I840">
        <v>1</v>
      </c>
      <c r="J840">
        <v>0.769230769230769</v>
      </c>
      <c r="K840">
        <v>0.869565217391304</v>
      </c>
      <c r="L840">
        <v>0.3</v>
      </c>
      <c r="M840">
        <v>0.7</v>
      </c>
      <c r="N840">
        <v>0.85</v>
      </c>
    </row>
    <row r="841" spans="1:14">
      <c r="A841" s="7">
        <v>839</v>
      </c>
      <c r="B841">
        <v>839</v>
      </c>
      <c r="C841">
        <v>0.436495542526245</v>
      </c>
      <c r="D841">
        <v>0.029923677444458</v>
      </c>
      <c r="E841">
        <v>8</v>
      </c>
      <c r="F841">
        <v>5</v>
      </c>
      <c r="G841">
        <v>2</v>
      </c>
      <c r="H841">
        <v>5</v>
      </c>
      <c r="I841">
        <v>0.8</v>
      </c>
      <c r="J841">
        <v>0.615384615384615</v>
      </c>
      <c r="K841">
        <v>0.695652173913043</v>
      </c>
      <c r="L841">
        <v>0.5</v>
      </c>
      <c r="M841">
        <v>0.3</v>
      </c>
      <c r="N841">
        <v>0.65</v>
      </c>
    </row>
    <row r="842" spans="1:14">
      <c r="A842" s="7">
        <v>840</v>
      </c>
      <c r="B842">
        <v>840</v>
      </c>
      <c r="C842">
        <v>0.622424364089966</v>
      </c>
      <c r="D842">
        <v>0.181033372879028</v>
      </c>
      <c r="E842">
        <v>9</v>
      </c>
      <c r="F842">
        <v>6</v>
      </c>
      <c r="G842">
        <v>1</v>
      </c>
      <c r="H842">
        <v>4</v>
      </c>
      <c r="I842">
        <v>0.9</v>
      </c>
      <c r="J842">
        <v>0.6</v>
      </c>
      <c r="K842">
        <v>0.72</v>
      </c>
      <c r="L842">
        <v>0.6</v>
      </c>
      <c r="M842">
        <v>0.3</v>
      </c>
      <c r="N842">
        <v>0.65</v>
      </c>
    </row>
    <row r="843" spans="1:14">
      <c r="A843" s="7">
        <v>841</v>
      </c>
      <c r="B843">
        <v>841</v>
      </c>
      <c r="C843">
        <v>0.680454611778259</v>
      </c>
      <c r="D843">
        <v>0.105181932449341</v>
      </c>
      <c r="E843">
        <v>8</v>
      </c>
      <c r="F843">
        <v>2</v>
      </c>
      <c r="G843">
        <v>2</v>
      </c>
      <c r="H843">
        <v>8</v>
      </c>
      <c r="I843">
        <v>0.8</v>
      </c>
      <c r="J843">
        <v>0.8</v>
      </c>
      <c r="K843">
        <v>0.8</v>
      </c>
      <c r="L843">
        <v>0.2</v>
      </c>
      <c r="M843">
        <v>0.6</v>
      </c>
      <c r="N843">
        <v>0.8</v>
      </c>
    </row>
    <row r="844" spans="1:14">
      <c r="A844" s="7">
        <v>842</v>
      </c>
      <c r="B844">
        <v>842</v>
      </c>
      <c r="C844">
        <v>0.55795431137085</v>
      </c>
      <c r="D844">
        <v>0.0961766242980957</v>
      </c>
      <c r="E844">
        <v>9</v>
      </c>
      <c r="F844">
        <v>4</v>
      </c>
      <c r="G844">
        <v>1</v>
      </c>
      <c r="H844">
        <v>6</v>
      </c>
      <c r="I844">
        <v>0.9</v>
      </c>
      <c r="J844">
        <v>0.692307692307692</v>
      </c>
      <c r="K844">
        <v>0.782608695652174</v>
      </c>
      <c r="L844">
        <v>0.4</v>
      </c>
      <c r="M844">
        <v>0.5</v>
      </c>
      <c r="N844">
        <v>0.75</v>
      </c>
    </row>
    <row r="845" spans="1:14">
      <c r="A845" s="7">
        <v>843</v>
      </c>
      <c r="B845">
        <v>843</v>
      </c>
      <c r="C845">
        <v>0.490600228309631</v>
      </c>
      <c r="D845">
        <v>0.108559012413025</v>
      </c>
      <c r="E845">
        <v>8</v>
      </c>
      <c r="F845">
        <v>6</v>
      </c>
      <c r="G845">
        <v>2</v>
      </c>
      <c r="H845">
        <v>4</v>
      </c>
      <c r="I845">
        <v>0.8</v>
      </c>
      <c r="J845">
        <v>0.571428571428572</v>
      </c>
      <c r="K845">
        <v>0.666666666666667</v>
      </c>
      <c r="L845">
        <v>0.6</v>
      </c>
      <c r="M845">
        <v>0.2</v>
      </c>
      <c r="N845">
        <v>0.6</v>
      </c>
    </row>
    <row r="846" spans="1:14">
      <c r="A846" s="7">
        <v>844</v>
      </c>
      <c r="B846">
        <v>844</v>
      </c>
      <c r="C846">
        <v>0.55314040184021</v>
      </c>
      <c r="D846">
        <v>0.158351898193359</v>
      </c>
      <c r="E846">
        <v>9</v>
      </c>
      <c r="F846">
        <v>4</v>
      </c>
      <c r="G846">
        <v>1</v>
      </c>
      <c r="H846">
        <v>6</v>
      </c>
      <c r="I846">
        <v>0.9</v>
      </c>
      <c r="J846">
        <v>0.692307692307692</v>
      </c>
      <c r="K846">
        <v>0.782608695652174</v>
      </c>
      <c r="L846">
        <v>0.4</v>
      </c>
      <c r="M846">
        <v>0.5</v>
      </c>
      <c r="N846">
        <v>0.75</v>
      </c>
    </row>
    <row r="847" spans="1:14">
      <c r="A847" s="7">
        <v>845</v>
      </c>
      <c r="B847">
        <v>845</v>
      </c>
      <c r="C847">
        <v>0.510368227958679</v>
      </c>
      <c r="D847">
        <v>0.0996036529541016</v>
      </c>
      <c r="E847">
        <v>9</v>
      </c>
      <c r="F847">
        <v>5</v>
      </c>
      <c r="G847">
        <v>1</v>
      </c>
      <c r="H847">
        <v>5</v>
      </c>
      <c r="I847">
        <v>0.9</v>
      </c>
      <c r="J847">
        <v>0.642857142857143</v>
      </c>
      <c r="K847">
        <v>0.75</v>
      </c>
      <c r="L847">
        <v>0.5</v>
      </c>
      <c r="M847">
        <v>0.4</v>
      </c>
      <c r="N847">
        <v>0.7</v>
      </c>
    </row>
    <row r="848" spans="1:14">
      <c r="A848" s="7">
        <v>846</v>
      </c>
      <c r="B848">
        <v>846</v>
      </c>
      <c r="C848">
        <v>0.664389133453369</v>
      </c>
      <c r="D848">
        <v>0.0893771648406982</v>
      </c>
      <c r="E848">
        <v>6</v>
      </c>
      <c r="F848">
        <v>5</v>
      </c>
      <c r="G848">
        <v>4</v>
      </c>
      <c r="H848">
        <v>5</v>
      </c>
      <c r="I848">
        <v>0.6</v>
      </c>
      <c r="J848">
        <v>0.545454545454545</v>
      </c>
      <c r="K848">
        <v>0.571428571428571</v>
      </c>
      <c r="L848">
        <v>0.5</v>
      </c>
      <c r="M848">
        <v>0.1</v>
      </c>
      <c r="N848">
        <v>0.55</v>
      </c>
    </row>
    <row r="849" spans="1:14">
      <c r="A849" s="7">
        <v>847</v>
      </c>
      <c r="B849">
        <v>847</v>
      </c>
      <c r="C849">
        <v>0.618242025375366</v>
      </c>
      <c r="D849">
        <v>0.0913251638412476</v>
      </c>
      <c r="E849">
        <v>9</v>
      </c>
      <c r="F849">
        <v>2</v>
      </c>
      <c r="G849">
        <v>1</v>
      </c>
      <c r="H849">
        <v>8</v>
      </c>
      <c r="I849">
        <v>0.9</v>
      </c>
      <c r="J849">
        <v>0.818181818181818</v>
      </c>
      <c r="K849">
        <v>0.857142857142857</v>
      </c>
      <c r="L849">
        <v>0.2</v>
      </c>
      <c r="M849">
        <v>0.7</v>
      </c>
      <c r="N849">
        <v>0.85</v>
      </c>
    </row>
    <row r="850" spans="1:14">
      <c r="A850" s="7">
        <v>848</v>
      </c>
      <c r="B850">
        <v>848</v>
      </c>
      <c r="C850">
        <v>0.696596503257751</v>
      </c>
      <c r="D850">
        <v>0.10268247127533</v>
      </c>
      <c r="E850">
        <v>8</v>
      </c>
      <c r="F850">
        <v>5</v>
      </c>
      <c r="G850">
        <v>2</v>
      </c>
      <c r="H850">
        <v>5</v>
      </c>
      <c r="I850">
        <v>0.8</v>
      </c>
      <c r="J850">
        <v>0.615384615384615</v>
      </c>
      <c r="K850">
        <v>0.695652173913043</v>
      </c>
      <c r="L850">
        <v>0.5</v>
      </c>
      <c r="M850">
        <v>0.3</v>
      </c>
      <c r="N850">
        <v>0.65</v>
      </c>
    </row>
    <row r="851" spans="1:14">
      <c r="A851" s="7">
        <v>849</v>
      </c>
      <c r="B851">
        <v>849</v>
      </c>
      <c r="C851">
        <v>0.624196410179138</v>
      </c>
      <c r="D851">
        <v>0.19188642501831</v>
      </c>
      <c r="E851">
        <v>10</v>
      </c>
      <c r="F851">
        <v>6</v>
      </c>
      <c r="G851">
        <v>0</v>
      </c>
      <c r="H851">
        <v>4</v>
      </c>
      <c r="I851">
        <v>1</v>
      </c>
      <c r="J851">
        <v>0.625</v>
      </c>
      <c r="K851">
        <v>0.769230769230769</v>
      </c>
      <c r="L851">
        <v>0.6</v>
      </c>
      <c r="M851">
        <v>0.4</v>
      </c>
      <c r="N851">
        <v>0.7</v>
      </c>
    </row>
    <row r="852" spans="1:14">
      <c r="A852" s="7">
        <v>850</v>
      </c>
      <c r="B852">
        <v>850</v>
      </c>
      <c r="C852">
        <v>0.618609189987183</v>
      </c>
      <c r="D852">
        <v>0.0841801166534424</v>
      </c>
      <c r="E852">
        <v>10</v>
      </c>
      <c r="F852">
        <v>2</v>
      </c>
      <c r="G852">
        <v>0</v>
      </c>
      <c r="H852">
        <v>8</v>
      </c>
      <c r="I852">
        <v>1</v>
      </c>
      <c r="J852">
        <v>0.833333333333333</v>
      </c>
      <c r="K852">
        <v>0.909090909090909</v>
      </c>
      <c r="L852">
        <v>0.2</v>
      </c>
      <c r="M852">
        <v>0.8</v>
      </c>
      <c r="N852">
        <v>0.9</v>
      </c>
    </row>
    <row r="853" spans="1:14">
      <c r="A853" s="7">
        <v>851</v>
      </c>
      <c r="B853">
        <v>851</v>
      </c>
      <c r="C853">
        <v>0.631047129631042</v>
      </c>
      <c r="D853">
        <v>0.0799742937088013</v>
      </c>
      <c r="E853">
        <v>8</v>
      </c>
      <c r="F853">
        <v>6</v>
      </c>
      <c r="G853">
        <v>2</v>
      </c>
      <c r="H853">
        <v>4</v>
      </c>
      <c r="I853">
        <v>0.8</v>
      </c>
      <c r="J853">
        <v>0.571428571428572</v>
      </c>
      <c r="K853">
        <v>0.666666666666667</v>
      </c>
      <c r="L853">
        <v>0.6</v>
      </c>
      <c r="M853">
        <v>0.2</v>
      </c>
      <c r="N853">
        <v>0.6</v>
      </c>
    </row>
    <row r="854" spans="1:14">
      <c r="A854" s="7">
        <v>852</v>
      </c>
      <c r="B854">
        <v>852</v>
      </c>
      <c r="C854">
        <v>0.661973476409912</v>
      </c>
      <c r="D854">
        <v>0.0750224590301514</v>
      </c>
      <c r="E854">
        <v>8</v>
      </c>
      <c r="F854">
        <v>4</v>
      </c>
      <c r="G854">
        <v>2</v>
      </c>
      <c r="H854">
        <v>6</v>
      </c>
      <c r="I854">
        <v>0.8</v>
      </c>
      <c r="J854">
        <v>0.666666666666667</v>
      </c>
      <c r="K854">
        <v>0.727272727272727</v>
      </c>
      <c r="L854">
        <v>0.4</v>
      </c>
      <c r="M854">
        <v>0.4</v>
      </c>
      <c r="N854">
        <v>0.7</v>
      </c>
    </row>
    <row r="855" spans="1:14">
      <c r="A855" s="7">
        <v>853</v>
      </c>
      <c r="B855">
        <v>853</v>
      </c>
      <c r="C855">
        <v>0.627431869506836</v>
      </c>
      <c r="D855">
        <v>0.0798988342285156</v>
      </c>
      <c r="E855">
        <v>8</v>
      </c>
      <c r="F855">
        <v>4</v>
      </c>
      <c r="G855">
        <v>2</v>
      </c>
      <c r="H855">
        <v>6</v>
      </c>
      <c r="I855">
        <v>0.8</v>
      </c>
      <c r="J855">
        <v>0.666666666666667</v>
      </c>
      <c r="K855">
        <v>0.727272727272727</v>
      </c>
      <c r="L855">
        <v>0.4</v>
      </c>
      <c r="M855">
        <v>0.4</v>
      </c>
      <c r="N855">
        <v>0.7</v>
      </c>
    </row>
    <row r="856" spans="1:14">
      <c r="A856" s="7">
        <v>854</v>
      </c>
      <c r="B856">
        <v>854</v>
      </c>
      <c r="C856">
        <v>0.620314717292786</v>
      </c>
      <c r="D856">
        <v>0.0704509019851685</v>
      </c>
      <c r="E856">
        <v>8</v>
      </c>
      <c r="F856">
        <v>3</v>
      </c>
      <c r="G856">
        <v>2</v>
      </c>
      <c r="H856">
        <v>7</v>
      </c>
      <c r="I856">
        <v>0.8</v>
      </c>
      <c r="J856">
        <v>0.727272727272727</v>
      </c>
      <c r="K856">
        <v>0.761904761904762</v>
      </c>
      <c r="L856">
        <v>0.3</v>
      </c>
      <c r="M856">
        <v>0.5</v>
      </c>
      <c r="N856">
        <v>0.75</v>
      </c>
    </row>
    <row r="857" spans="1:14">
      <c r="A857" s="7">
        <v>855</v>
      </c>
      <c r="B857">
        <v>855</v>
      </c>
      <c r="C857">
        <v>0.756858825683594</v>
      </c>
      <c r="D857">
        <v>0.160518527030945</v>
      </c>
      <c r="E857">
        <v>8</v>
      </c>
      <c r="F857">
        <v>7</v>
      </c>
      <c r="G857">
        <v>2</v>
      </c>
      <c r="H857">
        <v>3</v>
      </c>
      <c r="I857">
        <v>0.8</v>
      </c>
      <c r="J857">
        <v>0.533333333333333</v>
      </c>
      <c r="K857">
        <v>0.64</v>
      </c>
      <c r="L857">
        <v>0.7</v>
      </c>
      <c r="M857">
        <v>0.1</v>
      </c>
      <c r="N857">
        <v>0.55</v>
      </c>
    </row>
    <row r="858" spans="1:14">
      <c r="A858" s="7">
        <v>856</v>
      </c>
      <c r="B858">
        <v>856</v>
      </c>
      <c r="C858">
        <v>0.524346232414246</v>
      </c>
      <c r="D858">
        <v>0.0562275648117065</v>
      </c>
      <c r="E858">
        <v>9</v>
      </c>
      <c r="F858">
        <v>4</v>
      </c>
      <c r="G858">
        <v>1</v>
      </c>
      <c r="H858">
        <v>6</v>
      </c>
      <c r="I858">
        <v>0.9</v>
      </c>
      <c r="J858">
        <v>0.692307692307692</v>
      </c>
      <c r="K858">
        <v>0.782608695652174</v>
      </c>
      <c r="L858">
        <v>0.4</v>
      </c>
      <c r="M858">
        <v>0.5</v>
      </c>
      <c r="N858">
        <v>0.75</v>
      </c>
    </row>
    <row r="859" spans="1:14">
      <c r="A859" s="7">
        <v>857</v>
      </c>
      <c r="B859">
        <v>857</v>
      </c>
      <c r="C859">
        <v>0.550328254699707</v>
      </c>
      <c r="D859">
        <v>0.138155937194824</v>
      </c>
      <c r="E859">
        <v>8</v>
      </c>
      <c r="F859">
        <v>3</v>
      </c>
      <c r="G859">
        <v>2</v>
      </c>
      <c r="H859">
        <v>7</v>
      </c>
      <c r="I859">
        <v>0.8</v>
      </c>
      <c r="J859">
        <v>0.727272727272727</v>
      </c>
      <c r="K859">
        <v>0.761904761904762</v>
      </c>
      <c r="L859">
        <v>0.3</v>
      </c>
      <c r="M859">
        <v>0.5</v>
      </c>
      <c r="N859">
        <v>0.75</v>
      </c>
    </row>
    <row r="860" spans="1:14">
      <c r="A860" s="7">
        <v>858</v>
      </c>
      <c r="B860">
        <v>858</v>
      </c>
      <c r="C860">
        <v>0.62221372127533</v>
      </c>
      <c r="D860">
        <v>0.0772016048431396</v>
      </c>
      <c r="E860">
        <v>8</v>
      </c>
      <c r="F860">
        <v>5</v>
      </c>
      <c r="G860">
        <v>2</v>
      </c>
      <c r="H860">
        <v>5</v>
      </c>
      <c r="I860">
        <v>0.8</v>
      </c>
      <c r="J860">
        <v>0.615384615384615</v>
      </c>
      <c r="K860">
        <v>0.695652173913043</v>
      </c>
      <c r="L860">
        <v>0.5</v>
      </c>
      <c r="M860">
        <v>0.3</v>
      </c>
      <c r="N860">
        <v>0.65</v>
      </c>
    </row>
    <row r="861" spans="1:14">
      <c r="A861" s="7">
        <v>859</v>
      </c>
      <c r="B861">
        <v>859</v>
      </c>
      <c r="C861">
        <v>0.612037658691406</v>
      </c>
      <c r="D861">
        <v>0.142560124397278</v>
      </c>
      <c r="E861">
        <v>9</v>
      </c>
      <c r="F861">
        <v>3</v>
      </c>
      <c r="G861">
        <v>1</v>
      </c>
      <c r="H861">
        <v>7</v>
      </c>
      <c r="I861">
        <v>0.9</v>
      </c>
      <c r="J861">
        <v>0.75</v>
      </c>
      <c r="K861">
        <v>0.818181818181818</v>
      </c>
      <c r="L861">
        <v>0.3</v>
      </c>
      <c r="M861">
        <v>0.6</v>
      </c>
      <c r="N861">
        <v>0.8</v>
      </c>
    </row>
    <row r="862" spans="1:14">
      <c r="A862" s="7">
        <v>860</v>
      </c>
      <c r="B862">
        <v>860</v>
      </c>
      <c r="C862">
        <v>0.743911266326904</v>
      </c>
      <c r="D862">
        <v>0.222382426261902</v>
      </c>
      <c r="E862">
        <v>9</v>
      </c>
      <c r="F862">
        <v>5</v>
      </c>
      <c r="G862">
        <v>1</v>
      </c>
      <c r="H862">
        <v>5</v>
      </c>
      <c r="I862">
        <v>0.9</v>
      </c>
      <c r="J862">
        <v>0.642857142857143</v>
      </c>
      <c r="K862">
        <v>0.75</v>
      </c>
      <c r="L862">
        <v>0.5</v>
      </c>
      <c r="M862">
        <v>0.4</v>
      </c>
      <c r="N862">
        <v>0.7</v>
      </c>
    </row>
    <row r="863" spans="1:14">
      <c r="A863" s="7">
        <v>861</v>
      </c>
      <c r="B863">
        <v>861</v>
      </c>
      <c r="C863">
        <v>0.684200286865234</v>
      </c>
      <c r="D863">
        <v>0.167941451072693</v>
      </c>
      <c r="E863">
        <v>8</v>
      </c>
      <c r="F863">
        <v>6</v>
      </c>
      <c r="G863">
        <v>2</v>
      </c>
      <c r="H863">
        <v>4</v>
      </c>
      <c r="I863">
        <v>0.8</v>
      </c>
      <c r="J863">
        <v>0.571428571428572</v>
      </c>
      <c r="K863">
        <v>0.666666666666667</v>
      </c>
      <c r="L863">
        <v>0.6</v>
      </c>
      <c r="M863">
        <v>0.2</v>
      </c>
      <c r="N863">
        <v>0.6</v>
      </c>
    </row>
    <row r="864" spans="1:14">
      <c r="A864" s="7">
        <v>862</v>
      </c>
      <c r="B864">
        <v>862</v>
      </c>
      <c r="C864">
        <v>0.627663135528564</v>
      </c>
      <c r="D864">
        <v>0.134696841239929</v>
      </c>
      <c r="E864">
        <v>8</v>
      </c>
      <c r="F864">
        <v>5</v>
      </c>
      <c r="G864">
        <v>2</v>
      </c>
      <c r="H864">
        <v>5</v>
      </c>
      <c r="I864">
        <v>0.8</v>
      </c>
      <c r="J864">
        <v>0.615384615384615</v>
      </c>
      <c r="K864">
        <v>0.695652173913043</v>
      </c>
      <c r="L864">
        <v>0.5</v>
      </c>
      <c r="M864">
        <v>0.3</v>
      </c>
      <c r="N864">
        <v>0.65</v>
      </c>
    </row>
    <row r="865" spans="1:14">
      <c r="A865" s="7">
        <v>863</v>
      </c>
      <c r="B865">
        <v>863</v>
      </c>
      <c r="C865">
        <v>0.552362084388733</v>
      </c>
      <c r="D865">
        <v>0.0574427843093872</v>
      </c>
      <c r="E865">
        <v>9</v>
      </c>
      <c r="F865">
        <v>4</v>
      </c>
      <c r="G865">
        <v>1</v>
      </c>
      <c r="H865">
        <v>6</v>
      </c>
      <c r="I865">
        <v>0.9</v>
      </c>
      <c r="J865">
        <v>0.692307692307692</v>
      </c>
      <c r="K865">
        <v>0.782608695652174</v>
      </c>
      <c r="L865">
        <v>0.4</v>
      </c>
      <c r="M865">
        <v>0.5</v>
      </c>
      <c r="N865">
        <v>0.75</v>
      </c>
    </row>
    <row r="866" spans="1:14">
      <c r="A866" s="7">
        <v>864</v>
      </c>
      <c r="B866">
        <v>864</v>
      </c>
      <c r="C866">
        <v>0.654308795928955</v>
      </c>
      <c r="D866">
        <v>0.0980443954467773</v>
      </c>
      <c r="E866">
        <v>9</v>
      </c>
      <c r="F866">
        <v>5</v>
      </c>
      <c r="G866">
        <v>1</v>
      </c>
      <c r="H866">
        <v>5</v>
      </c>
      <c r="I866">
        <v>0.9</v>
      </c>
      <c r="J866">
        <v>0.642857142857143</v>
      </c>
      <c r="K866">
        <v>0.75</v>
      </c>
      <c r="L866">
        <v>0.5</v>
      </c>
      <c r="M866">
        <v>0.4</v>
      </c>
      <c r="N866">
        <v>0.7</v>
      </c>
    </row>
    <row r="867" spans="1:14">
      <c r="A867" s="7">
        <v>865</v>
      </c>
      <c r="B867">
        <v>865</v>
      </c>
      <c r="C867">
        <v>0.692625880241394</v>
      </c>
      <c r="D867">
        <v>0.118810057640076</v>
      </c>
      <c r="E867">
        <v>9</v>
      </c>
      <c r="F867">
        <v>5</v>
      </c>
      <c r="G867">
        <v>1</v>
      </c>
      <c r="H867">
        <v>5</v>
      </c>
      <c r="I867">
        <v>0.9</v>
      </c>
      <c r="J867">
        <v>0.642857142857143</v>
      </c>
      <c r="K867">
        <v>0.75</v>
      </c>
      <c r="L867">
        <v>0.5</v>
      </c>
      <c r="M867">
        <v>0.4</v>
      </c>
      <c r="N867">
        <v>0.7</v>
      </c>
    </row>
    <row r="868" spans="1:14">
      <c r="A868" s="7">
        <v>866</v>
      </c>
      <c r="B868">
        <v>866</v>
      </c>
      <c r="C868">
        <v>0.62338650226593</v>
      </c>
      <c r="D868">
        <v>0.0735559463500977</v>
      </c>
      <c r="E868">
        <v>8</v>
      </c>
      <c r="F868">
        <v>2</v>
      </c>
      <c r="G868">
        <v>2</v>
      </c>
      <c r="H868">
        <v>8</v>
      </c>
      <c r="I868">
        <v>0.8</v>
      </c>
      <c r="J868">
        <v>0.8</v>
      </c>
      <c r="K868">
        <v>0.8</v>
      </c>
      <c r="L868">
        <v>0.2</v>
      </c>
      <c r="M868">
        <v>0.6</v>
      </c>
      <c r="N868">
        <v>0.8</v>
      </c>
    </row>
    <row r="869" spans="1:14">
      <c r="A869" s="7">
        <v>867</v>
      </c>
      <c r="B869">
        <v>867</v>
      </c>
      <c r="C869">
        <v>0.561114549636841</v>
      </c>
      <c r="D869">
        <v>0.101944804191589</v>
      </c>
      <c r="E869">
        <v>8</v>
      </c>
      <c r="F869">
        <v>4</v>
      </c>
      <c r="G869">
        <v>2</v>
      </c>
      <c r="H869">
        <v>6</v>
      </c>
      <c r="I869">
        <v>0.8</v>
      </c>
      <c r="J869">
        <v>0.666666666666667</v>
      </c>
      <c r="K869">
        <v>0.727272727272727</v>
      </c>
      <c r="L869">
        <v>0.4</v>
      </c>
      <c r="M869">
        <v>0.4</v>
      </c>
      <c r="N869">
        <v>0.7</v>
      </c>
    </row>
    <row r="870" spans="1:14">
      <c r="A870" s="7">
        <v>868</v>
      </c>
      <c r="B870">
        <v>868</v>
      </c>
      <c r="C870">
        <v>0.513609170913696</v>
      </c>
      <c r="D870">
        <v>0.0980237722396851</v>
      </c>
      <c r="E870">
        <v>10</v>
      </c>
      <c r="F870">
        <v>7</v>
      </c>
      <c r="G870">
        <v>0</v>
      </c>
      <c r="H870">
        <v>3</v>
      </c>
      <c r="I870">
        <v>1</v>
      </c>
      <c r="J870">
        <v>0.588235294117647</v>
      </c>
      <c r="K870">
        <v>0.740740740740741</v>
      </c>
      <c r="L870">
        <v>0.7</v>
      </c>
      <c r="M870">
        <v>0.3</v>
      </c>
      <c r="N870">
        <v>0.65</v>
      </c>
    </row>
    <row r="871" spans="1:14">
      <c r="A871" s="7">
        <v>869</v>
      </c>
      <c r="B871">
        <v>869</v>
      </c>
      <c r="C871">
        <v>0.610516428947449</v>
      </c>
      <c r="D871">
        <v>0.0762982368469238</v>
      </c>
      <c r="E871">
        <v>6</v>
      </c>
      <c r="F871">
        <v>5</v>
      </c>
      <c r="G871">
        <v>4</v>
      </c>
      <c r="H871">
        <v>5</v>
      </c>
      <c r="I871">
        <v>0.6</v>
      </c>
      <c r="J871">
        <v>0.545454545454545</v>
      </c>
      <c r="K871">
        <v>0.571428571428571</v>
      </c>
      <c r="L871">
        <v>0.5</v>
      </c>
      <c r="M871">
        <v>0.1</v>
      </c>
      <c r="N871">
        <v>0.55</v>
      </c>
    </row>
    <row r="872" spans="1:14">
      <c r="A872" s="7">
        <v>870</v>
      </c>
      <c r="B872">
        <v>870</v>
      </c>
      <c r="C872">
        <v>0.440483093261719</v>
      </c>
      <c r="D872">
        <v>0.0543512105941773</v>
      </c>
      <c r="E872">
        <v>10</v>
      </c>
      <c r="F872">
        <v>5</v>
      </c>
      <c r="G872">
        <v>0</v>
      </c>
      <c r="H872">
        <v>5</v>
      </c>
      <c r="I872">
        <v>1</v>
      </c>
      <c r="J872">
        <v>0.666666666666667</v>
      </c>
      <c r="K872">
        <v>0.8</v>
      </c>
      <c r="L872">
        <v>0.5</v>
      </c>
      <c r="M872">
        <v>0.5</v>
      </c>
      <c r="N872">
        <v>0.75</v>
      </c>
    </row>
    <row r="873" spans="1:14">
      <c r="A873" s="7">
        <v>871</v>
      </c>
      <c r="B873">
        <v>871</v>
      </c>
      <c r="C873">
        <v>0.600039958953857</v>
      </c>
      <c r="D873">
        <v>0.160753011703491</v>
      </c>
      <c r="E873">
        <v>7</v>
      </c>
      <c r="F873">
        <v>5</v>
      </c>
      <c r="G873">
        <v>3</v>
      </c>
      <c r="H873">
        <v>5</v>
      </c>
      <c r="I873">
        <v>0.7</v>
      </c>
      <c r="J873">
        <v>0.583333333333333</v>
      </c>
      <c r="K873">
        <v>0.636363636363636</v>
      </c>
      <c r="L873">
        <v>0.5</v>
      </c>
      <c r="M873">
        <v>0.2</v>
      </c>
      <c r="N873">
        <v>0.6</v>
      </c>
    </row>
    <row r="874" spans="1:14">
      <c r="A874" s="7">
        <v>872</v>
      </c>
      <c r="B874">
        <v>872</v>
      </c>
      <c r="C874">
        <v>0.612865090370178</v>
      </c>
      <c r="D874">
        <v>0.126322031021118</v>
      </c>
      <c r="E874">
        <v>7</v>
      </c>
      <c r="F874">
        <v>4</v>
      </c>
      <c r="G874">
        <v>3</v>
      </c>
      <c r="H874">
        <v>6</v>
      </c>
      <c r="I874">
        <v>0.7</v>
      </c>
      <c r="J874">
        <v>0.636363636363636</v>
      </c>
      <c r="K874">
        <v>0.666666666666667</v>
      </c>
      <c r="L874">
        <v>0.4</v>
      </c>
      <c r="M874">
        <v>0.3</v>
      </c>
      <c r="N874">
        <v>0.65</v>
      </c>
    </row>
    <row r="875" spans="1:14">
      <c r="A875" s="7">
        <v>873</v>
      </c>
      <c r="B875">
        <v>873</v>
      </c>
      <c r="C875">
        <v>0.570534706115723</v>
      </c>
      <c r="D875">
        <v>0.215624690055847</v>
      </c>
      <c r="E875">
        <v>7</v>
      </c>
      <c r="F875">
        <v>9</v>
      </c>
      <c r="G875">
        <v>3</v>
      </c>
      <c r="H875">
        <v>1</v>
      </c>
      <c r="I875">
        <v>0.7</v>
      </c>
      <c r="J875">
        <v>0.4375</v>
      </c>
      <c r="K875">
        <v>0.538461538461538</v>
      </c>
      <c r="L875">
        <v>0.9</v>
      </c>
      <c r="M875">
        <v>-0.2</v>
      </c>
      <c r="N875">
        <v>0.4</v>
      </c>
    </row>
    <row r="876" spans="1:14">
      <c r="A876" s="7">
        <v>874</v>
      </c>
      <c r="B876">
        <v>874</v>
      </c>
      <c r="C876">
        <v>0.683785915374756</v>
      </c>
      <c r="D876">
        <v>0.160463333129883</v>
      </c>
      <c r="E876">
        <v>10</v>
      </c>
      <c r="F876">
        <v>3</v>
      </c>
      <c r="G876">
        <v>0</v>
      </c>
      <c r="H876">
        <v>7</v>
      </c>
      <c r="I876">
        <v>1</v>
      </c>
      <c r="J876">
        <v>0.769230769230769</v>
      </c>
      <c r="K876">
        <v>0.869565217391304</v>
      </c>
      <c r="L876">
        <v>0.3</v>
      </c>
      <c r="M876">
        <v>0.7</v>
      </c>
      <c r="N876">
        <v>0.85</v>
      </c>
    </row>
    <row r="877" spans="1:14">
      <c r="A877" s="7">
        <v>875</v>
      </c>
      <c r="B877">
        <v>875</v>
      </c>
      <c r="C877">
        <v>0.559751987457275</v>
      </c>
      <c r="D877">
        <v>0.14098048210144</v>
      </c>
      <c r="E877">
        <v>9</v>
      </c>
      <c r="F877">
        <v>6</v>
      </c>
      <c r="G877">
        <v>1</v>
      </c>
      <c r="H877">
        <v>4</v>
      </c>
      <c r="I877">
        <v>0.9</v>
      </c>
      <c r="J877">
        <v>0.6</v>
      </c>
      <c r="K877">
        <v>0.72</v>
      </c>
      <c r="L877">
        <v>0.6</v>
      </c>
      <c r="M877">
        <v>0.3</v>
      </c>
      <c r="N877">
        <v>0.65</v>
      </c>
    </row>
    <row r="878" spans="1:14">
      <c r="A878" s="7">
        <v>876</v>
      </c>
      <c r="B878">
        <v>876</v>
      </c>
      <c r="C878">
        <v>0.751581072807312</v>
      </c>
      <c r="D878">
        <v>0.130845427513123</v>
      </c>
      <c r="E878">
        <v>8</v>
      </c>
      <c r="F878">
        <v>3</v>
      </c>
      <c r="G878">
        <v>2</v>
      </c>
      <c r="H878">
        <v>7</v>
      </c>
      <c r="I878">
        <v>0.8</v>
      </c>
      <c r="J878">
        <v>0.727272727272727</v>
      </c>
      <c r="K878">
        <v>0.761904761904762</v>
      </c>
      <c r="L878">
        <v>0.3</v>
      </c>
      <c r="M878">
        <v>0.5</v>
      </c>
      <c r="N878">
        <v>0.75</v>
      </c>
    </row>
    <row r="879" spans="1:14">
      <c r="A879" s="7">
        <v>877</v>
      </c>
      <c r="B879">
        <v>877</v>
      </c>
      <c r="C879">
        <v>0.646478891372681</v>
      </c>
      <c r="D879">
        <v>0.0775332450866699</v>
      </c>
      <c r="E879">
        <v>9</v>
      </c>
      <c r="F879">
        <v>3</v>
      </c>
      <c r="G879">
        <v>1</v>
      </c>
      <c r="H879">
        <v>7</v>
      </c>
      <c r="I879">
        <v>0.9</v>
      </c>
      <c r="J879">
        <v>0.75</v>
      </c>
      <c r="K879">
        <v>0.818181818181818</v>
      </c>
      <c r="L879">
        <v>0.3</v>
      </c>
      <c r="M879">
        <v>0.6</v>
      </c>
      <c r="N879">
        <v>0.8</v>
      </c>
    </row>
    <row r="880" spans="1:14">
      <c r="A880" s="7">
        <v>878</v>
      </c>
      <c r="B880">
        <v>878</v>
      </c>
      <c r="C880">
        <v>0.554273366928101</v>
      </c>
      <c r="D880">
        <v>0.0850988626480103</v>
      </c>
      <c r="E880">
        <v>9</v>
      </c>
      <c r="F880">
        <v>2</v>
      </c>
      <c r="G880">
        <v>1</v>
      </c>
      <c r="H880">
        <v>8</v>
      </c>
      <c r="I880">
        <v>0.9</v>
      </c>
      <c r="J880">
        <v>0.818181818181818</v>
      </c>
      <c r="K880">
        <v>0.857142857142857</v>
      </c>
      <c r="L880">
        <v>0.2</v>
      </c>
      <c r="M880">
        <v>0.7</v>
      </c>
      <c r="N880">
        <v>0.85</v>
      </c>
    </row>
    <row r="881" spans="1:14">
      <c r="A881" s="7">
        <v>879</v>
      </c>
      <c r="B881">
        <v>879</v>
      </c>
      <c r="C881">
        <v>0.656442046165466</v>
      </c>
      <c r="D881">
        <v>0.123932242393494</v>
      </c>
      <c r="E881">
        <v>9</v>
      </c>
      <c r="F881">
        <v>5</v>
      </c>
      <c r="G881">
        <v>1</v>
      </c>
      <c r="H881">
        <v>5</v>
      </c>
      <c r="I881">
        <v>0.9</v>
      </c>
      <c r="J881">
        <v>0.642857142857143</v>
      </c>
      <c r="K881">
        <v>0.75</v>
      </c>
      <c r="L881">
        <v>0.5</v>
      </c>
      <c r="M881">
        <v>0.4</v>
      </c>
      <c r="N881">
        <v>0.7</v>
      </c>
    </row>
    <row r="882" spans="1:14">
      <c r="A882" s="7">
        <v>880</v>
      </c>
      <c r="B882">
        <v>880</v>
      </c>
      <c r="C882">
        <v>0.780608892440796</v>
      </c>
      <c r="D882">
        <v>0.172005653381348</v>
      </c>
      <c r="E882">
        <v>9</v>
      </c>
      <c r="F882">
        <v>5</v>
      </c>
      <c r="G882">
        <v>1</v>
      </c>
      <c r="H882">
        <v>5</v>
      </c>
      <c r="I882">
        <v>0.9</v>
      </c>
      <c r="J882">
        <v>0.642857142857143</v>
      </c>
      <c r="K882">
        <v>0.75</v>
      </c>
      <c r="L882">
        <v>0.5</v>
      </c>
      <c r="M882">
        <v>0.4</v>
      </c>
      <c r="N882">
        <v>0.7</v>
      </c>
    </row>
    <row r="883" spans="1:14">
      <c r="A883" s="7">
        <v>881</v>
      </c>
      <c r="B883">
        <v>881</v>
      </c>
      <c r="C883">
        <v>0.603079915046692</v>
      </c>
      <c r="D883">
        <v>0.126652479171753</v>
      </c>
      <c r="E883">
        <v>9</v>
      </c>
      <c r="F883">
        <v>5</v>
      </c>
      <c r="G883">
        <v>1</v>
      </c>
      <c r="H883">
        <v>5</v>
      </c>
      <c r="I883">
        <v>0.9</v>
      </c>
      <c r="J883">
        <v>0.642857142857143</v>
      </c>
      <c r="K883">
        <v>0.75</v>
      </c>
      <c r="L883">
        <v>0.5</v>
      </c>
      <c r="M883">
        <v>0.4</v>
      </c>
      <c r="N883">
        <v>0.7</v>
      </c>
    </row>
    <row r="884" spans="1:14">
      <c r="A884" s="7">
        <v>882</v>
      </c>
      <c r="B884">
        <v>882</v>
      </c>
      <c r="C884">
        <v>0.623052716255188</v>
      </c>
      <c r="D884">
        <v>0.0249468088150024</v>
      </c>
      <c r="E884">
        <v>9</v>
      </c>
      <c r="F884">
        <v>4</v>
      </c>
      <c r="G884">
        <v>1</v>
      </c>
      <c r="H884">
        <v>6</v>
      </c>
      <c r="I884">
        <v>0.9</v>
      </c>
      <c r="J884">
        <v>0.692307692307692</v>
      </c>
      <c r="K884">
        <v>0.782608695652174</v>
      </c>
      <c r="L884">
        <v>0.4</v>
      </c>
      <c r="M884">
        <v>0.5</v>
      </c>
      <c r="N884">
        <v>0.75</v>
      </c>
    </row>
    <row r="885" spans="1:14">
      <c r="A885" s="7">
        <v>883</v>
      </c>
      <c r="B885">
        <v>883</v>
      </c>
      <c r="C885">
        <v>0.536781072616577</v>
      </c>
      <c r="D885">
        <v>0.176890254020691</v>
      </c>
      <c r="E885">
        <v>6</v>
      </c>
      <c r="F885">
        <v>5</v>
      </c>
      <c r="G885">
        <v>4</v>
      </c>
      <c r="H885">
        <v>5</v>
      </c>
      <c r="I885">
        <v>0.6</v>
      </c>
      <c r="J885">
        <v>0.545454545454545</v>
      </c>
      <c r="K885">
        <v>0.571428571428571</v>
      </c>
      <c r="L885">
        <v>0.5</v>
      </c>
      <c r="M885">
        <v>0.1</v>
      </c>
      <c r="N885">
        <v>0.55</v>
      </c>
    </row>
    <row r="886" spans="1:14">
      <c r="A886" s="7">
        <v>884</v>
      </c>
      <c r="B886">
        <v>884</v>
      </c>
      <c r="C886">
        <v>0.580617666244507</v>
      </c>
      <c r="D886">
        <v>0.103671789169311</v>
      </c>
      <c r="E886">
        <v>8</v>
      </c>
      <c r="F886">
        <v>5</v>
      </c>
      <c r="G886">
        <v>2</v>
      </c>
      <c r="H886">
        <v>5</v>
      </c>
      <c r="I886">
        <v>0.8</v>
      </c>
      <c r="J886">
        <v>0.615384615384615</v>
      </c>
      <c r="K886">
        <v>0.695652173913043</v>
      </c>
      <c r="L886">
        <v>0.5</v>
      </c>
      <c r="M886">
        <v>0.3</v>
      </c>
      <c r="N886">
        <v>0.65</v>
      </c>
    </row>
    <row r="887" spans="1:14">
      <c r="A887" s="7">
        <v>885</v>
      </c>
      <c r="B887">
        <v>885</v>
      </c>
      <c r="C887">
        <v>0.618173599243164</v>
      </c>
      <c r="D887">
        <v>0.176044225692749</v>
      </c>
      <c r="E887">
        <v>10</v>
      </c>
      <c r="F887">
        <v>4</v>
      </c>
      <c r="G887">
        <v>0</v>
      </c>
      <c r="H887">
        <v>6</v>
      </c>
      <c r="I887">
        <v>1</v>
      </c>
      <c r="J887">
        <v>0.714285714285714</v>
      </c>
      <c r="K887">
        <v>0.833333333333333</v>
      </c>
      <c r="L887">
        <v>0.4</v>
      </c>
      <c r="M887">
        <v>0.6</v>
      </c>
      <c r="N887">
        <v>0.8</v>
      </c>
    </row>
    <row r="888" spans="1:14">
      <c r="A888" s="7">
        <v>886</v>
      </c>
      <c r="B888">
        <v>886</v>
      </c>
      <c r="C888">
        <v>0.572021007537842</v>
      </c>
      <c r="D888">
        <v>0.0686073303222656</v>
      </c>
      <c r="E888">
        <v>8</v>
      </c>
      <c r="F888">
        <v>4</v>
      </c>
      <c r="G888">
        <v>2</v>
      </c>
      <c r="H888">
        <v>6</v>
      </c>
      <c r="I888">
        <v>0.8</v>
      </c>
      <c r="J888">
        <v>0.666666666666667</v>
      </c>
      <c r="K888">
        <v>0.727272727272727</v>
      </c>
      <c r="L888">
        <v>0.4</v>
      </c>
      <c r="M888">
        <v>0.4</v>
      </c>
      <c r="N888">
        <v>0.7</v>
      </c>
    </row>
    <row r="889" spans="1:14">
      <c r="A889" s="7">
        <v>887</v>
      </c>
      <c r="B889">
        <v>887</v>
      </c>
      <c r="C889">
        <v>0.622620820999146</v>
      </c>
      <c r="D889">
        <v>0.0668243169784546</v>
      </c>
      <c r="E889">
        <v>9</v>
      </c>
      <c r="F889">
        <v>4</v>
      </c>
      <c r="G889">
        <v>1</v>
      </c>
      <c r="H889">
        <v>6</v>
      </c>
      <c r="I889">
        <v>0.9</v>
      </c>
      <c r="J889">
        <v>0.692307692307692</v>
      </c>
      <c r="K889">
        <v>0.782608695652174</v>
      </c>
      <c r="L889">
        <v>0.4</v>
      </c>
      <c r="M889">
        <v>0.5</v>
      </c>
      <c r="N889">
        <v>0.75</v>
      </c>
    </row>
    <row r="890" spans="1:14">
      <c r="A890" s="7">
        <v>888</v>
      </c>
      <c r="B890">
        <v>888</v>
      </c>
      <c r="C890">
        <v>0.771872639656067</v>
      </c>
      <c r="D890">
        <v>0.120152473449707</v>
      </c>
      <c r="E890">
        <v>8</v>
      </c>
      <c r="F890">
        <v>6</v>
      </c>
      <c r="G890">
        <v>2</v>
      </c>
      <c r="H890">
        <v>4</v>
      </c>
      <c r="I890">
        <v>0.8</v>
      </c>
      <c r="J890">
        <v>0.571428571428572</v>
      </c>
      <c r="K890">
        <v>0.666666666666667</v>
      </c>
      <c r="L890">
        <v>0.6</v>
      </c>
      <c r="M890">
        <v>0.2</v>
      </c>
      <c r="N890">
        <v>0.6</v>
      </c>
    </row>
    <row r="891" spans="1:14">
      <c r="A891" s="7">
        <v>889</v>
      </c>
      <c r="B891">
        <v>889</v>
      </c>
      <c r="C891">
        <v>0.598838210105896</v>
      </c>
      <c r="D891">
        <v>0.145676851272583</v>
      </c>
      <c r="E891">
        <v>9</v>
      </c>
      <c r="F891">
        <v>4</v>
      </c>
      <c r="G891">
        <v>1</v>
      </c>
      <c r="H891">
        <v>6</v>
      </c>
      <c r="I891">
        <v>0.9</v>
      </c>
      <c r="J891">
        <v>0.692307692307692</v>
      </c>
      <c r="K891">
        <v>0.782608695652174</v>
      </c>
      <c r="L891">
        <v>0.4</v>
      </c>
      <c r="M891">
        <v>0.5</v>
      </c>
      <c r="N891">
        <v>0.75</v>
      </c>
    </row>
    <row r="892" spans="1:14">
      <c r="A892" s="7">
        <v>890</v>
      </c>
      <c r="B892">
        <v>890</v>
      </c>
      <c r="C892">
        <v>0.454921722412109</v>
      </c>
      <c r="D892">
        <v>0.00711512565612793</v>
      </c>
      <c r="E892">
        <v>8</v>
      </c>
      <c r="F892">
        <v>5</v>
      </c>
      <c r="G892">
        <v>2</v>
      </c>
      <c r="H892">
        <v>5</v>
      </c>
      <c r="I892">
        <v>0.8</v>
      </c>
      <c r="J892">
        <v>0.615384615384615</v>
      </c>
      <c r="K892">
        <v>0.695652173913043</v>
      </c>
      <c r="L892">
        <v>0.5</v>
      </c>
      <c r="M892">
        <v>0.3</v>
      </c>
      <c r="N892">
        <v>0.65</v>
      </c>
    </row>
    <row r="893" spans="1:14">
      <c r="A893" s="7">
        <v>891</v>
      </c>
      <c r="B893">
        <v>891</v>
      </c>
      <c r="C893">
        <v>0.6792813539505</v>
      </c>
      <c r="D893">
        <v>0.14679741859436</v>
      </c>
      <c r="E893">
        <v>8</v>
      </c>
      <c r="F893">
        <v>1</v>
      </c>
      <c r="G893">
        <v>2</v>
      </c>
      <c r="H893">
        <v>9</v>
      </c>
      <c r="I893">
        <v>0.8</v>
      </c>
      <c r="J893">
        <v>0.888888888888889</v>
      </c>
      <c r="K893">
        <v>0.842105263157895</v>
      </c>
      <c r="L893">
        <v>0.1</v>
      </c>
      <c r="M893">
        <v>0.7</v>
      </c>
      <c r="N893">
        <v>0.85</v>
      </c>
    </row>
    <row r="894" spans="1:14">
      <c r="A894" s="7">
        <v>892</v>
      </c>
      <c r="B894">
        <v>892</v>
      </c>
      <c r="C894">
        <v>0.680731534957886</v>
      </c>
      <c r="D894">
        <v>0.141495943069458</v>
      </c>
      <c r="E894">
        <v>7</v>
      </c>
      <c r="F894">
        <v>5</v>
      </c>
      <c r="G894">
        <v>3</v>
      </c>
      <c r="H894">
        <v>5</v>
      </c>
      <c r="I894">
        <v>0.7</v>
      </c>
      <c r="J894">
        <v>0.583333333333333</v>
      </c>
      <c r="K894">
        <v>0.636363636363636</v>
      </c>
      <c r="L894">
        <v>0.5</v>
      </c>
      <c r="M894">
        <v>0.2</v>
      </c>
      <c r="N894">
        <v>0.6</v>
      </c>
    </row>
    <row r="895" spans="1:14">
      <c r="A895" s="7">
        <v>893</v>
      </c>
      <c r="B895">
        <v>893</v>
      </c>
      <c r="C895">
        <v>0.754010558128357</v>
      </c>
      <c r="D895">
        <v>0.0874552726745605</v>
      </c>
      <c r="E895">
        <v>9</v>
      </c>
      <c r="F895">
        <v>5</v>
      </c>
      <c r="G895">
        <v>1</v>
      </c>
      <c r="H895">
        <v>5</v>
      </c>
      <c r="I895">
        <v>0.9</v>
      </c>
      <c r="J895">
        <v>0.642857142857143</v>
      </c>
      <c r="K895">
        <v>0.75</v>
      </c>
      <c r="L895">
        <v>0.5</v>
      </c>
      <c r="M895">
        <v>0.4</v>
      </c>
      <c r="N895">
        <v>0.7</v>
      </c>
    </row>
    <row r="896" spans="1:14">
      <c r="A896" s="7">
        <v>894</v>
      </c>
      <c r="B896">
        <v>894</v>
      </c>
      <c r="C896">
        <v>0.575786352157593</v>
      </c>
      <c r="D896">
        <v>0.00527596473693848</v>
      </c>
      <c r="E896">
        <v>9</v>
      </c>
      <c r="F896">
        <v>6</v>
      </c>
      <c r="G896">
        <v>1</v>
      </c>
      <c r="H896">
        <v>4</v>
      </c>
      <c r="I896">
        <v>0.9</v>
      </c>
      <c r="J896">
        <v>0.6</v>
      </c>
      <c r="K896">
        <v>0.72</v>
      </c>
      <c r="L896">
        <v>0.6</v>
      </c>
      <c r="M896">
        <v>0.3</v>
      </c>
      <c r="N896">
        <v>0.65</v>
      </c>
    </row>
    <row r="897" spans="1:14">
      <c r="A897" s="7">
        <v>895</v>
      </c>
      <c r="B897">
        <v>895</v>
      </c>
      <c r="C897">
        <v>0.691546320915222</v>
      </c>
      <c r="D897">
        <v>0.125174283981323</v>
      </c>
      <c r="E897">
        <v>9</v>
      </c>
      <c r="F897">
        <v>7</v>
      </c>
      <c r="G897">
        <v>1</v>
      </c>
      <c r="H897">
        <v>3</v>
      </c>
      <c r="I897">
        <v>0.9</v>
      </c>
      <c r="J897">
        <v>0.5625</v>
      </c>
      <c r="K897">
        <v>0.692307692307692</v>
      </c>
      <c r="L897">
        <v>0.7</v>
      </c>
      <c r="M897">
        <v>0.2</v>
      </c>
      <c r="N897">
        <v>0.6</v>
      </c>
    </row>
    <row r="898" spans="1:14">
      <c r="A898" s="7">
        <v>896</v>
      </c>
      <c r="B898">
        <v>896</v>
      </c>
      <c r="C898">
        <v>0.625040650367737</v>
      </c>
      <c r="D898">
        <v>0.0871683359146118</v>
      </c>
      <c r="E898">
        <v>8</v>
      </c>
      <c r="F898">
        <v>6</v>
      </c>
      <c r="G898">
        <v>2</v>
      </c>
      <c r="H898">
        <v>4</v>
      </c>
      <c r="I898">
        <v>0.8</v>
      </c>
      <c r="J898">
        <v>0.571428571428572</v>
      </c>
      <c r="K898">
        <v>0.666666666666667</v>
      </c>
      <c r="L898">
        <v>0.6</v>
      </c>
      <c r="M898">
        <v>0.2</v>
      </c>
      <c r="N898">
        <v>0.6</v>
      </c>
    </row>
    <row r="899" spans="1:14">
      <c r="A899" s="7">
        <v>897</v>
      </c>
      <c r="B899">
        <v>897</v>
      </c>
      <c r="C899">
        <v>0.681613564491272</v>
      </c>
      <c r="D899">
        <v>0.0875613689422607</v>
      </c>
      <c r="E899">
        <v>10</v>
      </c>
      <c r="F899">
        <v>5</v>
      </c>
      <c r="G899">
        <v>0</v>
      </c>
      <c r="H899">
        <v>5</v>
      </c>
      <c r="I899">
        <v>1</v>
      </c>
      <c r="J899">
        <v>0.666666666666667</v>
      </c>
      <c r="K899">
        <v>0.8</v>
      </c>
      <c r="L899">
        <v>0.5</v>
      </c>
      <c r="M899">
        <v>0.5</v>
      </c>
      <c r="N899">
        <v>0.75</v>
      </c>
    </row>
    <row r="900" spans="1:14">
      <c r="A900" s="7">
        <v>898</v>
      </c>
      <c r="B900">
        <v>898</v>
      </c>
      <c r="C900">
        <v>0.520534038543701</v>
      </c>
      <c r="D900">
        <v>0.0267471075057983</v>
      </c>
      <c r="E900">
        <v>7</v>
      </c>
      <c r="F900">
        <v>3</v>
      </c>
      <c r="G900">
        <v>3</v>
      </c>
      <c r="H900">
        <v>7</v>
      </c>
      <c r="I900">
        <v>0.7</v>
      </c>
      <c r="J900">
        <v>0.7</v>
      </c>
      <c r="K900">
        <v>0.7</v>
      </c>
      <c r="L900">
        <v>0.3</v>
      </c>
      <c r="M900">
        <v>0.4</v>
      </c>
      <c r="N900">
        <v>0.7</v>
      </c>
    </row>
    <row r="901" spans="1:14">
      <c r="A901" s="7">
        <v>899</v>
      </c>
      <c r="B901">
        <v>899</v>
      </c>
      <c r="C901">
        <v>0.521429777145386</v>
      </c>
      <c r="D901">
        <v>0.0620392560958862</v>
      </c>
      <c r="E901">
        <v>8</v>
      </c>
      <c r="F901">
        <v>4</v>
      </c>
      <c r="G901">
        <v>2</v>
      </c>
      <c r="H901">
        <v>6</v>
      </c>
      <c r="I901">
        <v>0.8</v>
      </c>
      <c r="J901">
        <v>0.666666666666667</v>
      </c>
      <c r="K901">
        <v>0.727272727272727</v>
      </c>
      <c r="L901">
        <v>0.4</v>
      </c>
      <c r="M901">
        <v>0.4</v>
      </c>
      <c r="N901">
        <v>0.7</v>
      </c>
    </row>
    <row r="902" spans="1:14">
      <c r="A902" s="7">
        <v>900</v>
      </c>
      <c r="B902">
        <v>900</v>
      </c>
      <c r="C902">
        <v>0.558256268501282</v>
      </c>
      <c r="D902">
        <v>0.0420918464660645</v>
      </c>
      <c r="E902">
        <v>9</v>
      </c>
      <c r="F902">
        <v>5</v>
      </c>
      <c r="G902">
        <v>1</v>
      </c>
      <c r="H902">
        <v>5</v>
      </c>
      <c r="I902">
        <v>0.9</v>
      </c>
      <c r="J902">
        <v>0.642857142857143</v>
      </c>
      <c r="K902">
        <v>0.75</v>
      </c>
      <c r="L902">
        <v>0.5</v>
      </c>
      <c r="M902">
        <v>0.4</v>
      </c>
      <c r="N902">
        <v>0.7</v>
      </c>
    </row>
    <row r="903" spans="1:14">
      <c r="A903" s="7">
        <v>901</v>
      </c>
      <c r="B903">
        <v>901</v>
      </c>
      <c r="C903">
        <v>0.693103194236755</v>
      </c>
      <c r="D903">
        <v>0.155065536499023</v>
      </c>
      <c r="E903">
        <v>8</v>
      </c>
      <c r="F903">
        <v>5</v>
      </c>
      <c r="G903">
        <v>2</v>
      </c>
      <c r="H903">
        <v>5</v>
      </c>
      <c r="I903">
        <v>0.8</v>
      </c>
      <c r="J903">
        <v>0.615384615384615</v>
      </c>
      <c r="K903">
        <v>0.695652173913043</v>
      </c>
      <c r="L903">
        <v>0.5</v>
      </c>
      <c r="M903">
        <v>0.3</v>
      </c>
      <c r="N903">
        <v>0.65</v>
      </c>
    </row>
    <row r="904" spans="1:14">
      <c r="A904" s="7">
        <v>902</v>
      </c>
      <c r="B904">
        <v>902</v>
      </c>
      <c r="C904">
        <v>0.746563792228699</v>
      </c>
      <c r="D904">
        <v>0.131284713745117</v>
      </c>
      <c r="E904">
        <v>9</v>
      </c>
      <c r="F904">
        <v>4</v>
      </c>
      <c r="G904">
        <v>1</v>
      </c>
      <c r="H904">
        <v>6</v>
      </c>
      <c r="I904">
        <v>0.9</v>
      </c>
      <c r="J904">
        <v>0.692307692307692</v>
      </c>
      <c r="K904">
        <v>0.782608695652174</v>
      </c>
      <c r="L904">
        <v>0.4</v>
      </c>
      <c r="M904">
        <v>0.5</v>
      </c>
      <c r="N904">
        <v>0.75</v>
      </c>
    </row>
    <row r="905" spans="1:14">
      <c r="A905" s="7">
        <v>903</v>
      </c>
      <c r="B905">
        <v>903</v>
      </c>
      <c r="C905">
        <v>0.745175242424011</v>
      </c>
      <c r="D905">
        <v>0.116806983947754</v>
      </c>
      <c r="E905">
        <v>9</v>
      </c>
      <c r="F905">
        <v>2</v>
      </c>
      <c r="G905">
        <v>1</v>
      </c>
      <c r="H905">
        <v>8</v>
      </c>
      <c r="I905">
        <v>0.9</v>
      </c>
      <c r="J905">
        <v>0.818181818181818</v>
      </c>
      <c r="K905">
        <v>0.857142857142857</v>
      </c>
      <c r="L905">
        <v>0.2</v>
      </c>
      <c r="M905">
        <v>0.7</v>
      </c>
      <c r="N905">
        <v>0.85</v>
      </c>
    </row>
    <row r="906" spans="1:14">
      <c r="A906" s="7">
        <v>904</v>
      </c>
      <c r="B906">
        <v>904</v>
      </c>
      <c r="C906">
        <v>0.610046625137329</v>
      </c>
      <c r="D906">
        <v>0.180156350135803</v>
      </c>
      <c r="E906">
        <v>9</v>
      </c>
      <c r="F906">
        <v>5</v>
      </c>
      <c r="G906">
        <v>1</v>
      </c>
      <c r="H906">
        <v>5</v>
      </c>
      <c r="I906">
        <v>0.9</v>
      </c>
      <c r="J906">
        <v>0.642857142857143</v>
      </c>
      <c r="K906">
        <v>0.75</v>
      </c>
      <c r="L906">
        <v>0.5</v>
      </c>
      <c r="M906">
        <v>0.4</v>
      </c>
      <c r="N906">
        <v>0.7</v>
      </c>
    </row>
    <row r="907" spans="1:14">
      <c r="A907" s="7">
        <v>905</v>
      </c>
      <c r="B907">
        <v>905</v>
      </c>
      <c r="C907">
        <v>0.552243947982788</v>
      </c>
      <c r="D907">
        <v>0.114684224128723</v>
      </c>
      <c r="E907">
        <v>9</v>
      </c>
      <c r="F907">
        <v>4</v>
      </c>
      <c r="G907">
        <v>1</v>
      </c>
      <c r="H907">
        <v>6</v>
      </c>
      <c r="I907">
        <v>0.9</v>
      </c>
      <c r="J907">
        <v>0.692307692307692</v>
      </c>
      <c r="K907">
        <v>0.782608695652174</v>
      </c>
      <c r="L907">
        <v>0.4</v>
      </c>
      <c r="M907">
        <v>0.5</v>
      </c>
      <c r="N907">
        <v>0.75</v>
      </c>
    </row>
    <row r="908" spans="1:14">
      <c r="A908" s="7">
        <v>906</v>
      </c>
      <c r="B908">
        <v>906</v>
      </c>
      <c r="C908">
        <v>0.51990270614624</v>
      </c>
      <c r="D908">
        <v>0.155476093292236</v>
      </c>
      <c r="E908">
        <v>9</v>
      </c>
      <c r="F908">
        <v>5</v>
      </c>
      <c r="G908">
        <v>1</v>
      </c>
      <c r="H908">
        <v>5</v>
      </c>
      <c r="I908">
        <v>0.9</v>
      </c>
      <c r="J908">
        <v>0.642857142857143</v>
      </c>
      <c r="K908">
        <v>0.75</v>
      </c>
      <c r="L908">
        <v>0.5</v>
      </c>
      <c r="M908">
        <v>0.4</v>
      </c>
      <c r="N908">
        <v>0.7</v>
      </c>
    </row>
    <row r="909" spans="1:14">
      <c r="A909" s="7">
        <v>907</v>
      </c>
      <c r="B909">
        <v>907</v>
      </c>
      <c r="C909">
        <v>0.811874389648437</v>
      </c>
      <c r="D909">
        <v>0.147233486175537</v>
      </c>
      <c r="E909">
        <v>9</v>
      </c>
      <c r="F909">
        <v>1</v>
      </c>
      <c r="G909">
        <v>1</v>
      </c>
      <c r="H909">
        <v>9</v>
      </c>
      <c r="I909">
        <v>0.9</v>
      </c>
      <c r="J909">
        <v>0.9</v>
      </c>
      <c r="K909">
        <v>0.9</v>
      </c>
      <c r="L909">
        <v>0.1</v>
      </c>
      <c r="M909">
        <v>0.8</v>
      </c>
      <c r="N909">
        <v>0.9</v>
      </c>
    </row>
    <row r="910" spans="1:14">
      <c r="A910" s="7">
        <v>908</v>
      </c>
      <c r="B910">
        <v>908</v>
      </c>
      <c r="C910">
        <v>0.746446847915649</v>
      </c>
      <c r="D910">
        <v>0.0972362756729126</v>
      </c>
      <c r="E910">
        <v>10</v>
      </c>
      <c r="F910">
        <v>5</v>
      </c>
      <c r="G910">
        <v>0</v>
      </c>
      <c r="H910">
        <v>5</v>
      </c>
      <c r="I910">
        <v>1</v>
      </c>
      <c r="J910">
        <v>0.666666666666667</v>
      </c>
      <c r="K910">
        <v>0.8</v>
      </c>
      <c r="L910">
        <v>0.5</v>
      </c>
      <c r="M910">
        <v>0.5</v>
      </c>
      <c r="N910">
        <v>0.75</v>
      </c>
    </row>
    <row r="911" spans="1:14">
      <c r="A911" s="7">
        <v>909</v>
      </c>
      <c r="B911">
        <v>909</v>
      </c>
      <c r="C911">
        <v>0.651805877685547</v>
      </c>
      <c r="D911">
        <v>0.206578016281128</v>
      </c>
      <c r="E911">
        <v>9</v>
      </c>
      <c r="F911">
        <v>3</v>
      </c>
      <c r="G911">
        <v>1</v>
      </c>
      <c r="H911">
        <v>7</v>
      </c>
      <c r="I911">
        <v>0.9</v>
      </c>
      <c r="J911">
        <v>0.75</v>
      </c>
      <c r="K911">
        <v>0.818181818181818</v>
      </c>
      <c r="L911">
        <v>0.3</v>
      </c>
      <c r="M911">
        <v>0.6</v>
      </c>
      <c r="N911">
        <v>0.8</v>
      </c>
    </row>
    <row r="912" spans="1:14">
      <c r="A912" s="7">
        <v>910</v>
      </c>
      <c r="B912">
        <v>910</v>
      </c>
      <c r="C912">
        <v>0.570115923881531</v>
      </c>
      <c r="D912">
        <v>0.00743293762207031</v>
      </c>
      <c r="E912">
        <v>9</v>
      </c>
      <c r="F912">
        <v>4</v>
      </c>
      <c r="G912">
        <v>1</v>
      </c>
      <c r="H912">
        <v>6</v>
      </c>
      <c r="I912">
        <v>0.9</v>
      </c>
      <c r="J912">
        <v>0.692307692307692</v>
      </c>
      <c r="K912">
        <v>0.782608695652174</v>
      </c>
      <c r="L912">
        <v>0.4</v>
      </c>
      <c r="M912">
        <v>0.5</v>
      </c>
      <c r="N912">
        <v>0.75</v>
      </c>
    </row>
    <row r="913" spans="1:14">
      <c r="A913" s="7">
        <v>911</v>
      </c>
      <c r="B913">
        <v>911</v>
      </c>
      <c r="C913">
        <v>0.61505925655365</v>
      </c>
      <c r="D913">
        <v>0.06775963306427</v>
      </c>
      <c r="E913">
        <v>9</v>
      </c>
      <c r="F913">
        <v>3</v>
      </c>
      <c r="G913">
        <v>1</v>
      </c>
      <c r="H913">
        <v>7</v>
      </c>
      <c r="I913">
        <v>0.9</v>
      </c>
      <c r="J913">
        <v>0.75</v>
      </c>
      <c r="K913">
        <v>0.818181818181818</v>
      </c>
      <c r="L913">
        <v>0.3</v>
      </c>
      <c r="M913">
        <v>0.6</v>
      </c>
      <c r="N913">
        <v>0.8</v>
      </c>
    </row>
    <row r="914" spans="1:14">
      <c r="A914" s="7">
        <v>912</v>
      </c>
      <c r="B914">
        <v>912</v>
      </c>
      <c r="C914">
        <v>0.576528668403625</v>
      </c>
      <c r="D914">
        <v>0.0844841003417969</v>
      </c>
      <c r="E914">
        <v>9</v>
      </c>
      <c r="F914">
        <v>5</v>
      </c>
      <c r="G914">
        <v>1</v>
      </c>
      <c r="H914">
        <v>5</v>
      </c>
      <c r="I914">
        <v>0.9</v>
      </c>
      <c r="J914">
        <v>0.642857142857143</v>
      </c>
      <c r="K914">
        <v>0.75</v>
      </c>
      <c r="L914">
        <v>0.5</v>
      </c>
      <c r="M914">
        <v>0.4</v>
      </c>
      <c r="N914">
        <v>0.7</v>
      </c>
    </row>
    <row r="915" spans="1:14">
      <c r="A915" s="7">
        <v>913</v>
      </c>
      <c r="B915">
        <v>913</v>
      </c>
      <c r="C915">
        <v>0.673286437988281</v>
      </c>
      <c r="D915">
        <v>0.0727068185806274</v>
      </c>
      <c r="E915">
        <v>8</v>
      </c>
      <c r="F915">
        <v>5</v>
      </c>
      <c r="G915">
        <v>2</v>
      </c>
      <c r="H915">
        <v>5</v>
      </c>
      <c r="I915">
        <v>0.8</v>
      </c>
      <c r="J915">
        <v>0.615384615384615</v>
      </c>
      <c r="K915">
        <v>0.695652173913043</v>
      </c>
      <c r="L915">
        <v>0.5</v>
      </c>
      <c r="M915">
        <v>0.3</v>
      </c>
      <c r="N915">
        <v>0.65</v>
      </c>
    </row>
    <row r="916" spans="1:14">
      <c r="A916" s="7">
        <v>914</v>
      </c>
      <c r="B916">
        <v>914</v>
      </c>
      <c r="C916">
        <v>0.658018946647644</v>
      </c>
      <c r="D916">
        <v>0.135432958602905</v>
      </c>
      <c r="E916">
        <v>9</v>
      </c>
      <c r="F916">
        <v>5</v>
      </c>
      <c r="G916">
        <v>1</v>
      </c>
      <c r="H916">
        <v>5</v>
      </c>
      <c r="I916">
        <v>0.9</v>
      </c>
      <c r="J916">
        <v>0.642857142857143</v>
      </c>
      <c r="K916">
        <v>0.75</v>
      </c>
      <c r="L916">
        <v>0.5</v>
      </c>
      <c r="M916">
        <v>0.4</v>
      </c>
      <c r="N916">
        <v>0.7</v>
      </c>
    </row>
    <row r="917" spans="1:14">
      <c r="A917" s="7">
        <v>915</v>
      </c>
      <c r="B917">
        <v>915</v>
      </c>
      <c r="C917">
        <v>0.539467930793762</v>
      </c>
      <c r="D917">
        <v>0.120784521102905</v>
      </c>
      <c r="E917">
        <v>9</v>
      </c>
      <c r="F917">
        <v>5</v>
      </c>
      <c r="G917">
        <v>1</v>
      </c>
      <c r="H917">
        <v>5</v>
      </c>
      <c r="I917">
        <v>0.9</v>
      </c>
      <c r="J917">
        <v>0.642857142857143</v>
      </c>
      <c r="K917">
        <v>0.75</v>
      </c>
      <c r="L917">
        <v>0.5</v>
      </c>
      <c r="M917">
        <v>0.4</v>
      </c>
      <c r="N917">
        <v>0.7</v>
      </c>
    </row>
    <row r="918" spans="1:14">
      <c r="A918" s="7">
        <v>916</v>
      </c>
      <c r="B918">
        <v>916</v>
      </c>
      <c r="C918">
        <v>0.612529754638672</v>
      </c>
      <c r="D918">
        <v>0.143285393714905</v>
      </c>
      <c r="E918">
        <v>9</v>
      </c>
      <c r="F918">
        <v>2</v>
      </c>
      <c r="G918">
        <v>1</v>
      </c>
      <c r="H918">
        <v>8</v>
      </c>
      <c r="I918">
        <v>0.9</v>
      </c>
      <c r="J918">
        <v>0.818181818181818</v>
      </c>
      <c r="K918">
        <v>0.857142857142857</v>
      </c>
      <c r="L918">
        <v>0.2</v>
      </c>
      <c r="M918">
        <v>0.7</v>
      </c>
      <c r="N918">
        <v>0.85</v>
      </c>
    </row>
    <row r="919" spans="1:14">
      <c r="A919" s="7">
        <v>917</v>
      </c>
      <c r="B919">
        <v>917</v>
      </c>
      <c r="C919">
        <v>0.5512855052948</v>
      </c>
      <c r="D919">
        <v>0.110288262367248</v>
      </c>
      <c r="E919">
        <v>9</v>
      </c>
      <c r="F919">
        <v>3</v>
      </c>
      <c r="G919">
        <v>1</v>
      </c>
      <c r="H919">
        <v>7</v>
      </c>
      <c r="I919">
        <v>0.9</v>
      </c>
      <c r="J919">
        <v>0.75</v>
      </c>
      <c r="K919">
        <v>0.818181818181818</v>
      </c>
      <c r="L919">
        <v>0.3</v>
      </c>
      <c r="M919">
        <v>0.6</v>
      </c>
      <c r="N919">
        <v>0.8</v>
      </c>
    </row>
    <row r="920" spans="1:14">
      <c r="A920" s="7">
        <v>918</v>
      </c>
      <c r="B920">
        <v>918</v>
      </c>
      <c r="C920">
        <v>0.441282272338867</v>
      </c>
      <c r="D920">
        <v>0.0928820371627808</v>
      </c>
      <c r="E920">
        <v>10</v>
      </c>
      <c r="F920">
        <v>3</v>
      </c>
      <c r="G920">
        <v>0</v>
      </c>
      <c r="H920">
        <v>7</v>
      </c>
      <c r="I920">
        <v>1</v>
      </c>
      <c r="J920">
        <v>0.769230769230769</v>
      </c>
      <c r="K920">
        <v>0.869565217391304</v>
      </c>
      <c r="L920">
        <v>0.3</v>
      </c>
      <c r="M920">
        <v>0.7</v>
      </c>
      <c r="N920">
        <v>0.85</v>
      </c>
    </row>
    <row r="921" spans="1:14">
      <c r="A921" s="7">
        <v>919</v>
      </c>
      <c r="B921">
        <v>919</v>
      </c>
      <c r="C921">
        <v>0.593463063240051</v>
      </c>
      <c r="D921">
        <v>0.0729192495346069</v>
      </c>
      <c r="E921">
        <v>8</v>
      </c>
      <c r="F921">
        <v>4</v>
      </c>
      <c r="G921">
        <v>2</v>
      </c>
      <c r="H921">
        <v>6</v>
      </c>
      <c r="I921">
        <v>0.8</v>
      </c>
      <c r="J921">
        <v>0.666666666666667</v>
      </c>
      <c r="K921">
        <v>0.727272727272727</v>
      </c>
      <c r="L921">
        <v>0.4</v>
      </c>
      <c r="M921">
        <v>0.4</v>
      </c>
      <c r="N921">
        <v>0.7</v>
      </c>
    </row>
    <row r="922" spans="1:14">
      <c r="A922" s="7">
        <v>920</v>
      </c>
      <c r="B922">
        <v>920</v>
      </c>
      <c r="C922">
        <v>0.681057333946228</v>
      </c>
      <c r="D922">
        <v>0.108631014823914</v>
      </c>
      <c r="E922">
        <v>7</v>
      </c>
      <c r="F922">
        <v>4</v>
      </c>
      <c r="G922">
        <v>3</v>
      </c>
      <c r="H922">
        <v>6</v>
      </c>
      <c r="I922">
        <v>0.7</v>
      </c>
      <c r="J922">
        <v>0.636363636363636</v>
      </c>
      <c r="K922">
        <v>0.666666666666667</v>
      </c>
      <c r="L922">
        <v>0.4</v>
      </c>
      <c r="M922">
        <v>0.3</v>
      </c>
      <c r="N922">
        <v>0.65</v>
      </c>
    </row>
    <row r="923" spans="1:14">
      <c r="A923" s="7">
        <v>921</v>
      </c>
      <c r="B923">
        <v>921</v>
      </c>
      <c r="C923">
        <v>0.586636185646057</v>
      </c>
      <c r="D923">
        <v>0.143693208694458</v>
      </c>
      <c r="E923">
        <v>7</v>
      </c>
      <c r="F923">
        <v>7</v>
      </c>
      <c r="G923">
        <v>3</v>
      </c>
      <c r="H923">
        <v>3</v>
      </c>
      <c r="I923">
        <v>0.7</v>
      </c>
      <c r="J923">
        <v>0.5</v>
      </c>
      <c r="K923">
        <v>0.583333333333333</v>
      </c>
      <c r="L923">
        <v>0.7</v>
      </c>
      <c r="M923">
        <v>0</v>
      </c>
      <c r="N923">
        <v>0.5</v>
      </c>
    </row>
    <row r="924" spans="1:14">
      <c r="A924" s="7">
        <v>922</v>
      </c>
      <c r="B924">
        <v>922</v>
      </c>
      <c r="C924">
        <v>0.635143399238586</v>
      </c>
      <c r="D924">
        <v>0.125453948974609</v>
      </c>
      <c r="E924">
        <v>10</v>
      </c>
      <c r="F924">
        <v>6</v>
      </c>
      <c r="G924">
        <v>0</v>
      </c>
      <c r="H924">
        <v>4</v>
      </c>
      <c r="I924">
        <v>1</v>
      </c>
      <c r="J924">
        <v>0.625</v>
      </c>
      <c r="K924">
        <v>0.769230769230769</v>
      </c>
      <c r="L924">
        <v>0.6</v>
      </c>
      <c r="M924">
        <v>0.4</v>
      </c>
      <c r="N924">
        <v>0.7</v>
      </c>
    </row>
    <row r="925" spans="1:14">
      <c r="A925" s="7">
        <v>923</v>
      </c>
      <c r="B925">
        <v>923</v>
      </c>
      <c r="C925">
        <v>0.736769437789917</v>
      </c>
      <c r="D925">
        <v>0.222352266311646</v>
      </c>
      <c r="E925">
        <v>9</v>
      </c>
      <c r="F925">
        <v>5</v>
      </c>
      <c r="G925">
        <v>1</v>
      </c>
      <c r="H925">
        <v>5</v>
      </c>
      <c r="I925">
        <v>0.9</v>
      </c>
      <c r="J925">
        <v>0.642857142857143</v>
      </c>
      <c r="K925">
        <v>0.75</v>
      </c>
      <c r="L925">
        <v>0.5</v>
      </c>
      <c r="M925">
        <v>0.4</v>
      </c>
      <c r="N925">
        <v>0.7</v>
      </c>
    </row>
    <row r="926" spans="1:14">
      <c r="A926" s="7">
        <v>924</v>
      </c>
      <c r="B926">
        <v>924</v>
      </c>
      <c r="C926">
        <v>0.633571624755859</v>
      </c>
      <c r="D926">
        <v>0.109119415283203</v>
      </c>
      <c r="E926">
        <v>8</v>
      </c>
      <c r="F926">
        <v>6</v>
      </c>
      <c r="G926">
        <v>2</v>
      </c>
      <c r="H926">
        <v>4</v>
      </c>
      <c r="I926">
        <v>0.8</v>
      </c>
      <c r="J926">
        <v>0.571428571428572</v>
      </c>
      <c r="K926">
        <v>0.666666666666667</v>
      </c>
      <c r="L926">
        <v>0.6</v>
      </c>
      <c r="M926">
        <v>0.2</v>
      </c>
      <c r="N926">
        <v>0.6</v>
      </c>
    </row>
    <row r="927" spans="1:14">
      <c r="A927" s="7">
        <v>925</v>
      </c>
      <c r="B927">
        <v>925</v>
      </c>
      <c r="C927">
        <v>0.618133544921875</v>
      </c>
      <c r="D927">
        <v>0.211237907409668</v>
      </c>
      <c r="E927">
        <v>6</v>
      </c>
      <c r="F927">
        <v>3</v>
      </c>
      <c r="G927">
        <v>4</v>
      </c>
      <c r="H927">
        <v>7</v>
      </c>
      <c r="I927">
        <v>0.6</v>
      </c>
      <c r="J927">
        <v>0.666666666666667</v>
      </c>
      <c r="K927">
        <v>0.631578947368421</v>
      </c>
      <c r="L927">
        <v>0.3</v>
      </c>
      <c r="M927">
        <v>0.3</v>
      </c>
      <c r="N927">
        <v>0.65</v>
      </c>
    </row>
    <row r="928" spans="1:14">
      <c r="A928" s="7">
        <v>926</v>
      </c>
      <c r="B928">
        <v>926</v>
      </c>
      <c r="C928">
        <v>0.620217442512512</v>
      </c>
      <c r="D928">
        <v>0.116368532180786</v>
      </c>
      <c r="E928">
        <v>8</v>
      </c>
      <c r="F928">
        <v>5</v>
      </c>
      <c r="G928">
        <v>2</v>
      </c>
      <c r="H928">
        <v>5</v>
      </c>
      <c r="I928">
        <v>0.8</v>
      </c>
      <c r="J928">
        <v>0.615384615384615</v>
      </c>
      <c r="K928">
        <v>0.695652173913043</v>
      </c>
      <c r="L928">
        <v>0.5</v>
      </c>
      <c r="M928">
        <v>0.3</v>
      </c>
      <c r="N928">
        <v>0.65</v>
      </c>
    </row>
    <row r="929" spans="1:14">
      <c r="A929" s="7">
        <v>927</v>
      </c>
      <c r="B929">
        <v>927</v>
      </c>
      <c r="C929">
        <v>0.648564696311951</v>
      </c>
      <c r="D929">
        <v>0.160820841789246</v>
      </c>
      <c r="E929">
        <v>9</v>
      </c>
      <c r="F929">
        <v>6</v>
      </c>
      <c r="G929">
        <v>1</v>
      </c>
      <c r="H929">
        <v>4</v>
      </c>
      <c r="I929">
        <v>0.9</v>
      </c>
      <c r="J929">
        <v>0.6</v>
      </c>
      <c r="K929">
        <v>0.72</v>
      </c>
      <c r="L929">
        <v>0.6</v>
      </c>
      <c r="M929">
        <v>0.3</v>
      </c>
      <c r="N929">
        <v>0.65</v>
      </c>
    </row>
    <row r="930" spans="1:14">
      <c r="A930" s="7">
        <v>928</v>
      </c>
      <c r="B930">
        <v>928</v>
      </c>
      <c r="C930">
        <v>0.566192150115967</v>
      </c>
      <c r="D930">
        <v>0.0539329051971435</v>
      </c>
      <c r="E930">
        <v>9</v>
      </c>
      <c r="F930">
        <v>3</v>
      </c>
      <c r="G930">
        <v>1</v>
      </c>
      <c r="H930">
        <v>7</v>
      </c>
      <c r="I930">
        <v>0.9</v>
      </c>
      <c r="J930">
        <v>0.75</v>
      </c>
      <c r="K930">
        <v>0.818181818181818</v>
      </c>
      <c r="L930">
        <v>0.3</v>
      </c>
      <c r="M930">
        <v>0.6</v>
      </c>
      <c r="N930">
        <v>0.8</v>
      </c>
    </row>
    <row r="931" spans="1:14">
      <c r="A931" s="7">
        <v>929</v>
      </c>
      <c r="B931">
        <v>929</v>
      </c>
      <c r="C931">
        <v>0.795631051063538</v>
      </c>
      <c r="D931">
        <v>0.0636559724807739</v>
      </c>
      <c r="E931">
        <v>10</v>
      </c>
      <c r="F931">
        <v>4</v>
      </c>
      <c r="G931">
        <v>0</v>
      </c>
      <c r="H931">
        <v>6</v>
      </c>
      <c r="I931">
        <v>1</v>
      </c>
      <c r="J931">
        <v>0.714285714285714</v>
      </c>
      <c r="K931">
        <v>0.833333333333333</v>
      </c>
      <c r="L931">
        <v>0.4</v>
      </c>
      <c r="M931">
        <v>0.6</v>
      </c>
      <c r="N931">
        <v>0.8</v>
      </c>
    </row>
    <row r="932" spans="1:14">
      <c r="A932" s="7">
        <v>930</v>
      </c>
      <c r="B932">
        <v>930</v>
      </c>
      <c r="C932">
        <v>0.669099926948547</v>
      </c>
      <c r="D932">
        <v>0.135711550712585</v>
      </c>
      <c r="E932">
        <v>8</v>
      </c>
      <c r="F932">
        <v>4</v>
      </c>
      <c r="G932">
        <v>2</v>
      </c>
      <c r="H932">
        <v>6</v>
      </c>
      <c r="I932">
        <v>0.8</v>
      </c>
      <c r="J932">
        <v>0.666666666666667</v>
      </c>
      <c r="K932">
        <v>0.727272727272727</v>
      </c>
      <c r="L932">
        <v>0.4</v>
      </c>
      <c r="M932">
        <v>0.4</v>
      </c>
      <c r="N932">
        <v>0.7</v>
      </c>
    </row>
    <row r="933" spans="1:14">
      <c r="A933" s="7">
        <v>931</v>
      </c>
      <c r="B933">
        <v>931</v>
      </c>
      <c r="C933">
        <v>0.681087970733643</v>
      </c>
      <c r="D933">
        <v>0.24998950958252</v>
      </c>
      <c r="E933">
        <v>8</v>
      </c>
      <c r="F933">
        <v>5</v>
      </c>
      <c r="G933">
        <v>2</v>
      </c>
      <c r="H933">
        <v>5</v>
      </c>
      <c r="I933">
        <v>0.8</v>
      </c>
      <c r="J933">
        <v>0.615384615384615</v>
      </c>
      <c r="K933">
        <v>0.695652173913043</v>
      </c>
      <c r="L933">
        <v>0.5</v>
      </c>
      <c r="M933">
        <v>0.3</v>
      </c>
      <c r="N933">
        <v>0.65</v>
      </c>
    </row>
    <row r="934" spans="1:14">
      <c r="A934" s="7">
        <v>932</v>
      </c>
      <c r="B934">
        <v>932</v>
      </c>
      <c r="C934">
        <v>0.621430635452271</v>
      </c>
      <c r="D934">
        <v>0.0859661102294922</v>
      </c>
      <c r="E934">
        <v>10</v>
      </c>
      <c r="F934">
        <v>5</v>
      </c>
      <c r="G934">
        <v>0</v>
      </c>
      <c r="H934">
        <v>5</v>
      </c>
      <c r="I934">
        <v>1</v>
      </c>
      <c r="J934">
        <v>0.666666666666667</v>
      </c>
      <c r="K934">
        <v>0.8</v>
      </c>
      <c r="L934">
        <v>0.5</v>
      </c>
      <c r="M934">
        <v>0.5</v>
      </c>
      <c r="N934">
        <v>0.75</v>
      </c>
    </row>
    <row r="935" spans="1:14">
      <c r="A935" s="7">
        <v>933</v>
      </c>
      <c r="B935">
        <v>933</v>
      </c>
      <c r="C935">
        <v>0.620158910751343</v>
      </c>
      <c r="D935">
        <v>0.132879495620728</v>
      </c>
      <c r="E935">
        <v>9</v>
      </c>
      <c r="F935">
        <v>5</v>
      </c>
      <c r="G935">
        <v>1</v>
      </c>
      <c r="H935">
        <v>5</v>
      </c>
      <c r="I935">
        <v>0.9</v>
      </c>
      <c r="J935">
        <v>0.642857142857143</v>
      </c>
      <c r="K935">
        <v>0.75</v>
      </c>
      <c r="L935">
        <v>0.5</v>
      </c>
      <c r="M935">
        <v>0.4</v>
      </c>
      <c r="N935">
        <v>0.7</v>
      </c>
    </row>
    <row r="936" spans="1:14">
      <c r="A936" s="7">
        <v>934</v>
      </c>
      <c r="B936">
        <v>934</v>
      </c>
      <c r="C936">
        <v>0.623664617538452</v>
      </c>
      <c r="D936">
        <v>0.097559928894043</v>
      </c>
      <c r="E936">
        <v>9</v>
      </c>
      <c r="F936">
        <v>5</v>
      </c>
      <c r="G936">
        <v>1</v>
      </c>
      <c r="H936">
        <v>5</v>
      </c>
      <c r="I936">
        <v>0.9</v>
      </c>
      <c r="J936">
        <v>0.642857142857143</v>
      </c>
      <c r="K936">
        <v>0.75</v>
      </c>
      <c r="L936">
        <v>0.5</v>
      </c>
      <c r="M936">
        <v>0.4</v>
      </c>
      <c r="N936">
        <v>0.7</v>
      </c>
    </row>
    <row r="937" spans="1:14">
      <c r="A937" s="7">
        <v>935</v>
      </c>
      <c r="B937">
        <v>935</v>
      </c>
      <c r="C937">
        <v>0.6810063123703</v>
      </c>
      <c r="D937">
        <v>0.126592993736267</v>
      </c>
      <c r="E937">
        <v>7</v>
      </c>
      <c r="F937">
        <v>5</v>
      </c>
      <c r="G937">
        <v>3</v>
      </c>
      <c r="H937">
        <v>5</v>
      </c>
      <c r="I937">
        <v>0.7</v>
      </c>
      <c r="J937">
        <v>0.583333333333333</v>
      </c>
      <c r="K937">
        <v>0.636363636363636</v>
      </c>
      <c r="L937">
        <v>0.5</v>
      </c>
      <c r="M937">
        <v>0.2</v>
      </c>
      <c r="N937">
        <v>0.6</v>
      </c>
    </row>
    <row r="938" spans="1:14">
      <c r="A938" s="7">
        <v>936</v>
      </c>
      <c r="B938">
        <v>936</v>
      </c>
      <c r="C938">
        <v>0.627339482307434</v>
      </c>
      <c r="D938">
        <v>0.170146346092224</v>
      </c>
      <c r="E938">
        <v>10</v>
      </c>
      <c r="F938">
        <v>4</v>
      </c>
      <c r="G938">
        <v>0</v>
      </c>
      <c r="H938">
        <v>6</v>
      </c>
      <c r="I938">
        <v>1</v>
      </c>
      <c r="J938">
        <v>0.714285714285714</v>
      </c>
      <c r="K938">
        <v>0.833333333333333</v>
      </c>
      <c r="L938">
        <v>0.4</v>
      </c>
      <c r="M938">
        <v>0.6</v>
      </c>
      <c r="N938">
        <v>0.8</v>
      </c>
    </row>
    <row r="939" spans="1:14">
      <c r="A939" s="7">
        <v>937</v>
      </c>
      <c r="B939">
        <v>937</v>
      </c>
      <c r="C939">
        <v>0.614638924598694</v>
      </c>
      <c r="D939">
        <v>0.0786576271057129</v>
      </c>
      <c r="E939">
        <v>9</v>
      </c>
      <c r="F939">
        <v>3</v>
      </c>
      <c r="G939">
        <v>1</v>
      </c>
      <c r="H939">
        <v>7</v>
      </c>
      <c r="I939">
        <v>0.9</v>
      </c>
      <c r="J939">
        <v>0.75</v>
      </c>
      <c r="K939">
        <v>0.818181818181818</v>
      </c>
      <c r="L939">
        <v>0.3</v>
      </c>
      <c r="M939">
        <v>0.6</v>
      </c>
      <c r="N939">
        <v>0.8</v>
      </c>
    </row>
    <row r="940" spans="1:14">
      <c r="A940" s="7">
        <v>938</v>
      </c>
      <c r="B940">
        <v>938</v>
      </c>
      <c r="C940">
        <v>0.580702304840088</v>
      </c>
      <c r="D940">
        <v>0.107056975364685</v>
      </c>
      <c r="E940">
        <v>9</v>
      </c>
      <c r="F940">
        <v>6</v>
      </c>
      <c r="G940">
        <v>1</v>
      </c>
      <c r="H940">
        <v>4</v>
      </c>
      <c r="I940">
        <v>0.9</v>
      </c>
      <c r="J940">
        <v>0.6</v>
      </c>
      <c r="K940">
        <v>0.72</v>
      </c>
      <c r="L940">
        <v>0.6</v>
      </c>
      <c r="M940">
        <v>0.3</v>
      </c>
      <c r="N940">
        <v>0.65</v>
      </c>
    </row>
    <row r="941" spans="1:14">
      <c r="A941" s="7">
        <v>939</v>
      </c>
      <c r="B941">
        <v>939</v>
      </c>
      <c r="C941">
        <v>0.523517608642578</v>
      </c>
      <c r="D941">
        <v>0.0840035676956177</v>
      </c>
      <c r="E941">
        <v>9</v>
      </c>
      <c r="F941">
        <v>7</v>
      </c>
      <c r="G941">
        <v>1</v>
      </c>
      <c r="H941">
        <v>3</v>
      </c>
      <c r="I941">
        <v>0.9</v>
      </c>
      <c r="J941">
        <v>0.5625</v>
      </c>
      <c r="K941">
        <v>0.692307692307692</v>
      </c>
      <c r="L941">
        <v>0.7</v>
      </c>
      <c r="M941">
        <v>0.2</v>
      </c>
      <c r="N941">
        <v>0.6</v>
      </c>
    </row>
    <row r="942" spans="1:14">
      <c r="A942" s="7">
        <v>940</v>
      </c>
      <c r="B942">
        <v>940</v>
      </c>
      <c r="C942">
        <v>0.556201219558716</v>
      </c>
      <c r="D942">
        <v>0.0879650115966797</v>
      </c>
      <c r="E942">
        <v>8</v>
      </c>
      <c r="F942">
        <v>3</v>
      </c>
      <c r="G942">
        <v>2</v>
      </c>
      <c r="H942">
        <v>7</v>
      </c>
      <c r="I942">
        <v>0.8</v>
      </c>
      <c r="J942">
        <v>0.727272727272727</v>
      </c>
      <c r="K942">
        <v>0.761904761904762</v>
      </c>
      <c r="L942">
        <v>0.3</v>
      </c>
      <c r="M942">
        <v>0.5</v>
      </c>
      <c r="N942">
        <v>0.75</v>
      </c>
    </row>
    <row r="943" spans="1:14">
      <c r="A943" s="7">
        <v>941</v>
      </c>
      <c r="B943">
        <v>941</v>
      </c>
      <c r="C943">
        <v>0.497034788131714</v>
      </c>
      <c r="D943">
        <v>0.00221812725067139</v>
      </c>
      <c r="E943">
        <v>9</v>
      </c>
      <c r="F943">
        <v>5</v>
      </c>
      <c r="G943">
        <v>1</v>
      </c>
      <c r="H943">
        <v>5</v>
      </c>
      <c r="I943">
        <v>0.9</v>
      </c>
      <c r="J943">
        <v>0.642857142857143</v>
      </c>
      <c r="K943">
        <v>0.75</v>
      </c>
      <c r="L943">
        <v>0.5</v>
      </c>
      <c r="M943">
        <v>0.4</v>
      </c>
      <c r="N943">
        <v>0.7</v>
      </c>
    </row>
    <row r="944" spans="1:14">
      <c r="A944" s="7">
        <v>942</v>
      </c>
      <c r="B944">
        <v>942</v>
      </c>
      <c r="C944">
        <v>0.514297127723694</v>
      </c>
      <c r="D944">
        <v>0.156838059425354</v>
      </c>
      <c r="E944">
        <v>7</v>
      </c>
      <c r="F944">
        <v>3</v>
      </c>
      <c r="G944">
        <v>3</v>
      </c>
      <c r="H944">
        <v>7</v>
      </c>
      <c r="I944">
        <v>0.7</v>
      </c>
      <c r="J944">
        <v>0.7</v>
      </c>
      <c r="K944">
        <v>0.7</v>
      </c>
      <c r="L944">
        <v>0.3</v>
      </c>
      <c r="M944">
        <v>0.4</v>
      </c>
      <c r="N944">
        <v>0.7</v>
      </c>
    </row>
    <row r="945" spans="1:14">
      <c r="A945" s="7">
        <v>943</v>
      </c>
      <c r="B945">
        <v>943</v>
      </c>
      <c r="C945">
        <v>0.56317412853241</v>
      </c>
      <c r="D945">
        <v>0.108266115188599</v>
      </c>
      <c r="E945">
        <v>7</v>
      </c>
      <c r="F945">
        <v>7</v>
      </c>
      <c r="G945">
        <v>3</v>
      </c>
      <c r="H945">
        <v>3</v>
      </c>
      <c r="I945">
        <v>0.7</v>
      </c>
      <c r="J945">
        <v>0.5</v>
      </c>
      <c r="K945">
        <v>0.583333333333333</v>
      </c>
      <c r="L945">
        <v>0.7</v>
      </c>
      <c r="M945">
        <v>0</v>
      </c>
      <c r="N945">
        <v>0.5</v>
      </c>
    </row>
    <row r="946" spans="1:14">
      <c r="A946" s="7">
        <v>944</v>
      </c>
      <c r="B946">
        <v>944</v>
      </c>
      <c r="C946">
        <v>0.504355072975159</v>
      </c>
      <c r="D946">
        <v>0.0838495492935181</v>
      </c>
      <c r="E946">
        <v>10</v>
      </c>
      <c r="F946">
        <v>6</v>
      </c>
      <c r="G946">
        <v>0</v>
      </c>
      <c r="H946">
        <v>4</v>
      </c>
      <c r="I946">
        <v>1</v>
      </c>
      <c r="J946">
        <v>0.625</v>
      </c>
      <c r="K946">
        <v>0.769230769230769</v>
      </c>
      <c r="L946">
        <v>0.6</v>
      </c>
      <c r="M946">
        <v>0.4</v>
      </c>
      <c r="N946">
        <v>0.7</v>
      </c>
    </row>
    <row r="947" spans="1:14">
      <c r="A947" s="7">
        <v>945</v>
      </c>
      <c r="B947">
        <v>945</v>
      </c>
      <c r="C947">
        <v>0.618527412414551</v>
      </c>
      <c r="D947">
        <v>0.115519762039185</v>
      </c>
      <c r="E947">
        <v>9</v>
      </c>
      <c r="F947">
        <v>3</v>
      </c>
      <c r="G947">
        <v>1</v>
      </c>
      <c r="H947">
        <v>7</v>
      </c>
      <c r="I947">
        <v>0.9</v>
      </c>
      <c r="J947">
        <v>0.75</v>
      </c>
      <c r="K947">
        <v>0.818181818181818</v>
      </c>
      <c r="L947">
        <v>0.3</v>
      </c>
      <c r="M947">
        <v>0.6</v>
      </c>
      <c r="N947">
        <v>0.8</v>
      </c>
    </row>
    <row r="948" spans="1:14">
      <c r="A948" s="7">
        <v>946</v>
      </c>
      <c r="B948">
        <v>946</v>
      </c>
      <c r="C948">
        <v>0.675660729408264</v>
      </c>
      <c r="D948">
        <v>0.0758144855499268</v>
      </c>
      <c r="E948">
        <v>8</v>
      </c>
      <c r="F948">
        <v>2</v>
      </c>
      <c r="G948">
        <v>2</v>
      </c>
      <c r="H948">
        <v>8</v>
      </c>
      <c r="I948">
        <v>0.8</v>
      </c>
      <c r="J948">
        <v>0.8</v>
      </c>
      <c r="K948">
        <v>0.8</v>
      </c>
      <c r="L948">
        <v>0.2</v>
      </c>
      <c r="M948">
        <v>0.6</v>
      </c>
      <c r="N948">
        <v>0.8</v>
      </c>
    </row>
    <row r="949" spans="1:14">
      <c r="A949" s="7">
        <v>947</v>
      </c>
      <c r="B949">
        <v>947</v>
      </c>
      <c r="C949">
        <v>0.561380505561829</v>
      </c>
      <c r="D949">
        <v>0.00472700595855713</v>
      </c>
      <c r="E949">
        <v>8</v>
      </c>
      <c r="F949">
        <v>4</v>
      </c>
      <c r="G949">
        <v>2</v>
      </c>
      <c r="H949">
        <v>6</v>
      </c>
      <c r="I949">
        <v>0.8</v>
      </c>
      <c r="J949">
        <v>0.666666666666667</v>
      </c>
      <c r="K949">
        <v>0.727272727272727</v>
      </c>
      <c r="L949">
        <v>0.4</v>
      </c>
      <c r="M949">
        <v>0.4</v>
      </c>
      <c r="N949">
        <v>0.7</v>
      </c>
    </row>
    <row r="950" spans="1:14">
      <c r="A950" s="7">
        <v>948</v>
      </c>
      <c r="B950">
        <v>948</v>
      </c>
      <c r="C950">
        <v>0.522217392921448</v>
      </c>
      <c r="D950">
        <v>0.0486582517623901</v>
      </c>
      <c r="E950">
        <v>10</v>
      </c>
      <c r="F950">
        <v>3</v>
      </c>
      <c r="G950">
        <v>0</v>
      </c>
      <c r="H950">
        <v>7</v>
      </c>
      <c r="I950">
        <v>1</v>
      </c>
      <c r="J950">
        <v>0.769230769230769</v>
      </c>
      <c r="K950">
        <v>0.869565217391304</v>
      </c>
      <c r="L950">
        <v>0.3</v>
      </c>
      <c r="M950">
        <v>0.7</v>
      </c>
      <c r="N950">
        <v>0.85</v>
      </c>
    </row>
    <row r="951" spans="1:14">
      <c r="A951" s="7">
        <v>949</v>
      </c>
      <c r="B951">
        <v>949</v>
      </c>
      <c r="C951">
        <v>0.746928215026855</v>
      </c>
      <c r="D951">
        <v>0.121425032615662</v>
      </c>
      <c r="E951">
        <v>8</v>
      </c>
      <c r="F951">
        <v>4</v>
      </c>
      <c r="G951">
        <v>2</v>
      </c>
      <c r="H951">
        <v>6</v>
      </c>
      <c r="I951">
        <v>0.8</v>
      </c>
      <c r="J951">
        <v>0.666666666666667</v>
      </c>
      <c r="K951">
        <v>0.727272727272727</v>
      </c>
      <c r="L951">
        <v>0.4</v>
      </c>
      <c r="M951">
        <v>0.4</v>
      </c>
      <c r="N951">
        <v>0.7</v>
      </c>
    </row>
    <row r="952" spans="1:14">
      <c r="A952" s="7">
        <v>950</v>
      </c>
      <c r="B952">
        <v>950</v>
      </c>
      <c r="C952">
        <v>0.562770843505859</v>
      </c>
      <c r="D952">
        <v>0.0959222316741943</v>
      </c>
      <c r="E952">
        <v>10</v>
      </c>
      <c r="F952">
        <v>3</v>
      </c>
      <c r="G952">
        <v>0</v>
      </c>
      <c r="H952">
        <v>7</v>
      </c>
      <c r="I952">
        <v>1</v>
      </c>
      <c r="J952">
        <v>0.769230769230769</v>
      </c>
      <c r="K952">
        <v>0.869565217391304</v>
      </c>
      <c r="L952">
        <v>0.3</v>
      </c>
      <c r="M952">
        <v>0.7</v>
      </c>
      <c r="N952">
        <v>0.85</v>
      </c>
    </row>
    <row r="953" spans="1:14">
      <c r="A953" s="7">
        <v>951</v>
      </c>
      <c r="B953">
        <v>951</v>
      </c>
      <c r="C953">
        <v>0.735138416290283</v>
      </c>
      <c r="D953">
        <v>0.22585654258728</v>
      </c>
      <c r="E953">
        <v>8</v>
      </c>
      <c r="F953">
        <v>5</v>
      </c>
      <c r="G953">
        <v>2</v>
      </c>
      <c r="H953">
        <v>5</v>
      </c>
      <c r="I953">
        <v>0.8</v>
      </c>
      <c r="J953">
        <v>0.615384615384615</v>
      </c>
      <c r="K953">
        <v>0.695652173913043</v>
      </c>
      <c r="L953">
        <v>0.5</v>
      </c>
      <c r="M953">
        <v>0.3</v>
      </c>
      <c r="N953">
        <v>0.65</v>
      </c>
    </row>
    <row r="954" spans="1:14">
      <c r="A954" s="7">
        <v>952</v>
      </c>
      <c r="B954">
        <v>952</v>
      </c>
      <c r="C954">
        <v>0.777769088745117</v>
      </c>
      <c r="D954">
        <v>0.174070596694946</v>
      </c>
      <c r="E954">
        <v>9</v>
      </c>
      <c r="F954">
        <v>8</v>
      </c>
      <c r="G954">
        <v>1</v>
      </c>
      <c r="H954">
        <v>2</v>
      </c>
      <c r="I954">
        <v>0.9</v>
      </c>
      <c r="J954">
        <v>0.529411764705882</v>
      </c>
      <c r="K954">
        <v>0.666666666666667</v>
      </c>
      <c r="L954">
        <v>0.8</v>
      </c>
      <c r="M954">
        <v>0.1</v>
      </c>
      <c r="N954">
        <v>0.55</v>
      </c>
    </row>
    <row r="955" spans="1:14">
      <c r="A955" s="7">
        <v>953</v>
      </c>
      <c r="B955">
        <v>953</v>
      </c>
      <c r="C955">
        <v>0.619511365890503</v>
      </c>
      <c r="D955">
        <v>0.122247934341431</v>
      </c>
      <c r="E955">
        <v>10</v>
      </c>
      <c r="F955">
        <v>5</v>
      </c>
      <c r="G955">
        <v>0</v>
      </c>
      <c r="H955">
        <v>5</v>
      </c>
      <c r="I955">
        <v>1</v>
      </c>
      <c r="J955">
        <v>0.666666666666667</v>
      </c>
      <c r="K955">
        <v>0.8</v>
      </c>
      <c r="L955">
        <v>0.5</v>
      </c>
      <c r="M955">
        <v>0.5</v>
      </c>
      <c r="N955">
        <v>0.75</v>
      </c>
    </row>
    <row r="956" spans="1:14">
      <c r="A956" s="7">
        <v>954</v>
      </c>
      <c r="B956">
        <v>954</v>
      </c>
      <c r="C956">
        <v>0.697533488273621</v>
      </c>
      <c r="D956">
        <v>0.120162844657898</v>
      </c>
      <c r="E956">
        <v>10</v>
      </c>
      <c r="F956">
        <v>6</v>
      </c>
      <c r="G956">
        <v>0</v>
      </c>
      <c r="H956">
        <v>4</v>
      </c>
      <c r="I956">
        <v>1</v>
      </c>
      <c r="J956">
        <v>0.625</v>
      </c>
      <c r="K956">
        <v>0.769230769230769</v>
      </c>
      <c r="L956">
        <v>0.6</v>
      </c>
      <c r="M956">
        <v>0.4</v>
      </c>
      <c r="N956">
        <v>0.7</v>
      </c>
    </row>
    <row r="957" spans="1:14">
      <c r="A957" s="7">
        <v>955</v>
      </c>
      <c r="B957">
        <v>955</v>
      </c>
      <c r="C957">
        <v>0.692258596420288</v>
      </c>
      <c r="D957">
        <v>0.0783685445785522</v>
      </c>
      <c r="E957">
        <v>8</v>
      </c>
      <c r="F957">
        <v>5</v>
      </c>
      <c r="G957">
        <v>2</v>
      </c>
      <c r="H957">
        <v>5</v>
      </c>
      <c r="I957">
        <v>0.8</v>
      </c>
      <c r="J957">
        <v>0.615384615384615</v>
      </c>
      <c r="K957">
        <v>0.695652173913043</v>
      </c>
      <c r="L957">
        <v>0.5</v>
      </c>
      <c r="M957">
        <v>0.3</v>
      </c>
      <c r="N957">
        <v>0.65</v>
      </c>
    </row>
    <row r="958" spans="1:14">
      <c r="A958" s="7">
        <v>956</v>
      </c>
      <c r="B958">
        <v>956</v>
      </c>
      <c r="C958">
        <v>0.682979464530945</v>
      </c>
      <c r="D958">
        <v>0.166069269180298</v>
      </c>
      <c r="E958">
        <v>8</v>
      </c>
      <c r="F958">
        <v>3</v>
      </c>
      <c r="G958">
        <v>2</v>
      </c>
      <c r="H958">
        <v>7</v>
      </c>
      <c r="I958">
        <v>0.8</v>
      </c>
      <c r="J958">
        <v>0.727272727272727</v>
      </c>
      <c r="K958">
        <v>0.761904761904762</v>
      </c>
      <c r="L958">
        <v>0.3</v>
      </c>
      <c r="M958">
        <v>0.5</v>
      </c>
      <c r="N958">
        <v>0.75</v>
      </c>
    </row>
    <row r="959" spans="1:14">
      <c r="A959" s="7">
        <v>957</v>
      </c>
      <c r="B959">
        <v>957</v>
      </c>
      <c r="C959">
        <v>0.501754760742187</v>
      </c>
      <c r="D959">
        <v>0.11188817024231</v>
      </c>
      <c r="E959">
        <v>10</v>
      </c>
      <c r="F959">
        <v>1</v>
      </c>
      <c r="G959">
        <v>0</v>
      </c>
      <c r="H959">
        <v>9</v>
      </c>
      <c r="I959">
        <v>1</v>
      </c>
      <c r="J959">
        <v>0.909090909090909</v>
      </c>
      <c r="K959">
        <v>0.952380952380952</v>
      </c>
      <c r="L959">
        <v>0.1</v>
      </c>
      <c r="M959">
        <v>0.9</v>
      </c>
      <c r="N959">
        <v>0.95</v>
      </c>
    </row>
    <row r="960" spans="1:14">
      <c r="A960" s="7">
        <v>958</v>
      </c>
      <c r="B960">
        <v>958</v>
      </c>
      <c r="C960">
        <v>0.676203846931458</v>
      </c>
      <c r="D960">
        <v>0.124395489692688</v>
      </c>
      <c r="E960">
        <v>6</v>
      </c>
      <c r="F960">
        <v>8</v>
      </c>
      <c r="G960">
        <v>4</v>
      </c>
      <c r="H960">
        <v>2</v>
      </c>
      <c r="I960">
        <v>0.6</v>
      </c>
      <c r="J960">
        <v>0.428571428571429</v>
      </c>
      <c r="K960">
        <v>0.5</v>
      </c>
      <c r="L960">
        <v>0.8</v>
      </c>
      <c r="M960">
        <v>-0.2</v>
      </c>
      <c r="N960">
        <v>0.4</v>
      </c>
    </row>
    <row r="961" spans="1:14">
      <c r="A961" s="7">
        <v>959</v>
      </c>
      <c r="B961">
        <v>959</v>
      </c>
      <c r="C961">
        <v>0.614949703216553</v>
      </c>
      <c r="D961">
        <v>0.151189804077148</v>
      </c>
      <c r="E961">
        <v>8</v>
      </c>
      <c r="F961">
        <v>6</v>
      </c>
      <c r="G961">
        <v>2</v>
      </c>
      <c r="H961">
        <v>4</v>
      </c>
      <c r="I961">
        <v>0.8</v>
      </c>
      <c r="J961">
        <v>0.571428571428572</v>
      </c>
      <c r="K961">
        <v>0.666666666666667</v>
      </c>
      <c r="L961">
        <v>0.6</v>
      </c>
      <c r="M961">
        <v>0.2</v>
      </c>
      <c r="N961">
        <v>0.6</v>
      </c>
    </row>
    <row r="962" spans="1:14">
      <c r="A962" s="7">
        <v>960</v>
      </c>
      <c r="B962">
        <v>960</v>
      </c>
      <c r="C962">
        <v>0.618753671646118</v>
      </c>
      <c r="D962">
        <v>0.105990052223206</v>
      </c>
      <c r="E962">
        <v>7</v>
      </c>
      <c r="F962">
        <v>8</v>
      </c>
      <c r="G962">
        <v>3</v>
      </c>
      <c r="H962">
        <v>2</v>
      </c>
      <c r="I962">
        <v>0.7</v>
      </c>
      <c r="J962">
        <v>0.466666666666667</v>
      </c>
      <c r="K962">
        <v>0.56</v>
      </c>
      <c r="L962">
        <v>0.8</v>
      </c>
      <c r="M962">
        <v>-0.1</v>
      </c>
      <c r="N962">
        <v>0.45</v>
      </c>
    </row>
    <row r="963" spans="1:14">
      <c r="A963" s="7">
        <v>961</v>
      </c>
      <c r="B963">
        <v>961</v>
      </c>
      <c r="C963">
        <v>0.491084814071655</v>
      </c>
      <c r="D963">
        <v>0.0906047821044922</v>
      </c>
      <c r="E963">
        <v>8</v>
      </c>
      <c r="F963">
        <v>3</v>
      </c>
      <c r="G963">
        <v>2</v>
      </c>
      <c r="H963">
        <v>7</v>
      </c>
      <c r="I963">
        <v>0.8</v>
      </c>
      <c r="J963">
        <v>0.727272727272727</v>
      </c>
      <c r="K963">
        <v>0.761904761904762</v>
      </c>
      <c r="L963">
        <v>0.3</v>
      </c>
      <c r="M963">
        <v>0.5</v>
      </c>
      <c r="N963">
        <v>0.75</v>
      </c>
    </row>
    <row r="964" spans="1:14">
      <c r="A964" s="7">
        <v>962</v>
      </c>
      <c r="B964">
        <v>962</v>
      </c>
      <c r="C964">
        <v>0.49529218673706</v>
      </c>
      <c r="D964">
        <v>0.0367037057876587</v>
      </c>
      <c r="E964">
        <v>10</v>
      </c>
      <c r="F964">
        <v>4</v>
      </c>
      <c r="G964">
        <v>0</v>
      </c>
      <c r="H964">
        <v>6</v>
      </c>
      <c r="I964">
        <v>1</v>
      </c>
      <c r="J964">
        <v>0.714285714285714</v>
      </c>
      <c r="K964">
        <v>0.833333333333333</v>
      </c>
      <c r="L964">
        <v>0.4</v>
      </c>
      <c r="M964">
        <v>0.6</v>
      </c>
      <c r="N964">
        <v>0.8</v>
      </c>
    </row>
    <row r="965" spans="1:14">
      <c r="A965" s="7">
        <v>963</v>
      </c>
      <c r="B965">
        <v>963</v>
      </c>
      <c r="C965">
        <v>0.623314142227173</v>
      </c>
      <c r="D965">
        <v>0.114230275154114</v>
      </c>
      <c r="E965">
        <v>9</v>
      </c>
      <c r="F965">
        <v>6</v>
      </c>
      <c r="G965">
        <v>1</v>
      </c>
      <c r="H965">
        <v>4</v>
      </c>
      <c r="I965">
        <v>0.9</v>
      </c>
      <c r="J965">
        <v>0.6</v>
      </c>
      <c r="K965">
        <v>0.72</v>
      </c>
      <c r="L965">
        <v>0.6</v>
      </c>
      <c r="M965">
        <v>0.3</v>
      </c>
      <c r="N965">
        <v>0.65</v>
      </c>
    </row>
    <row r="966" spans="1:14">
      <c r="A966" s="7">
        <v>964</v>
      </c>
      <c r="B966">
        <v>964</v>
      </c>
      <c r="C966">
        <v>0.720868587493896</v>
      </c>
      <c r="D966">
        <v>0.16488254070282</v>
      </c>
      <c r="E966">
        <v>5</v>
      </c>
      <c r="F966">
        <v>4</v>
      </c>
      <c r="G966">
        <v>5</v>
      </c>
      <c r="H966">
        <v>6</v>
      </c>
      <c r="I966">
        <v>0.5</v>
      </c>
      <c r="J966">
        <v>0.555555555555556</v>
      </c>
      <c r="K966">
        <v>0.526315789473684</v>
      </c>
      <c r="L966">
        <v>0.4</v>
      </c>
      <c r="M966">
        <v>0.1</v>
      </c>
      <c r="N966">
        <v>0.55</v>
      </c>
    </row>
    <row r="967" spans="1:14">
      <c r="A967" s="7">
        <v>965</v>
      </c>
      <c r="B967">
        <v>965</v>
      </c>
      <c r="C967">
        <v>0.627762794494629</v>
      </c>
      <c r="D967">
        <v>0.168763637542725</v>
      </c>
      <c r="E967">
        <v>8</v>
      </c>
      <c r="F967">
        <v>4</v>
      </c>
      <c r="G967">
        <v>2</v>
      </c>
      <c r="H967">
        <v>6</v>
      </c>
      <c r="I967">
        <v>0.8</v>
      </c>
      <c r="J967">
        <v>0.666666666666667</v>
      </c>
      <c r="K967">
        <v>0.727272727272727</v>
      </c>
      <c r="L967">
        <v>0.4</v>
      </c>
      <c r="M967">
        <v>0.4</v>
      </c>
      <c r="N967">
        <v>0.7</v>
      </c>
    </row>
    <row r="968" spans="1:14">
      <c r="A968" s="7">
        <v>966</v>
      </c>
      <c r="B968">
        <v>966</v>
      </c>
      <c r="C968">
        <v>0.558695793151855</v>
      </c>
      <c r="D968">
        <v>0.0615495443344116</v>
      </c>
      <c r="E968">
        <v>8</v>
      </c>
      <c r="F968">
        <v>7</v>
      </c>
      <c r="G968">
        <v>2</v>
      </c>
      <c r="H968">
        <v>3</v>
      </c>
      <c r="I968">
        <v>0.8</v>
      </c>
      <c r="J968">
        <v>0.533333333333333</v>
      </c>
      <c r="K968">
        <v>0.64</v>
      </c>
      <c r="L968">
        <v>0.7</v>
      </c>
      <c r="M968">
        <v>0.1</v>
      </c>
      <c r="N968">
        <v>0.55</v>
      </c>
    </row>
    <row r="969" spans="1:14">
      <c r="A969" s="7">
        <v>967</v>
      </c>
      <c r="B969">
        <v>967</v>
      </c>
      <c r="C969">
        <v>0.505633950233459</v>
      </c>
      <c r="D969">
        <v>0.134837865829468</v>
      </c>
      <c r="E969">
        <v>10</v>
      </c>
      <c r="F969">
        <v>4</v>
      </c>
      <c r="G969">
        <v>0</v>
      </c>
      <c r="H969">
        <v>6</v>
      </c>
      <c r="I969">
        <v>1</v>
      </c>
      <c r="J969">
        <v>0.714285714285714</v>
      </c>
      <c r="K969">
        <v>0.833333333333333</v>
      </c>
      <c r="L969">
        <v>0.4</v>
      </c>
      <c r="M969">
        <v>0.6</v>
      </c>
      <c r="N969">
        <v>0.8</v>
      </c>
    </row>
    <row r="970" spans="1:14">
      <c r="A970" s="7">
        <v>968</v>
      </c>
      <c r="B970">
        <v>968</v>
      </c>
      <c r="C970">
        <v>0.621306657791138</v>
      </c>
      <c r="D970">
        <v>0.171425342559815</v>
      </c>
      <c r="E970">
        <v>9</v>
      </c>
      <c r="F970">
        <v>3</v>
      </c>
      <c r="G970">
        <v>1</v>
      </c>
      <c r="H970">
        <v>7</v>
      </c>
      <c r="I970">
        <v>0.9</v>
      </c>
      <c r="J970">
        <v>0.75</v>
      </c>
      <c r="K970">
        <v>0.818181818181818</v>
      </c>
      <c r="L970">
        <v>0.3</v>
      </c>
      <c r="M970">
        <v>0.6</v>
      </c>
      <c r="N970">
        <v>0.8</v>
      </c>
    </row>
    <row r="971" spans="1:14">
      <c r="A971" s="7">
        <v>969</v>
      </c>
      <c r="B971">
        <v>969</v>
      </c>
      <c r="C971">
        <v>0.753363847732544</v>
      </c>
      <c r="D971">
        <v>0.123353958129883</v>
      </c>
      <c r="E971">
        <v>8</v>
      </c>
      <c r="F971">
        <v>6</v>
      </c>
      <c r="G971">
        <v>2</v>
      </c>
      <c r="H971">
        <v>4</v>
      </c>
      <c r="I971">
        <v>0.8</v>
      </c>
      <c r="J971">
        <v>0.571428571428572</v>
      </c>
      <c r="K971">
        <v>0.666666666666667</v>
      </c>
      <c r="L971">
        <v>0.6</v>
      </c>
      <c r="M971">
        <v>0.2</v>
      </c>
      <c r="N971">
        <v>0.6</v>
      </c>
    </row>
    <row r="972" spans="1:14">
      <c r="A972" s="7">
        <v>970</v>
      </c>
      <c r="B972">
        <v>970</v>
      </c>
      <c r="C972">
        <v>0.66580867767334</v>
      </c>
      <c r="D972">
        <v>0.114129424095154</v>
      </c>
      <c r="E972">
        <v>10</v>
      </c>
      <c r="F972">
        <v>7</v>
      </c>
      <c r="G972">
        <v>0</v>
      </c>
      <c r="H972">
        <v>3</v>
      </c>
      <c r="I972">
        <v>1</v>
      </c>
      <c r="J972">
        <v>0.588235294117647</v>
      </c>
      <c r="K972">
        <v>0.740740740740741</v>
      </c>
      <c r="L972">
        <v>0.7</v>
      </c>
      <c r="M972">
        <v>0.3</v>
      </c>
      <c r="N972">
        <v>0.65</v>
      </c>
    </row>
    <row r="973" spans="1:14">
      <c r="A973" s="7">
        <v>971</v>
      </c>
      <c r="B973">
        <v>971</v>
      </c>
      <c r="C973">
        <v>0.52179229259491</v>
      </c>
      <c r="D973">
        <v>0.0986318588256836</v>
      </c>
      <c r="E973">
        <v>9</v>
      </c>
      <c r="F973">
        <v>6</v>
      </c>
      <c r="G973">
        <v>1</v>
      </c>
      <c r="H973">
        <v>4</v>
      </c>
      <c r="I973">
        <v>0.9</v>
      </c>
      <c r="J973">
        <v>0.6</v>
      </c>
      <c r="K973">
        <v>0.72</v>
      </c>
      <c r="L973">
        <v>0.6</v>
      </c>
      <c r="M973">
        <v>0.3</v>
      </c>
      <c r="N973">
        <v>0.65</v>
      </c>
    </row>
    <row r="974" spans="1:14">
      <c r="A974" s="7">
        <v>972</v>
      </c>
      <c r="B974">
        <v>972</v>
      </c>
      <c r="C974">
        <v>0.696782231330872</v>
      </c>
      <c r="D974">
        <v>0.111510753631592</v>
      </c>
      <c r="E974">
        <v>9</v>
      </c>
      <c r="F974">
        <v>6</v>
      </c>
      <c r="G974">
        <v>1</v>
      </c>
      <c r="H974">
        <v>4</v>
      </c>
      <c r="I974">
        <v>0.9</v>
      </c>
      <c r="J974">
        <v>0.6</v>
      </c>
      <c r="K974">
        <v>0.72</v>
      </c>
      <c r="L974">
        <v>0.6</v>
      </c>
      <c r="M974">
        <v>0.3</v>
      </c>
      <c r="N974">
        <v>0.65</v>
      </c>
    </row>
    <row r="975" spans="1:14">
      <c r="A975" s="7">
        <v>973</v>
      </c>
      <c r="B975">
        <v>973</v>
      </c>
      <c r="C975">
        <v>0.559474110603333</v>
      </c>
      <c r="D975">
        <v>0.0873973369598389</v>
      </c>
      <c r="E975">
        <v>10</v>
      </c>
      <c r="F975">
        <v>2</v>
      </c>
      <c r="G975">
        <v>0</v>
      </c>
      <c r="H975">
        <v>8</v>
      </c>
      <c r="I975">
        <v>1</v>
      </c>
      <c r="J975">
        <v>0.833333333333333</v>
      </c>
      <c r="K975">
        <v>0.909090909090909</v>
      </c>
      <c r="L975">
        <v>0.2</v>
      </c>
      <c r="M975">
        <v>0.8</v>
      </c>
      <c r="N975">
        <v>0.9</v>
      </c>
    </row>
    <row r="976" spans="1:14">
      <c r="A976" s="7">
        <v>974</v>
      </c>
      <c r="B976">
        <v>974</v>
      </c>
      <c r="C976">
        <v>0.635421276092529</v>
      </c>
      <c r="D976">
        <v>0.159266829490662</v>
      </c>
      <c r="E976">
        <v>6</v>
      </c>
      <c r="F976">
        <v>2</v>
      </c>
      <c r="G976">
        <v>4</v>
      </c>
      <c r="H976">
        <v>8</v>
      </c>
      <c r="I976">
        <v>0.6</v>
      </c>
      <c r="J976">
        <v>0.75</v>
      </c>
      <c r="K976">
        <v>0.666666666666667</v>
      </c>
      <c r="L976">
        <v>0.2</v>
      </c>
      <c r="M976">
        <v>0.4</v>
      </c>
      <c r="N976">
        <v>0.7</v>
      </c>
    </row>
    <row r="977" spans="1:14">
      <c r="A977" s="7">
        <v>975</v>
      </c>
      <c r="B977">
        <v>975</v>
      </c>
      <c r="C977">
        <v>0.530361294746399</v>
      </c>
      <c r="D977">
        <v>0.13452959060669</v>
      </c>
      <c r="E977">
        <v>8</v>
      </c>
      <c r="F977">
        <v>8</v>
      </c>
      <c r="G977">
        <v>2</v>
      </c>
      <c r="H977">
        <v>2</v>
      </c>
      <c r="I977">
        <v>0.8</v>
      </c>
      <c r="J977">
        <v>0.5</v>
      </c>
      <c r="K977">
        <v>0.615384615384615</v>
      </c>
      <c r="L977">
        <v>0.8</v>
      </c>
      <c r="M977">
        <v>0</v>
      </c>
      <c r="N977">
        <v>0.5</v>
      </c>
    </row>
    <row r="978" spans="1:14">
      <c r="A978" s="7">
        <v>976</v>
      </c>
      <c r="B978">
        <v>976</v>
      </c>
      <c r="C978">
        <v>0.477346539497375</v>
      </c>
      <c r="D978">
        <v>0.0637125968933105</v>
      </c>
      <c r="E978">
        <v>10</v>
      </c>
      <c r="F978">
        <v>5</v>
      </c>
      <c r="G978">
        <v>0</v>
      </c>
      <c r="H978">
        <v>5</v>
      </c>
      <c r="I978">
        <v>1</v>
      </c>
      <c r="J978">
        <v>0.666666666666667</v>
      </c>
      <c r="K978">
        <v>0.8</v>
      </c>
      <c r="L978">
        <v>0.5</v>
      </c>
      <c r="M978">
        <v>0.5</v>
      </c>
      <c r="N978">
        <v>0.75</v>
      </c>
    </row>
    <row r="979" spans="1:14">
      <c r="A979" s="7">
        <v>977</v>
      </c>
      <c r="B979">
        <v>977</v>
      </c>
      <c r="C979">
        <v>0.635453104972839</v>
      </c>
      <c r="D979">
        <v>0.185323357582092</v>
      </c>
      <c r="E979">
        <v>7</v>
      </c>
      <c r="F979">
        <v>6</v>
      </c>
      <c r="G979">
        <v>3</v>
      </c>
      <c r="H979">
        <v>4</v>
      </c>
      <c r="I979">
        <v>0.7</v>
      </c>
      <c r="J979">
        <v>0.538461538461539</v>
      </c>
      <c r="K979">
        <v>0.608695652173913</v>
      </c>
      <c r="L979">
        <v>0.6</v>
      </c>
      <c r="M979">
        <v>0.1</v>
      </c>
      <c r="N979">
        <v>0.55</v>
      </c>
    </row>
    <row r="980" spans="1:14">
      <c r="A980" s="7">
        <v>978</v>
      </c>
      <c r="B980">
        <v>978</v>
      </c>
      <c r="C980">
        <v>0.502590417861938</v>
      </c>
      <c r="D980">
        <v>0.0826704502105713</v>
      </c>
      <c r="E980">
        <v>9</v>
      </c>
      <c r="F980">
        <v>6</v>
      </c>
      <c r="G980">
        <v>1</v>
      </c>
      <c r="H980">
        <v>4</v>
      </c>
      <c r="I980">
        <v>0.9</v>
      </c>
      <c r="J980">
        <v>0.6</v>
      </c>
      <c r="K980">
        <v>0.72</v>
      </c>
      <c r="L980">
        <v>0.6</v>
      </c>
      <c r="M980">
        <v>0.3</v>
      </c>
      <c r="N980">
        <v>0.65</v>
      </c>
    </row>
    <row r="981" spans="1:14">
      <c r="A981" s="7">
        <v>979</v>
      </c>
      <c r="B981">
        <v>979</v>
      </c>
      <c r="C981">
        <v>0.687433481216431</v>
      </c>
      <c r="D981">
        <v>0.0926127433776855</v>
      </c>
      <c r="E981">
        <v>8</v>
      </c>
      <c r="F981">
        <v>5</v>
      </c>
      <c r="G981">
        <v>2</v>
      </c>
      <c r="H981">
        <v>5</v>
      </c>
      <c r="I981">
        <v>0.8</v>
      </c>
      <c r="J981">
        <v>0.615384615384615</v>
      </c>
      <c r="K981">
        <v>0.695652173913043</v>
      </c>
      <c r="L981">
        <v>0.5</v>
      </c>
      <c r="M981">
        <v>0.3</v>
      </c>
      <c r="N981">
        <v>0.65</v>
      </c>
    </row>
    <row r="982" spans="1:14">
      <c r="A982" s="7">
        <v>980</v>
      </c>
      <c r="B982">
        <v>980</v>
      </c>
      <c r="C982">
        <v>0.503324270248413</v>
      </c>
      <c r="D982">
        <v>0.0415781736373901</v>
      </c>
      <c r="E982">
        <v>6</v>
      </c>
      <c r="F982">
        <v>4</v>
      </c>
      <c r="G982">
        <v>4</v>
      </c>
      <c r="H982">
        <v>6</v>
      </c>
      <c r="I982">
        <v>0.6</v>
      </c>
      <c r="J982">
        <v>0.6</v>
      </c>
      <c r="K982">
        <v>0.6</v>
      </c>
      <c r="L982">
        <v>0.4</v>
      </c>
      <c r="M982">
        <v>0.2</v>
      </c>
      <c r="N982">
        <v>0.6</v>
      </c>
    </row>
    <row r="983" spans="1:14">
      <c r="A983" s="7">
        <v>981</v>
      </c>
      <c r="B983">
        <v>981</v>
      </c>
      <c r="C983">
        <v>0.544304013252258</v>
      </c>
      <c r="D983">
        <v>0.0888650417327881</v>
      </c>
      <c r="E983">
        <v>8</v>
      </c>
      <c r="F983">
        <v>5</v>
      </c>
      <c r="G983">
        <v>2</v>
      </c>
      <c r="H983">
        <v>5</v>
      </c>
      <c r="I983">
        <v>0.8</v>
      </c>
      <c r="J983">
        <v>0.615384615384615</v>
      </c>
      <c r="K983">
        <v>0.695652173913043</v>
      </c>
      <c r="L983">
        <v>0.5</v>
      </c>
      <c r="M983">
        <v>0.3</v>
      </c>
      <c r="N983">
        <v>0.65</v>
      </c>
    </row>
    <row r="984" spans="1:14">
      <c r="A984" s="7">
        <v>982</v>
      </c>
      <c r="B984">
        <v>982</v>
      </c>
      <c r="C984">
        <v>0.692065119743347</v>
      </c>
      <c r="D984">
        <v>0.139185190200806</v>
      </c>
      <c r="E984">
        <v>8</v>
      </c>
      <c r="F984">
        <v>7</v>
      </c>
      <c r="G984">
        <v>2</v>
      </c>
      <c r="H984">
        <v>3</v>
      </c>
      <c r="I984">
        <v>0.8</v>
      </c>
      <c r="J984">
        <v>0.533333333333333</v>
      </c>
      <c r="K984">
        <v>0.64</v>
      </c>
      <c r="L984">
        <v>0.7</v>
      </c>
      <c r="M984">
        <v>0.1</v>
      </c>
      <c r="N984">
        <v>0.55</v>
      </c>
    </row>
    <row r="985" spans="1:14">
      <c r="A985" s="7">
        <v>983</v>
      </c>
      <c r="B985">
        <v>983</v>
      </c>
      <c r="C985">
        <v>0.630730509757996</v>
      </c>
      <c r="D985">
        <v>0.192117929458618</v>
      </c>
      <c r="E985">
        <v>8</v>
      </c>
      <c r="F985">
        <v>6</v>
      </c>
      <c r="G985">
        <v>2</v>
      </c>
      <c r="H985">
        <v>4</v>
      </c>
      <c r="I985">
        <v>0.8</v>
      </c>
      <c r="J985">
        <v>0.571428571428572</v>
      </c>
      <c r="K985">
        <v>0.666666666666667</v>
      </c>
      <c r="L985">
        <v>0.6</v>
      </c>
      <c r="M985">
        <v>0.2</v>
      </c>
      <c r="N985">
        <v>0.6</v>
      </c>
    </row>
    <row r="986" spans="1:14">
      <c r="A986" s="7">
        <v>984</v>
      </c>
      <c r="B986">
        <v>984</v>
      </c>
      <c r="C986">
        <v>0.68944263458252</v>
      </c>
      <c r="D986">
        <v>0.0957242250442505</v>
      </c>
      <c r="E986">
        <v>9</v>
      </c>
      <c r="F986">
        <v>2</v>
      </c>
      <c r="G986">
        <v>1</v>
      </c>
      <c r="H986">
        <v>8</v>
      </c>
      <c r="I986">
        <v>0.9</v>
      </c>
      <c r="J986">
        <v>0.818181818181818</v>
      </c>
      <c r="K986">
        <v>0.857142857142857</v>
      </c>
      <c r="L986">
        <v>0.2</v>
      </c>
      <c r="M986">
        <v>0.7</v>
      </c>
      <c r="N986">
        <v>0.85</v>
      </c>
    </row>
    <row r="987" spans="1:14">
      <c r="A987" s="7">
        <v>985</v>
      </c>
      <c r="B987">
        <v>985</v>
      </c>
      <c r="C987">
        <v>0.566287279129028</v>
      </c>
      <c r="D987">
        <v>0.108215808868408</v>
      </c>
      <c r="E987">
        <v>8</v>
      </c>
      <c r="F987">
        <v>4</v>
      </c>
      <c r="G987">
        <v>2</v>
      </c>
      <c r="H987">
        <v>6</v>
      </c>
      <c r="I987">
        <v>0.8</v>
      </c>
      <c r="J987">
        <v>0.666666666666667</v>
      </c>
      <c r="K987">
        <v>0.727272727272727</v>
      </c>
      <c r="L987">
        <v>0.4</v>
      </c>
      <c r="M987">
        <v>0.4</v>
      </c>
      <c r="N987">
        <v>0.7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24"/>
  <sheetViews>
    <sheetView topLeftCell="A982" workbookViewId="0">
      <selection activeCell="A23" sqref="$A23:$XFD23"/>
    </sheetView>
  </sheetViews>
  <sheetFormatPr defaultColWidth="9" defaultRowHeight="13.5"/>
  <cols>
    <col min="3" max="4" width="20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696</v>
      </c>
      <c r="B3" s="1">
        <v>696</v>
      </c>
      <c r="C3" s="1">
        <v>0.401945352554321</v>
      </c>
      <c r="D3" s="1">
        <v>0.0138925313949585</v>
      </c>
      <c r="E3" s="1">
        <v>8</v>
      </c>
      <c r="F3" s="1">
        <v>6</v>
      </c>
      <c r="G3" s="1">
        <v>2</v>
      </c>
      <c r="H3" s="1">
        <v>4</v>
      </c>
      <c r="I3" s="1">
        <v>0.8</v>
      </c>
      <c r="J3" s="1">
        <v>0.571428571428572</v>
      </c>
      <c r="K3" s="1">
        <v>0.666666666666667</v>
      </c>
      <c r="L3" s="1">
        <v>0.6</v>
      </c>
      <c r="M3" s="1">
        <v>0.2</v>
      </c>
      <c r="N3" s="1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1" customFormat="1" spans="1:14">
      <c r="A15" s="7">
        <v>612</v>
      </c>
      <c r="B15" s="1">
        <v>612</v>
      </c>
      <c r="C15" s="1">
        <v>0.438485026359558</v>
      </c>
      <c r="D15" s="1">
        <v>0.0566961765289307</v>
      </c>
      <c r="E15" s="1">
        <v>8</v>
      </c>
      <c r="F15" s="1">
        <v>5</v>
      </c>
      <c r="G15" s="1">
        <v>2</v>
      </c>
      <c r="H15" s="1">
        <v>5</v>
      </c>
      <c r="I15" s="1">
        <v>0.8</v>
      </c>
      <c r="J15" s="1">
        <v>0.615384615384615</v>
      </c>
      <c r="K15" s="1">
        <v>0.695652173913043</v>
      </c>
      <c r="L15" s="1">
        <v>0.5</v>
      </c>
      <c r="M15" s="1">
        <v>0.3</v>
      </c>
      <c r="N15" s="1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476</v>
      </c>
      <c r="B21" s="1">
        <v>476</v>
      </c>
      <c r="C21" s="1">
        <v>0.451286792755127</v>
      </c>
      <c r="D21" s="1">
        <v>0.127110123634338</v>
      </c>
      <c r="E21" s="1">
        <v>8</v>
      </c>
      <c r="F21" s="1">
        <v>5</v>
      </c>
      <c r="G21" s="1">
        <v>2</v>
      </c>
      <c r="H21" s="1">
        <v>5</v>
      </c>
      <c r="I21" s="1">
        <v>0.8</v>
      </c>
      <c r="J21" s="1">
        <v>0.615384615384615</v>
      </c>
      <c r="K21" s="1">
        <v>0.695652173913043</v>
      </c>
      <c r="L21" s="1">
        <v>0.5</v>
      </c>
      <c r="M21" s="1">
        <v>0.3</v>
      </c>
      <c r="N21" s="1">
        <v>0.65</v>
      </c>
    </row>
    <row r="22" s="1" customFormat="1" spans="1:14">
      <c r="A22" s="7">
        <v>117</v>
      </c>
      <c r="B22" s="1">
        <v>117</v>
      </c>
      <c r="C22" s="1">
        <v>0.451521635055542</v>
      </c>
      <c r="D22" s="1">
        <v>0.0555123090744019</v>
      </c>
      <c r="E22" s="1">
        <v>6</v>
      </c>
      <c r="F22" s="1">
        <v>3</v>
      </c>
      <c r="G22" s="1">
        <v>4</v>
      </c>
      <c r="H22" s="1">
        <v>7</v>
      </c>
      <c r="I22" s="1">
        <v>0.6</v>
      </c>
      <c r="J22" s="1">
        <v>0.666666666666667</v>
      </c>
      <c r="K22" s="1">
        <v>0.631578947368421</v>
      </c>
      <c r="L22" s="1">
        <v>0.3</v>
      </c>
      <c r="M22" s="1">
        <v>0.3</v>
      </c>
      <c r="N22" s="1">
        <v>0.65</v>
      </c>
    </row>
    <row r="23" s="1" customFormat="1" spans="1:14">
      <c r="A23" s="7">
        <v>176</v>
      </c>
      <c r="B23" s="1">
        <v>176</v>
      </c>
      <c r="C23" s="1">
        <v>0.453297138214111</v>
      </c>
      <c r="D23" s="1">
        <v>0.034318208694458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890</v>
      </c>
      <c r="B24" s="1">
        <v>890</v>
      </c>
      <c r="C24" s="1">
        <v>0.454921722412109</v>
      </c>
      <c r="D24" s="1">
        <v>0.00711512565612793</v>
      </c>
      <c r="E24" s="1">
        <v>8</v>
      </c>
      <c r="F24" s="1">
        <v>5</v>
      </c>
      <c r="G24" s="1">
        <v>2</v>
      </c>
      <c r="H24" s="1">
        <v>5</v>
      </c>
      <c r="I24" s="1">
        <v>0.8</v>
      </c>
      <c r="J24" s="1">
        <v>0.615384615384615</v>
      </c>
      <c r="K24" s="1">
        <v>0.695652173913043</v>
      </c>
      <c r="L24" s="1">
        <v>0.5</v>
      </c>
      <c r="M24" s="1">
        <v>0.3</v>
      </c>
      <c r="N24" s="1">
        <v>0.65</v>
      </c>
    </row>
    <row r="25" s="1" customFormat="1" spans="1:14">
      <c r="A25" s="7">
        <v>289</v>
      </c>
      <c r="B25" s="1">
        <v>289</v>
      </c>
      <c r="C25" s="1">
        <v>0.455770492553711</v>
      </c>
      <c r="D25" s="1">
        <v>0.0395362377166748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16</v>
      </c>
      <c r="B26" s="1">
        <v>16</v>
      </c>
      <c r="C26" s="1">
        <v>0.455815315246582</v>
      </c>
      <c r="D26" s="1">
        <v>0.0530585050582886</v>
      </c>
      <c r="E26" s="1">
        <v>9</v>
      </c>
      <c r="F26" s="1">
        <v>5</v>
      </c>
      <c r="G26" s="1">
        <v>1</v>
      </c>
      <c r="H26" s="1">
        <v>5</v>
      </c>
      <c r="I26" s="1">
        <v>0.9</v>
      </c>
      <c r="J26" s="1">
        <v>0.642857142857143</v>
      </c>
      <c r="K26" s="1">
        <v>0.75</v>
      </c>
      <c r="L26" s="1">
        <v>0.5</v>
      </c>
      <c r="M26" s="1">
        <v>0.4</v>
      </c>
      <c r="N26" s="1">
        <v>0.7</v>
      </c>
    </row>
    <row r="27" s="1" customFormat="1" spans="1:14">
      <c r="A27" s="7">
        <v>556</v>
      </c>
      <c r="B27" s="1">
        <v>556</v>
      </c>
      <c r="C27" s="1">
        <v>0.457978129386902</v>
      </c>
      <c r="D27" s="1">
        <v>0.0161296129226685</v>
      </c>
      <c r="E27" s="1">
        <v>10</v>
      </c>
      <c r="F27" s="1">
        <v>8</v>
      </c>
      <c r="G27" s="1">
        <v>0</v>
      </c>
      <c r="H27" s="1">
        <v>2</v>
      </c>
      <c r="I27" s="1">
        <v>1</v>
      </c>
      <c r="J27" s="1">
        <v>0.555555555555556</v>
      </c>
      <c r="K27" s="1">
        <v>0.714285714285714</v>
      </c>
      <c r="L27" s="1">
        <v>0.8</v>
      </c>
      <c r="M27" s="1">
        <v>0.2</v>
      </c>
      <c r="N27" s="1">
        <v>0.6</v>
      </c>
    </row>
    <row r="28" s="1" customFormat="1" spans="1:14">
      <c r="A28" s="7">
        <v>471</v>
      </c>
      <c r="B28" s="1">
        <v>471</v>
      </c>
      <c r="C28" s="1">
        <v>0.46433687210083</v>
      </c>
      <c r="D28" s="1">
        <v>0.117367029190064</v>
      </c>
      <c r="E28" s="1">
        <v>7</v>
      </c>
      <c r="F28" s="1">
        <v>5</v>
      </c>
      <c r="G28" s="1">
        <v>3</v>
      </c>
      <c r="H28" s="1">
        <v>5</v>
      </c>
      <c r="I28" s="1">
        <v>0.7</v>
      </c>
      <c r="J28" s="1">
        <v>0.583333333333333</v>
      </c>
      <c r="K28" s="1">
        <v>0.636363636363636</v>
      </c>
      <c r="L28" s="1">
        <v>0.5</v>
      </c>
      <c r="M28" s="1">
        <v>0.2</v>
      </c>
      <c r="N28" s="1">
        <v>0.6</v>
      </c>
    </row>
    <row r="29" s="1" customFormat="1" spans="1:14">
      <c r="A29" s="7">
        <v>370</v>
      </c>
      <c r="B29" s="1">
        <v>370</v>
      </c>
      <c r="C29" s="1">
        <v>0.467386841773987</v>
      </c>
      <c r="D29" s="1">
        <v>0.104100823402405</v>
      </c>
      <c r="E29" s="1">
        <v>7</v>
      </c>
      <c r="F29" s="1">
        <v>4</v>
      </c>
      <c r="G29" s="1">
        <v>3</v>
      </c>
      <c r="H29" s="1">
        <v>6</v>
      </c>
      <c r="I29" s="1">
        <v>0.7</v>
      </c>
      <c r="J29" s="1">
        <v>0.636363636363636</v>
      </c>
      <c r="K29" s="1">
        <v>0.666666666666667</v>
      </c>
      <c r="L29" s="1">
        <v>0.4</v>
      </c>
      <c r="M29" s="1">
        <v>0.3</v>
      </c>
      <c r="N29" s="1">
        <v>0.65</v>
      </c>
    </row>
    <row r="30" s="1" customFormat="1" spans="1:14">
      <c r="A30" s="7">
        <v>227</v>
      </c>
      <c r="B30" s="1">
        <v>227</v>
      </c>
      <c r="C30" s="1">
        <v>0.474483132362366</v>
      </c>
      <c r="D30" s="1">
        <v>0.0722849369049072</v>
      </c>
      <c r="E30" s="1">
        <v>8</v>
      </c>
      <c r="F30" s="1">
        <v>6</v>
      </c>
      <c r="G30" s="1">
        <v>2</v>
      </c>
      <c r="H30" s="1">
        <v>4</v>
      </c>
      <c r="I30" s="1">
        <v>0.8</v>
      </c>
      <c r="J30" s="1">
        <v>0.571428571428572</v>
      </c>
      <c r="K30" s="1">
        <v>0.666666666666667</v>
      </c>
      <c r="L30" s="1">
        <v>0.6</v>
      </c>
      <c r="M30" s="1">
        <v>0.2</v>
      </c>
      <c r="N30" s="1">
        <v>0.6</v>
      </c>
    </row>
    <row r="31" s="1" customFormat="1" spans="1:14">
      <c r="A31" s="7">
        <v>83</v>
      </c>
      <c r="B31" s="1">
        <v>83</v>
      </c>
      <c r="C31" s="1">
        <v>0.475554227828979</v>
      </c>
      <c r="D31" s="1">
        <v>0.00178062915802002</v>
      </c>
      <c r="E31" s="1">
        <v>10</v>
      </c>
      <c r="F31" s="1">
        <v>3</v>
      </c>
      <c r="G31" s="1">
        <v>0</v>
      </c>
      <c r="H31" s="1">
        <v>7</v>
      </c>
      <c r="I31" s="1">
        <v>1</v>
      </c>
      <c r="J31" s="1">
        <v>0.769230769230769</v>
      </c>
      <c r="K31" s="1">
        <v>0.869565217391304</v>
      </c>
      <c r="L31" s="1">
        <v>0.3</v>
      </c>
      <c r="M31" s="1">
        <v>0.7</v>
      </c>
      <c r="N31" s="1">
        <v>0.85</v>
      </c>
    </row>
    <row r="32" s="1" customFormat="1" spans="1:14">
      <c r="A32" s="7">
        <v>204</v>
      </c>
      <c r="B32" s="1">
        <v>204</v>
      </c>
      <c r="C32" s="1">
        <v>0.475684762001038</v>
      </c>
      <c r="D32" s="1">
        <v>0.015682578086853</v>
      </c>
      <c r="E32" s="1">
        <v>10</v>
      </c>
      <c r="F32" s="1">
        <v>6</v>
      </c>
      <c r="G32" s="1">
        <v>0</v>
      </c>
      <c r="H32" s="1">
        <v>4</v>
      </c>
      <c r="I32" s="1">
        <v>1</v>
      </c>
      <c r="J32" s="1">
        <v>0.625</v>
      </c>
      <c r="K32" s="1">
        <v>0.769230769230769</v>
      </c>
      <c r="L32" s="1">
        <v>0.6</v>
      </c>
      <c r="M32" s="1">
        <v>0.4</v>
      </c>
      <c r="N32" s="1">
        <v>0.7</v>
      </c>
    </row>
    <row r="33" s="1" customFormat="1" spans="1:14">
      <c r="A33" s="7">
        <v>976</v>
      </c>
      <c r="B33" s="1">
        <v>976</v>
      </c>
      <c r="C33" s="1">
        <v>0.477346539497375</v>
      </c>
      <c r="D33" s="1">
        <v>0.0637125968933105</v>
      </c>
      <c r="E33" s="1">
        <v>10</v>
      </c>
      <c r="F33" s="1">
        <v>5</v>
      </c>
      <c r="G33" s="1">
        <v>0</v>
      </c>
      <c r="H33" s="1">
        <v>5</v>
      </c>
      <c r="I33" s="1">
        <v>1</v>
      </c>
      <c r="J33" s="1">
        <v>0.666666666666667</v>
      </c>
      <c r="K33" s="1">
        <v>0.8</v>
      </c>
      <c r="L33" s="1">
        <v>0.5</v>
      </c>
      <c r="M33" s="1">
        <v>0.5</v>
      </c>
      <c r="N33" s="1">
        <v>0.75</v>
      </c>
    </row>
    <row r="34" s="1" customFormat="1" spans="1:14">
      <c r="A34" s="7">
        <v>153</v>
      </c>
      <c r="B34" s="1">
        <v>153</v>
      </c>
      <c r="C34" s="1">
        <v>0.4783034324646</v>
      </c>
      <c r="D34" s="1">
        <v>0.0223274230957031</v>
      </c>
      <c r="E34" s="1">
        <v>10</v>
      </c>
      <c r="F34" s="1">
        <v>4</v>
      </c>
      <c r="G34" s="1">
        <v>0</v>
      </c>
      <c r="H34" s="1">
        <v>6</v>
      </c>
      <c r="I34" s="1">
        <v>1</v>
      </c>
      <c r="J34" s="1">
        <v>0.714285714285714</v>
      </c>
      <c r="K34" s="1">
        <v>0.833333333333333</v>
      </c>
      <c r="L34" s="1">
        <v>0.4</v>
      </c>
      <c r="M34" s="1">
        <v>0.6</v>
      </c>
      <c r="N34" s="1">
        <v>0.8</v>
      </c>
    </row>
    <row r="35" s="1" customFormat="1" spans="1:14">
      <c r="A35" s="7">
        <v>566</v>
      </c>
      <c r="B35" s="1">
        <v>566</v>
      </c>
      <c r="C35" s="1">
        <v>0.479554414749146</v>
      </c>
      <c r="D35" s="1">
        <v>0.09343421459198</v>
      </c>
      <c r="E35" s="1">
        <v>8</v>
      </c>
      <c r="F35" s="1">
        <v>8</v>
      </c>
      <c r="G35" s="1">
        <v>2</v>
      </c>
      <c r="H35" s="1">
        <v>2</v>
      </c>
      <c r="I35" s="1">
        <v>0.8</v>
      </c>
      <c r="J35" s="1">
        <v>0.5</v>
      </c>
      <c r="K35" s="1">
        <v>0.615384615384615</v>
      </c>
      <c r="L35" s="1">
        <v>0.8</v>
      </c>
      <c r="M35" s="1">
        <v>0</v>
      </c>
      <c r="N35" s="1">
        <v>0.5</v>
      </c>
    </row>
    <row r="36" s="1" customFormat="1" spans="1:14">
      <c r="A36" s="7">
        <v>560</v>
      </c>
      <c r="B36" s="1">
        <v>560</v>
      </c>
      <c r="C36" s="1">
        <v>0.480135202407837</v>
      </c>
      <c r="D36" s="1">
        <v>0.0856159925460815</v>
      </c>
      <c r="E36" s="1">
        <v>8</v>
      </c>
      <c r="F36" s="1">
        <v>7</v>
      </c>
      <c r="G36" s="1">
        <v>2</v>
      </c>
      <c r="H36" s="1">
        <v>3</v>
      </c>
      <c r="I36" s="1">
        <v>0.8</v>
      </c>
      <c r="J36" s="1">
        <v>0.533333333333333</v>
      </c>
      <c r="K36" s="1">
        <v>0.64</v>
      </c>
      <c r="L36" s="1">
        <v>0.7</v>
      </c>
      <c r="M36" s="1">
        <v>0.1</v>
      </c>
      <c r="N36" s="1">
        <v>0.55</v>
      </c>
    </row>
    <row r="37" s="1" customFormat="1" spans="1:14">
      <c r="A37" s="7">
        <v>102</v>
      </c>
      <c r="B37" s="1">
        <v>102</v>
      </c>
      <c r="C37" s="1">
        <v>0.481022000312805</v>
      </c>
      <c r="D37" s="1">
        <v>0.0691198110580444</v>
      </c>
      <c r="E37" s="1">
        <v>10</v>
      </c>
      <c r="F37" s="1">
        <v>3</v>
      </c>
      <c r="G37" s="1">
        <v>0</v>
      </c>
      <c r="H37" s="1">
        <v>7</v>
      </c>
      <c r="I37" s="1">
        <v>1</v>
      </c>
      <c r="J37" s="1">
        <v>0.769230769230769</v>
      </c>
      <c r="K37" s="1">
        <v>0.869565217391304</v>
      </c>
      <c r="L37" s="1">
        <v>0.3</v>
      </c>
      <c r="M37" s="1">
        <v>0.7</v>
      </c>
      <c r="N37" s="1">
        <v>0.85</v>
      </c>
    </row>
    <row r="38" s="1" customFormat="1" spans="1:14">
      <c r="A38" s="7">
        <v>587</v>
      </c>
      <c r="B38" s="1">
        <v>587</v>
      </c>
      <c r="C38" s="1">
        <v>0.48110568523407</v>
      </c>
      <c r="D38" s="1">
        <v>0.0662893056869507</v>
      </c>
      <c r="E38" s="1">
        <v>7</v>
      </c>
      <c r="F38" s="1">
        <v>4</v>
      </c>
      <c r="G38" s="1">
        <v>3</v>
      </c>
      <c r="H38" s="1">
        <v>6</v>
      </c>
      <c r="I38" s="1">
        <v>0.7</v>
      </c>
      <c r="J38" s="1">
        <v>0.636363636363636</v>
      </c>
      <c r="K38" s="1">
        <v>0.666666666666667</v>
      </c>
      <c r="L38" s="1">
        <v>0.4</v>
      </c>
      <c r="M38" s="1">
        <v>0.3</v>
      </c>
      <c r="N38" s="1">
        <v>0.65</v>
      </c>
    </row>
    <row r="39" s="1" customFormat="1" spans="1:14">
      <c r="A39" s="7">
        <v>421</v>
      </c>
      <c r="B39" s="1">
        <v>421</v>
      </c>
      <c r="C39" s="1">
        <v>0.481773972511292</v>
      </c>
      <c r="D39" s="1">
        <v>0.0948684215545654</v>
      </c>
      <c r="E39" s="1">
        <v>8</v>
      </c>
      <c r="F39" s="1">
        <v>5</v>
      </c>
      <c r="G39" s="1">
        <v>2</v>
      </c>
      <c r="H39" s="1">
        <v>5</v>
      </c>
      <c r="I39" s="1">
        <v>0.8</v>
      </c>
      <c r="J39" s="1">
        <v>0.615384615384615</v>
      </c>
      <c r="K39" s="1">
        <v>0.695652173913043</v>
      </c>
      <c r="L39" s="1">
        <v>0.5</v>
      </c>
      <c r="M39" s="1">
        <v>0.3</v>
      </c>
      <c r="N39" s="1">
        <v>0.65</v>
      </c>
    </row>
    <row r="40" s="1" customFormat="1" spans="1:14">
      <c r="A40" s="7">
        <v>796</v>
      </c>
      <c r="B40" s="1">
        <v>796</v>
      </c>
      <c r="C40" s="1">
        <v>0.48770797252655</v>
      </c>
      <c r="D40" s="1">
        <v>0.0696252584457397</v>
      </c>
      <c r="E40" s="1">
        <v>8</v>
      </c>
      <c r="F40" s="1">
        <v>7</v>
      </c>
      <c r="G40" s="1">
        <v>2</v>
      </c>
      <c r="H40" s="1">
        <v>3</v>
      </c>
      <c r="I40" s="1">
        <v>0.8</v>
      </c>
      <c r="J40" s="1">
        <v>0.533333333333333</v>
      </c>
      <c r="K40" s="1">
        <v>0.64</v>
      </c>
      <c r="L40" s="1">
        <v>0.7</v>
      </c>
      <c r="M40" s="1">
        <v>0.1</v>
      </c>
      <c r="N40" s="1">
        <v>0.55</v>
      </c>
    </row>
    <row r="41" s="1" customFormat="1" spans="1:14">
      <c r="A41" s="7">
        <v>432</v>
      </c>
      <c r="B41" s="1">
        <v>432</v>
      </c>
      <c r="C41" s="1">
        <v>0.487752676010132</v>
      </c>
      <c r="D41" s="1">
        <v>0.086894154548645</v>
      </c>
      <c r="E41" s="1">
        <v>8</v>
      </c>
      <c r="F41" s="1">
        <v>4</v>
      </c>
      <c r="G41" s="1">
        <v>2</v>
      </c>
      <c r="H41" s="1">
        <v>6</v>
      </c>
      <c r="I41" s="1">
        <v>0.8</v>
      </c>
      <c r="J41" s="1">
        <v>0.666666666666667</v>
      </c>
      <c r="K41" s="1">
        <v>0.727272727272727</v>
      </c>
      <c r="L41" s="1">
        <v>0.4</v>
      </c>
      <c r="M41" s="1">
        <v>0.4</v>
      </c>
      <c r="N41" s="1">
        <v>0.7</v>
      </c>
    </row>
    <row r="42" s="1" customFormat="1" spans="1:14">
      <c r="A42" s="7">
        <v>683</v>
      </c>
      <c r="B42" s="1">
        <v>683</v>
      </c>
      <c r="C42" s="1">
        <v>0.487874031066894</v>
      </c>
      <c r="D42" s="1">
        <v>0.0992802381515503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515</v>
      </c>
      <c r="B43" s="1">
        <v>515</v>
      </c>
      <c r="C43" s="1">
        <v>0.488664388656616</v>
      </c>
      <c r="D43" s="1">
        <v>0.100366592407227</v>
      </c>
      <c r="E43" s="1">
        <v>6</v>
      </c>
      <c r="F43" s="1">
        <v>6</v>
      </c>
      <c r="G43" s="1">
        <v>4</v>
      </c>
      <c r="H43" s="1">
        <v>4</v>
      </c>
      <c r="I43" s="1">
        <v>0.6</v>
      </c>
      <c r="J43" s="1">
        <v>0.5</v>
      </c>
      <c r="K43" s="1">
        <v>0.545454545454545</v>
      </c>
      <c r="L43" s="1">
        <v>0.6</v>
      </c>
      <c r="M43" s="1">
        <v>0</v>
      </c>
      <c r="N43" s="1">
        <v>0.5</v>
      </c>
    </row>
    <row r="44" s="1" customFormat="1" spans="1:14">
      <c r="A44" s="7">
        <v>620</v>
      </c>
      <c r="B44" s="1">
        <v>620</v>
      </c>
      <c r="C44" s="1">
        <v>0.489030361175537</v>
      </c>
      <c r="D44" s="1">
        <v>0.124538898468018</v>
      </c>
      <c r="E44" s="1">
        <v>8</v>
      </c>
      <c r="F44" s="1">
        <v>5</v>
      </c>
      <c r="G44" s="1">
        <v>2</v>
      </c>
      <c r="H44" s="1">
        <v>5</v>
      </c>
      <c r="I44" s="1">
        <v>0.8</v>
      </c>
      <c r="J44" s="1">
        <v>0.615384615384615</v>
      </c>
      <c r="K44" s="1">
        <v>0.695652173913043</v>
      </c>
      <c r="L44" s="1">
        <v>0.5</v>
      </c>
      <c r="M44" s="1">
        <v>0.3</v>
      </c>
      <c r="N44" s="1">
        <v>0.65</v>
      </c>
    </row>
    <row r="45" s="1" customFormat="1" spans="1:14">
      <c r="A45" s="7">
        <v>625</v>
      </c>
      <c r="B45" s="1">
        <v>625</v>
      </c>
      <c r="C45" s="1">
        <v>0.489213943481445</v>
      </c>
      <c r="D45" s="1">
        <v>0.0546928644180298</v>
      </c>
      <c r="E45" s="1">
        <v>10</v>
      </c>
      <c r="F45" s="1">
        <v>3</v>
      </c>
      <c r="G45" s="1">
        <v>0</v>
      </c>
      <c r="H45" s="1">
        <v>7</v>
      </c>
      <c r="I45" s="1">
        <v>1</v>
      </c>
      <c r="J45" s="1">
        <v>0.769230769230769</v>
      </c>
      <c r="K45" s="1">
        <v>0.869565217391304</v>
      </c>
      <c r="L45" s="1">
        <v>0.3</v>
      </c>
      <c r="M45" s="1">
        <v>0.7</v>
      </c>
      <c r="N45" s="1">
        <v>0.85</v>
      </c>
    </row>
    <row r="46" s="1" customFormat="1" spans="1:14">
      <c r="A46" s="7">
        <v>529</v>
      </c>
      <c r="B46" s="1">
        <v>529</v>
      </c>
      <c r="C46" s="1">
        <v>0.489478945732117</v>
      </c>
      <c r="D46" s="1">
        <v>0.123929500579834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708</v>
      </c>
      <c r="B47" s="1">
        <v>708</v>
      </c>
      <c r="C47" s="1">
        <v>0.489651799201965</v>
      </c>
      <c r="D47" s="1">
        <v>0.060208797454834</v>
      </c>
      <c r="E47" s="1">
        <v>5</v>
      </c>
      <c r="F47" s="1">
        <v>2</v>
      </c>
      <c r="G47" s="1">
        <v>5</v>
      </c>
      <c r="H47" s="1">
        <v>8</v>
      </c>
      <c r="I47" s="1">
        <v>0.5</v>
      </c>
      <c r="J47" s="1">
        <v>0.714285714285714</v>
      </c>
      <c r="K47" s="1">
        <v>0.588235294117647</v>
      </c>
      <c r="L47" s="1">
        <v>0.2</v>
      </c>
      <c r="M47" s="1">
        <v>0.3</v>
      </c>
      <c r="N47" s="1">
        <v>0.65</v>
      </c>
    </row>
    <row r="48" s="1" customFormat="1" spans="1:14">
      <c r="A48" s="7">
        <v>843</v>
      </c>
      <c r="B48" s="1">
        <v>843</v>
      </c>
      <c r="C48" s="1">
        <v>0.490600228309631</v>
      </c>
      <c r="D48" s="1">
        <v>0.108559012413025</v>
      </c>
      <c r="E48" s="1">
        <v>8</v>
      </c>
      <c r="F48" s="1">
        <v>6</v>
      </c>
      <c r="G48" s="1">
        <v>2</v>
      </c>
      <c r="H48" s="1">
        <v>4</v>
      </c>
      <c r="I48" s="1">
        <v>0.8</v>
      </c>
      <c r="J48" s="1">
        <v>0.571428571428572</v>
      </c>
      <c r="K48" s="1">
        <v>0.666666666666667</v>
      </c>
      <c r="L48" s="1">
        <v>0.6</v>
      </c>
      <c r="M48" s="1">
        <v>0.2</v>
      </c>
      <c r="N48" s="1">
        <v>0.6</v>
      </c>
    </row>
    <row r="49" s="1" customFormat="1" spans="1:14">
      <c r="A49" s="7">
        <v>961</v>
      </c>
      <c r="B49" s="1">
        <v>961</v>
      </c>
      <c r="C49" s="1">
        <v>0.491084814071655</v>
      </c>
      <c r="D49" s="1">
        <v>0.0906047821044922</v>
      </c>
      <c r="E49" s="1">
        <v>8</v>
      </c>
      <c r="F49" s="1">
        <v>3</v>
      </c>
      <c r="G49" s="1">
        <v>2</v>
      </c>
      <c r="H49" s="1">
        <v>7</v>
      </c>
      <c r="I49" s="1">
        <v>0.8</v>
      </c>
      <c r="J49" s="1">
        <v>0.727272727272727</v>
      </c>
      <c r="K49" s="1">
        <v>0.761904761904762</v>
      </c>
      <c r="L49" s="1">
        <v>0.3</v>
      </c>
      <c r="M49" s="1">
        <v>0.5</v>
      </c>
      <c r="N49" s="1">
        <v>0.75</v>
      </c>
    </row>
    <row r="50" s="1" customFormat="1" spans="1:14">
      <c r="A50" s="7">
        <v>382</v>
      </c>
      <c r="B50" s="1">
        <v>382</v>
      </c>
      <c r="C50" s="1">
        <v>0.491373777389526</v>
      </c>
      <c r="D50" s="1">
        <v>0.0808792114257812</v>
      </c>
      <c r="E50" s="1">
        <v>9</v>
      </c>
      <c r="F50" s="1">
        <v>7</v>
      </c>
      <c r="G50" s="1">
        <v>1</v>
      </c>
      <c r="H50" s="1">
        <v>3</v>
      </c>
      <c r="I50" s="1">
        <v>0.9</v>
      </c>
      <c r="J50" s="1">
        <v>0.5625</v>
      </c>
      <c r="K50" s="1">
        <v>0.692307692307692</v>
      </c>
      <c r="L50" s="1">
        <v>0.7</v>
      </c>
      <c r="M50" s="1">
        <v>0.2</v>
      </c>
      <c r="N50" s="1">
        <v>0.6</v>
      </c>
    </row>
    <row r="51" s="1" customFormat="1" spans="1:14">
      <c r="A51" s="7">
        <v>417</v>
      </c>
      <c r="B51" s="1">
        <v>417</v>
      </c>
      <c r="C51" s="1">
        <v>0.491446018218994</v>
      </c>
      <c r="D51" s="1">
        <v>0.0522804260253906</v>
      </c>
      <c r="E51" s="1">
        <v>8</v>
      </c>
      <c r="F51" s="1">
        <v>4</v>
      </c>
      <c r="G51" s="1">
        <v>2</v>
      </c>
      <c r="H51" s="1">
        <v>6</v>
      </c>
      <c r="I51" s="1">
        <v>0.8</v>
      </c>
      <c r="J51" s="1">
        <v>0.666666666666667</v>
      </c>
      <c r="K51" s="1">
        <v>0.727272727272727</v>
      </c>
      <c r="L51" s="1">
        <v>0.4</v>
      </c>
      <c r="M51" s="1">
        <v>0.4</v>
      </c>
      <c r="N51" s="1">
        <v>0.7</v>
      </c>
    </row>
    <row r="52" s="1" customFormat="1" spans="1:14">
      <c r="A52" s="7">
        <v>453</v>
      </c>
      <c r="B52" s="1">
        <v>453</v>
      </c>
      <c r="C52" s="1">
        <v>0.493114352226257</v>
      </c>
      <c r="D52" s="1">
        <v>0.107282042503357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30</v>
      </c>
      <c r="B53" s="1">
        <v>30</v>
      </c>
      <c r="C53" s="1">
        <v>0.493656754493713</v>
      </c>
      <c r="D53" s="1">
        <v>0.0963029861450195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42</v>
      </c>
      <c r="B54" s="1">
        <v>42</v>
      </c>
      <c r="C54" s="1">
        <v>0.494099974632263</v>
      </c>
      <c r="D54" s="1">
        <v>0.111146330833435</v>
      </c>
      <c r="E54" s="1">
        <v>7</v>
      </c>
      <c r="F54" s="1">
        <v>5</v>
      </c>
      <c r="G54" s="1">
        <v>3</v>
      </c>
      <c r="H54" s="1">
        <v>5</v>
      </c>
      <c r="I54" s="1">
        <v>0.7</v>
      </c>
      <c r="J54" s="1">
        <v>0.583333333333333</v>
      </c>
      <c r="K54" s="1">
        <v>0.636363636363636</v>
      </c>
      <c r="L54" s="1">
        <v>0.5</v>
      </c>
      <c r="M54" s="1">
        <v>0.2</v>
      </c>
      <c r="N54" s="1">
        <v>0.6</v>
      </c>
    </row>
    <row r="55" s="1" customFormat="1" spans="1:14">
      <c r="A55" s="7">
        <v>472</v>
      </c>
      <c r="B55" s="1">
        <v>472</v>
      </c>
      <c r="C55" s="1">
        <v>0.494504332542419</v>
      </c>
      <c r="D55" s="1">
        <v>0.141242623329163</v>
      </c>
      <c r="E55" s="1">
        <v>10</v>
      </c>
      <c r="F55" s="1">
        <v>2</v>
      </c>
      <c r="G55" s="1">
        <v>0</v>
      </c>
      <c r="H55" s="1">
        <v>8</v>
      </c>
      <c r="I55" s="1">
        <v>1</v>
      </c>
      <c r="J55" s="1">
        <v>0.833333333333333</v>
      </c>
      <c r="K55" s="1">
        <v>0.909090909090909</v>
      </c>
      <c r="L55" s="1">
        <v>0.2</v>
      </c>
      <c r="M55" s="1">
        <v>0.8</v>
      </c>
      <c r="N55" s="1">
        <v>0.9</v>
      </c>
    </row>
    <row r="56" s="1" customFormat="1" spans="1:14">
      <c r="A56" s="7">
        <v>215</v>
      </c>
      <c r="B56" s="1">
        <v>215</v>
      </c>
      <c r="C56" s="1">
        <v>0.494604110717773</v>
      </c>
      <c r="D56" s="1">
        <v>0.0818767547607422</v>
      </c>
      <c r="E56" s="1">
        <v>9</v>
      </c>
      <c r="F56" s="1">
        <v>4</v>
      </c>
      <c r="G56" s="1">
        <v>1</v>
      </c>
      <c r="H56" s="1">
        <v>6</v>
      </c>
      <c r="I56" s="1">
        <v>0.9</v>
      </c>
      <c r="J56" s="1">
        <v>0.692307692307692</v>
      </c>
      <c r="K56" s="1">
        <v>0.782608695652174</v>
      </c>
      <c r="L56" s="1">
        <v>0.4</v>
      </c>
      <c r="M56" s="1">
        <v>0.5</v>
      </c>
      <c r="N56" s="1">
        <v>0.75</v>
      </c>
    </row>
    <row r="57" s="1" customFormat="1" spans="1:14">
      <c r="A57" s="7">
        <v>962</v>
      </c>
      <c r="B57" s="1">
        <v>962</v>
      </c>
      <c r="C57" s="1">
        <v>0.49529218673706</v>
      </c>
      <c r="D57" s="1">
        <v>0.0367037057876587</v>
      </c>
      <c r="E57" s="1">
        <v>10</v>
      </c>
      <c r="F57" s="1">
        <v>4</v>
      </c>
      <c r="G57" s="1">
        <v>0</v>
      </c>
      <c r="H57" s="1">
        <v>6</v>
      </c>
      <c r="I57" s="1">
        <v>1</v>
      </c>
      <c r="J57" s="1">
        <v>0.714285714285714</v>
      </c>
      <c r="K57" s="1">
        <v>0.833333333333333</v>
      </c>
      <c r="L57" s="1">
        <v>0.4</v>
      </c>
      <c r="M57" s="1">
        <v>0.6</v>
      </c>
      <c r="N57" s="1">
        <v>0.8</v>
      </c>
    </row>
    <row r="58" s="1" customFormat="1" spans="1:14">
      <c r="A58" s="7">
        <v>717</v>
      </c>
      <c r="B58" s="1">
        <v>717</v>
      </c>
      <c r="C58" s="1">
        <v>0.495567917823792</v>
      </c>
      <c r="D58" s="1">
        <v>0.105746746063232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69</v>
      </c>
      <c r="B59" s="1">
        <v>69</v>
      </c>
      <c r="C59" s="1">
        <v>0.495852589607239</v>
      </c>
      <c r="D59" s="1">
        <v>0.0880354642868042</v>
      </c>
      <c r="E59" s="1">
        <v>7</v>
      </c>
      <c r="F59" s="1">
        <v>6</v>
      </c>
      <c r="G59" s="1">
        <v>3</v>
      </c>
      <c r="H59" s="1">
        <v>4</v>
      </c>
      <c r="I59" s="1">
        <v>0.7</v>
      </c>
      <c r="J59" s="1">
        <v>0.538461538461539</v>
      </c>
      <c r="K59" s="1">
        <v>0.608695652173913</v>
      </c>
      <c r="L59" s="1">
        <v>0.6</v>
      </c>
      <c r="M59" s="1">
        <v>0.1</v>
      </c>
      <c r="N59" s="1">
        <v>0.55</v>
      </c>
    </row>
    <row r="60" s="1" customFormat="1" spans="1:14">
      <c r="A60" s="7">
        <v>775</v>
      </c>
      <c r="B60" s="1">
        <v>775</v>
      </c>
      <c r="C60" s="1">
        <v>0.495967984199524</v>
      </c>
      <c r="D60" s="1">
        <v>0.0671756267547607</v>
      </c>
      <c r="E60" s="1">
        <v>10</v>
      </c>
      <c r="F60" s="1">
        <v>3</v>
      </c>
      <c r="G60" s="1">
        <v>0</v>
      </c>
      <c r="H60" s="1">
        <v>7</v>
      </c>
      <c r="I60" s="1">
        <v>1</v>
      </c>
      <c r="J60" s="1">
        <v>0.769230769230769</v>
      </c>
      <c r="K60" s="1">
        <v>0.869565217391304</v>
      </c>
      <c r="L60" s="1">
        <v>0.3</v>
      </c>
      <c r="M60" s="1">
        <v>0.7</v>
      </c>
      <c r="N60" s="1">
        <v>0.85</v>
      </c>
    </row>
    <row r="61" s="1" customFormat="1" spans="1:14">
      <c r="A61" s="7">
        <v>816</v>
      </c>
      <c r="B61" s="1">
        <v>816</v>
      </c>
      <c r="C61" s="1">
        <v>0.496283173561096</v>
      </c>
      <c r="D61" s="1">
        <v>0.097669243812561</v>
      </c>
      <c r="E61" s="1">
        <v>10</v>
      </c>
      <c r="F61" s="1">
        <v>2</v>
      </c>
      <c r="G61" s="1">
        <v>0</v>
      </c>
      <c r="H61" s="1">
        <v>8</v>
      </c>
      <c r="I61" s="1">
        <v>1</v>
      </c>
      <c r="J61" s="1">
        <v>0.833333333333333</v>
      </c>
      <c r="K61" s="1">
        <v>0.909090909090909</v>
      </c>
      <c r="L61" s="1">
        <v>0.2</v>
      </c>
      <c r="M61" s="1">
        <v>0.8</v>
      </c>
      <c r="N61" s="1">
        <v>0.9</v>
      </c>
    </row>
    <row r="62" s="1" customFormat="1" spans="1:14">
      <c r="A62" s="7">
        <v>726</v>
      </c>
      <c r="B62" s="1">
        <v>726</v>
      </c>
      <c r="C62" s="1">
        <v>0.496374607086182</v>
      </c>
      <c r="D62" s="1">
        <v>0.120480537414551</v>
      </c>
      <c r="E62" s="1">
        <v>4</v>
      </c>
      <c r="F62" s="1">
        <v>6</v>
      </c>
      <c r="G62" s="1">
        <v>6</v>
      </c>
      <c r="H62" s="1">
        <v>4</v>
      </c>
      <c r="I62" s="1">
        <v>0.4</v>
      </c>
      <c r="J62" s="1">
        <v>0.4</v>
      </c>
      <c r="K62" s="1">
        <v>0.4</v>
      </c>
      <c r="L62" s="1">
        <v>0.6</v>
      </c>
      <c r="M62" s="1">
        <v>-0.2</v>
      </c>
      <c r="N62" s="1">
        <v>0.4</v>
      </c>
    </row>
    <row r="63" s="1" customFormat="1" spans="1:14">
      <c r="A63" s="7">
        <v>547</v>
      </c>
      <c r="B63" s="1">
        <v>547</v>
      </c>
      <c r="C63" s="1">
        <v>0.496798157691956</v>
      </c>
      <c r="D63" s="1">
        <v>0.0588794946670532</v>
      </c>
      <c r="E63" s="1">
        <v>9</v>
      </c>
      <c r="F63" s="1">
        <v>4</v>
      </c>
      <c r="G63" s="1">
        <v>1</v>
      </c>
      <c r="H63" s="1">
        <v>6</v>
      </c>
      <c r="I63" s="1">
        <v>0.9</v>
      </c>
      <c r="J63" s="1">
        <v>0.692307692307692</v>
      </c>
      <c r="K63" s="1">
        <v>0.782608695652174</v>
      </c>
      <c r="L63" s="1">
        <v>0.4</v>
      </c>
      <c r="M63" s="1">
        <v>0.5</v>
      </c>
      <c r="N63" s="1">
        <v>0.75</v>
      </c>
    </row>
    <row r="64" s="1" customFormat="1" spans="1:14">
      <c r="A64" s="7">
        <v>336</v>
      </c>
      <c r="B64" s="1">
        <v>336</v>
      </c>
      <c r="C64" s="1">
        <v>0.496845841407776</v>
      </c>
      <c r="D64" s="1">
        <v>0.0160514116287231</v>
      </c>
      <c r="E64" s="1">
        <v>8</v>
      </c>
      <c r="F64" s="1">
        <v>4</v>
      </c>
      <c r="G64" s="1">
        <v>2</v>
      </c>
      <c r="H64" s="1">
        <v>6</v>
      </c>
      <c r="I64" s="1">
        <v>0.8</v>
      </c>
      <c r="J64" s="1">
        <v>0.666666666666667</v>
      </c>
      <c r="K64" s="1">
        <v>0.727272727272727</v>
      </c>
      <c r="L64" s="1">
        <v>0.4</v>
      </c>
      <c r="M64" s="1">
        <v>0.4</v>
      </c>
      <c r="N64" s="1">
        <v>0.7</v>
      </c>
    </row>
    <row r="65" s="1" customFormat="1" spans="1:14">
      <c r="A65" s="7">
        <v>834</v>
      </c>
      <c r="B65" s="1">
        <v>834</v>
      </c>
      <c r="C65" s="1">
        <v>0.496924161911011</v>
      </c>
      <c r="D65" s="1">
        <v>0.00448846817016602</v>
      </c>
      <c r="E65" s="1">
        <v>10</v>
      </c>
      <c r="F65" s="1">
        <v>7</v>
      </c>
      <c r="G65" s="1">
        <v>0</v>
      </c>
      <c r="H65" s="1">
        <v>3</v>
      </c>
      <c r="I65" s="1">
        <v>1</v>
      </c>
      <c r="J65" s="1">
        <v>0.588235294117647</v>
      </c>
      <c r="K65" s="1">
        <v>0.740740740740741</v>
      </c>
      <c r="L65" s="1">
        <v>0.7</v>
      </c>
      <c r="M65" s="1">
        <v>0.3</v>
      </c>
      <c r="N65" s="1">
        <v>0.65</v>
      </c>
    </row>
    <row r="66" s="1" customFormat="1" spans="1:14">
      <c r="A66" s="7">
        <v>447</v>
      </c>
      <c r="B66" s="1">
        <v>447</v>
      </c>
      <c r="C66" s="1">
        <v>0.497002959251404</v>
      </c>
      <c r="D66" s="1">
        <v>0.0685504674911499</v>
      </c>
      <c r="E66" s="1">
        <v>9</v>
      </c>
      <c r="F66" s="1">
        <v>3</v>
      </c>
      <c r="G66" s="1">
        <v>1</v>
      </c>
      <c r="H66" s="1">
        <v>7</v>
      </c>
      <c r="I66" s="1">
        <v>0.9</v>
      </c>
      <c r="J66" s="1">
        <v>0.75</v>
      </c>
      <c r="K66" s="1">
        <v>0.818181818181818</v>
      </c>
      <c r="L66" s="1">
        <v>0.3</v>
      </c>
      <c r="M66" s="1">
        <v>0.6</v>
      </c>
      <c r="N66" s="1">
        <v>0.8</v>
      </c>
    </row>
    <row r="67" s="1" customFormat="1" spans="1:14">
      <c r="A67" s="7">
        <v>941</v>
      </c>
      <c r="B67" s="1">
        <v>941</v>
      </c>
      <c r="C67" s="1">
        <v>0.497034788131714</v>
      </c>
      <c r="D67" s="1">
        <v>0.00221812725067139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1" customFormat="1" spans="1:14">
      <c r="A68" s="7">
        <v>705</v>
      </c>
      <c r="B68" s="1">
        <v>705</v>
      </c>
      <c r="C68" s="1">
        <v>0.497241258621216</v>
      </c>
      <c r="D68" s="1">
        <v>0.0767563581466675</v>
      </c>
      <c r="E68" s="1">
        <v>9</v>
      </c>
      <c r="F68" s="1">
        <v>2</v>
      </c>
      <c r="G68" s="1">
        <v>1</v>
      </c>
      <c r="H68" s="1">
        <v>8</v>
      </c>
      <c r="I68" s="1">
        <v>0.9</v>
      </c>
      <c r="J68" s="1">
        <v>0.818181818181818</v>
      </c>
      <c r="K68" s="1">
        <v>0.857142857142857</v>
      </c>
      <c r="L68" s="1">
        <v>0.2</v>
      </c>
      <c r="M68" s="1">
        <v>0.7</v>
      </c>
      <c r="N68" s="1">
        <v>0.85</v>
      </c>
    </row>
    <row r="69" s="1" customFormat="1" spans="1:14">
      <c r="A69" s="7">
        <v>617</v>
      </c>
      <c r="B69" s="1">
        <v>617</v>
      </c>
      <c r="C69" s="1">
        <v>0.497442245483398</v>
      </c>
      <c r="D69" s="1">
        <v>0.169996380805969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524</v>
      </c>
      <c r="B70" s="1">
        <v>524</v>
      </c>
      <c r="C70" s="1">
        <v>0.497922658920288</v>
      </c>
      <c r="D70" s="1">
        <v>0.0620484352111816</v>
      </c>
      <c r="E70" s="1">
        <v>9</v>
      </c>
      <c r="F70" s="1">
        <v>4</v>
      </c>
      <c r="G70" s="1">
        <v>1</v>
      </c>
      <c r="H70" s="1">
        <v>6</v>
      </c>
      <c r="I70" s="1">
        <v>0.9</v>
      </c>
      <c r="J70" s="1">
        <v>0.692307692307692</v>
      </c>
      <c r="K70" s="1">
        <v>0.782608695652174</v>
      </c>
      <c r="L70" s="1">
        <v>0.4</v>
      </c>
      <c r="M70" s="1">
        <v>0.5</v>
      </c>
      <c r="N70" s="1">
        <v>0.75</v>
      </c>
    </row>
    <row r="71" s="1" customFormat="1" spans="1:14">
      <c r="A71" s="7">
        <v>724</v>
      </c>
      <c r="B71" s="1">
        <v>724</v>
      </c>
      <c r="C71" s="1">
        <v>0.498004078865051</v>
      </c>
      <c r="D71" s="1">
        <v>0.106854915618896</v>
      </c>
      <c r="E71" s="1">
        <v>10</v>
      </c>
      <c r="F71" s="1">
        <v>5</v>
      </c>
      <c r="G71" s="1">
        <v>0</v>
      </c>
      <c r="H71" s="1">
        <v>5</v>
      </c>
      <c r="I71" s="1">
        <v>1</v>
      </c>
      <c r="J71" s="1">
        <v>0.666666666666667</v>
      </c>
      <c r="K71" s="1">
        <v>0.8</v>
      </c>
      <c r="L71" s="1">
        <v>0.5</v>
      </c>
      <c r="M71" s="1">
        <v>0.5</v>
      </c>
      <c r="N71" s="1">
        <v>0.75</v>
      </c>
    </row>
    <row r="72" s="1" customFormat="1" spans="1:14">
      <c r="A72" s="7">
        <v>665</v>
      </c>
      <c r="B72" s="1">
        <v>665</v>
      </c>
      <c r="C72" s="1">
        <v>0.498179912567139</v>
      </c>
      <c r="D72" s="1">
        <v>0.101781964302063</v>
      </c>
      <c r="E72" s="1">
        <v>8</v>
      </c>
      <c r="F72" s="1">
        <v>3</v>
      </c>
      <c r="G72" s="1">
        <v>2</v>
      </c>
      <c r="H72" s="1">
        <v>7</v>
      </c>
      <c r="I72" s="1">
        <v>0.8</v>
      </c>
      <c r="J72" s="1">
        <v>0.727272727272727</v>
      </c>
      <c r="K72" s="1">
        <v>0.761904761904762</v>
      </c>
      <c r="L72" s="1">
        <v>0.3</v>
      </c>
      <c r="M72" s="1">
        <v>0.5</v>
      </c>
      <c r="N72" s="1">
        <v>0.75</v>
      </c>
    </row>
    <row r="73" s="1" customFormat="1" spans="1:14">
      <c r="A73" s="7">
        <v>753</v>
      </c>
      <c r="B73" s="1">
        <v>753</v>
      </c>
      <c r="C73" s="1">
        <v>0.498315334320068</v>
      </c>
      <c r="D73" s="1">
        <v>0.0587717294692993</v>
      </c>
      <c r="E73" s="1">
        <v>8</v>
      </c>
      <c r="F73" s="1">
        <v>4</v>
      </c>
      <c r="G73" s="1">
        <v>2</v>
      </c>
      <c r="H73" s="1">
        <v>6</v>
      </c>
      <c r="I73" s="1">
        <v>0.8</v>
      </c>
      <c r="J73" s="1">
        <v>0.666666666666667</v>
      </c>
      <c r="K73" s="1">
        <v>0.727272727272727</v>
      </c>
      <c r="L73" s="1">
        <v>0.4</v>
      </c>
      <c r="M73" s="1">
        <v>0.4</v>
      </c>
      <c r="N73" s="1">
        <v>0.7</v>
      </c>
    </row>
    <row r="74" s="1" customFormat="1" spans="1:14">
      <c r="A74" s="7">
        <v>720</v>
      </c>
      <c r="B74" s="1">
        <v>720</v>
      </c>
      <c r="C74" s="1">
        <v>0.498388171195984</v>
      </c>
      <c r="D74" s="1">
        <v>0.0801862478256226</v>
      </c>
      <c r="E74" s="1">
        <v>9</v>
      </c>
      <c r="F74" s="1">
        <v>1</v>
      </c>
      <c r="G74" s="1">
        <v>1</v>
      </c>
      <c r="H74" s="1">
        <v>9</v>
      </c>
      <c r="I74" s="1">
        <v>0.9</v>
      </c>
      <c r="J74" s="1">
        <v>0.9</v>
      </c>
      <c r="K74" s="1">
        <v>0.9</v>
      </c>
      <c r="L74" s="1">
        <v>0.1</v>
      </c>
      <c r="M74" s="1">
        <v>0.8</v>
      </c>
      <c r="N74" s="1">
        <v>0.9</v>
      </c>
    </row>
    <row r="75" s="1" customFormat="1" spans="1:14">
      <c r="A75" s="7">
        <v>139</v>
      </c>
      <c r="B75" s="1">
        <v>139</v>
      </c>
      <c r="C75" s="1">
        <v>0.498401522636414</v>
      </c>
      <c r="D75" s="1">
        <v>0.101678371429443</v>
      </c>
      <c r="E75" s="1">
        <v>10</v>
      </c>
      <c r="F75" s="1">
        <v>2</v>
      </c>
      <c r="G75" s="1">
        <v>0</v>
      </c>
      <c r="H75" s="1">
        <v>8</v>
      </c>
      <c r="I75" s="1">
        <v>1</v>
      </c>
      <c r="J75" s="1">
        <v>0.833333333333333</v>
      </c>
      <c r="K75" s="1">
        <v>0.909090909090909</v>
      </c>
      <c r="L75" s="1">
        <v>0.2</v>
      </c>
      <c r="M75" s="1">
        <v>0.8</v>
      </c>
      <c r="N75" s="1">
        <v>0.9</v>
      </c>
    </row>
    <row r="76" s="1" customFormat="1" spans="1:14">
      <c r="A76" s="7">
        <v>629</v>
      </c>
      <c r="B76" s="1">
        <v>629</v>
      </c>
      <c r="C76" s="1">
        <v>0.498594284057617</v>
      </c>
      <c r="D76" s="1">
        <v>0.024327278137207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673</v>
      </c>
      <c r="B77" s="1">
        <v>673</v>
      </c>
      <c r="C77" s="1">
        <v>0.498719096183777</v>
      </c>
      <c r="D77" s="1">
        <v>0.132249593734741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367</v>
      </c>
      <c r="B78" s="1">
        <v>367</v>
      </c>
      <c r="C78" s="1">
        <v>0.498857617378235</v>
      </c>
      <c r="D78" s="1">
        <v>0.102003931999207</v>
      </c>
      <c r="E78" s="1">
        <v>9</v>
      </c>
      <c r="F78" s="1">
        <v>4</v>
      </c>
      <c r="G78" s="1">
        <v>1</v>
      </c>
      <c r="H78" s="1">
        <v>6</v>
      </c>
      <c r="I78" s="1">
        <v>0.9</v>
      </c>
      <c r="J78" s="1">
        <v>0.692307692307692</v>
      </c>
      <c r="K78" s="1">
        <v>0.782608695652174</v>
      </c>
      <c r="L78" s="1">
        <v>0.4</v>
      </c>
      <c r="M78" s="1">
        <v>0.5</v>
      </c>
      <c r="N78" s="1">
        <v>0.75</v>
      </c>
    </row>
    <row r="79" s="1" customFormat="1" spans="1:14">
      <c r="A79" s="7">
        <v>363</v>
      </c>
      <c r="B79" s="1">
        <v>363</v>
      </c>
      <c r="C79" s="1">
        <v>0.49894392490387</v>
      </c>
      <c r="D79" s="1">
        <v>0.0628542900085449</v>
      </c>
      <c r="E79" s="1">
        <v>9</v>
      </c>
      <c r="F79" s="1">
        <v>4</v>
      </c>
      <c r="G79" s="1">
        <v>1</v>
      </c>
      <c r="H79" s="1">
        <v>6</v>
      </c>
      <c r="I79" s="1">
        <v>0.9</v>
      </c>
      <c r="J79" s="1">
        <v>0.692307692307692</v>
      </c>
      <c r="K79" s="1">
        <v>0.782608695652174</v>
      </c>
      <c r="L79" s="1">
        <v>0.4</v>
      </c>
      <c r="M79" s="1">
        <v>0.5</v>
      </c>
      <c r="N79" s="1">
        <v>0.75</v>
      </c>
    </row>
    <row r="80" s="1" customFormat="1" spans="1:14">
      <c r="A80" s="7">
        <v>334</v>
      </c>
      <c r="B80" s="1">
        <v>334</v>
      </c>
      <c r="C80" s="1">
        <v>0.49902868270874</v>
      </c>
      <c r="D80" s="1">
        <v>0.0853942632675171</v>
      </c>
      <c r="E80" s="1">
        <v>7</v>
      </c>
      <c r="F80" s="1">
        <v>2</v>
      </c>
      <c r="G80" s="1">
        <v>3</v>
      </c>
      <c r="H80" s="1">
        <v>8</v>
      </c>
      <c r="I80" s="1">
        <v>0.7</v>
      </c>
      <c r="J80" s="1">
        <v>0.777777777777778</v>
      </c>
      <c r="K80" s="1">
        <v>0.736842105263158</v>
      </c>
      <c r="L80" s="1">
        <v>0.2</v>
      </c>
      <c r="M80" s="1">
        <v>0.5</v>
      </c>
      <c r="N80" s="1">
        <v>0.75</v>
      </c>
    </row>
    <row r="81" s="1" customFormat="1" spans="1:14">
      <c r="A81" s="7">
        <v>467</v>
      </c>
      <c r="B81" s="1">
        <v>467</v>
      </c>
      <c r="C81" s="1">
        <v>0.499430656433106</v>
      </c>
      <c r="D81" s="1">
        <v>0.0389602184295654</v>
      </c>
      <c r="E81" s="1">
        <v>9</v>
      </c>
      <c r="F81" s="1">
        <v>4</v>
      </c>
      <c r="G81" s="1">
        <v>1</v>
      </c>
      <c r="H81" s="1">
        <v>6</v>
      </c>
      <c r="I81" s="1">
        <v>0.9</v>
      </c>
      <c r="J81" s="1">
        <v>0.692307692307692</v>
      </c>
      <c r="K81" s="1">
        <v>0.782608695652174</v>
      </c>
      <c r="L81" s="1">
        <v>0.4</v>
      </c>
      <c r="M81" s="1">
        <v>0.5</v>
      </c>
      <c r="N81" s="1">
        <v>0.75</v>
      </c>
    </row>
    <row r="82" s="1" customFormat="1" spans="1:14">
      <c r="A82" s="7">
        <v>569</v>
      </c>
      <c r="B82" s="1">
        <v>569</v>
      </c>
      <c r="C82" s="1">
        <v>0.499483346939087</v>
      </c>
      <c r="D82" s="1">
        <v>0.0325826406478882</v>
      </c>
      <c r="E82" s="1">
        <v>7</v>
      </c>
      <c r="F82" s="1">
        <v>4</v>
      </c>
      <c r="G82" s="1">
        <v>3</v>
      </c>
      <c r="H82" s="1">
        <v>6</v>
      </c>
      <c r="I82" s="1">
        <v>0.7</v>
      </c>
      <c r="J82" s="1">
        <v>0.636363636363636</v>
      </c>
      <c r="K82" s="1">
        <v>0.666666666666667</v>
      </c>
      <c r="L82" s="1">
        <v>0.4</v>
      </c>
      <c r="M82" s="1">
        <v>0.3</v>
      </c>
      <c r="N82" s="1">
        <v>0.65</v>
      </c>
    </row>
    <row r="83" s="1" customFormat="1" spans="1:14">
      <c r="A83" s="7">
        <v>486</v>
      </c>
      <c r="B83" s="1">
        <v>486</v>
      </c>
      <c r="C83" s="1">
        <v>0.499591946601868</v>
      </c>
      <c r="D83" s="1">
        <v>0.0492228269577026</v>
      </c>
      <c r="E83" s="1">
        <v>10</v>
      </c>
      <c r="F83" s="1">
        <v>6</v>
      </c>
      <c r="G83" s="1">
        <v>0</v>
      </c>
      <c r="H83" s="1">
        <v>4</v>
      </c>
      <c r="I83" s="1">
        <v>1</v>
      </c>
      <c r="J83" s="1">
        <v>0.625</v>
      </c>
      <c r="K83" s="1">
        <v>0.769230769230769</v>
      </c>
      <c r="L83" s="1">
        <v>0.6</v>
      </c>
      <c r="M83" s="1">
        <v>0.4</v>
      </c>
      <c r="N83" s="1">
        <v>0.7</v>
      </c>
    </row>
    <row r="84" s="1" customFormat="1" spans="1:14">
      <c r="A84" s="7">
        <v>463</v>
      </c>
      <c r="B84" s="1">
        <v>463</v>
      </c>
      <c r="C84" s="1">
        <v>0.499593257904053</v>
      </c>
      <c r="D84" s="1">
        <v>0.100457668304443</v>
      </c>
      <c r="E84" s="1">
        <v>10</v>
      </c>
      <c r="F84" s="1">
        <v>4</v>
      </c>
      <c r="G84" s="1">
        <v>0</v>
      </c>
      <c r="H84" s="1">
        <v>6</v>
      </c>
      <c r="I84" s="1">
        <v>1</v>
      </c>
      <c r="J84" s="1">
        <v>0.714285714285714</v>
      </c>
      <c r="K84" s="1">
        <v>0.833333333333333</v>
      </c>
      <c r="L84" s="1">
        <v>0.4</v>
      </c>
      <c r="M84" s="1">
        <v>0.6</v>
      </c>
      <c r="N84" s="1">
        <v>0.8</v>
      </c>
    </row>
    <row r="85" s="1" customFormat="1" spans="1:14">
      <c r="A85" s="7">
        <v>161</v>
      </c>
      <c r="B85" s="1">
        <v>161</v>
      </c>
      <c r="C85" s="1">
        <v>0.499712467193604</v>
      </c>
      <c r="D85" s="1">
        <v>0.0909614562988281</v>
      </c>
      <c r="E85" s="1">
        <v>10</v>
      </c>
      <c r="F85" s="1">
        <v>4</v>
      </c>
      <c r="G85" s="1">
        <v>0</v>
      </c>
      <c r="H85" s="1">
        <v>6</v>
      </c>
      <c r="I85" s="1">
        <v>1</v>
      </c>
      <c r="J85" s="1">
        <v>0.714285714285714</v>
      </c>
      <c r="K85" s="1">
        <v>0.833333333333333</v>
      </c>
      <c r="L85" s="1">
        <v>0.4</v>
      </c>
      <c r="M85" s="1">
        <v>0.6</v>
      </c>
      <c r="N85" s="1">
        <v>0.8</v>
      </c>
    </row>
    <row r="86" s="1" customFormat="1" spans="1:14">
      <c r="A86" s="7">
        <v>216</v>
      </c>
      <c r="B86" s="1">
        <v>216</v>
      </c>
      <c r="C86" s="1">
        <v>0.499764561653137</v>
      </c>
      <c r="D86" s="1">
        <v>0.0193458795547485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489</v>
      </c>
      <c r="B87" s="1">
        <v>489</v>
      </c>
      <c r="C87" s="1">
        <v>0.500820517539978</v>
      </c>
      <c r="D87" s="1">
        <v>0.076991081237793</v>
      </c>
      <c r="E87" s="1">
        <v>10</v>
      </c>
      <c r="F87" s="1">
        <v>2</v>
      </c>
      <c r="G87" s="1">
        <v>0</v>
      </c>
      <c r="H87" s="1">
        <v>8</v>
      </c>
      <c r="I87" s="1">
        <v>1</v>
      </c>
      <c r="J87" s="1">
        <v>0.833333333333333</v>
      </c>
      <c r="K87" s="1">
        <v>0.909090909090909</v>
      </c>
      <c r="L87" s="1">
        <v>0.2</v>
      </c>
      <c r="M87" s="1">
        <v>0.8</v>
      </c>
      <c r="N87" s="1">
        <v>0.9</v>
      </c>
    </row>
    <row r="88" s="1" customFormat="1" spans="1:14">
      <c r="A88" s="7">
        <v>99</v>
      </c>
      <c r="B88" s="1">
        <v>99</v>
      </c>
      <c r="C88" s="1">
        <v>0.50089704990387</v>
      </c>
      <c r="D88" s="1">
        <v>0.0841214656829834</v>
      </c>
      <c r="E88" s="1">
        <v>6</v>
      </c>
      <c r="F88" s="1">
        <v>3</v>
      </c>
      <c r="G88" s="1">
        <v>4</v>
      </c>
      <c r="H88" s="1">
        <v>7</v>
      </c>
      <c r="I88" s="1">
        <v>0.6</v>
      </c>
      <c r="J88" s="1">
        <v>0.666666666666667</v>
      </c>
      <c r="K88" s="1">
        <v>0.631578947368421</v>
      </c>
      <c r="L88" s="1">
        <v>0.3</v>
      </c>
      <c r="M88" s="1">
        <v>0.3</v>
      </c>
      <c r="N88" s="1">
        <v>0.65</v>
      </c>
    </row>
    <row r="89" s="1" customFormat="1" spans="1:14">
      <c r="A89" s="7">
        <v>144</v>
      </c>
      <c r="B89" s="1">
        <v>144</v>
      </c>
      <c r="C89" s="1">
        <v>0.501485347747803</v>
      </c>
      <c r="D89" s="1">
        <v>0.0902677774429321</v>
      </c>
      <c r="E89" s="1">
        <v>7</v>
      </c>
      <c r="F89" s="1">
        <v>4</v>
      </c>
      <c r="G89" s="1">
        <v>3</v>
      </c>
      <c r="H89" s="1">
        <v>6</v>
      </c>
      <c r="I89" s="1">
        <v>0.7</v>
      </c>
      <c r="J89" s="1">
        <v>0.636363636363636</v>
      </c>
      <c r="K89" s="1">
        <v>0.666666666666667</v>
      </c>
      <c r="L89" s="1">
        <v>0.4</v>
      </c>
      <c r="M89" s="1">
        <v>0.3</v>
      </c>
      <c r="N89" s="1">
        <v>0.65</v>
      </c>
    </row>
    <row r="90" s="1" customFormat="1" spans="1:14">
      <c r="A90" s="7">
        <v>244</v>
      </c>
      <c r="B90" s="1">
        <v>244</v>
      </c>
      <c r="C90" s="1">
        <v>0.501588344573975</v>
      </c>
      <c r="D90" s="1">
        <v>0.00883686542510986</v>
      </c>
      <c r="E90" s="1">
        <v>9</v>
      </c>
      <c r="F90" s="1">
        <v>4</v>
      </c>
      <c r="G90" s="1">
        <v>1</v>
      </c>
      <c r="H90" s="1">
        <v>6</v>
      </c>
      <c r="I90" s="1">
        <v>0.9</v>
      </c>
      <c r="J90" s="1">
        <v>0.692307692307692</v>
      </c>
      <c r="K90" s="1">
        <v>0.782608695652174</v>
      </c>
      <c r="L90" s="1">
        <v>0.4</v>
      </c>
      <c r="M90" s="1">
        <v>0.5</v>
      </c>
      <c r="N90" s="1">
        <v>0.75</v>
      </c>
    </row>
    <row r="91" s="1" customFormat="1" spans="1:14">
      <c r="A91" s="7">
        <v>645</v>
      </c>
      <c r="B91" s="1">
        <v>645</v>
      </c>
      <c r="C91" s="1">
        <v>0.501588463783264</v>
      </c>
      <c r="D91" s="1">
        <v>0.0971685647964478</v>
      </c>
      <c r="E91" s="1">
        <v>7</v>
      </c>
      <c r="F91" s="1">
        <v>1</v>
      </c>
      <c r="G91" s="1">
        <v>3</v>
      </c>
      <c r="H91" s="1">
        <v>9</v>
      </c>
      <c r="I91" s="1">
        <v>0.7</v>
      </c>
      <c r="J91" s="1">
        <v>0.875</v>
      </c>
      <c r="K91" s="1">
        <v>0.777777777777778</v>
      </c>
      <c r="L91" s="1">
        <v>0.1</v>
      </c>
      <c r="M91" s="1">
        <v>0.6</v>
      </c>
      <c r="N91" s="1">
        <v>0.8</v>
      </c>
    </row>
    <row r="92" s="1" customFormat="1" spans="1:14">
      <c r="A92" s="7">
        <v>189</v>
      </c>
      <c r="B92" s="1">
        <v>189</v>
      </c>
      <c r="C92" s="1">
        <v>0.501697182655334</v>
      </c>
      <c r="D92" s="1">
        <v>0.0705101490020752</v>
      </c>
      <c r="E92" s="1">
        <v>7</v>
      </c>
      <c r="F92" s="1">
        <v>2</v>
      </c>
      <c r="G92" s="1">
        <v>3</v>
      </c>
      <c r="H92" s="1">
        <v>8</v>
      </c>
      <c r="I92" s="1">
        <v>0.7</v>
      </c>
      <c r="J92" s="1">
        <v>0.777777777777778</v>
      </c>
      <c r="K92" s="1">
        <v>0.736842105263158</v>
      </c>
      <c r="L92" s="1">
        <v>0.2</v>
      </c>
      <c r="M92" s="1">
        <v>0.5</v>
      </c>
      <c r="N92" s="1">
        <v>0.75</v>
      </c>
    </row>
    <row r="93" s="1" customFormat="1" spans="1:14">
      <c r="A93" s="7">
        <v>270</v>
      </c>
      <c r="B93" s="1">
        <v>270</v>
      </c>
      <c r="C93" s="1">
        <v>0.501752734184265</v>
      </c>
      <c r="D93" s="1">
        <v>0.0418353080749512</v>
      </c>
      <c r="E93" s="1">
        <v>9</v>
      </c>
      <c r="F93" s="1">
        <v>5</v>
      </c>
      <c r="G93" s="1">
        <v>1</v>
      </c>
      <c r="H93" s="1">
        <v>5</v>
      </c>
      <c r="I93" s="1">
        <v>0.9</v>
      </c>
      <c r="J93" s="1">
        <v>0.642857142857143</v>
      </c>
      <c r="K93" s="1">
        <v>0.75</v>
      </c>
      <c r="L93" s="1">
        <v>0.5</v>
      </c>
      <c r="M93" s="1">
        <v>0.4</v>
      </c>
      <c r="N93" s="1">
        <v>0.7</v>
      </c>
    </row>
    <row r="94" s="1" customFormat="1" spans="1:14">
      <c r="A94" s="7">
        <v>957</v>
      </c>
      <c r="B94" s="1">
        <v>957</v>
      </c>
      <c r="C94" s="1">
        <v>0.501754760742187</v>
      </c>
      <c r="D94" s="1">
        <v>0.11188817024231</v>
      </c>
      <c r="E94" s="1">
        <v>10</v>
      </c>
      <c r="F94" s="1">
        <v>1</v>
      </c>
      <c r="G94" s="1">
        <v>0</v>
      </c>
      <c r="H94" s="1">
        <v>9</v>
      </c>
      <c r="I94" s="1">
        <v>1</v>
      </c>
      <c r="J94" s="1">
        <v>0.909090909090909</v>
      </c>
      <c r="K94" s="1">
        <v>0.952380952380952</v>
      </c>
      <c r="L94" s="1">
        <v>0.1</v>
      </c>
      <c r="M94" s="1">
        <v>0.9</v>
      </c>
      <c r="N94" s="1">
        <v>0.95</v>
      </c>
    </row>
    <row r="95" s="1" customFormat="1" spans="1:14">
      <c r="A95" s="7">
        <v>651</v>
      </c>
      <c r="B95" s="1">
        <v>651</v>
      </c>
      <c r="C95" s="1">
        <v>0.501839160919189</v>
      </c>
      <c r="D95" s="1">
        <v>0.142430782318115</v>
      </c>
      <c r="E95" s="1">
        <v>10</v>
      </c>
      <c r="F95" s="1">
        <v>5</v>
      </c>
      <c r="G95" s="1">
        <v>0</v>
      </c>
      <c r="H95" s="1">
        <v>5</v>
      </c>
      <c r="I95" s="1">
        <v>1</v>
      </c>
      <c r="J95" s="1">
        <v>0.666666666666667</v>
      </c>
      <c r="K95" s="1">
        <v>0.8</v>
      </c>
      <c r="L95" s="1">
        <v>0.5</v>
      </c>
      <c r="M95" s="1">
        <v>0.5</v>
      </c>
      <c r="N95" s="1">
        <v>0.75</v>
      </c>
    </row>
    <row r="96" s="1" customFormat="1" spans="1:14">
      <c r="A96" s="7">
        <v>813</v>
      </c>
      <c r="B96" s="1">
        <v>813</v>
      </c>
      <c r="C96" s="1">
        <v>0.502238750457764</v>
      </c>
      <c r="D96" s="1">
        <v>0.0979382991790771</v>
      </c>
      <c r="E96" s="1">
        <v>10</v>
      </c>
      <c r="F96" s="1">
        <v>4</v>
      </c>
      <c r="G96" s="1">
        <v>0</v>
      </c>
      <c r="H96" s="1">
        <v>6</v>
      </c>
      <c r="I96" s="1">
        <v>1</v>
      </c>
      <c r="J96" s="1">
        <v>0.714285714285714</v>
      </c>
      <c r="K96" s="1">
        <v>0.833333333333333</v>
      </c>
      <c r="L96" s="1">
        <v>0.4</v>
      </c>
      <c r="M96" s="1">
        <v>0.6</v>
      </c>
      <c r="N96" s="1">
        <v>0.8</v>
      </c>
    </row>
    <row r="97" s="1" customFormat="1" spans="1:14">
      <c r="A97" s="7">
        <v>978</v>
      </c>
      <c r="B97" s="1">
        <v>978</v>
      </c>
      <c r="C97" s="1">
        <v>0.502590417861938</v>
      </c>
      <c r="D97" s="1">
        <v>0.0826704502105713</v>
      </c>
      <c r="E97" s="1">
        <v>9</v>
      </c>
      <c r="F97" s="1">
        <v>6</v>
      </c>
      <c r="G97" s="1">
        <v>1</v>
      </c>
      <c r="H97" s="1">
        <v>4</v>
      </c>
      <c r="I97" s="1">
        <v>0.9</v>
      </c>
      <c r="J97" s="1">
        <v>0.6</v>
      </c>
      <c r="K97" s="1">
        <v>0.72</v>
      </c>
      <c r="L97" s="1">
        <v>0.6</v>
      </c>
      <c r="M97" s="1">
        <v>0.3</v>
      </c>
      <c r="N97" s="1">
        <v>0.65</v>
      </c>
    </row>
    <row r="98" s="1" customFormat="1" spans="1:14">
      <c r="A98" s="7">
        <v>174</v>
      </c>
      <c r="B98" s="1">
        <v>174</v>
      </c>
      <c r="C98" s="1">
        <v>0.502783298492432</v>
      </c>
      <c r="D98" s="1">
        <v>0.0456451177597046</v>
      </c>
      <c r="E98" s="1">
        <v>6</v>
      </c>
      <c r="F98" s="1">
        <v>5</v>
      </c>
      <c r="G98" s="1">
        <v>4</v>
      </c>
      <c r="H98" s="1">
        <v>5</v>
      </c>
      <c r="I98" s="1">
        <v>0.6</v>
      </c>
      <c r="J98" s="1">
        <v>0.545454545454545</v>
      </c>
      <c r="K98" s="1">
        <v>0.571428571428571</v>
      </c>
      <c r="L98" s="1">
        <v>0.5</v>
      </c>
      <c r="M98" s="1">
        <v>0.1</v>
      </c>
      <c r="N98" s="1">
        <v>0.55</v>
      </c>
    </row>
    <row r="99" s="1" customFormat="1" spans="1:14">
      <c r="A99" s="7">
        <v>413</v>
      </c>
      <c r="B99" s="1">
        <v>413</v>
      </c>
      <c r="C99" s="1">
        <v>0.502972483634949</v>
      </c>
      <c r="D99" s="1">
        <v>0.0846982002258301</v>
      </c>
      <c r="E99" s="1">
        <v>8</v>
      </c>
      <c r="F99" s="1">
        <v>5</v>
      </c>
      <c r="G99" s="1">
        <v>2</v>
      </c>
      <c r="H99" s="1">
        <v>5</v>
      </c>
      <c r="I99" s="1">
        <v>0.8</v>
      </c>
      <c r="J99" s="1">
        <v>0.615384615384615</v>
      </c>
      <c r="K99" s="1">
        <v>0.695652173913043</v>
      </c>
      <c r="L99" s="1">
        <v>0.5</v>
      </c>
      <c r="M99" s="1">
        <v>0.3</v>
      </c>
      <c r="N99" s="1">
        <v>0.65</v>
      </c>
    </row>
    <row r="100" s="1" customFormat="1" spans="1:14">
      <c r="A100" s="7">
        <v>980</v>
      </c>
      <c r="B100" s="1">
        <v>980</v>
      </c>
      <c r="C100" s="1">
        <v>0.503324270248413</v>
      </c>
      <c r="D100" s="1">
        <v>0.0415781736373901</v>
      </c>
      <c r="E100" s="1">
        <v>6</v>
      </c>
      <c r="F100" s="1">
        <v>4</v>
      </c>
      <c r="G100" s="1">
        <v>4</v>
      </c>
      <c r="H100" s="1">
        <v>6</v>
      </c>
      <c r="I100" s="1">
        <v>0.6</v>
      </c>
      <c r="J100" s="1">
        <v>0.6</v>
      </c>
      <c r="K100" s="1">
        <v>0.6</v>
      </c>
      <c r="L100" s="1">
        <v>0.4</v>
      </c>
      <c r="M100" s="1">
        <v>0.2</v>
      </c>
      <c r="N100" s="1">
        <v>0.6</v>
      </c>
    </row>
    <row r="101" s="1" customFormat="1" spans="1:14">
      <c r="A101" s="7">
        <v>274</v>
      </c>
      <c r="B101" s="1">
        <v>274</v>
      </c>
      <c r="C101" s="1">
        <v>0.504064321517944</v>
      </c>
      <c r="D101" s="1">
        <v>0.0795613527297974</v>
      </c>
      <c r="E101" s="1">
        <v>8</v>
      </c>
      <c r="F101" s="1">
        <v>3</v>
      </c>
      <c r="G101" s="1">
        <v>2</v>
      </c>
      <c r="H101" s="1">
        <v>7</v>
      </c>
      <c r="I101" s="1">
        <v>0.8</v>
      </c>
      <c r="J101" s="1">
        <v>0.727272727272727</v>
      </c>
      <c r="K101" s="1">
        <v>0.761904761904762</v>
      </c>
      <c r="L101" s="1">
        <v>0.3</v>
      </c>
      <c r="M101" s="1">
        <v>0.5</v>
      </c>
      <c r="N101" s="1">
        <v>0.75</v>
      </c>
    </row>
    <row r="102" s="1" customFormat="1" spans="1:14">
      <c r="A102" s="7">
        <v>944</v>
      </c>
      <c r="B102" s="1">
        <v>944</v>
      </c>
      <c r="C102" s="1">
        <v>0.504355072975159</v>
      </c>
      <c r="D102" s="1">
        <v>0.0838495492935181</v>
      </c>
      <c r="E102" s="1">
        <v>10</v>
      </c>
      <c r="F102" s="1">
        <v>6</v>
      </c>
      <c r="G102" s="1">
        <v>0</v>
      </c>
      <c r="H102" s="1">
        <v>4</v>
      </c>
      <c r="I102" s="1">
        <v>1</v>
      </c>
      <c r="J102" s="1">
        <v>0.625</v>
      </c>
      <c r="K102" s="1">
        <v>0.769230769230769</v>
      </c>
      <c r="L102" s="1">
        <v>0.6</v>
      </c>
      <c r="M102" s="1">
        <v>0.4</v>
      </c>
      <c r="N102" s="1">
        <v>0.7</v>
      </c>
    </row>
    <row r="103" s="1" customFormat="1" spans="1:14">
      <c r="A103" s="7">
        <v>487</v>
      </c>
      <c r="B103" s="1">
        <v>487</v>
      </c>
      <c r="C103" s="1">
        <v>0.504927039146423</v>
      </c>
      <c r="D103" s="1">
        <v>0.0126816034317017</v>
      </c>
      <c r="E103" s="1">
        <v>8</v>
      </c>
      <c r="F103" s="1">
        <v>5</v>
      </c>
      <c r="G103" s="1">
        <v>2</v>
      </c>
      <c r="H103" s="1">
        <v>5</v>
      </c>
      <c r="I103" s="1">
        <v>0.8</v>
      </c>
      <c r="J103" s="1">
        <v>0.615384615384615</v>
      </c>
      <c r="K103" s="1">
        <v>0.695652173913043</v>
      </c>
      <c r="L103" s="1">
        <v>0.5</v>
      </c>
      <c r="M103" s="1">
        <v>0.3</v>
      </c>
      <c r="N103" s="1">
        <v>0.65</v>
      </c>
    </row>
    <row r="104" s="1" customFormat="1" spans="1:14">
      <c r="A104" s="7">
        <v>803</v>
      </c>
      <c r="B104" s="1">
        <v>803</v>
      </c>
      <c r="C104" s="1">
        <v>0.505399227142334</v>
      </c>
      <c r="D104" s="1">
        <v>0.0728315114974976</v>
      </c>
      <c r="E104" s="1">
        <v>9</v>
      </c>
      <c r="F104" s="1">
        <v>5</v>
      </c>
      <c r="G104" s="1">
        <v>1</v>
      </c>
      <c r="H104" s="1">
        <v>5</v>
      </c>
      <c r="I104" s="1">
        <v>0.9</v>
      </c>
      <c r="J104" s="1">
        <v>0.642857142857143</v>
      </c>
      <c r="K104" s="1">
        <v>0.75</v>
      </c>
      <c r="L104" s="1">
        <v>0.5</v>
      </c>
      <c r="M104" s="1">
        <v>0.4</v>
      </c>
      <c r="N104" s="1">
        <v>0.7</v>
      </c>
    </row>
    <row r="105" s="1" customFormat="1" spans="1:14">
      <c r="A105" s="7">
        <v>967</v>
      </c>
      <c r="B105" s="1">
        <v>967</v>
      </c>
      <c r="C105" s="1">
        <v>0.505633950233459</v>
      </c>
      <c r="D105" s="1">
        <v>0.134837865829468</v>
      </c>
      <c r="E105" s="1">
        <v>10</v>
      </c>
      <c r="F105" s="1">
        <v>4</v>
      </c>
      <c r="G105" s="1">
        <v>0</v>
      </c>
      <c r="H105" s="1">
        <v>6</v>
      </c>
      <c r="I105" s="1">
        <v>1</v>
      </c>
      <c r="J105" s="1">
        <v>0.714285714285714</v>
      </c>
      <c r="K105" s="1">
        <v>0.833333333333333</v>
      </c>
      <c r="L105" s="1">
        <v>0.4</v>
      </c>
      <c r="M105" s="1">
        <v>0.6</v>
      </c>
      <c r="N105" s="1">
        <v>0.8</v>
      </c>
    </row>
    <row r="106" s="1" customFormat="1" spans="1:14">
      <c r="A106" s="7">
        <v>320</v>
      </c>
      <c r="B106" s="1">
        <v>320</v>
      </c>
      <c r="C106" s="1">
        <v>0.505656719207764</v>
      </c>
      <c r="D106" s="1">
        <v>0.121524333953857</v>
      </c>
      <c r="E106" s="1">
        <v>9</v>
      </c>
      <c r="F106" s="1">
        <v>7</v>
      </c>
      <c r="G106" s="1">
        <v>1</v>
      </c>
      <c r="H106" s="1">
        <v>3</v>
      </c>
      <c r="I106" s="1">
        <v>0.9</v>
      </c>
      <c r="J106" s="1">
        <v>0.5625</v>
      </c>
      <c r="K106" s="1">
        <v>0.692307692307692</v>
      </c>
      <c r="L106" s="1">
        <v>0.7</v>
      </c>
      <c r="M106" s="1">
        <v>0.2</v>
      </c>
      <c r="N106" s="1">
        <v>0.6</v>
      </c>
    </row>
    <row r="107" s="1" customFormat="1" spans="1:14">
      <c r="A107" s="7">
        <v>49</v>
      </c>
      <c r="B107" s="1">
        <v>49</v>
      </c>
      <c r="C107" s="1">
        <v>0.506369948387146</v>
      </c>
      <c r="D107" s="1">
        <v>0.0208917856216431</v>
      </c>
      <c r="E107" s="1">
        <v>9</v>
      </c>
      <c r="F107" s="1">
        <v>4</v>
      </c>
      <c r="G107" s="1">
        <v>1</v>
      </c>
      <c r="H107" s="1">
        <v>6</v>
      </c>
      <c r="I107" s="1">
        <v>0.9</v>
      </c>
      <c r="J107" s="1">
        <v>0.692307692307692</v>
      </c>
      <c r="K107" s="1">
        <v>0.782608695652174</v>
      </c>
      <c r="L107" s="1">
        <v>0.4</v>
      </c>
      <c r="M107" s="1">
        <v>0.5</v>
      </c>
      <c r="N107" s="1">
        <v>0.75</v>
      </c>
    </row>
    <row r="108" s="1" customFormat="1" spans="1:14">
      <c r="A108" s="7">
        <v>93</v>
      </c>
      <c r="B108" s="1">
        <v>93</v>
      </c>
      <c r="C108" s="1">
        <v>0.507373690605164</v>
      </c>
      <c r="D108" s="1">
        <v>0.00897800922393799</v>
      </c>
      <c r="E108" s="1">
        <v>8</v>
      </c>
      <c r="F108" s="1">
        <v>5</v>
      </c>
      <c r="G108" s="1">
        <v>2</v>
      </c>
      <c r="H108" s="1">
        <v>5</v>
      </c>
      <c r="I108" s="1">
        <v>0.8</v>
      </c>
      <c r="J108" s="1">
        <v>0.615384615384615</v>
      </c>
      <c r="K108" s="1">
        <v>0.695652173913043</v>
      </c>
      <c r="L108" s="1">
        <v>0.5</v>
      </c>
      <c r="M108" s="1">
        <v>0.3</v>
      </c>
      <c r="N108" s="1">
        <v>0.65</v>
      </c>
    </row>
    <row r="109" s="1" customFormat="1" spans="1:14">
      <c r="A109" s="7">
        <v>601</v>
      </c>
      <c r="B109" s="1">
        <v>601</v>
      </c>
      <c r="C109" s="1">
        <v>0.507957339286804</v>
      </c>
      <c r="D109" s="1">
        <v>0.136493921279907</v>
      </c>
      <c r="E109" s="1">
        <v>10</v>
      </c>
      <c r="F109" s="1">
        <v>6</v>
      </c>
      <c r="G109" s="1">
        <v>0</v>
      </c>
      <c r="H109" s="1">
        <v>4</v>
      </c>
      <c r="I109" s="1">
        <v>1</v>
      </c>
      <c r="J109" s="1">
        <v>0.625</v>
      </c>
      <c r="K109" s="1">
        <v>0.769230769230769</v>
      </c>
      <c r="L109" s="1">
        <v>0.6</v>
      </c>
      <c r="M109" s="1">
        <v>0.4</v>
      </c>
      <c r="N109" s="1">
        <v>0.7</v>
      </c>
    </row>
    <row r="110" s="1" customFormat="1" spans="1:14">
      <c r="A110" s="7">
        <v>76</v>
      </c>
      <c r="B110" s="1">
        <v>76</v>
      </c>
      <c r="C110" s="1">
        <v>0.508317589759827</v>
      </c>
      <c r="D110" s="1">
        <v>0.0728530883789062</v>
      </c>
      <c r="E110" s="1">
        <v>9</v>
      </c>
      <c r="F110" s="1">
        <v>5</v>
      </c>
      <c r="G110" s="1">
        <v>1</v>
      </c>
      <c r="H110" s="1">
        <v>5</v>
      </c>
      <c r="I110" s="1">
        <v>0.9</v>
      </c>
      <c r="J110" s="1">
        <v>0.642857142857143</v>
      </c>
      <c r="K110" s="1">
        <v>0.75</v>
      </c>
      <c r="L110" s="1">
        <v>0.5</v>
      </c>
      <c r="M110" s="1">
        <v>0.4</v>
      </c>
      <c r="N110" s="1">
        <v>0.7</v>
      </c>
    </row>
    <row r="111" s="1" customFormat="1" spans="1:14">
      <c r="A111" s="7">
        <v>484</v>
      </c>
      <c r="B111" s="1">
        <v>484</v>
      </c>
      <c r="C111" s="1">
        <v>0.509174942970276</v>
      </c>
      <c r="D111" s="1">
        <v>0.0860495567321777</v>
      </c>
      <c r="E111" s="1">
        <v>9</v>
      </c>
      <c r="F111" s="1">
        <v>4</v>
      </c>
      <c r="G111" s="1">
        <v>1</v>
      </c>
      <c r="H111" s="1">
        <v>6</v>
      </c>
      <c r="I111" s="1">
        <v>0.9</v>
      </c>
      <c r="J111" s="1">
        <v>0.692307692307692</v>
      </c>
      <c r="K111" s="1">
        <v>0.782608695652174</v>
      </c>
      <c r="L111" s="1">
        <v>0.4</v>
      </c>
      <c r="M111" s="1">
        <v>0.5</v>
      </c>
      <c r="N111" s="1">
        <v>0.75</v>
      </c>
    </row>
    <row r="112" s="1" customFormat="1" spans="1:14">
      <c r="A112" s="7">
        <v>444</v>
      </c>
      <c r="B112" s="1">
        <v>444</v>
      </c>
      <c r="C112" s="1">
        <v>0.50945258140564</v>
      </c>
      <c r="D112" s="1">
        <v>0.0436152219772339</v>
      </c>
      <c r="E112" s="1">
        <v>10</v>
      </c>
      <c r="F112" s="1">
        <v>6</v>
      </c>
      <c r="G112" s="1">
        <v>0</v>
      </c>
      <c r="H112" s="1">
        <v>4</v>
      </c>
      <c r="I112" s="1">
        <v>1</v>
      </c>
      <c r="J112" s="1">
        <v>0.625</v>
      </c>
      <c r="K112" s="1">
        <v>0.769230769230769</v>
      </c>
      <c r="L112" s="1">
        <v>0.6</v>
      </c>
      <c r="M112" s="1">
        <v>0.4</v>
      </c>
      <c r="N112" s="1">
        <v>0.7</v>
      </c>
    </row>
    <row r="113" s="1" customFormat="1" spans="1:14">
      <c r="A113" s="7">
        <v>400</v>
      </c>
      <c r="B113" s="1">
        <v>400</v>
      </c>
      <c r="C113" s="1">
        <v>0.510158181190491</v>
      </c>
      <c r="D113" s="1">
        <v>0.0337340831756592</v>
      </c>
      <c r="E113" s="1">
        <v>9</v>
      </c>
      <c r="F113" s="1">
        <v>5</v>
      </c>
      <c r="G113" s="1">
        <v>1</v>
      </c>
      <c r="H113" s="1">
        <v>5</v>
      </c>
      <c r="I113" s="1">
        <v>0.9</v>
      </c>
      <c r="J113" s="1">
        <v>0.642857142857143</v>
      </c>
      <c r="K113" s="1">
        <v>0.75</v>
      </c>
      <c r="L113" s="1">
        <v>0.5</v>
      </c>
      <c r="M113" s="1">
        <v>0.4</v>
      </c>
      <c r="N113" s="1">
        <v>0.7</v>
      </c>
    </row>
    <row r="114" s="1" customFormat="1" spans="1:14">
      <c r="A114" s="7">
        <v>845</v>
      </c>
      <c r="B114" s="1">
        <v>845</v>
      </c>
      <c r="C114" s="1">
        <v>0.510368227958679</v>
      </c>
      <c r="D114" s="1">
        <v>0.0996036529541016</v>
      </c>
      <c r="E114" s="1">
        <v>9</v>
      </c>
      <c r="F114" s="1">
        <v>5</v>
      </c>
      <c r="G114" s="1">
        <v>1</v>
      </c>
      <c r="H114" s="1">
        <v>5</v>
      </c>
      <c r="I114" s="1">
        <v>0.9</v>
      </c>
      <c r="J114" s="1">
        <v>0.642857142857143</v>
      </c>
      <c r="K114" s="1">
        <v>0.75</v>
      </c>
      <c r="L114" s="1">
        <v>0.5</v>
      </c>
      <c r="M114" s="1">
        <v>0.4</v>
      </c>
      <c r="N114" s="1">
        <v>0.7</v>
      </c>
    </row>
    <row r="115" s="1" customFormat="1" spans="1:14">
      <c r="A115" s="7">
        <v>603</v>
      </c>
      <c r="B115" s="1">
        <v>603</v>
      </c>
      <c r="C115" s="1">
        <v>0.510679364204407</v>
      </c>
      <c r="D115" s="1">
        <v>0.140520811080933</v>
      </c>
      <c r="E115" s="1">
        <v>8</v>
      </c>
      <c r="F115" s="1">
        <v>4</v>
      </c>
      <c r="G115" s="1">
        <v>2</v>
      </c>
      <c r="H115" s="1">
        <v>6</v>
      </c>
      <c r="I115" s="1">
        <v>0.8</v>
      </c>
      <c r="J115" s="1">
        <v>0.666666666666667</v>
      </c>
      <c r="K115" s="1">
        <v>0.727272727272727</v>
      </c>
      <c r="L115" s="1">
        <v>0.4</v>
      </c>
      <c r="M115" s="1">
        <v>0.4</v>
      </c>
      <c r="N115" s="1">
        <v>0.7</v>
      </c>
    </row>
    <row r="116" s="1" customFormat="1" spans="1:14">
      <c r="A116" s="7">
        <v>433</v>
      </c>
      <c r="B116" s="1">
        <v>433</v>
      </c>
      <c r="C116" s="1">
        <v>0.510927319526672</v>
      </c>
      <c r="D116" s="1">
        <v>0.150305390357971</v>
      </c>
      <c r="E116" s="1">
        <v>4</v>
      </c>
      <c r="F116" s="1">
        <v>4</v>
      </c>
      <c r="G116" s="1">
        <v>6</v>
      </c>
      <c r="H116" s="1">
        <v>6</v>
      </c>
      <c r="I116" s="1">
        <v>0.4</v>
      </c>
      <c r="J116" s="1">
        <v>0.5</v>
      </c>
      <c r="K116" s="1">
        <v>0.444444444444444</v>
      </c>
      <c r="L116" s="1">
        <v>0.4</v>
      </c>
      <c r="M116" s="1">
        <v>0</v>
      </c>
      <c r="N116" s="1">
        <v>0.5</v>
      </c>
    </row>
    <row r="117" s="1" customFormat="1" spans="1:14">
      <c r="A117" s="7">
        <v>635</v>
      </c>
      <c r="B117" s="1">
        <v>635</v>
      </c>
      <c r="C117" s="1">
        <v>0.511435985565186</v>
      </c>
      <c r="D117" s="1">
        <v>0.165743589401245</v>
      </c>
      <c r="E117" s="1">
        <v>8</v>
      </c>
      <c r="F117" s="1">
        <v>4</v>
      </c>
      <c r="G117" s="1">
        <v>2</v>
      </c>
      <c r="H117" s="1">
        <v>6</v>
      </c>
      <c r="I117" s="1">
        <v>0.8</v>
      </c>
      <c r="J117" s="1">
        <v>0.666666666666667</v>
      </c>
      <c r="K117" s="1">
        <v>0.727272727272727</v>
      </c>
      <c r="L117" s="1">
        <v>0.4</v>
      </c>
      <c r="M117" s="1">
        <v>0.4</v>
      </c>
      <c r="N117" s="1">
        <v>0.7</v>
      </c>
    </row>
    <row r="118" s="1" customFormat="1" spans="1:14">
      <c r="A118" s="7">
        <v>57</v>
      </c>
      <c r="B118" s="1">
        <v>57</v>
      </c>
      <c r="C118" s="1">
        <v>0.512394428253174</v>
      </c>
      <c r="D118" s="1">
        <v>0.0709816217422485</v>
      </c>
      <c r="E118" s="1">
        <v>9</v>
      </c>
      <c r="F118" s="1">
        <v>3</v>
      </c>
      <c r="G118" s="1">
        <v>1</v>
      </c>
      <c r="H118" s="1">
        <v>7</v>
      </c>
      <c r="I118" s="1">
        <v>0.9</v>
      </c>
      <c r="J118" s="1">
        <v>0.75</v>
      </c>
      <c r="K118" s="1">
        <v>0.818181818181818</v>
      </c>
      <c r="L118" s="1">
        <v>0.3</v>
      </c>
      <c r="M118" s="1">
        <v>0.6</v>
      </c>
      <c r="N118" s="1">
        <v>0.8</v>
      </c>
    </row>
    <row r="119" s="1" customFormat="1" spans="1:14">
      <c r="A119" s="7">
        <v>868</v>
      </c>
      <c r="B119" s="1">
        <v>868</v>
      </c>
      <c r="C119" s="1">
        <v>0.513609170913696</v>
      </c>
      <c r="D119" s="1">
        <v>0.0980237722396851</v>
      </c>
      <c r="E119" s="1">
        <v>10</v>
      </c>
      <c r="F119" s="1">
        <v>7</v>
      </c>
      <c r="G119" s="1">
        <v>0</v>
      </c>
      <c r="H119" s="1">
        <v>3</v>
      </c>
      <c r="I119" s="1">
        <v>1</v>
      </c>
      <c r="J119" s="1">
        <v>0.588235294117647</v>
      </c>
      <c r="K119" s="1">
        <v>0.740740740740741</v>
      </c>
      <c r="L119" s="1">
        <v>0.7</v>
      </c>
      <c r="M119" s="1">
        <v>0.3</v>
      </c>
      <c r="N119" s="1">
        <v>0.65</v>
      </c>
    </row>
    <row r="120" s="1" customFormat="1" spans="1:14">
      <c r="A120" s="7">
        <v>942</v>
      </c>
      <c r="B120" s="1">
        <v>942</v>
      </c>
      <c r="C120" s="1">
        <v>0.514297127723694</v>
      </c>
      <c r="D120" s="1">
        <v>0.156838059425354</v>
      </c>
      <c r="E120" s="1">
        <v>7</v>
      </c>
      <c r="F120" s="1">
        <v>3</v>
      </c>
      <c r="G120" s="1">
        <v>3</v>
      </c>
      <c r="H120" s="1">
        <v>7</v>
      </c>
      <c r="I120" s="1">
        <v>0.7</v>
      </c>
      <c r="J120" s="1">
        <v>0.7</v>
      </c>
      <c r="K120" s="1">
        <v>0.7</v>
      </c>
      <c r="L120" s="1">
        <v>0.3</v>
      </c>
      <c r="M120" s="1">
        <v>0.4</v>
      </c>
      <c r="N120" s="1">
        <v>0.7</v>
      </c>
    </row>
    <row r="121" s="1" customFormat="1" spans="1:14">
      <c r="A121" s="7">
        <v>53</v>
      </c>
      <c r="B121" s="1">
        <v>53</v>
      </c>
      <c r="C121" s="1">
        <v>0.514984965324402</v>
      </c>
      <c r="D121" s="1">
        <v>0.102656722068787</v>
      </c>
      <c r="E121" s="1">
        <v>9</v>
      </c>
      <c r="F121" s="1">
        <v>5</v>
      </c>
      <c r="G121" s="1">
        <v>1</v>
      </c>
      <c r="H121" s="1">
        <v>5</v>
      </c>
      <c r="I121" s="1">
        <v>0.9</v>
      </c>
      <c r="J121" s="1">
        <v>0.642857142857143</v>
      </c>
      <c r="K121" s="1">
        <v>0.75</v>
      </c>
      <c r="L121" s="1">
        <v>0.5</v>
      </c>
      <c r="M121" s="1">
        <v>0.4</v>
      </c>
      <c r="N121" s="1">
        <v>0.7</v>
      </c>
    </row>
    <row r="122" s="1" customFormat="1" spans="1:14">
      <c r="A122" s="7">
        <v>192</v>
      </c>
      <c r="B122" s="1">
        <v>192</v>
      </c>
      <c r="C122" s="1">
        <v>0.516044735908508</v>
      </c>
      <c r="D122" s="1">
        <v>0.0698013305664062</v>
      </c>
      <c r="E122" s="1">
        <v>9</v>
      </c>
      <c r="F122" s="1">
        <v>7</v>
      </c>
      <c r="G122" s="1">
        <v>1</v>
      </c>
      <c r="H122" s="1">
        <v>3</v>
      </c>
      <c r="I122" s="1">
        <v>0.9</v>
      </c>
      <c r="J122" s="1">
        <v>0.5625</v>
      </c>
      <c r="K122" s="1">
        <v>0.692307692307692</v>
      </c>
      <c r="L122" s="1">
        <v>0.7</v>
      </c>
      <c r="M122" s="1">
        <v>0.2</v>
      </c>
      <c r="N122" s="1">
        <v>0.6</v>
      </c>
    </row>
    <row r="123" s="1" customFormat="1" spans="1:14">
      <c r="A123" s="7">
        <v>418</v>
      </c>
      <c r="B123" s="1">
        <v>418</v>
      </c>
      <c r="C123" s="1">
        <v>0.517264246940613</v>
      </c>
      <c r="D123" s="1">
        <v>0.0643537044525146</v>
      </c>
      <c r="E123" s="1">
        <v>8</v>
      </c>
      <c r="F123" s="1">
        <v>8</v>
      </c>
      <c r="G123" s="1">
        <v>2</v>
      </c>
      <c r="H123" s="1">
        <v>2</v>
      </c>
      <c r="I123" s="1">
        <v>0.8</v>
      </c>
      <c r="J123" s="1">
        <v>0.5</v>
      </c>
      <c r="K123" s="1">
        <v>0.615384615384615</v>
      </c>
      <c r="L123" s="1">
        <v>0.8</v>
      </c>
      <c r="M123" s="1">
        <v>0</v>
      </c>
      <c r="N123" s="1">
        <v>0.5</v>
      </c>
    </row>
    <row r="124" s="1" customFormat="1" spans="1:14">
      <c r="A124" s="7">
        <v>283</v>
      </c>
      <c r="B124" s="1">
        <v>283</v>
      </c>
      <c r="C124" s="1">
        <v>0.517791271209717</v>
      </c>
      <c r="D124" s="1">
        <v>0.104413986206055</v>
      </c>
      <c r="E124" s="1">
        <v>9</v>
      </c>
      <c r="F124" s="1">
        <v>5</v>
      </c>
      <c r="G124" s="1">
        <v>1</v>
      </c>
      <c r="H124" s="1">
        <v>5</v>
      </c>
      <c r="I124" s="1">
        <v>0.9</v>
      </c>
      <c r="J124" s="1">
        <v>0.642857142857143</v>
      </c>
      <c r="K124" s="1">
        <v>0.75</v>
      </c>
      <c r="L124" s="1">
        <v>0.5</v>
      </c>
      <c r="M124" s="1">
        <v>0.4</v>
      </c>
      <c r="N124" s="1">
        <v>0.7</v>
      </c>
    </row>
    <row r="125" s="1" customFormat="1" spans="1:14">
      <c r="A125" s="7">
        <v>44</v>
      </c>
      <c r="B125" s="1">
        <v>44</v>
      </c>
      <c r="C125" s="1">
        <v>0.518035650253296</v>
      </c>
      <c r="D125" s="1">
        <v>0.109353542327881</v>
      </c>
      <c r="E125" s="1">
        <v>6</v>
      </c>
      <c r="F125" s="1">
        <v>7</v>
      </c>
      <c r="G125" s="1">
        <v>4</v>
      </c>
      <c r="H125" s="1">
        <v>3</v>
      </c>
      <c r="I125" s="1">
        <v>0.6</v>
      </c>
      <c r="J125" s="1">
        <v>0.461538461538462</v>
      </c>
      <c r="K125" s="1">
        <v>0.521739130434783</v>
      </c>
      <c r="L125" s="1">
        <v>0.7</v>
      </c>
      <c r="M125" s="1">
        <v>-0.1</v>
      </c>
      <c r="N125" s="1">
        <v>0.45</v>
      </c>
    </row>
    <row r="126" s="1" customFormat="1" spans="1:14">
      <c r="A126" s="7">
        <v>510</v>
      </c>
      <c r="B126" s="1">
        <v>510</v>
      </c>
      <c r="C126" s="1">
        <v>0.519075632095337</v>
      </c>
      <c r="D126" s="1">
        <v>0.115707755088806</v>
      </c>
      <c r="E126" s="1">
        <v>8</v>
      </c>
      <c r="F126" s="1">
        <v>4</v>
      </c>
      <c r="G126" s="1">
        <v>2</v>
      </c>
      <c r="H126" s="1">
        <v>6</v>
      </c>
      <c r="I126" s="1">
        <v>0.8</v>
      </c>
      <c r="J126" s="1">
        <v>0.666666666666667</v>
      </c>
      <c r="K126" s="1">
        <v>0.727272727272727</v>
      </c>
      <c r="L126" s="1">
        <v>0.4</v>
      </c>
      <c r="M126" s="1">
        <v>0.4</v>
      </c>
      <c r="N126" s="1">
        <v>0.7</v>
      </c>
    </row>
    <row r="127" s="1" customFormat="1" spans="1:14">
      <c r="A127" s="7">
        <v>906</v>
      </c>
      <c r="B127" s="1">
        <v>906</v>
      </c>
      <c r="C127" s="1">
        <v>0.51990270614624</v>
      </c>
      <c r="D127" s="1">
        <v>0.155476093292236</v>
      </c>
      <c r="E127" s="1">
        <v>9</v>
      </c>
      <c r="F127" s="1">
        <v>5</v>
      </c>
      <c r="G127" s="1">
        <v>1</v>
      </c>
      <c r="H127" s="1">
        <v>5</v>
      </c>
      <c r="I127" s="1">
        <v>0.9</v>
      </c>
      <c r="J127" s="1">
        <v>0.642857142857143</v>
      </c>
      <c r="K127" s="1">
        <v>0.75</v>
      </c>
      <c r="L127" s="1">
        <v>0.5</v>
      </c>
      <c r="M127" s="1">
        <v>0.4</v>
      </c>
      <c r="N127" s="1">
        <v>0.7</v>
      </c>
    </row>
    <row r="128" s="1" customFormat="1" spans="1:14">
      <c r="A128" s="7">
        <v>898</v>
      </c>
      <c r="B128" s="1">
        <v>898</v>
      </c>
      <c r="C128" s="1">
        <v>0.520534038543701</v>
      </c>
      <c r="D128" s="1">
        <v>0.0267471075057983</v>
      </c>
      <c r="E128" s="1">
        <v>7</v>
      </c>
      <c r="F128" s="1">
        <v>3</v>
      </c>
      <c r="G128" s="1">
        <v>3</v>
      </c>
      <c r="H128" s="1">
        <v>7</v>
      </c>
      <c r="I128" s="1">
        <v>0.7</v>
      </c>
      <c r="J128" s="1">
        <v>0.7</v>
      </c>
      <c r="K128" s="1">
        <v>0.7</v>
      </c>
      <c r="L128" s="1">
        <v>0.3</v>
      </c>
      <c r="M128" s="1">
        <v>0.4</v>
      </c>
      <c r="N128" s="1">
        <v>0.7</v>
      </c>
    </row>
    <row r="129" s="1" customFormat="1" spans="1:14">
      <c r="A129" s="7">
        <v>485</v>
      </c>
      <c r="B129" s="1">
        <v>485</v>
      </c>
      <c r="C129" s="1">
        <v>0.520882487297058</v>
      </c>
      <c r="D129" s="1">
        <v>0.0628604888916016</v>
      </c>
      <c r="E129" s="1">
        <v>8</v>
      </c>
      <c r="F129" s="1">
        <v>6</v>
      </c>
      <c r="G129" s="1">
        <v>2</v>
      </c>
      <c r="H129" s="1">
        <v>4</v>
      </c>
      <c r="I129" s="1">
        <v>0.8</v>
      </c>
      <c r="J129" s="1">
        <v>0.571428571428572</v>
      </c>
      <c r="K129" s="1">
        <v>0.666666666666667</v>
      </c>
      <c r="L129" s="1">
        <v>0.6</v>
      </c>
      <c r="M129" s="1">
        <v>0.2</v>
      </c>
      <c r="N129" s="1">
        <v>0.6</v>
      </c>
    </row>
    <row r="130" s="1" customFormat="1" spans="1:14">
      <c r="A130" s="7">
        <v>899</v>
      </c>
      <c r="B130" s="1">
        <v>899</v>
      </c>
      <c r="C130" s="1">
        <v>0.521429777145386</v>
      </c>
      <c r="D130" s="1">
        <v>0.0620392560958862</v>
      </c>
      <c r="E130" s="1">
        <v>8</v>
      </c>
      <c r="F130" s="1">
        <v>4</v>
      </c>
      <c r="G130" s="1">
        <v>2</v>
      </c>
      <c r="H130" s="1">
        <v>6</v>
      </c>
      <c r="I130" s="1">
        <v>0.8</v>
      </c>
      <c r="J130" s="1">
        <v>0.666666666666667</v>
      </c>
      <c r="K130" s="1">
        <v>0.727272727272727</v>
      </c>
      <c r="L130" s="1">
        <v>0.4</v>
      </c>
      <c r="M130" s="1">
        <v>0.4</v>
      </c>
      <c r="N130" s="1">
        <v>0.7</v>
      </c>
    </row>
    <row r="131" s="1" customFormat="1" spans="1:14">
      <c r="A131" s="7">
        <v>821</v>
      </c>
      <c r="B131" s="1">
        <v>821</v>
      </c>
      <c r="C131" s="1">
        <v>0.521588444709778</v>
      </c>
      <c r="D131" s="1">
        <v>0.0273499488830566</v>
      </c>
      <c r="E131" s="1">
        <v>7</v>
      </c>
      <c r="F131" s="1">
        <v>4</v>
      </c>
      <c r="G131" s="1">
        <v>3</v>
      </c>
      <c r="H131" s="1">
        <v>6</v>
      </c>
      <c r="I131" s="1">
        <v>0.7</v>
      </c>
      <c r="J131" s="1">
        <v>0.636363636363636</v>
      </c>
      <c r="K131" s="1">
        <v>0.666666666666667</v>
      </c>
      <c r="L131" s="1">
        <v>0.4</v>
      </c>
      <c r="M131" s="1">
        <v>0.3</v>
      </c>
      <c r="N131" s="1">
        <v>0.65</v>
      </c>
    </row>
    <row r="132" s="1" customFormat="1" spans="1:14">
      <c r="A132" s="7">
        <v>971</v>
      </c>
      <c r="B132" s="1">
        <v>971</v>
      </c>
      <c r="C132" s="1">
        <v>0.52179229259491</v>
      </c>
      <c r="D132" s="1">
        <v>0.0986318588256836</v>
      </c>
      <c r="E132" s="1">
        <v>9</v>
      </c>
      <c r="F132" s="1">
        <v>6</v>
      </c>
      <c r="G132" s="1">
        <v>1</v>
      </c>
      <c r="H132" s="1">
        <v>4</v>
      </c>
      <c r="I132" s="1">
        <v>0.9</v>
      </c>
      <c r="J132" s="1">
        <v>0.6</v>
      </c>
      <c r="K132" s="1">
        <v>0.72</v>
      </c>
      <c r="L132" s="1">
        <v>0.6</v>
      </c>
      <c r="M132" s="1">
        <v>0.3</v>
      </c>
      <c r="N132" s="1">
        <v>0.65</v>
      </c>
    </row>
    <row r="133" s="1" customFormat="1" spans="1:14">
      <c r="A133" s="7">
        <v>948</v>
      </c>
      <c r="B133" s="1">
        <v>948</v>
      </c>
      <c r="C133" s="1">
        <v>0.522217392921448</v>
      </c>
      <c r="D133" s="1">
        <v>0.0486582517623901</v>
      </c>
      <c r="E133" s="1">
        <v>10</v>
      </c>
      <c r="F133" s="1">
        <v>3</v>
      </c>
      <c r="G133" s="1">
        <v>0</v>
      </c>
      <c r="H133" s="1">
        <v>7</v>
      </c>
      <c r="I133" s="1">
        <v>1</v>
      </c>
      <c r="J133" s="1">
        <v>0.769230769230769</v>
      </c>
      <c r="K133" s="1">
        <v>0.869565217391304</v>
      </c>
      <c r="L133" s="1">
        <v>0.3</v>
      </c>
      <c r="M133" s="1">
        <v>0.7</v>
      </c>
      <c r="N133" s="1">
        <v>0.85</v>
      </c>
    </row>
    <row r="134" s="1" customFormat="1" spans="1:14">
      <c r="A134" s="7">
        <v>939</v>
      </c>
      <c r="B134" s="1">
        <v>939</v>
      </c>
      <c r="C134" s="1">
        <v>0.523517608642578</v>
      </c>
      <c r="D134" s="1">
        <v>0.0840035676956177</v>
      </c>
      <c r="E134" s="1">
        <v>9</v>
      </c>
      <c r="F134" s="1">
        <v>7</v>
      </c>
      <c r="G134" s="1">
        <v>1</v>
      </c>
      <c r="H134" s="1">
        <v>3</v>
      </c>
      <c r="I134" s="1">
        <v>0.9</v>
      </c>
      <c r="J134" s="1">
        <v>0.5625</v>
      </c>
      <c r="K134" s="1">
        <v>0.692307692307692</v>
      </c>
      <c r="L134" s="1">
        <v>0.7</v>
      </c>
      <c r="M134" s="1">
        <v>0.2</v>
      </c>
      <c r="N134" s="1">
        <v>0.6</v>
      </c>
    </row>
    <row r="135" s="1" customFormat="1" spans="1:14">
      <c r="A135" s="7">
        <v>284</v>
      </c>
      <c r="B135" s="1">
        <v>284</v>
      </c>
      <c r="C135" s="1">
        <v>0.523757457733154</v>
      </c>
      <c r="D135" s="1">
        <v>0.0759626626968384</v>
      </c>
      <c r="E135" s="1">
        <v>7</v>
      </c>
      <c r="F135" s="1">
        <v>6</v>
      </c>
      <c r="G135" s="1">
        <v>3</v>
      </c>
      <c r="H135" s="1">
        <v>4</v>
      </c>
      <c r="I135" s="1">
        <v>0.7</v>
      </c>
      <c r="J135" s="1">
        <v>0.538461538461539</v>
      </c>
      <c r="K135" s="1">
        <v>0.608695652173913</v>
      </c>
      <c r="L135" s="1">
        <v>0.6</v>
      </c>
      <c r="M135" s="1">
        <v>0.1</v>
      </c>
      <c r="N135" s="1">
        <v>0.55</v>
      </c>
    </row>
    <row r="136" s="1" customFormat="1" spans="1:14">
      <c r="A136" s="7">
        <v>856</v>
      </c>
      <c r="B136" s="1">
        <v>856</v>
      </c>
      <c r="C136" s="1">
        <v>0.524346232414246</v>
      </c>
      <c r="D136" s="1">
        <v>0.0562275648117065</v>
      </c>
      <c r="E136" s="1">
        <v>9</v>
      </c>
      <c r="F136" s="1">
        <v>4</v>
      </c>
      <c r="G136" s="1">
        <v>1</v>
      </c>
      <c r="H136" s="1">
        <v>6</v>
      </c>
      <c r="I136" s="1">
        <v>0.9</v>
      </c>
      <c r="J136" s="1">
        <v>0.692307692307692</v>
      </c>
      <c r="K136" s="1">
        <v>0.782608695652174</v>
      </c>
      <c r="L136" s="1">
        <v>0.4</v>
      </c>
      <c r="M136" s="1">
        <v>0.5</v>
      </c>
      <c r="N136" s="1">
        <v>0.75</v>
      </c>
    </row>
    <row r="137" s="1" customFormat="1" spans="1:14">
      <c r="A137" s="7">
        <v>703</v>
      </c>
      <c r="B137" s="1">
        <v>703</v>
      </c>
      <c r="C137" s="1">
        <v>0.525601744651794</v>
      </c>
      <c r="D137" s="1">
        <v>0.133638381958008</v>
      </c>
      <c r="E137" s="1">
        <v>7</v>
      </c>
      <c r="F137" s="1">
        <v>4</v>
      </c>
      <c r="G137" s="1">
        <v>3</v>
      </c>
      <c r="H137" s="1">
        <v>6</v>
      </c>
      <c r="I137" s="1">
        <v>0.7</v>
      </c>
      <c r="J137" s="1">
        <v>0.636363636363636</v>
      </c>
      <c r="K137" s="1">
        <v>0.666666666666667</v>
      </c>
      <c r="L137" s="1">
        <v>0.4</v>
      </c>
      <c r="M137" s="1">
        <v>0.3</v>
      </c>
      <c r="N137" s="1">
        <v>0.65</v>
      </c>
    </row>
    <row r="138" s="1" customFormat="1" spans="1:14">
      <c r="A138" s="7">
        <v>137</v>
      </c>
      <c r="B138" s="1">
        <v>137</v>
      </c>
      <c r="C138" s="1">
        <v>0.525725841522217</v>
      </c>
      <c r="D138" s="1">
        <v>0.184110879898071</v>
      </c>
      <c r="E138" s="1">
        <v>7</v>
      </c>
      <c r="F138" s="1">
        <v>5</v>
      </c>
      <c r="G138" s="1">
        <v>3</v>
      </c>
      <c r="H138" s="1">
        <v>5</v>
      </c>
      <c r="I138" s="1">
        <v>0.7</v>
      </c>
      <c r="J138" s="1">
        <v>0.583333333333333</v>
      </c>
      <c r="K138" s="1">
        <v>0.636363636363636</v>
      </c>
      <c r="L138" s="1">
        <v>0.5</v>
      </c>
      <c r="M138" s="1">
        <v>0.2</v>
      </c>
      <c r="N138" s="1">
        <v>0.6</v>
      </c>
    </row>
    <row r="139" s="1" customFormat="1" spans="1:14">
      <c r="A139" s="7">
        <v>146</v>
      </c>
      <c r="B139" s="1">
        <v>146</v>
      </c>
      <c r="C139" s="1">
        <v>0.527273416519165</v>
      </c>
      <c r="D139" s="1">
        <v>0.0522168874740601</v>
      </c>
      <c r="E139" s="1">
        <v>9</v>
      </c>
      <c r="F139" s="1">
        <v>8</v>
      </c>
      <c r="G139" s="1">
        <v>1</v>
      </c>
      <c r="H139" s="1">
        <v>2</v>
      </c>
      <c r="I139" s="1">
        <v>0.9</v>
      </c>
      <c r="J139" s="1">
        <v>0.529411764705882</v>
      </c>
      <c r="K139" s="1">
        <v>0.666666666666667</v>
      </c>
      <c r="L139" s="1">
        <v>0.8</v>
      </c>
      <c r="M139" s="1">
        <v>0.1</v>
      </c>
      <c r="N139" s="1">
        <v>0.55</v>
      </c>
    </row>
    <row r="140" s="1" customFormat="1" spans="1:14">
      <c r="A140" s="7">
        <v>50</v>
      </c>
      <c r="B140" s="1">
        <v>50</v>
      </c>
      <c r="C140" s="1">
        <v>0.527482271194458</v>
      </c>
      <c r="D140" s="1">
        <v>0.0267938375473022</v>
      </c>
      <c r="E140" s="1">
        <v>8</v>
      </c>
      <c r="F140" s="1">
        <v>4</v>
      </c>
      <c r="G140" s="1">
        <v>2</v>
      </c>
      <c r="H140" s="1">
        <v>6</v>
      </c>
      <c r="I140" s="1">
        <v>0.8</v>
      </c>
      <c r="J140" s="1">
        <v>0.666666666666667</v>
      </c>
      <c r="K140" s="1">
        <v>0.727272727272727</v>
      </c>
      <c r="L140" s="1">
        <v>0.4</v>
      </c>
      <c r="M140" s="1">
        <v>0.4</v>
      </c>
      <c r="N140" s="1">
        <v>0.7</v>
      </c>
    </row>
    <row r="141" s="1" customFormat="1" spans="1:14">
      <c r="A141" s="7">
        <v>344</v>
      </c>
      <c r="B141" s="1">
        <v>344</v>
      </c>
      <c r="C141" s="1">
        <v>0.528125882148743</v>
      </c>
      <c r="D141" s="1">
        <v>0.0711038112640381</v>
      </c>
      <c r="E141" s="1">
        <v>8</v>
      </c>
      <c r="F141" s="1">
        <v>5</v>
      </c>
      <c r="G141" s="1">
        <v>2</v>
      </c>
      <c r="H141" s="1">
        <v>5</v>
      </c>
      <c r="I141" s="1">
        <v>0.8</v>
      </c>
      <c r="J141" s="1">
        <v>0.615384615384615</v>
      </c>
      <c r="K141" s="1">
        <v>0.695652173913043</v>
      </c>
      <c r="L141" s="1">
        <v>0.5</v>
      </c>
      <c r="M141" s="1">
        <v>0.3</v>
      </c>
      <c r="N141" s="1">
        <v>0.65</v>
      </c>
    </row>
    <row r="142" s="1" customFormat="1" spans="1:14">
      <c r="A142" s="7">
        <v>975</v>
      </c>
      <c r="B142" s="1">
        <v>975</v>
      </c>
      <c r="C142" s="1">
        <v>0.530361294746399</v>
      </c>
      <c r="D142" s="1">
        <v>0.13452959060669</v>
      </c>
      <c r="E142" s="1">
        <v>8</v>
      </c>
      <c r="F142" s="1">
        <v>8</v>
      </c>
      <c r="G142" s="1">
        <v>2</v>
      </c>
      <c r="H142" s="1">
        <v>2</v>
      </c>
      <c r="I142" s="1">
        <v>0.8</v>
      </c>
      <c r="J142" s="1">
        <v>0.5</v>
      </c>
      <c r="K142" s="1">
        <v>0.615384615384615</v>
      </c>
      <c r="L142" s="1">
        <v>0.8</v>
      </c>
      <c r="M142" s="1">
        <v>0</v>
      </c>
      <c r="N142" s="1">
        <v>0.5</v>
      </c>
    </row>
    <row r="143" s="1" customFormat="1" spans="1:14">
      <c r="A143" s="7">
        <v>634</v>
      </c>
      <c r="B143" s="1">
        <v>634</v>
      </c>
      <c r="C143" s="1">
        <v>0.53106701374054</v>
      </c>
      <c r="D143" s="1">
        <v>0.0840432643890381</v>
      </c>
      <c r="E143" s="1">
        <v>9</v>
      </c>
      <c r="F143" s="1">
        <v>8</v>
      </c>
      <c r="G143" s="1">
        <v>1</v>
      </c>
      <c r="H143" s="1">
        <v>2</v>
      </c>
      <c r="I143" s="1">
        <v>0.9</v>
      </c>
      <c r="J143" s="1">
        <v>0.529411764705882</v>
      </c>
      <c r="K143" s="1">
        <v>0.666666666666667</v>
      </c>
      <c r="L143" s="1">
        <v>0.8</v>
      </c>
      <c r="M143" s="1">
        <v>0.1</v>
      </c>
      <c r="N143" s="1">
        <v>0.55</v>
      </c>
    </row>
    <row r="144" s="1" customFormat="1" spans="1:14">
      <c r="A144" s="7">
        <v>820</v>
      </c>
      <c r="B144" s="1">
        <v>820</v>
      </c>
      <c r="C144" s="1">
        <v>0.533361554145813</v>
      </c>
      <c r="D144" s="1">
        <v>0.134491801261902</v>
      </c>
      <c r="E144" s="1">
        <v>7</v>
      </c>
      <c r="F144" s="1">
        <v>8</v>
      </c>
      <c r="G144" s="1">
        <v>3</v>
      </c>
      <c r="H144" s="1">
        <v>2</v>
      </c>
      <c r="I144" s="1">
        <v>0.7</v>
      </c>
      <c r="J144" s="1">
        <v>0.466666666666667</v>
      </c>
      <c r="K144" s="1">
        <v>0.56</v>
      </c>
      <c r="L144" s="1">
        <v>0.8</v>
      </c>
      <c r="M144" s="1">
        <v>-0.1</v>
      </c>
      <c r="N144" s="1">
        <v>0.45</v>
      </c>
    </row>
    <row r="145" s="1" customFormat="1" spans="1:14">
      <c r="A145" s="7">
        <v>734</v>
      </c>
      <c r="B145" s="1">
        <v>734</v>
      </c>
      <c r="C145" s="1">
        <v>0.534730076789856</v>
      </c>
      <c r="D145" s="1">
        <v>0.167190194129944</v>
      </c>
      <c r="E145" s="1">
        <v>9</v>
      </c>
      <c r="F145" s="1">
        <v>5</v>
      </c>
      <c r="G145" s="1">
        <v>1</v>
      </c>
      <c r="H145" s="1">
        <v>5</v>
      </c>
      <c r="I145" s="1">
        <v>0.9</v>
      </c>
      <c r="J145" s="1">
        <v>0.642857142857143</v>
      </c>
      <c r="K145" s="1">
        <v>0.75</v>
      </c>
      <c r="L145" s="1">
        <v>0.5</v>
      </c>
      <c r="M145" s="1">
        <v>0.4</v>
      </c>
      <c r="N145" s="1">
        <v>0.7</v>
      </c>
    </row>
    <row r="146" s="1" customFormat="1" spans="1:14">
      <c r="A146" s="7">
        <v>164</v>
      </c>
      <c r="B146" s="1">
        <v>164</v>
      </c>
      <c r="C146" s="1">
        <v>0.534845352172852</v>
      </c>
      <c r="D146" s="1">
        <v>0.169167995452881</v>
      </c>
      <c r="E146" s="1">
        <v>5</v>
      </c>
      <c r="F146" s="1">
        <v>4</v>
      </c>
      <c r="G146" s="1">
        <v>5</v>
      </c>
      <c r="H146" s="1">
        <v>6</v>
      </c>
      <c r="I146" s="1">
        <v>0.5</v>
      </c>
      <c r="J146" s="1">
        <v>0.555555555555556</v>
      </c>
      <c r="K146" s="1">
        <v>0.526315789473684</v>
      </c>
      <c r="L146" s="1">
        <v>0.4</v>
      </c>
      <c r="M146" s="1">
        <v>0.1</v>
      </c>
      <c r="N146" s="1">
        <v>0.55</v>
      </c>
    </row>
    <row r="147" s="1" customFormat="1" spans="1:14">
      <c r="A147" s="7">
        <v>646</v>
      </c>
      <c r="B147" s="1">
        <v>646</v>
      </c>
      <c r="C147" s="1">
        <v>0.535928726196289</v>
      </c>
      <c r="D147" s="1">
        <v>0.093133807182312</v>
      </c>
      <c r="E147" s="1">
        <v>7</v>
      </c>
      <c r="F147" s="1">
        <v>4</v>
      </c>
      <c r="G147" s="1">
        <v>3</v>
      </c>
      <c r="H147" s="1">
        <v>6</v>
      </c>
      <c r="I147" s="1">
        <v>0.7</v>
      </c>
      <c r="J147" s="1">
        <v>0.636363636363636</v>
      </c>
      <c r="K147" s="1">
        <v>0.666666666666667</v>
      </c>
      <c r="L147" s="1">
        <v>0.4</v>
      </c>
      <c r="M147" s="1">
        <v>0.3</v>
      </c>
      <c r="N147" s="1">
        <v>0.65</v>
      </c>
    </row>
    <row r="148" s="1" customFormat="1" spans="1:14">
      <c r="A148" s="7">
        <v>883</v>
      </c>
      <c r="B148" s="1">
        <v>883</v>
      </c>
      <c r="C148" s="1">
        <v>0.536781072616577</v>
      </c>
      <c r="D148" s="1">
        <v>0.176890254020691</v>
      </c>
      <c r="E148" s="1">
        <v>6</v>
      </c>
      <c r="F148" s="1">
        <v>5</v>
      </c>
      <c r="G148" s="1">
        <v>4</v>
      </c>
      <c r="H148" s="1">
        <v>5</v>
      </c>
      <c r="I148" s="1">
        <v>0.6</v>
      </c>
      <c r="J148" s="1">
        <v>0.545454545454545</v>
      </c>
      <c r="K148" s="1">
        <v>0.571428571428571</v>
      </c>
      <c r="L148" s="1">
        <v>0.5</v>
      </c>
      <c r="M148" s="1">
        <v>0.1</v>
      </c>
      <c r="N148" s="1">
        <v>0.55</v>
      </c>
    </row>
    <row r="149" s="1" customFormat="1" spans="1:14">
      <c r="A149" s="7">
        <v>391</v>
      </c>
      <c r="B149" s="1">
        <v>391</v>
      </c>
      <c r="C149" s="1">
        <v>0.53727924823761</v>
      </c>
      <c r="D149" s="1">
        <v>0.0164142847061157</v>
      </c>
      <c r="E149" s="1">
        <v>10</v>
      </c>
      <c r="F149" s="1">
        <v>6</v>
      </c>
      <c r="G149" s="1">
        <v>0</v>
      </c>
      <c r="H149" s="1">
        <v>4</v>
      </c>
      <c r="I149" s="1">
        <v>1</v>
      </c>
      <c r="J149" s="1">
        <v>0.625</v>
      </c>
      <c r="K149" s="1">
        <v>0.769230769230769</v>
      </c>
      <c r="L149" s="1">
        <v>0.6</v>
      </c>
      <c r="M149" s="1">
        <v>0.4</v>
      </c>
      <c r="N149" s="1">
        <v>0.7</v>
      </c>
    </row>
    <row r="150" s="1" customFormat="1" spans="1:14">
      <c r="A150" s="7">
        <v>650</v>
      </c>
      <c r="B150" s="1">
        <v>650</v>
      </c>
      <c r="C150" s="1">
        <v>0.538241386413574</v>
      </c>
      <c r="D150" s="1">
        <v>0.150728464126587</v>
      </c>
      <c r="E150" s="1">
        <v>7</v>
      </c>
      <c r="F150" s="1">
        <v>5</v>
      </c>
      <c r="G150" s="1">
        <v>3</v>
      </c>
      <c r="H150" s="1">
        <v>5</v>
      </c>
      <c r="I150" s="1">
        <v>0.7</v>
      </c>
      <c r="J150" s="1">
        <v>0.583333333333333</v>
      </c>
      <c r="K150" s="1">
        <v>0.636363636363636</v>
      </c>
      <c r="L150" s="1">
        <v>0.5</v>
      </c>
      <c r="M150" s="1">
        <v>0.2</v>
      </c>
      <c r="N150" s="1">
        <v>0.6</v>
      </c>
    </row>
    <row r="151" s="1" customFormat="1" spans="1:14">
      <c r="A151" s="7">
        <v>671</v>
      </c>
      <c r="B151" s="1">
        <v>671</v>
      </c>
      <c r="C151" s="1">
        <v>0.538898587226868</v>
      </c>
      <c r="D151" s="1">
        <v>0.0999214649200439</v>
      </c>
      <c r="E151" s="1">
        <v>8</v>
      </c>
      <c r="F151" s="1">
        <v>4</v>
      </c>
      <c r="G151" s="1">
        <v>2</v>
      </c>
      <c r="H151" s="1">
        <v>6</v>
      </c>
      <c r="I151" s="1">
        <v>0.8</v>
      </c>
      <c r="J151" s="1">
        <v>0.666666666666667</v>
      </c>
      <c r="K151" s="1">
        <v>0.727272727272727</v>
      </c>
      <c r="L151" s="1">
        <v>0.4</v>
      </c>
      <c r="M151" s="1">
        <v>0.4</v>
      </c>
      <c r="N151" s="1">
        <v>0.7</v>
      </c>
    </row>
    <row r="152" s="1" customFormat="1" spans="1:14">
      <c r="A152" s="7">
        <v>54</v>
      </c>
      <c r="B152" s="1">
        <v>54</v>
      </c>
      <c r="C152" s="1">
        <v>0.538972735404968</v>
      </c>
      <c r="D152" s="1">
        <v>0.0957413911819458</v>
      </c>
      <c r="E152" s="1">
        <v>9</v>
      </c>
      <c r="F152" s="1">
        <v>4</v>
      </c>
      <c r="G152" s="1">
        <v>1</v>
      </c>
      <c r="H152" s="1">
        <v>6</v>
      </c>
      <c r="I152" s="1">
        <v>0.9</v>
      </c>
      <c r="J152" s="1">
        <v>0.692307692307692</v>
      </c>
      <c r="K152" s="1">
        <v>0.782608695652174</v>
      </c>
      <c r="L152" s="1">
        <v>0.4</v>
      </c>
      <c r="M152" s="1">
        <v>0.5</v>
      </c>
      <c r="N152" s="1">
        <v>0.75</v>
      </c>
    </row>
    <row r="153" s="1" customFormat="1" spans="1:14">
      <c r="A153" s="7">
        <v>915</v>
      </c>
      <c r="B153" s="1">
        <v>915</v>
      </c>
      <c r="C153" s="1">
        <v>0.539467930793762</v>
      </c>
      <c r="D153" s="1">
        <v>0.120784521102905</v>
      </c>
      <c r="E153" s="1">
        <v>9</v>
      </c>
      <c r="F153" s="1">
        <v>5</v>
      </c>
      <c r="G153" s="1">
        <v>1</v>
      </c>
      <c r="H153" s="1">
        <v>5</v>
      </c>
      <c r="I153" s="1">
        <v>0.9</v>
      </c>
      <c r="J153" s="1">
        <v>0.642857142857143</v>
      </c>
      <c r="K153" s="1">
        <v>0.75</v>
      </c>
      <c r="L153" s="1">
        <v>0.5</v>
      </c>
      <c r="M153" s="1">
        <v>0.4</v>
      </c>
      <c r="N153" s="1">
        <v>0.7</v>
      </c>
    </row>
    <row r="154" s="1" customFormat="1" spans="1:14">
      <c r="A154" s="7">
        <v>360</v>
      </c>
      <c r="B154" s="1">
        <v>360</v>
      </c>
      <c r="C154" s="1">
        <v>0.540149927139282</v>
      </c>
      <c r="D154" s="1">
        <v>0.0895251035690308</v>
      </c>
      <c r="E154" s="1">
        <v>8</v>
      </c>
      <c r="F154" s="1">
        <v>5</v>
      </c>
      <c r="G154" s="1">
        <v>2</v>
      </c>
      <c r="H154" s="1">
        <v>5</v>
      </c>
      <c r="I154" s="1">
        <v>0.8</v>
      </c>
      <c r="J154" s="1">
        <v>0.615384615384615</v>
      </c>
      <c r="K154" s="1">
        <v>0.695652173913043</v>
      </c>
      <c r="L154" s="1">
        <v>0.5</v>
      </c>
      <c r="M154" s="1">
        <v>0.3</v>
      </c>
      <c r="N154" s="1">
        <v>0.65</v>
      </c>
    </row>
    <row r="155" s="1" customFormat="1" spans="1:14">
      <c r="A155" s="7">
        <v>213</v>
      </c>
      <c r="B155" s="1">
        <v>213</v>
      </c>
      <c r="C155" s="1">
        <v>0.540220141410828</v>
      </c>
      <c r="D155" s="1">
        <v>0.181421518325806</v>
      </c>
      <c r="E155" s="1">
        <v>8</v>
      </c>
      <c r="F155" s="1">
        <v>6</v>
      </c>
      <c r="G155" s="1">
        <v>2</v>
      </c>
      <c r="H155" s="1">
        <v>4</v>
      </c>
      <c r="I155" s="1">
        <v>0.8</v>
      </c>
      <c r="J155" s="1">
        <v>0.571428571428572</v>
      </c>
      <c r="K155" s="1">
        <v>0.666666666666667</v>
      </c>
      <c r="L155" s="1">
        <v>0.6</v>
      </c>
      <c r="M155" s="1">
        <v>0.2</v>
      </c>
      <c r="N155" s="1">
        <v>0.6</v>
      </c>
    </row>
    <row r="156" s="1" customFormat="1" spans="1:14">
      <c r="A156" s="7">
        <v>165</v>
      </c>
      <c r="B156" s="1">
        <v>165</v>
      </c>
      <c r="C156" s="1">
        <v>0.540544867515564</v>
      </c>
      <c r="D156" s="1">
        <v>0.12562894821167</v>
      </c>
      <c r="E156" s="1">
        <v>7</v>
      </c>
      <c r="F156" s="1">
        <v>4</v>
      </c>
      <c r="G156" s="1">
        <v>3</v>
      </c>
      <c r="H156" s="1">
        <v>6</v>
      </c>
      <c r="I156" s="1">
        <v>0.7</v>
      </c>
      <c r="J156" s="1">
        <v>0.636363636363636</v>
      </c>
      <c r="K156" s="1">
        <v>0.666666666666667</v>
      </c>
      <c r="L156" s="1">
        <v>0.4</v>
      </c>
      <c r="M156" s="1">
        <v>0.3</v>
      </c>
      <c r="N156" s="1">
        <v>0.65</v>
      </c>
    </row>
    <row r="157" s="1" customFormat="1" spans="1:14">
      <c r="A157" s="7">
        <v>180</v>
      </c>
      <c r="B157" s="1">
        <v>180</v>
      </c>
      <c r="C157" s="1">
        <v>0.541766285896301</v>
      </c>
      <c r="D157" s="1">
        <v>0.149829506874085</v>
      </c>
      <c r="E157" s="1">
        <v>8</v>
      </c>
      <c r="F157" s="1">
        <v>6</v>
      </c>
      <c r="G157" s="1">
        <v>2</v>
      </c>
      <c r="H157" s="1">
        <v>4</v>
      </c>
      <c r="I157" s="1">
        <v>0.8</v>
      </c>
      <c r="J157" s="1">
        <v>0.571428571428572</v>
      </c>
      <c r="K157" s="1">
        <v>0.666666666666667</v>
      </c>
      <c r="L157" s="1">
        <v>0.6</v>
      </c>
      <c r="M157" s="1">
        <v>0.2</v>
      </c>
      <c r="N157" s="1">
        <v>0.6</v>
      </c>
    </row>
    <row r="158" s="1" customFormat="1" spans="1:14">
      <c r="A158" s="7">
        <v>136</v>
      </c>
      <c r="B158" s="1">
        <v>136</v>
      </c>
      <c r="C158" s="1">
        <v>0.541783452033997</v>
      </c>
      <c r="D158" s="1">
        <v>0.105064988136292</v>
      </c>
      <c r="E158" s="1">
        <v>7</v>
      </c>
      <c r="F158" s="1">
        <v>4</v>
      </c>
      <c r="G158" s="1">
        <v>3</v>
      </c>
      <c r="H158" s="1">
        <v>6</v>
      </c>
      <c r="I158" s="1">
        <v>0.7</v>
      </c>
      <c r="J158" s="1">
        <v>0.636363636363636</v>
      </c>
      <c r="K158" s="1">
        <v>0.666666666666667</v>
      </c>
      <c r="L158" s="1">
        <v>0.4</v>
      </c>
      <c r="M158" s="1">
        <v>0.3</v>
      </c>
      <c r="N158" s="1">
        <v>0.65</v>
      </c>
    </row>
    <row r="159" s="1" customFormat="1" spans="1:14">
      <c r="A159" s="7">
        <v>356</v>
      </c>
      <c r="B159" s="1">
        <v>356</v>
      </c>
      <c r="C159" s="1">
        <v>0.542625546455383</v>
      </c>
      <c r="D159" s="1">
        <v>0.0799902677536011</v>
      </c>
      <c r="E159" s="1">
        <v>10</v>
      </c>
      <c r="F159" s="1">
        <v>7</v>
      </c>
      <c r="G159" s="1">
        <v>0</v>
      </c>
      <c r="H159" s="1">
        <v>3</v>
      </c>
      <c r="I159" s="1">
        <v>1</v>
      </c>
      <c r="J159" s="1">
        <v>0.588235294117647</v>
      </c>
      <c r="K159" s="1">
        <v>0.740740740740741</v>
      </c>
      <c r="L159" s="1">
        <v>0.7</v>
      </c>
      <c r="M159" s="1">
        <v>0.3</v>
      </c>
      <c r="N159" s="1">
        <v>0.65</v>
      </c>
    </row>
    <row r="160" s="1" customFormat="1" spans="1:14">
      <c r="A160" s="7">
        <v>257</v>
      </c>
      <c r="B160" s="1">
        <v>257</v>
      </c>
      <c r="C160" s="1">
        <v>0.542999148368835</v>
      </c>
      <c r="D160" s="1">
        <v>0.079084038734436</v>
      </c>
      <c r="E160" s="1">
        <v>8</v>
      </c>
      <c r="F160" s="1">
        <v>3</v>
      </c>
      <c r="G160" s="1">
        <v>2</v>
      </c>
      <c r="H160" s="1">
        <v>7</v>
      </c>
      <c r="I160" s="1">
        <v>0.8</v>
      </c>
      <c r="J160" s="1">
        <v>0.727272727272727</v>
      </c>
      <c r="K160" s="1">
        <v>0.761904761904762</v>
      </c>
      <c r="L160" s="1">
        <v>0.3</v>
      </c>
      <c r="M160" s="1">
        <v>0.5</v>
      </c>
      <c r="N160" s="1">
        <v>0.75</v>
      </c>
    </row>
    <row r="161" s="1" customFormat="1" spans="1:14">
      <c r="A161" s="7">
        <v>217</v>
      </c>
      <c r="B161" s="1">
        <v>217</v>
      </c>
      <c r="C161" s="1">
        <v>0.543360710144043</v>
      </c>
      <c r="D161" s="1">
        <v>0.10468590259552</v>
      </c>
      <c r="E161" s="1">
        <v>9</v>
      </c>
      <c r="F161" s="1">
        <v>5</v>
      </c>
      <c r="G161" s="1">
        <v>1</v>
      </c>
      <c r="H161" s="1">
        <v>5</v>
      </c>
      <c r="I161" s="1">
        <v>0.9</v>
      </c>
      <c r="J161" s="1">
        <v>0.642857142857143</v>
      </c>
      <c r="K161" s="1">
        <v>0.75</v>
      </c>
      <c r="L161" s="1">
        <v>0.5</v>
      </c>
      <c r="M161" s="1">
        <v>0.4</v>
      </c>
      <c r="N161" s="1">
        <v>0.7</v>
      </c>
    </row>
    <row r="162" s="1" customFormat="1" spans="1:14">
      <c r="A162" s="7">
        <v>258</v>
      </c>
      <c r="B162" s="1">
        <v>258</v>
      </c>
      <c r="C162" s="1">
        <v>0.543748259544373</v>
      </c>
      <c r="D162" s="1">
        <v>0.161749958992004</v>
      </c>
      <c r="E162" s="1">
        <v>9</v>
      </c>
      <c r="F162" s="1">
        <v>7</v>
      </c>
      <c r="G162" s="1">
        <v>1</v>
      </c>
      <c r="H162" s="1">
        <v>3</v>
      </c>
      <c r="I162" s="1">
        <v>0.9</v>
      </c>
      <c r="J162" s="1">
        <v>0.5625</v>
      </c>
      <c r="K162" s="1">
        <v>0.692307692307692</v>
      </c>
      <c r="L162" s="1">
        <v>0.7</v>
      </c>
      <c r="M162" s="1">
        <v>0.2</v>
      </c>
      <c r="N162" s="1">
        <v>0.6</v>
      </c>
    </row>
    <row r="163" s="1" customFormat="1" spans="1:14">
      <c r="A163" s="7">
        <v>47</v>
      </c>
      <c r="B163" s="1">
        <v>47</v>
      </c>
      <c r="C163" s="1">
        <v>0.543766379356384</v>
      </c>
      <c r="D163" s="1">
        <v>0.0789929628372192</v>
      </c>
      <c r="E163" s="1">
        <v>9</v>
      </c>
      <c r="F163" s="1">
        <v>4</v>
      </c>
      <c r="G163" s="1">
        <v>1</v>
      </c>
      <c r="H163" s="1">
        <v>6</v>
      </c>
      <c r="I163" s="1">
        <v>0.9</v>
      </c>
      <c r="J163" s="1">
        <v>0.692307692307692</v>
      </c>
      <c r="K163" s="1">
        <v>0.782608695652174</v>
      </c>
      <c r="L163" s="1">
        <v>0.4</v>
      </c>
      <c r="M163" s="1">
        <v>0.5</v>
      </c>
      <c r="N163" s="1">
        <v>0.75</v>
      </c>
    </row>
    <row r="164" s="1" customFormat="1" spans="1:14">
      <c r="A164" s="7">
        <v>129</v>
      </c>
      <c r="B164" s="1">
        <v>129</v>
      </c>
      <c r="C164" s="1">
        <v>0.544099807739258</v>
      </c>
      <c r="D164" s="1">
        <v>0.123935222625732</v>
      </c>
      <c r="E164" s="1">
        <v>7</v>
      </c>
      <c r="F164" s="1">
        <v>4</v>
      </c>
      <c r="G164" s="1">
        <v>3</v>
      </c>
      <c r="H164" s="1">
        <v>6</v>
      </c>
      <c r="I164" s="1">
        <v>0.7</v>
      </c>
      <c r="J164" s="1">
        <v>0.636363636363636</v>
      </c>
      <c r="K164" s="1">
        <v>0.666666666666667</v>
      </c>
      <c r="L164" s="1">
        <v>0.4</v>
      </c>
      <c r="M164" s="1">
        <v>0.3</v>
      </c>
      <c r="N164" s="1">
        <v>0.65</v>
      </c>
    </row>
    <row r="165" s="1" customFormat="1" spans="1:14">
      <c r="A165" s="7">
        <v>981</v>
      </c>
      <c r="B165" s="1">
        <v>981</v>
      </c>
      <c r="C165" s="1">
        <v>0.544304013252258</v>
      </c>
      <c r="D165" s="1">
        <v>0.0888650417327881</v>
      </c>
      <c r="E165" s="1">
        <v>8</v>
      </c>
      <c r="F165" s="1">
        <v>5</v>
      </c>
      <c r="G165" s="1">
        <v>2</v>
      </c>
      <c r="H165" s="1">
        <v>5</v>
      </c>
      <c r="I165" s="1">
        <v>0.8</v>
      </c>
      <c r="J165" s="1">
        <v>0.615384615384615</v>
      </c>
      <c r="K165" s="1">
        <v>0.695652173913043</v>
      </c>
      <c r="L165" s="1">
        <v>0.5</v>
      </c>
      <c r="M165" s="1">
        <v>0.3</v>
      </c>
      <c r="N165" s="1">
        <v>0.65</v>
      </c>
    </row>
    <row r="166" s="1" customFormat="1" spans="1:14">
      <c r="A166" s="7">
        <v>278</v>
      </c>
      <c r="B166" s="1">
        <v>278</v>
      </c>
      <c r="C166" s="1">
        <v>0.54431140422821</v>
      </c>
      <c r="D166" s="1">
        <v>0.0668566226959229</v>
      </c>
      <c r="E166" s="1">
        <v>9</v>
      </c>
      <c r="F166" s="1">
        <v>3</v>
      </c>
      <c r="G166" s="1">
        <v>1</v>
      </c>
      <c r="H166" s="1">
        <v>7</v>
      </c>
      <c r="I166" s="1">
        <v>0.9</v>
      </c>
      <c r="J166" s="1">
        <v>0.75</v>
      </c>
      <c r="K166" s="1">
        <v>0.818181818181818</v>
      </c>
      <c r="L166" s="1">
        <v>0.3</v>
      </c>
      <c r="M166" s="1">
        <v>0.6</v>
      </c>
      <c r="N166" s="1">
        <v>0.8</v>
      </c>
    </row>
    <row r="167" s="1" customFormat="1" spans="1:14">
      <c r="A167" s="7">
        <v>656</v>
      </c>
      <c r="B167" s="1">
        <v>656</v>
      </c>
      <c r="C167" s="1">
        <v>0.544416785240173</v>
      </c>
      <c r="D167" s="1">
        <v>0.0895100831985474</v>
      </c>
      <c r="E167" s="1">
        <v>8</v>
      </c>
      <c r="F167" s="1">
        <v>8</v>
      </c>
      <c r="G167" s="1">
        <v>2</v>
      </c>
      <c r="H167" s="1">
        <v>2</v>
      </c>
      <c r="I167" s="1">
        <v>0.8</v>
      </c>
      <c r="J167" s="1">
        <v>0.5</v>
      </c>
      <c r="K167" s="1">
        <v>0.615384615384615</v>
      </c>
      <c r="L167" s="1">
        <v>0.8</v>
      </c>
      <c r="M167" s="1">
        <v>0</v>
      </c>
      <c r="N167" s="1">
        <v>0.5</v>
      </c>
    </row>
    <row r="168" s="1" customFormat="1" spans="1:14">
      <c r="A168" s="7">
        <v>84</v>
      </c>
      <c r="B168" s="1">
        <v>84</v>
      </c>
      <c r="C168" s="1">
        <v>0.544868588447571</v>
      </c>
      <c r="D168" s="1">
        <v>0.0251344442367554</v>
      </c>
      <c r="E168" s="1">
        <v>9</v>
      </c>
      <c r="F168" s="1">
        <v>6</v>
      </c>
      <c r="G168" s="1">
        <v>1</v>
      </c>
      <c r="H168" s="1">
        <v>4</v>
      </c>
      <c r="I168" s="1">
        <v>0.9</v>
      </c>
      <c r="J168" s="1">
        <v>0.6</v>
      </c>
      <c r="K168" s="1">
        <v>0.72</v>
      </c>
      <c r="L168" s="1">
        <v>0.6</v>
      </c>
      <c r="M168" s="1">
        <v>0.3</v>
      </c>
      <c r="N168" s="1">
        <v>0.65</v>
      </c>
    </row>
    <row r="169" s="1" customFormat="1" spans="1:14">
      <c r="A169" s="7">
        <v>521</v>
      </c>
      <c r="B169" s="1">
        <v>521</v>
      </c>
      <c r="C169" s="1">
        <v>0.545008897781372</v>
      </c>
      <c r="D169" s="1">
        <v>0.148417949676514</v>
      </c>
      <c r="E169" s="1">
        <v>9</v>
      </c>
      <c r="F169" s="1">
        <v>3</v>
      </c>
      <c r="G169" s="1">
        <v>1</v>
      </c>
      <c r="H169" s="1">
        <v>7</v>
      </c>
      <c r="I169" s="1">
        <v>0.9</v>
      </c>
      <c r="J169" s="1">
        <v>0.75</v>
      </c>
      <c r="K169" s="1">
        <v>0.818181818181818</v>
      </c>
      <c r="L169" s="1">
        <v>0.3</v>
      </c>
      <c r="M169" s="1">
        <v>0.6</v>
      </c>
      <c r="N169" s="1">
        <v>0.8</v>
      </c>
    </row>
    <row r="170" s="1" customFormat="1" spans="1:14">
      <c r="A170" s="7">
        <v>169</v>
      </c>
      <c r="B170" s="1">
        <v>169</v>
      </c>
      <c r="C170" s="1">
        <v>0.545023679733276</v>
      </c>
      <c r="D170" s="1">
        <v>0.107977509498596</v>
      </c>
      <c r="E170" s="1">
        <v>8</v>
      </c>
      <c r="F170" s="1">
        <v>6</v>
      </c>
      <c r="G170" s="1">
        <v>2</v>
      </c>
      <c r="H170" s="1">
        <v>4</v>
      </c>
      <c r="I170" s="1">
        <v>0.8</v>
      </c>
      <c r="J170" s="1">
        <v>0.571428571428572</v>
      </c>
      <c r="K170" s="1">
        <v>0.666666666666667</v>
      </c>
      <c r="L170" s="1">
        <v>0.6</v>
      </c>
      <c r="M170" s="1">
        <v>0.2</v>
      </c>
      <c r="N170" s="1">
        <v>0.6</v>
      </c>
    </row>
    <row r="171" s="1" customFormat="1" spans="1:14">
      <c r="A171" s="7">
        <v>231</v>
      </c>
      <c r="B171" s="1">
        <v>231</v>
      </c>
      <c r="C171" s="1">
        <v>0.545077800750732</v>
      </c>
      <c r="D171" s="1">
        <v>0.16381049156189</v>
      </c>
      <c r="E171" s="1">
        <v>4</v>
      </c>
      <c r="F171" s="1">
        <v>6</v>
      </c>
      <c r="G171" s="1">
        <v>6</v>
      </c>
      <c r="H171" s="1">
        <v>4</v>
      </c>
      <c r="I171" s="1">
        <v>0.4</v>
      </c>
      <c r="J171" s="1">
        <v>0.4</v>
      </c>
      <c r="K171" s="1">
        <v>0.4</v>
      </c>
      <c r="L171" s="1">
        <v>0.6</v>
      </c>
      <c r="M171" s="1">
        <v>-0.2</v>
      </c>
      <c r="N171" s="1">
        <v>0.4</v>
      </c>
    </row>
    <row r="172" s="1" customFormat="1" spans="1:14">
      <c r="A172" s="7">
        <v>449</v>
      </c>
      <c r="B172" s="1">
        <v>449</v>
      </c>
      <c r="C172" s="1">
        <v>0.547256350517273</v>
      </c>
      <c r="D172" s="1">
        <v>0.13961124420166</v>
      </c>
      <c r="E172" s="1">
        <v>7</v>
      </c>
      <c r="F172" s="1">
        <v>4</v>
      </c>
      <c r="G172" s="1">
        <v>3</v>
      </c>
      <c r="H172" s="1">
        <v>6</v>
      </c>
      <c r="I172" s="1">
        <v>0.7</v>
      </c>
      <c r="J172" s="1">
        <v>0.636363636363636</v>
      </c>
      <c r="K172" s="1">
        <v>0.666666666666667</v>
      </c>
      <c r="L172" s="1">
        <v>0.4</v>
      </c>
      <c r="M172" s="1">
        <v>0.3</v>
      </c>
      <c r="N172" s="1">
        <v>0.65</v>
      </c>
    </row>
    <row r="173" s="1" customFormat="1" spans="1:14">
      <c r="A173" s="7">
        <v>633</v>
      </c>
      <c r="B173" s="1">
        <v>633</v>
      </c>
      <c r="C173" s="1">
        <v>0.547372221946716</v>
      </c>
      <c r="D173" s="1">
        <v>0.080981969833374</v>
      </c>
      <c r="E173" s="1">
        <v>9</v>
      </c>
      <c r="F173" s="1">
        <v>3</v>
      </c>
      <c r="G173" s="1">
        <v>1</v>
      </c>
      <c r="H173" s="1">
        <v>7</v>
      </c>
      <c r="I173" s="1">
        <v>0.9</v>
      </c>
      <c r="J173" s="1">
        <v>0.75</v>
      </c>
      <c r="K173" s="1">
        <v>0.818181818181818</v>
      </c>
      <c r="L173" s="1">
        <v>0.3</v>
      </c>
      <c r="M173" s="1">
        <v>0.6</v>
      </c>
      <c r="N173" s="1">
        <v>0.8</v>
      </c>
    </row>
    <row r="174" s="1" customFormat="1" spans="1:14">
      <c r="A174" s="7">
        <v>66</v>
      </c>
      <c r="B174" s="1">
        <v>66</v>
      </c>
      <c r="C174" s="1">
        <v>0.548133611679077</v>
      </c>
      <c r="D174" s="1">
        <v>0.021453857421875</v>
      </c>
      <c r="E174" s="1">
        <v>6</v>
      </c>
      <c r="F174" s="1">
        <v>3</v>
      </c>
      <c r="G174" s="1">
        <v>4</v>
      </c>
      <c r="H174" s="1">
        <v>7</v>
      </c>
      <c r="I174" s="1">
        <v>0.6</v>
      </c>
      <c r="J174" s="1">
        <v>0.666666666666667</v>
      </c>
      <c r="K174" s="1">
        <v>0.631578947368421</v>
      </c>
      <c r="L174" s="1">
        <v>0.3</v>
      </c>
      <c r="M174" s="1">
        <v>0.3</v>
      </c>
      <c r="N174" s="1">
        <v>0.65</v>
      </c>
    </row>
    <row r="175" s="1" customFormat="1" spans="1:14">
      <c r="A175" s="7">
        <v>539</v>
      </c>
      <c r="B175" s="1">
        <v>539</v>
      </c>
      <c r="C175" s="1">
        <v>0.548850774765015</v>
      </c>
      <c r="D175" s="1">
        <v>0.0879207849502563</v>
      </c>
      <c r="E175" s="1">
        <v>8</v>
      </c>
      <c r="F175" s="1">
        <v>4</v>
      </c>
      <c r="G175" s="1">
        <v>2</v>
      </c>
      <c r="H175" s="1">
        <v>6</v>
      </c>
      <c r="I175" s="1">
        <v>0.8</v>
      </c>
      <c r="J175" s="1">
        <v>0.666666666666667</v>
      </c>
      <c r="K175" s="1">
        <v>0.727272727272727</v>
      </c>
      <c r="L175" s="1">
        <v>0.4</v>
      </c>
      <c r="M175" s="1">
        <v>0.4</v>
      </c>
      <c r="N175" s="1">
        <v>0.7</v>
      </c>
    </row>
    <row r="176" s="1" customFormat="1" spans="1:14">
      <c r="A176" s="7">
        <v>468</v>
      </c>
      <c r="B176" s="1">
        <v>468</v>
      </c>
      <c r="C176" s="1">
        <v>0.549173712730408</v>
      </c>
      <c r="D176" s="1">
        <v>0.103478670120239</v>
      </c>
      <c r="E176" s="1">
        <v>7</v>
      </c>
      <c r="F176" s="1">
        <v>5</v>
      </c>
      <c r="G176" s="1">
        <v>3</v>
      </c>
      <c r="H176" s="1">
        <v>5</v>
      </c>
      <c r="I176" s="1">
        <v>0.7</v>
      </c>
      <c r="J176" s="1">
        <v>0.583333333333333</v>
      </c>
      <c r="K176" s="1">
        <v>0.636363636363636</v>
      </c>
      <c r="L176" s="1">
        <v>0.5</v>
      </c>
      <c r="M176" s="1">
        <v>0.2</v>
      </c>
      <c r="N176" s="1">
        <v>0.6</v>
      </c>
    </row>
    <row r="177" s="1" customFormat="1" spans="1:14">
      <c r="A177" s="7">
        <v>857</v>
      </c>
      <c r="B177" s="1">
        <v>857</v>
      </c>
      <c r="C177" s="1">
        <v>0.550328254699707</v>
      </c>
      <c r="D177" s="1">
        <v>0.138155937194824</v>
      </c>
      <c r="E177" s="1">
        <v>8</v>
      </c>
      <c r="F177" s="1">
        <v>3</v>
      </c>
      <c r="G177" s="1">
        <v>2</v>
      </c>
      <c r="H177" s="1">
        <v>7</v>
      </c>
      <c r="I177" s="1">
        <v>0.8</v>
      </c>
      <c r="J177" s="1">
        <v>0.727272727272727</v>
      </c>
      <c r="K177" s="1">
        <v>0.761904761904762</v>
      </c>
      <c r="L177" s="1">
        <v>0.3</v>
      </c>
      <c r="M177" s="1">
        <v>0.5</v>
      </c>
      <c r="N177" s="1">
        <v>0.75</v>
      </c>
    </row>
    <row r="178" s="1" customFormat="1" spans="1:14">
      <c r="A178" s="7">
        <v>251</v>
      </c>
      <c r="B178" s="1">
        <v>251</v>
      </c>
      <c r="C178" s="1">
        <v>0.550438284873962</v>
      </c>
      <c r="D178" s="1">
        <v>0.0535999536514282</v>
      </c>
      <c r="E178" s="1">
        <v>8</v>
      </c>
      <c r="F178" s="1">
        <v>3</v>
      </c>
      <c r="G178" s="1">
        <v>2</v>
      </c>
      <c r="H178" s="1">
        <v>7</v>
      </c>
      <c r="I178" s="1">
        <v>0.8</v>
      </c>
      <c r="J178" s="1">
        <v>0.727272727272727</v>
      </c>
      <c r="K178" s="1">
        <v>0.761904761904762</v>
      </c>
      <c r="L178" s="1">
        <v>0.3</v>
      </c>
      <c r="M178" s="1">
        <v>0.5</v>
      </c>
      <c r="N178" s="1">
        <v>0.75</v>
      </c>
    </row>
    <row r="179" s="1" customFormat="1" spans="1:14">
      <c r="A179" s="7">
        <v>768</v>
      </c>
      <c r="B179" s="1">
        <v>768</v>
      </c>
      <c r="C179" s="1">
        <v>0.551010966300964</v>
      </c>
      <c r="D179" s="1">
        <v>0.0996006727218628</v>
      </c>
      <c r="E179" s="1">
        <v>10</v>
      </c>
      <c r="F179" s="1">
        <v>4</v>
      </c>
      <c r="G179" s="1">
        <v>0</v>
      </c>
      <c r="H179" s="1">
        <v>6</v>
      </c>
      <c r="I179" s="1">
        <v>1</v>
      </c>
      <c r="J179" s="1">
        <v>0.714285714285714</v>
      </c>
      <c r="K179" s="1">
        <v>0.833333333333333</v>
      </c>
      <c r="L179" s="1">
        <v>0.4</v>
      </c>
      <c r="M179" s="1">
        <v>0.6</v>
      </c>
      <c r="N179" s="1">
        <v>0.8</v>
      </c>
    </row>
    <row r="180" s="1" customFormat="1" spans="1:14">
      <c r="A180" s="7">
        <v>591</v>
      </c>
      <c r="B180" s="1">
        <v>591</v>
      </c>
      <c r="C180" s="1">
        <v>0.551071166992187</v>
      </c>
      <c r="D180" s="1">
        <v>0.0481359958648682</v>
      </c>
      <c r="E180" s="1">
        <v>8</v>
      </c>
      <c r="F180" s="1">
        <v>5</v>
      </c>
      <c r="G180" s="1">
        <v>2</v>
      </c>
      <c r="H180" s="1">
        <v>5</v>
      </c>
      <c r="I180" s="1">
        <v>0.8</v>
      </c>
      <c r="J180" s="1">
        <v>0.615384615384615</v>
      </c>
      <c r="K180" s="1">
        <v>0.695652173913043</v>
      </c>
      <c r="L180" s="1">
        <v>0.5</v>
      </c>
      <c r="M180" s="1">
        <v>0.3</v>
      </c>
      <c r="N180" s="1">
        <v>0.65</v>
      </c>
    </row>
    <row r="181" s="1" customFormat="1" spans="1:14">
      <c r="A181" s="7">
        <v>506</v>
      </c>
      <c r="B181" s="1">
        <v>506</v>
      </c>
      <c r="C181" s="1">
        <v>0.551182985305786</v>
      </c>
      <c r="D181" s="1">
        <v>0.073790431022644</v>
      </c>
      <c r="E181" s="1">
        <v>7</v>
      </c>
      <c r="F181" s="1">
        <v>3</v>
      </c>
      <c r="G181" s="1">
        <v>3</v>
      </c>
      <c r="H181" s="1">
        <v>7</v>
      </c>
      <c r="I181" s="1">
        <v>0.7</v>
      </c>
      <c r="J181" s="1">
        <v>0.7</v>
      </c>
      <c r="K181" s="1">
        <v>0.7</v>
      </c>
      <c r="L181" s="1">
        <v>0.3</v>
      </c>
      <c r="M181" s="1">
        <v>0.4</v>
      </c>
      <c r="N181" s="1">
        <v>0.7</v>
      </c>
    </row>
    <row r="182" s="1" customFormat="1" spans="1:14">
      <c r="A182" s="7">
        <v>85</v>
      </c>
      <c r="B182" s="1">
        <v>85</v>
      </c>
      <c r="C182" s="1">
        <v>0.551217794418335</v>
      </c>
      <c r="D182" s="1">
        <v>0.0967032909393311</v>
      </c>
      <c r="E182" s="1">
        <v>8</v>
      </c>
      <c r="F182" s="1">
        <v>3</v>
      </c>
      <c r="G182" s="1">
        <v>2</v>
      </c>
      <c r="H182" s="1">
        <v>7</v>
      </c>
      <c r="I182" s="1">
        <v>0.8</v>
      </c>
      <c r="J182" s="1">
        <v>0.727272727272727</v>
      </c>
      <c r="K182" s="1">
        <v>0.761904761904762</v>
      </c>
      <c r="L182" s="1">
        <v>0.3</v>
      </c>
      <c r="M182" s="1">
        <v>0.5</v>
      </c>
      <c r="N182" s="1">
        <v>0.75</v>
      </c>
    </row>
    <row r="183" s="1" customFormat="1" spans="1:14">
      <c r="A183" s="7">
        <v>218</v>
      </c>
      <c r="B183" s="1">
        <v>218</v>
      </c>
      <c r="C183" s="1">
        <v>0.551250457763672</v>
      </c>
      <c r="D183" s="1">
        <v>0.141288995742798</v>
      </c>
      <c r="E183" s="1">
        <v>8</v>
      </c>
      <c r="F183" s="1">
        <v>5</v>
      </c>
      <c r="G183" s="1">
        <v>2</v>
      </c>
      <c r="H183" s="1">
        <v>5</v>
      </c>
      <c r="I183" s="1">
        <v>0.8</v>
      </c>
      <c r="J183" s="1">
        <v>0.615384615384615</v>
      </c>
      <c r="K183" s="1">
        <v>0.695652173913043</v>
      </c>
      <c r="L183" s="1">
        <v>0.5</v>
      </c>
      <c r="M183" s="1">
        <v>0.3</v>
      </c>
      <c r="N183" s="1">
        <v>0.65</v>
      </c>
    </row>
    <row r="184" s="1" customFormat="1" spans="1:14">
      <c r="A184" s="7">
        <v>917</v>
      </c>
      <c r="B184" s="1">
        <v>917</v>
      </c>
      <c r="C184" s="1">
        <v>0.5512855052948</v>
      </c>
      <c r="D184" s="1">
        <v>0.110288262367248</v>
      </c>
      <c r="E184" s="1">
        <v>9</v>
      </c>
      <c r="F184" s="1">
        <v>3</v>
      </c>
      <c r="G184" s="1">
        <v>1</v>
      </c>
      <c r="H184" s="1">
        <v>7</v>
      </c>
      <c r="I184" s="1">
        <v>0.9</v>
      </c>
      <c r="J184" s="1">
        <v>0.75</v>
      </c>
      <c r="K184" s="1">
        <v>0.818181818181818</v>
      </c>
      <c r="L184" s="1">
        <v>0.3</v>
      </c>
      <c r="M184" s="1">
        <v>0.6</v>
      </c>
      <c r="N184" s="1">
        <v>0.8</v>
      </c>
    </row>
    <row r="185" s="1" customFormat="1" spans="1:14">
      <c r="A185" s="7">
        <v>443</v>
      </c>
      <c r="B185" s="1">
        <v>443</v>
      </c>
      <c r="C185" s="1">
        <v>0.551658391952515</v>
      </c>
      <c r="D185" s="1">
        <v>0.0983896255493164</v>
      </c>
      <c r="E185" s="1">
        <v>9</v>
      </c>
      <c r="F185" s="1">
        <v>5</v>
      </c>
      <c r="G185" s="1">
        <v>1</v>
      </c>
      <c r="H185" s="1">
        <v>5</v>
      </c>
      <c r="I185" s="1">
        <v>0.9</v>
      </c>
      <c r="J185" s="1">
        <v>0.642857142857143</v>
      </c>
      <c r="K185" s="1">
        <v>0.75</v>
      </c>
      <c r="L185" s="1">
        <v>0.5</v>
      </c>
      <c r="M185" s="1">
        <v>0.4</v>
      </c>
      <c r="N185" s="1">
        <v>0.7</v>
      </c>
    </row>
    <row r="186" s="1" customFormat="1" spans="1:14">
      <c r="A186" s="7">
        <v>606</v>
      </c>
      <c r="B186" s="1">
        <v>606</v>
      </c>
      <c r="C186" s="1">
        <v>0.551801443099976</v>
      </c>
      <c r="D186" s="1">
        <v>0.0958569049835205</v>
      </c>
      <c r="E186" s="1">
        <v>7</v>
      </c>
      <c r="F186" s="1">
        <v>4</v>
      </c>
      <c r="G186" s="1">
        <v>3</v>
      </c>
      <c r="H186" s="1">
        <v>6</v>
      </c>
      <c r="I186" s="1">
        <v>0.7</v>
      </c>
      <c r="J186" s="1">
        <v>0.636363636363636</v>
      </c>
      <c r="K186" s="1">
        <v>0.666666666666667</v>
      </c>
      <c r="L186" s="1">
        <v>0.4</v>
      </c>
      <c r="M186" s="1">
        <v>0.3</v>
      </c>
      <c r="N186" s="1">
        <v>0.65</v>
      </c>
    </row>
    <row r="187" s="1" customFormat="1" spans="1:14">
      <c r="A187" s="7">
        <v>437</v>
      </c>
      <c r="B187" s="1">
        <v>437</v>
      </c>
      <c r="C187" s="1">
        <v>0.551905393600464</v>
      </c>
      <c r="D187" s="1">
        <v>0.0939875841140747</v>
      </c>
      <c r="E187" s="1">
        <v>8</v>
      </c>
      <c r="F187" s="1">
        <v>2</v>
      </c>
      <c r="G187" s="1">
        <v>2</v>
      </c>
      <c r="H187" s="1">
        <v>8</v>
      </c>
      <c r="I187" s="1">
        <v>0.8</v>
      </c>
      <c r="J187" s="1">
        <v>0.8</v>
      </c>
      <c r="K187" s="1">
        <v>0.8</v>
      </c>
      <c r="L187" s="1">
        <v>0.2</v>
      </c>
      <c r="M187" s="1">
        <v>0.6</v>
      </c>
      <c r="N187" s="1">
        <v>0.8</v>
      </c>
    </row>
    <row r="188" s="1" customFormat="1" spans="1:14">
      <c r="A188" s="7">
        <v>526</v>
      </c>
      <c r="B188" s="1">
        <v>526</v>
      </c>
      <c r="C188" s="1">
        <v>0.551914930343628</v>
      </c>
      <c r="D188" s="1">
        <v>0.129892230033875</v>
      </c>
      <c r="E188" s="1">
        <v>6</v>
      </c>
      <c r="F188" s="1">
        <v>4</v>
      </c>
      <c r="G188" s="1">
        <v>4</v>
      </c>
      <c r="H188" s="1">
        <v>6</v>
      </c>
      <c r="I188" s="1">
        <v>0.6</v>
      </c>
      <c r="J188" s="1">
        <v>0.6</v>
      </c>
      <c r="K188" s="1">
        <v>0.6</v>
      </c>
      <c r="L188" s="1">
        <v>0.4</v>
      </c>
      <c r="M188" s="1">
        <v>0.2</v>
      </c>
      <c r="N188" s="1">
        <v>0.6</v>
      </c>
    </row>
    <row r="189" s="1" customFormat="1" spans="1:14">
      <c r="A189" s="7">
        <v>699</v>
      </c>
      <c r="B189" s="1">
        <v>699</v>
      </c>
      <c r="C189" s="1">
        <v>0.55211877822876</v>
      </c>
      <c r="D189" s="1">
        <v>0.114706873893738</v>
      </c>
      <c r="E189" s="1">
        <v>9</v>
      </c>
      <c r="F189" s="1">
        <v>4</v>
      </c>
      <c r="G189" s="1">
        <v>1</v>
      </c>
      <c r="H189" s="1">
        <v>6</v>
      </c>
      <c r="I189" s="1">
        <v>0.9</v>
      </c>
      <c r="J189" s="1">
        <v>0.692307692307692</v>
      </c>
      <c r="K189" s="1">
        <v>0.782608695652174</v>
      </c>
      <c r="L189" s="1">
        <v>0.4</v>
      </c>
      <c r="M189" s="1">
        <v>0.5</v>
      </c>
      <c r="N189" s="1">
        <v>0.75</v>
      </c>
    </row>
    <row r="190" s="1" customFormat="1" spans="1:14">
      <c r="A190" s="7">
        <v>905</v>
      </c>
      <c r="B190" s="1">
        <v>905</v>
      </c>
      <c r="C190" s="1">
        <v>0.552243947982788</v>
      </c>
      <c r="D190" s="1">
        <v>0.114684224128723</v>
      </c>
      <c r="E190" s="1">
        <v>9</v>
      </c>
      <c r="F190" s="1">
        <v>4</v>
      </c>
      <c r="G190" s="1">
        <v>1</v>
      </c>
      <c r="H190" s="1">
        <v>6</v>
      </c>
      <c r="I190" s="1">
        <v>0.9</v>
      </c>
      <c r="J190" s="1">
        <v>0.692307692307692</v>
      </c>
      <c r="K190" s="1">
        <v>0.782608695652174</v>
      </c>
      <c r="L190" s="1">
        <v>0.4</v>
      </c>
      <c r="M190" s="1">
        <v>0.5</v>
      </c>
      <c r="N190" s="1">
        <v>0.75</v>
      </c>
    </row>
    <row r="191" s="1" customFormat="1" spans="1:14">
      <c r="A191" s="7">
        <v>343</v>
      </c>
      <c r="B191" s="1">
        <v>343</v>
      </c>
      <c r="C191" s="1">
        <v>0.552314639091492</v>
      </c>
      <c r="D191" s="1">
        <v>0.0720086097717285</v>
      </c>
      <c r="E191" s="1">
        <v>9</v>
      </c>
      <c r="F191" s="1">
        <v>3</v>
      </c>
      <c r="G191" s="1">
        <v>1</v>
      </c>
      <c r="H191" s="1">
        <v>7</v>
      </c>
      <c r="I191" s="1">
        <v>0.9</v>
      </c>
      <c r="J191" s="1">
        <v>0.75</v>
      </c>
      <c r="K191" s="1">
        <v>0.818181818181818</v>
      </c>
      <c r="L191" s="1">
        <v>0.3</v>
      </c>
      <c r="M191" s="1">
        <v>0.6</v>
      </c>
      <c r="N191" s="1">
        <v>0.8</v>
      </c>
    </row>
    <row r="192" s="1" customFormat="1" spans="1:14">
      <c r="A192" s="7">
        <v>863</v>
      </c>
      <c r="B192" s="1">
        <v>863</v>
      </c>
      <c r="C192" s="1">
        <v>0.552362084388733</v>
      </c>
      <c r="D192" s="1">
        <v>0.0574427843093872</v>
      </c>
      <c r="E192" s="1">
        <v>9</v>
      </c>
      <c r="F192" s="1">
        <v>4</v>
      </c>
      <c r="G192" s="1">
        <v>1</v>
      </c>
      <c r="H192" s="1">
        <v>6</v>
      </c>
      <c r="I192" s="1">
        <v>0.9</v>
      </c>
      <c r="J192" s="1">
        <v>0.692307692307692</v>
      </c>
      <c r="K192" s="1">
        <v>0.782608695652174</v>
      </c>
      <c r="L192" s="1">
        <v>0.4</v>
      </c>
      <c r="M192" s="1">
        <v>0.5</v>
      </c>
      <c r="N192" s="1">
        <v>0.75</v>
      </c>
    </row>
    <row r="193" s="1" customFormat="1" spans="1:14">
      <c r="A193" s="7">
        <v>148</v>
      </c>
      <c r="B193" s="1">
        <v>148</v>
      </c>
      <c r="C193" s="1">
        <v>0.552540183067322</v>
      </c>
      <c r="D193" s="1">
        <v>0.125645875930786</v>
      </c>
      <c r="E193" s="1">
        <v>8</v>
      </c>
      <c r="F193" s="1">
        <v>5</v>
      </c>
      <c r="G193" s="1">
        <v>2</v>
      </c>
      <c r="H193" s="1">
        <v>5</v>
      </c>
      <c r="I193" s="1">
        <v>0.8</v>
      </c>
      <c r="J193" s="1">
        <v>0.615384615384615</v>
      </c>
      <c r="K193" s="1">
        <v>0.695652173913043</v>
      </c>
      <c r="L193" s="1">
        <v>0.5</v>
      </c>
      <c r="M193" s="1">
        <v>0.3</v>
      </c>
      <c r="N193" s="1">
        <v>0.65</v>
      </c>
    </row>
    <row r="194" s="1" customFormat="1" spans="1:14">
      <c r="A194" s="7">
        <v>770</v>
      </c>
      <c r="B194" s="1">
        <v>770</v>
      </c>
      <c r="C194" s="1">
        <v>0.552741050720215</v>
      </c>
      <c r="D194" s="1">
        <v>0.0550574064254761</v>
      </c>
      <c r="E194" s="1">
        <v>8</v>
      </c>
      <c r="F194" s="1">
        <v>3</v>
      </c>
      <c r="G194" s="1">
        <v>2</v>
      </c>
      <c r="H194" s="1">
        <v>7</v>
      </c>
      <c r="I194" s="1">
        <v>0.8</v>
      </c>
      <c r="J194" s="1">
        <v>0.727272727272727</v>
      </c>
      <c r="K194" s="1">
        <v>0.761904761904762</v>
      </c>
      <c r="L194" s="1">
        <v>0.3</v>
      </c>
      <c r="M194" s="1">
        <v>0.5</v>
      </c>
      <c r="N194" s="1">
        <v>0.75</v>
      </c>
    </row>
    <row r="195" s="1" customFormat="1" spans="1:14">
      <c r="A195" s="7">
        <v>844</v>
      </c>
      <c r="B195" s="1">
        <v>844</v>
      </c>
      <c r="C195" s="1">
        <v>0.55314040184021</v>
      </c>
      <c r="D195" s="1">
        <v>0.158351898193359</v>
      </c>
      <c r="E195" s="1">
        <v>9</v>
      </c>
      <c r="F195" s="1">
        <v>4</v>
      </c>
      <c r="G195" s="1">
        <v>1</v>
      </c>
      <c r="H195" s="1">
        <v>6</v>
      </c>
      <c r="I195" s="1">
        <v>0.9</v>
      </c>
      <c r="J195" s="1">
        <v>0.692307692307692</v>
      </c>
      <c r="K195" s="1">
        <v>0.782608695652174</v>
      </c>
      <c r="L195" s="1">
        <v>0.4</v>
      </c>
      <c r="M195" s="1">
        <v>0.5</v>
      </c>
      <c r="N195" s="1">
        <v>0.75</v>
      </c>
    </row>
    <row r="196" s="1" customFormat="1" spans="1:14">
      <c r="A196" s="7">
        <v>595</v>
      </c>
      <c r="B196" s="1">
        <v>595</v>
      </c>
      <c r="C196" s="1">
        <v>0.553184151649475</v>
      </c>
      <c r="D196" s="1">
        <v>0.143512606620789</v>
      </c>
      <c r="E196" s="1">
        <v>4</v>
      </c>
      <c r="F196" s="1">
        <v>6</v>
      </c>
      <c r="G196" s="1">
        <v>6</v>
      </c>
      <c r="H196" s="1">
        <v>4</v>
      </c>
      <c r="I196" s="1">
        <v>0.4</v>
      </c>
      <c r="J196" s="1">
        <v>0.4</v>
      </c>
      <c r="K196" s="1">
        <v>0.4</v>
      </c>
      <c r="L196" s="1">
        <v>0.6</v>
      </c>
      <c r="M196" s="1">
        <v>-0.2</v>
      </c>
      <c r="N196" s="1">
        <v>0.4</v>
      </c>
    </row>
    <row r="197" s="1" customFormat="1" spans="1:14">
      <c r="A197" s="7">
        <v>38</v>
      </c>
      <c r="B197" s="1">
        <v>38</v>
      </c>
      <c r="C197" s="1">
        <v>0.553479552268982</v>
      </c>
      <c r="D197" s="1">
        <v>0.116313934326172</v>
      </c>
      <c r="E197" s="1">
        <v>9</v>
      </c>
      <c r="F197" s="1">
        <v>3</v>
      </c>
      <c r="G197" s="1">
        <v>1</v>
      </c>
      <c r="H197" s="1">
        <v>7</v>
      </c>
      <c r="I197" s="1">
        <v>0.9</v>
      </c>
      <c r="J197" s="1">
        <v>0.75</v>
      </c>
      <c r="K197" s="1">
        <v>0.818181818181818</v>
      </c>
      <c r="L197" s="1">
        <v>0.3</v>
      </c>
      <c r="M197" s="1">
        <v>0.6</v>
      </c>
      <c r="N197" s="1">
        <v>0.8</v>
      </c>
    </row>
    <row r="198" s="1" customFormat="1" spans="1:14">
      <c r="A198" s="7">
        <v>458</v>
      </c>
      <c r="B198" s="1">
        <v>458</v>
      </c>
      <c r="C198" s="1">
        <v>0.553549408912659</v>
      </c>
      <c r="D198" s="1">
        <v>0.0874682664871216</v>
      </c>
      <c r="E198" s="1">
        <v>8</v>
      </c>
      <c r="F198" s="1">
        <v>2</v>
      </c>
      <c r="G198" s="1">
        <v>2</v>
      </c>
      <c r="H198" s="1">
        <v>8</v>
      </c>
      <c r="I198" s="1">
        <v>0.8</v>
      </c>
      <c r="J198" s="1">
        <v>0.8</v>
      </c>
      <c r="K198" s="1">
        <v>0.8</v>
      </c>
      <c r="L198" s="1">
        <v>0.2</v>
      </c>
      <c r="M198" s="1">
        <v>0.6</v>
      </c>
      <c r="N198" s="1">
        <v>0.8</v>
      </c>
    </row>
    <row r="199" s="1" customFormat="1" spans="1:14">
      <c r="A199" s="7">
        <v>748</v>
      </c>
      <c r="B199" s="1">
        <v>748</v>
      </c>
      <c r="C199" s="1">
        <v>0.553632020950317</v>
      </c>
      <c r="D199" s="1">
        <v>0.147036671638489</v>
      </c>
      <c r="E199" s="1">
        <v>9</v>
      </c>
      <c r="F199" s="1">
        <v>4</v>
      </c>
      <c r="G199" s="1">
        <v>1</v>
      </c>
      <c r="H199" s="1">
        <v>6</v>
      </c>
      <c r="I199" s="1">
        <v>0.9</v>
      </c>
      <c r="J199" s="1">
        <v>0.692307692307692</v>
      </c>
      <c r="K199" s="1">
        <v>0.782608695652174</v>
      </c>
      <c r="L199" s="1">
        <v>0.4</v>
      </c>
      <c r="M199" s="1">
        <v>0.5</v>
      </c>
      <c r="N199" s="1">
        <v>0.75</v>
      </c>
    </row>
    <row r="200" s="1" customFormat="1" spans="1:14">
      <c r="A200" s="7">
        <v>159</v>
      </c>
      <c r="B200" s="1">
        <v>159</v>
      </c>
      <c r="C200" s="1">
        <v>0.554203152656555</v>
      </c>
      <c r="D200" s="1">
        <v>0.0657137632369995</v>
      </c>
      <c r="E200" s="1">
        <v>10</v>
      </c>
      <c r="F200" s="1">
        <v>3</v>
      </c>
      <c r="G200" s="1">
        <v>0</v>
      </c>
      <c r="H200" s="1">
        <v>7</v>
      </c>
      <c r="I200" s="1">
        <v>1</v>
      </c>
      <c r="J200" s="1">
        <v>0.769230769230769</v>
      </c>
      <c r="K200" s="1">
        <v>0.869565217391304</v>
      </c>
      <c r="L200" s="1">
        <v>0.3</v>
      </c>
      <c r="M200" s="1">
        <v>0.7</v>
      </c>
      <c r="N200" s="1">
        <v>0.85</v>
      </c>
    </row>
    <row r="201" s="1" customFormat="1" spans="1:14">
      <c r="A201" s="7">
        <v>759</v>
      </c>
      <c r="B201" s="1">
        <v>759</v>
      </c>
      <c r="C201" s="1">
        <v>0.554239749908447</v>
      </c>
      <c r="D201" s="1">
        <v>0.084007740020752</v>
      </c>
      <c r="E201" s="1">
        <v>8</v>
      </c>
      <c r="F201" s="1">
        <v>2</v>
      </c>
      <c r="G201" s="1">
        <v>2</v>
      </c>
      <c r="H201" s="1">
        <v>8</v>
      </c>
      <c r="I201" s="1">
        <v>0.8</v>
      </c>
      <c r="J201" s="1">
        <v>0.8</v>
      </c>
      <c r="K201" s="1">
        <v>0.8</v>
      </c>
      <c r="L201" s="1">
        <v>0.2</v>
      </c>
      <c r="M201" s="1">
        <v>0.6</v>
      </c>
      <c r="N201" s="1">
        <v>0.8</v>
      </c>
    </row>
    <row r="202" s="1" customFormat="1" spans="1:14">
      <c r="A202" s="7">
        <v>878</v>
      </c>
      <c r="B202" s="1">
        <v>878</v>
      </c>
      <c r="C202" s="1">
        <v>0.554273366928101</v>
      </c>
      <c r="D202" s="1">
        <v>0.0850988626480103</v>
      </c>
      <c r="E202" s="1">
        <v>9</v>
      </c>
      <c r="F202" s="1">
        <v>2</v>
      </c>
      <c r="G202" s="1">
        <v>1</v>
      </c>
      <c r="H202" s="1">
        <v>8</v>
      </c>
      <c r="I202" s="1">
        <v>0.9</v>
      </c>
      <c r="J202" s="1">
        <v>0.818181818181818</v>
      </c>
      <c r="K202" s="1">
        <v>0.857142857142857</v>
      </c>
      <c r="L202" s="1">
        <v>0.2</v>
      </c>
      <c r="M202" s="1">
        <v>0.7</v>
      </c>
      <c r="N202" s="1">
        <v>0.85</v>
      </c>
    </row>
    <row r="203" s="1" customFormat="1" spans="1:14">
      <c r="A203" s="7">
        <v>106</v>
      </c>
      <c r="B203" s="1">
        <v>106</v>
      </c>
      <c r="C203" s="1">
        <v>0.554505109786987</v>
      </c>
      <c r="D203" s="1">
        <v>0.130773782730103</v>
      </c>
      <c r="E203" s="1">
        <v>7</v>
      </c>
      <c r="F203" s="1">
        <v>4</v>
      </c>
      <c r="G203" s="1">
        <v>3</v>
      </c>
      <c r="H203" s="1">
        <v>6</v>
      </c>
      <c r="I203" s="1">
        <v>0.7</v>
      </c>
      <c r="J203" s="1">
        <v>0.636363636363636</v>
      </c>
      <c r="K203" s="1">
        <v>0.666666666666667</v>
      </c>
      <c r="L203" s="1">
        <v>0.4</v>
      </c>
      <c r="M203" s="1">
        <v>0.3</v>
      </c>
      <c r="N203" s="1">
        <v>0.65</v>
      </c>
    </row>
    <row r="204" s="1" customFormat="1" spans="1:14">
      <c r="A204" s="7">
        <v>481</v>
      </c>
      <c r="B204" s="1">
        <v>481</v>
      </c>
      <c r="C204" s="1">
        <v>0.554565191268921</v>
      </c>
      <c r="D204" s="1">
        <v>0.134721755981445</v>
      </c>
      <c r="E204" s="1">
        <v>9</v>
      </c>
      <c r="F204" s="1">
        <v>2</v>
      </c>
      <c r="G204" s="1">
        <v>1</v>
      </c>
      <c r="H204" s="1">
        <v>8</v>
      </c>
      <c r="I204" s="1">
        <v>0.9</v>
      </c>
      <c r="J204" s="1">
        <v>0.818181818181818</v>
      </c>
      <c r="K204" s="1">
        <v>0.857142857142857</v>
      </c>
      <c r="L204" s="1">
        <v>0.2</v>
      </c>
      <c r="M204" s="1">
        <v>0.7</v>
      </c>
      <c r="N204" s="1">
        <v>0.85</v>
      </c>
    </row>
    <row r="205" s="1" customFormat="1" spans="1:14">
      <c r="A205" s="7">
        <v>222</v>
      </c>
      <c r="B205" s="1">
        <v>222</v>
      </c>
      <c r="C205" s="1">
        <v>0.554638981819153</v>
      </c>
      <c r="D205" s="1">
        <v>0.0920122861862183</v>
      </c>
      <c r="E205" s="1">
        <v>8</v>
      </c>
      <c r="F205" s="1">
        <v>4</v>
      </c>
      <c r="G205" s="1">
        <v>2</v>
      </c>
      <c r="H205" s="1">
        <v>6</v>
      </c>
      <c r="I205" s="1">
        <v>0.8</v>
      </c>
      <c r="J205" s="1">
        <v>0.666666666666667</v>
      </c>
      <c r="K205" s="1">
        <v>0.727272727272727</v>
      </c>
      <c r="L205" s="1">
        <v>0.4</v>
      </c>
      <c r="M205" s="1">
        <v>0.4</v>
      </c>
      <c r="N205" s="1">
        <v>0.7</v>
      </c>
    </row>
    <row r="206" s="1" customFormat="1" spans="1:14">
      <c r="A206" s="7">
        <v>397</v>
      </c>
      <c r="B206" s="1">
        <v>397</v>
      </c>
      <c r="C206" s="1">
        <v>0.55477249622345</v>
      </c>
      <c r="D206" s="1">
        <v>0.0768914222717285</v>
      </c>
      <c r="E206" s="1">
        <v>9</v>
      </c>
      <c r="F206" s="1">
        <v>5</v>
      </c>
      <c r="G206" s="1">
        <v>1</v>
      </c>
      <c r="H206" s="1">
        <v>5</v>
      </c>
      <c r="I206" s="1">
        <v>0.9</v>
      </c>
      <c r="J206" s="1">
        <v>0.642857142857143</v>
      </c>
      <c r="K206" s="1">
        <v>0.75</v>
      </c>
      <c r="L206" s="1">
        <v>0.5</v>
      </c>
      <c r="M206" s="1">
        <v>0.4</v>
      </c>
      <c r="N206" s="1">
        <v>0.7</v>
      </c>
    </row>
    <row r="207" s="1" customFormat="1" spans="1:14">
      <c r="A207" s="7">
        <v>359</v>
      </c>
      <c r="B207" s="1">
        <v>359</v>
      </c>
      <c r="C207" s="1">
        <v>0.554954648017883</v>
      </c>
      <c r="D207" s="1">
        <v>0.107797980308533</v>
      </c>
      <c r="E207" s="1">
        <v>6</v>
      </c>
      <c r="F207" s="1">
        <v>5</v>
      </c>
      <c r="G207" s="1">
        <v>4</v>
      </c>
      <c r="H207" s="1">
        <v>5</v>
      </c>
      <c r="I207" s="1">
        <v>0.6</v>
      </c>
      <c r="J207" s="1">
        <v>0.545454545454545</v>
      </c>
      <c r="K207" s="1">
        <v>0.571428571428571</v>
      </c>
      <c r="L207" s="1">
        <v>0.5</v>
      </c>
      <c r="M207" s="1">
        <v>0.1</v>
      </c>
      <c r="N207" s="1">
        <v>0.55</v>
      </c>
    </row>
    <row r="208" s="1" customFormat="1" spans="1:14">
      <c r="A208" s="7">
        <v>127</v>
      </c>
      <c r="B208" s="1">
        <v>127</v>
      </c>
      <c r="C208" s="1">
        <v>0.555170893669128</v>
      </c>
      <c r="D208" s="1">
        <v>0.139618158340454</v>
      </c>
      <c r="E208" s="1">
        <v>7</v>
      </c>
      <c r="F208" s="1">
        <v>3</v>
      </c>
      <c r="G208" s="1">
        <v>3</v>
      </c>
      <c r="H208" s="1">
        <v>7</v>
      </c>
      <c r="I208" s="1">
        <v>0.7</v>
      </c>
      <c r="J208" s="1">
        <v>0.7</v>
      </c>
      <c r="K208" s="1">
        <v>0.7</v>
      </c>
      <c r="L208" s="1">
        <v>0.3</v>
      </c>
      <c r="M208" s="1">
        <v>0.4</v>
      </c>
      <c r="N208" s="1">
        <v>0.7</v>
      </c>
    </row>
    <row r="209" s="1" customFormat="1" spans="1:14">
      <c r="A209" s="7">
        <v>308</v>
      </c>
      <c r="B209" s="1">
        <v>308</v>
      </c>
      <c r="C209" s="1">
        <v>0.55525541305542</v>
      </c>
      <c r="D209" s="1">
        <v>0.0619544982910156</v>
      </c>
      <c r="E209" s="1">
        <v>9</v>
      </c>
      <c r="F209" s="1">
        <v>3</v>
      </c>
      <c r="G209" s="1">
        <v>1</v>
      </c>
      <c r="H209" s="1">
        <v>7</v>
      </c>
      <c r="I209" s="1">
        <v>0.9</v>
      </c>
      <c r="J209" s="1">
        <v>0.75</v>
      </c>
      <c r="K209" s="1">
        <v>0.818181818181818</v>
      </c>
      <c r="L209" s="1">
        <v>0.3</v>
      </c>
      <c r="M209" s="1">
        <v>0.6</v>
      </c>
      <c r="N209" s="1">
        <v>0.8</v>
      </c>
    </row>
    <row r="210" s="1" customFormat="1" spans="1:14">
      <c r="A210" s="7">
        <v>235</v>
      </c>
      <c r="B210" s="1">
        <v>235</v>
      </c>
      <c r="C210" s="1">
        <v>0.555329442024231</v>
      </c>
      <c r="D210" s="1">
        <v>0.0897654294967651</v>
      </c>
      <c r="E210" s="1">
        <v>8</v>
      </c>
      <c r="F210" s="1">
        <v>6</v>
      </c>
      <c r="G210" s="1">
        <v>2</v>
      </c>
      <c r="H210" s="1">
        <v>4</v>
      </c>
      <c r="I210" s="1">
        <v>0.8</v>
      </c>
      <c r="J210" s="1">
        <v>0.571428571428572</v>
      </c>
      <c r="K210" s="1">
        <v>0.666666666666667</v>
      </c>
      <c r="L210" s="1">
        <v>0.6</v>
      </c>
      <c r="M210" s="1">
        <v>0.2</v>
      </c>
      <c r="N210" s="1">
        <v>0.6</v>
      </c>
    </row>
    <row r="211" s="1" customFormat="1" spans="1:14">
      <c r="A211" s="7">
        <v>120</v>
      </c>
      <c r="B211" s="1">
        <v>120</v>
      </c>
      <c r="C211" s="1">
        <v>0.555406451225281</v>
      </c>
      <c r="D211" s="1">
        <v>0.0729508399963379</v>
      </c>
      <c r="E211" s="1">
        <v>9</v>
      </c>
      <c r="F211" s="1">
        <v>2</v>
      </c>
      <c r="G211" s="1">
        <v>1</v>
      </c>
      <c r="H211" s="1">
        <v>8</v>
      </c>
      <c r="I211" s="1">
        <v>0.9</v>
      </c>
      <c r="J211" s="1">
        <v>0.818181818181818</v>
      </c>
      <c r="K211" s="1">
        <v>0.857142857142857</v>
      </c>
      <c r="L211" s="1">
        <v>0.2</v>
      </c>
      <c r="M211" s="1">
        <v>0.7</v>
      </c>
      <c r="N211" s="1">
        <v>0.85</v>
      </c>
    </row>
    <row r="212" s="1" customFormat="1" spans="1:14">
      <c r="A212" s="7">
        <v>679</v>
      </c>
      <c r="B212" s="1">
        <v>679</v>
      </c>
      <c r="C212" s="1">
        <v>0.555595517158508</v>
      </c>
      <c r="D212" s="1">
        <v>0.122767329216003</v>
      </c>
      <c r="E212" s="1">
        <v>8</v>
      </c>
      <c r="F212" s="1">
        <v>6</v>
      </c>
      <c r="G212" s="1">
        <v>2</v>
      </c>
      <c r="H212" s="1">
        <v>4</v>
      </c>
      <c r="I212" s="1">
        <v>0.8</v>
      </c>
      <c r="J212" s="1">
        <v>0.571428571428572</v>
      </c>
      <c r="K212" s="1">
        <v>0.666666666666667</v>
      </c>
      <c r="L212" s="1">
        <v>0.6</v>
      </c>
      <c r="M212" s="1">
        <v>0.2</v>
      </c>
      <c r="N212" s="1">
        <v>0.6</v>
      </c>
    </row>
    <row r="213" s="1" customFormat="1" spans="1:14">
      <c r="A213" s="7">
        <v>688</v>
      </c>
      <c r="B213" s="1">
        <v>688</v>
      </c>
      <c r="C213" s="1">
        <v>0.555647253990173</v>
      </c>
      <c r="D213" s="1">
        <v>0.0747131109237671</v>
      </c>
      <c r="E213" s="1">
        <v>8</v>
      </c>
      <c r="F213" s="1">
        <v>4</v>
      </c>
      <c r="G213" s="1">
        <v>2</v>
      </c>
      <c r="H213" s="1">
        <v>6</v>
      </c>
      <c r="I213" s="1">
        <v>0.8</v>
      </c>
      <c r="J213" s="1">
        <v>0.666666666666667</v>
      </c>
      <c r="K213" s="1">
        <v>0.727272727272727</v>
      </c>
      <c r="L213" s="1">
        <v>0.4</v>
      </c>
      <c r="M213" s="1">
        <v>0.4</v>
      </c>
      <c r="N213" s="1">
        <v>0.7</v>
      </c>
    </row>
    <row r="214" s="1" customFormat="1" spans="1:14">
      <c r="A214" s="7">
        <v>664</v>
      </c>
      <c r="B214" s="1">
        <v>664</v>
      </c>
      <c r="C214" s="1">
        <v>0.555957555770874</v>
      </c>
      <c r="D214" s="1">
        <v>0.135469555854797</v>
      </c>
      <c r="E214" s="1">
        <v>10</v>
      </c>
      <c r="F214" s="1">
        <v>7</v>
      </c>
      <c r="G214" s="1">
        <v>0</v>
      </c>
      <c r="H214" s="1">
        <v>3</v>
      </c>
      <c r="I214" s="1">
        <v>1</v>
      </c>
      <c r="J214" s="1">
        <v>0.588235294117647</v>
      </c>
      <c r="K214" s="1">
        <v>0.740740740740741</v>
      </c>
      <c r="L214" s="1">
        <v>0.7</v>
      </c>
      <c r="M214" s="1">
        <v>0.3</v>
      </c>
      <c r="N214" s="1">
        <v>0.65</v>
      </c>
    </row>
    <row r="215" s="1" customFormat="1" spans="1:14">
      <c r="A215" s="7">
        <v>118</v>
      </c>
      <c r="B215" s="1">
        <v>118</v>
      </c>
      <c r="C215" s="1">
        <v>0.55603814125061</v>
      </c>
      <c r="D215" s="1">
        <v>0.117337107658386</v>
      </c>
      <c r="E215" s="1">
        <v>8</v>
      </c>
      <c r="F215" s="1">
        <v>7</v>
      </c>
      <c r="G215" s="1">
        <v>2</v>
      </c>
      <c r="H215" s="1">
        <v>3</v>
      </c>
      <c r="I215" s="1">
        <v>0.8</v>
      </c>
      <c r="J215" s="1">
        <v>0.533333333333333</v>
      </c>
      <c r="K215" s="1">
        <v>0.64</v>
      </c>
      <c r="L215" s="1">
        <v>0.7</v>
      </c>
      <c r="M215" s="1">
        <v>0.1</v>
      </c>
      <c r="N215" s="1">
        <v>0.55</v>
      </c>
    </row>
    <row r="216" s="1" customFormat="1" spans="1:14">
      <c r="A216" s="7">
        <v>831</v>
      </c>
      <c r="B216" s="1">
        <v>831</v>
      </c>
      <c r="C216" s="1">
        <v>0.556092262268066</v>
      </c>
      <c r="D216" s="1">
        <v>0.0805037021636963</v>
      </c>
      <c r="E216" s="1">
        <v>7</v>
      </c>
      <c r="F216" s="1">
        <v>3</v>
      </c>
      <c r="G216" s="1">
        <v>3</v>
      </c>
      <c r="H216" s="1">
        <v>7</v>
      </c>
      <c r="I216" s="1">
        <v>0.7</v>
      </c>
      <c r="J216" s="1">
        <v>0.7</v>
      </c>
      <c r="K216" s="1">
        <v>0.7</v>
      </c>
      <c r="L216" s="1">
        <v>0.3</v>
      </c>
      <c r="M216" s="1">
        <v>0.4</v>
      </c>
      <c r="N216" s="1">
        <v>0.7</v>
      </c>
    </row>
    <row r="217" s="1" customFormat="1" spans="1:14">
      <c r="A217" s="7">
        <v>940</v>
      </c>
      <c r="B217" s="1">
        <v>940</v>
      </c>
      <c r="C217" s="1">
        <v>0.556201219558716</v>
      </c>
      <c r="D217" s="1">
        <v>0.0879650115966797</v>
      </c>
      <c r="E217" s="1">
        <v>8</v>
      </c>
      <c r="F217" s="1">
        <v>3</v>
      </c>
      <c r="G217" s="1">
        <v>2</v>
      </c>
      <c r="H217" s="1">
        <v>7</v>
      </c>
      <c r="I217" s="1">
        <v>0.8</v>
      </c>
      <c r="J217" s="1">
        <v>0.727272727272727</v>
      </c>
      <c r="K217" s="1">
        <v>0.761904761904762</v>
      </c>
      <c r="L217" s="1">
        <v>0.3</v>
      </c>
      <c r="M217" s="1">
        <v>0.5</v>
      </c>
      <c r="N217" s="1">
        <v>0.75</v>
      </c>
    </row>
    <row r="218" s="1" customFormat="1" spans="1:14">
      <c r="A218" s="7">
        <v>398</v>
      </c>
      <c r="B218" s="1">
        <v>398</v>
      </c>
      <c r="C218" s="1">
        <v>0.556224703788757</v>
      </c>
      <c r="D218" s="1">
        <v>0.0652028322219849</v>
      </c>
      <c r="E218" s="1">
        <v>9</v>
      </c>
      <c r="F218" s="1">
        <v>4</v>
      </c>
      <c r="G218" s="1">
        <v>1</v>
      </c>
      <c r="H218" s="1">
        <v>6</v>
      </c>
      <c r="I218" s="1">
        <v>0.9</v>
      </c>
      <c r="J218" s="1">
        <v>0.692307692307692</v>
      </c>
      <c r="K218" s="1">
        <v>0.782608695652174</v>
      </c>
      <c r="L218" s="1">
        <v>0.4</v>
      </c>
      <c r="M218" s="1">
        <v>0.5</v>
      </c>
      <c r="N218" s="1">
        <v>0.75</v>
      </c>
    </row>
    <row r="219" s="1" customFormat="1" spans="1:14">
      <c r="A219" s="7">
        <v>160</v>
      </c>
      <c r="B219" s="1">
        <v>160</v>
      </c>
      <c r="C219" s="1">
        <v>0.556422591209412</v>
      </c>
      <c r="D219" s="1">
        <v>0.0219850540161133</v>
      </c>
      <c r="E219" s="1">
        <v>9</v>
      </c>
      <c r="F219" s="1">
        <v>2</v>
      </c>
      <c r="G219" s="1">
        <v>1</v>
      </c>
      <c r="H219" s="1">
        <v>8</v>
      </c>
      <c r="I219" s="1">
        <v>0.9</v>
      </c>
      <c r="J219" s="1">
        <v>0.818181818181818</v>
      </c>
      <c r="K219" s="1">
        <v>0.857142857142857</v>
      </c>
      <c r="L219" s="1">
        <v>0.2</v>
      </c>
      <c r="M219" s="1">
        <v>0.7</v>
      </c>
      <c r="N219" s="1">
        <v>0.85</v>
      </c>
    </row>
    <row r="220" s="1" customFormat="1" spans="1:14">
      <c r="A220" s="7">
        <v>416</v>
      </c>
      <c r="B220" s="1">
        <v>416</v>
      </c>
      <c r="C220" s="1">
        <v>0.556687355041504</v>
      </c>
      <c r="D220" s="1">
        <v>0.0478096008300781</v>
      </c>
      <c r="E220" s="1">
        <v>7</v>
      </c>
      <c r="F220" s="1">
        <v>3</v>
      </c>
      <c r="G220" s="1">
        <v>3</v>
      </c>
      <c r="H220" s="1">
        <v>7</v>
      </c>
      <c r="I220" s="1">
        <v>0.7</v>
      </c>
      <c r="J220" s="1">
        <v>0.7</v>
      </c>
      <c r="K220" s="1">
        <v>0.7</v>
      </c>
      <c r="L220" s="1">
        <v>0.3</v>
      </c>
      <c r="M220" s="1">
        <v>0.4</v>
      </c>
      <c r="N220" s="1">
        <v>0.7</v>
      </c>
    </row>
    <row r="221" s="1" customFormat="1" spans="1:14">
      <c r="A221" s="7">
        <v>639</v>
      </c>
      <c r="B221" s="1">
        <v>639</v>
      </c>
      <c r="C221" s="1">
        <v>0.556758880615234</v>
      </c>
      <c r="D221" s="1">
        <v>0.0720405578613281</v>
      </c>
      <c r="E221" s="1">
        <v>8</v>
      </c>
      <c r="F221" s="1">
        <v>2</v>
      </c>
      <c r="G221" s="1">
        <v>2</v>
      </c>
      <c r="H221" s="1">
        <v>8</v>
      </c>
      <c r="I221" s="1">
        <v>0.8</v>
      </c>
      <c r="J221" s="1">
        <v>0.8</v>
      </c>
      <c r="K221" s="1">
        <v>0.8</v>
      </c>
      <c r="L221" s="1">
        <v>0.2</v>
      </c>
      <c r="M221" s="1">
        <v>0.6</v>
      </c>
      <c r="N221" s="1">
        <v>0.8</v>
      </c>
    </row>
    <row r="222" s="1" customFormat="1" spans="1:14">
      <c r="A222" s="7">
        <v>248</v>
      </c>
      <c r="B222" s="1">
        <v>248</v>
      </c>
      <c r="C222" s="1">
        <v>0.556867003440857</v>
      </c>
      <c r="D222" s="1">
        <v>0.15160608291626</v>
      </c>
      <c r="E222" s="1">
        <v>9</v>
      </c>
      <c r="F222" s="1">
        <v>2</v>
      </c>
      <c r="G222" s="1">
        <v>1</v>
      </c>
      <c r="H222" s="1">
        <v>8</v>
      </c>
      <c r="I222" s="1">
        <v>0.9</v>
      </c>
      <c r="J222" s="1">
        <v>0.818181818181818</v>
      </c>
      <c r="K222" s="1">
        <v>0.857142857142857</v>
      </c>
      <c r="L222" s="1">
        <v>0.2</v>
      </c>
      <c r="M222" s="1">
        <v>0.7</v>
      </c>
      <c r="N222" s="1">
        <v>0.85</v>
      </c>
    </row>
    <row r="223" s="1" customFormat="1" spans="1:14">
      <c r="A223" s="7">
        <v>193</v>
      </c>
      <c r="B223" s="1">
        <v>193</v>
      </c>
      <c r="C223" s="1">
        <v>0.556899070739746</v>
      </c>
      <c r="D223" s="1">
        <v>0.0867490768432617</v>
      </c>
      <c r="E223" s="1">
        <v>7</v>
      </c>
      <c r="F223" s="1">
        <v>2</v>
      </c>
      <c r="G223" s="1">
        <v>3</v>
      </c>
      <c r="H223" s="1">
        <v>8</v>
      </c>
      <c r="I223" s="1">
        <v>0.7</v>
      </c>
      <c r="J223" s="1">
        <v>0.777777777777778</v>
      </c>
      <c r="K223" s="1">
        <v>0.736842105263158</v>
      </c>
      <c r="L223" s="1">
        <v>0.2</v>
      </c>
      <c r="M223" s="1">
        <v>0.5</v>
      </c>
      <c r="N223" s="1">
        <v>0.75</v>
      </c>
    </row>
    <row r="224" s="1" customFormat="1" spans="1:14">
      <c r="A224" s="7">
        <v>460</v>
      </c>
      <c r="B224" s="1">
        <v>460</v>
      </c>
      <c r="C224" s="1">
        <v>0.55692195892334</v>
      </c>
      <c r="D224" s="1">
        <v>0.104334115982056</v>
      </c>
      <c r="E224" s="1">
        <v>9</v>
      </c>
      <c r="F224" s="1">
        <v>7</v>
      </c>
      <c r="G224" s="1">
        <v>1</v>
      </c>
      <c r="H224" s="1">
        <v>3</v>
      </c>
      <c r="I224" s="1">
        <v>0.9</v>
      </c>
      <c r="J224" s="1">
        <v>0.5625</v>
      </c>
      <c r="K224" s="1">
        <v>0.692307692307692</v>
      </c>
      <c r="L224" s="1">
        <v>0.7</v>
      </c>
      <c r="M224" s="1">
        <v>0.2</v>
      </c>
      <c r="N224" s="1">
        <v>0.6</v>
      </c>
    </row>
    <row r="225" s="1" customFormat="1" spans="1:14">
      <c r="A225" s="7">
        <v>266</v>
      </c>
      <c r="B225" s="1">
        <v>266</v>
      </c>
      <c r="C225" s="1">
        <v>0.557049751281738</v>
      </c>
      <c r="D225" s="1">
        <v>0.122964262962341</v>
      </c>
      <c r="E225" s="1">
        <v>7</v>
      </c>
      <c r="F225" s="1">
        <v>5</v>
      </c>
      <c r="G225" s="1">
        <v>3</v>
      </c>
      <c r="H225" s="1">
        <v>5</v>
      </c>
      <c r="I225" s="1">
        <v>0.7</v>
      </c>
      <c r="J225" s="1">
        <v>0.583333333333333</v>
      </c>
      <c r="K225" s="1">
        <v>0.636363636363636</v>
      </c>
      <c r="L225" s="1">
        <v>0.5</v>
      </c>
      <c r="M225" s="1">
        <v>0.2</v>
      </c>
      <c r="N225" s="1">
        <v>0.6</v>
      </c>
    </row>
    <row r="226" s="1" customFormat="1" spans="1:14">
      <c r="A226" s="7">
        <v>483</v>
      </c>
      <c r="B226" s="1">
        <v>483</v>
      </c>
      <c r="C226" s="1">
        <v>0.557103157043457</v>
      </c>
      <c r="D226" s="1">
        <v>0.0672715902328491</v>
      </c>
      <c r="E226" s="1">
        <v>9</v>
      </c>
      <c r="F226" s="1">
        <v>6</v>
      </c>
      <c r="G226" s="1">
        <v>1</v>
      </c>
      <c r="H226" s="1">
        <v>4</v>
      </c>
      <c r="I226" s="1">
        <v>0.9</v>
      </c>
      <c r="J226" s="1">
        <v>0.6</v>
      </c>
      <c r="K226" s="1">
        <v>0.72</v>
      </c>
      <c r="L226" s="1">
        <v>0.6</v>
      </c>
      <c r="M226" s="1">
        <v>0.3</v>
      </c>
      <c r="N226" s="1">
        <v>0.65</v>
      </c>
    </row>
    <row r="227" s="1" customFormat="1" spans="1:14">
      <c r="A227" s="7">
        <v>648</v>
      </c>
      <c r="B227" s="1">
        <v>648</v>
      </c>
      <c r="C227" s="1">
        <v>0.55717945098877</v>
      </c>
      <c r="D227" s="1">
        <v>0.155620455741882</v>
      </c>
      <c r="E227" s="1">
        <v>8</v>
      </c>
      <c r="F227" s="1">
        <v>3</v>
      </c>
      <c r="G227" s="1">
        <v>2</v>
      </c>
      <c r="H227" s="1">
        <v>7</v>
      </c>
      <c r="I227" s="1">
        <v>0.8</v>
      </c>
      <c r="J227" s="1">
        <v>0.727272727272727</v>
      </c>
      <c r="K227" s="1">
        <v>0.761904761904762</v>
      </c>
      <c r="L227" s="1">
        <v>0.3</v>
      </c>
      <c r="M227" s="1">
        <v>0.5</v>
      </c>
      <c r="N227" s="1">
        <v>0.75</v>
      </c>
    </row>
    <row r="228" s="1" customFormat="1" spans="1:14">
      <c r="A228" s="7">
        <v>98</v>
      </c>
      <c r="B228" s="1">
        <v>98</v>
      </c>
      <c r="C228" s="1">
        <v>0.557233691215515</v>
      </c>
      <c r="D228" s="1">
        <v>0.0421712398529053</v>
      </c>
      <c r="E228" s="1">
        <v>9</v>
      </c>
      <c r="F228" s="1">
        <v>4</v>
      </c>
      <c r="G228" s="1">
        <v>1</v>
      </c>
      <c r="H228" s="1">
        <v>6</v>
      </c>
      <c r="I228" s="1">
        <v>0.9</v>
      </c>
      <c r="J228" s="1">
        <v>0.692307692307692</v>
      </c>
      <c r="K228" s="1">
        <v>0.782608695652174</v>
      </c>
      <c r="L228" s="1">
        <v>0.4</v>
      </c>
      <c r="M228" s="1">
        <v>0.5</v>
      </c>
      <c r="N228" s="1">
        <v>0.75</v>
      </c>
    </row>
    <row r="229" s="1" customFormat="1" spans="1:14">
      <c r="A229" s="7">
        <v>722</v>
      </c>
      <c r="B229" s="1">
        <v>722</v>
      </c>
      <c r="C229" s="1">
        <v>0.557411074638367</v>
      </c>
      <c r="D229" s="1">
        <v>0.133525133132935</v>
      </c>
      <c r="E229" s="1">
        <v>9</v>
      </c>
      <c r="F229" s="1">
        <v>2</v>
      </c>
      <c r="G229" s="1">
        <v>1</v>
      </c>
      <c r="H229" s="1">
        <v>8</v>
      </c>
      <c r="I229" s="1">
        <v>0.9</v>
      </c>
      <c r="J229" s="1">
        <v>0.818181818181818</v>
      </c>
      <c r="K229" s="1">
        <v>0.857142857142857</v>
      </c>
      <c r="L229" s="1">
        <v>0.2</v>
      </c>
      <c r="M229" s="1">
        <v>0.7</v>
      </c>
      <c r="N229" s="1">
        <v>0.85</v>
      </c>
    </row>
    <row r="230" s="1" customFormat="1" spans="1:14">
      <c r="A230" s="7">
        <v>167</v>
      </c>
      <c r="B230" s="1">
        <v>167</v>
      </c>
      <c r="C230" s="1">
        <v>0.557427287101746</v>
      </c>
      <c r="D230" s="1">
        <v>0.0650427341461182</v>
      </c>
      <c r="E230" s="1">
        <v>8</v>
      </c>
      <c r="F230" s="1">
        <v>3</v>
      </c>
      <c r="G230" s="1">
        <v>2</v>
      </c>
      <c r="H230" s="1">
        <v>7</v>
      </c>
      <c r="I230" s="1">
        <v>0.8</v>
      </c>
      <c r="J230" s="1">
        <v>0.727272727272727</v>
      </c>
      <c r="K230" s="1">
        <v>0.761904761904762</v>
      </c>
      <c r="L230" s="1">
        <v>0.3</v>
      </c>
      <c r="M230" s="1">
        <v>0.5</v>
      </c>
      <c r="N230" s="1">
        <v>0.75</v>
      </c>
    </row>
    <row r="231" s="1" customFormat="1" spans="1:14">
      <c r="A231" s="7">
        <v>304</v>
      </c>
      <c r="B231" s="1">
        <v>304</v>
      </c>
      <c r="C231" s="1">
        <v>0.557525396347046</v>
      </c>
      <c r="D231" s="1">
        <v>0.107261657714844</v>
      </c>
      <c r="E231" s="1">
        <v>9</v>
      </c>
      <c r="F231" s="1">
        <v>3</v>
      </c>
      <c r="G231" s="1">
        <v>1</v>
      </c>
      <c r="H231" s="1">
        <v>7</v>
      </c>
      <c r="I231" s="1">
        <v>0.9</v>
      </c>
      <c r="J231" s="1">
        <v>0.75</v>
      </c>
      <c r="K231" s="1">
        <v>0.818181818181818</v>
      </c>
      <c r="L231" s="1">
        <v>0.3</v>
      </c>
      <c r="M231" s="1">
        <v>0.6</v>
      </c>
      <c r="N231" s="1">
        <v>0.8</v>
      </c>
    </row>
    <row r="232" s="1" customFormat="1" spans="1:14">
      <c r="A232" s="7">
        <v>172</v>
      </c>
      <c r="B232" s="1">
        <v>172</v>
      </c>
      <c r="C232" s="1">
        <v>0.557593464851379</v>
      </c>
      <c r="D232" s="1">
        <v>0.0898880958557129</v>
      </c>
      <c r="E232" s="1">
        <v>8</v>
      </c>
      <c r="F232" s="1">
        <v>4</v>
      </c>
      <c r="G232" s="1">
        <v>2</v>
      </c>
      <c r="H232" s="1">
        <v>6</v>
      </c>
      <c r="I232" s="1">
        <v>0.8</v>
      </c>
      <c r="J232" s="1">
        <v>0.666666666666667</v>
      </c>
      <c r="K232" s="1">
        <v>0.727272727272727</v>
      </c>
      <c r="L232" s="1">
        <v>0.4</v>
      </c>
      <c r="M232" s="1">
        <v>0.4</v>
      </c>
      <c r="N232" s="1">
        <v>0.7</v>
      </c>
    </row>
    <row r="233" s="1" customFormat="1" spans="1:14">
      <c r="A233" s="7">
        <v>228</v>
      </c>
      <c r="B233" s="1">
        <v>228</v>
      </c>
      <c r="C233" s="1">
        <v>0.557615518569946</v>
      </c>
      <c r="D233" s="1">
        <v>0.129617810249329</v>
      </c>
      <c r="E233" s="1">
        <v>8</v>
      </c>
      <c r="F233" s="1">
        <v>7</v>
      </c>
      <c r="G233" s="1">
        <v>2</v>
      </c>
      <c r="H233" s="1">
        <v>3</v>
      </c>
      <c r="I233" s="1">
        <v>0.8</v>
      </c>
      <c r="J233" s="1">
        <v>0.533333333333333</v>
      </c>
      <c r="K233" s="1">
        <v>0.64</v>
      </c>
      <c r="L233" s="1">
        <v>0.7</v>
      </c>
      <c r="M233" s="1">
        <v>0.1</v>
      </c>
      <c r="N233" s="1">
        <v>0.55</v>
      </c>
    </row>
    <row r="234" s="1" customFormat="1" spans="1:14">
      <c r="A234" s="7">
        <v>32</v>
      </c>
      <c r="B234" s="1">
        <v>32</v>
      </c>
      <c r="C234" s="1">
        <v>0.557751655578613</v>
      </c>
      <c r="D234" s="1">
        <v>0.0435653924942017</v>
      </c>
      <c r="E234" s="1">
        <v>9</v>
      </c>
      <c r="F234" s="1">
        <v>1</v>
      </c>
      <c r="G234" s="1">
        <v>1</v>
      </c>
      <c r="H234" s="1">
        <v>9</v>
      </c>
      <c r="I234" s="1">
        <v>0.9</v>
      </c>
      <c r="J234" s="1">
        <v>0.9</v>
      </c>
      <c r="K234" s="1">
        <v>0.9</v>
      </c>
      <c r="L234" s="1">
        <v>0.1</v>
      </c>
      <c r="M234" s="1">
        <v>0.8</v>
      </c>
      <c r="N234" s="1">
        <v>0.9</v>
      </c>
    </row>
    <row r="235" s="1" customFormat="1" spans="1:14">
      <c r="A235" s="7">
        <v>765</v>
      </c>
      <c r="B235" s="1">
        <v>765</v>
      </c>
      <c r="C235" s="1">
        <v>0.557815074920654</v>
      </c>
      <c r="D235" s="1">
        <v>0.176732897758484</v>
      </c>
      <c r="E235" s="1">
        <v>7</v>
      </c>
      <c r="F235" s="1">
        <v>6</v>
      </c>
      <c r="G235" s="1">
        <v>3</v>
      </c>
      <c r="H235" s="1">
        <v>4</v>
      </c>
      <c r="I235" s="1">
        <v>0.7</v>
      </c>
      <c r="J235" s="1">
        <v>0.538461538461539</v>
      </c>
      <c r="K235" s="1">
        <v>0.608695652173913</v>
      </c>
      <c r="L235" s="1">
        <v>0.6</v>
      </c>
      <c r="M235" s="1">
        <v>0.1</v>
      </c>
      <c r="N235" s="1">
        <v>0.55</v>
      </c>
    </row>
    <row r="236" s="1" customFormat="1" spans="1:14">
      <c r="A236" s="7">
        <v>242</v>
      </c>
      <c r="B236" s="1">
        <v>242</v>
      </c>
      <c r="C236" s="1">
        <v>0.557880759239197</v>
      </c>
      <c r="D236" s="1">
        <v>0.0840859413146973</v>
      </c>
      <c r="E236" s="1">
        <v>10</v>
      </c>
      <c r="F236" s="1">
        <v>5</v>
      </c>
      <c r="G236" s="1">
        <v>0</v>
      </c>
      <c r="H236" s="1">
        <v>5</v>
      </c>
      <c r="I236" s="1">
        <v>1</v>
      </c>
      <c r="J236" s="1">
        <v>0.666666666666667</v>
      </c>
      <c r="K236" s="1">
        <v>0.8</v>
      </c>
      <c r="L236" s="1">
        <v>0.5</v>
      </c>
      <c r="M236" s="1">
        <v>0.5</v>
      </c>
      <c r="N236" s="1">
        <v>0.75</v>
      </c>
    </row>
    <row r="237" s="1" customFormat="1" spans="1:14">
      <c r="A237" s="7">
        <v>551</v>
      </c>
      <c r="B237" s="1">
        <v>551</v>
      </c>
      <c r="C237" s="1">
        <v>0.557901859283447</v>
      </c>
      <c r="D237" s="1">
        <v>0.0892291069030762</v>
      </c>
      <c r="E237" s="1">
        <v>10</v>
      </c>
      <c r="F237" s="1">
        <v>4</v>
      </c>
      <c r="G237" s="1">
        <v>0</v>
      </c>
      <c r="H237" s="1">
        <v>6</v>
      </c>
      <c r="I237" s="1">
        <v>1</v>
      </c>
      <c r="J237" s="1">
        <v>0.714285714285714</v>
      </c>
      <c r="K237" s="1">
        <v>0.833333333333333</v>
      </c>
      <c r="L237" s="1">
        <v>0.4</v>
      </c>
      <c r="M237" s="1">
        <v>0.6</v>
      </c>
      <c r="N237" s="1">
        <v>0.8</v>
      </c>
    </row>
    <row r="238" s="1" customFormat="1" spans="1:14">
      <c r="A238" s="7">
        <v>842</v>
      </c>
      <c r="B238" s="1">
        <v>842</v>
      </c>
      <c r="C238" s="1">
        <v>0.55795431137085</v>
      </c>
      <c r="D238" s="1">
        <v>0.0961766242980957</v>
      </c>
      <c r="E238" s="1">
        <v>9</v>
      </c>
      <c r="F238" s="1">
        <v>4</v>
      </c>
      <c r="G238" s="1">
        <v>1</v>
      </c>
      <c r="H238" s="1">
        <v>6</v>
      </c>
      <c r="I238" s="1">
        <v>0.9</v>
      </c>
      <c r="J238" s="1">
        <v>0.692307692307692</v>
      </c>
      <c r="K238" s="1">
        <v>0.782608695652174</v>
      </c>
      <c r="L238" s="1">
        <v>0.4</v>
      </c>
      <c r="M238" s="1">
        <v>0.5</v>
      </c>
      <c r="N238" s="1">
        <v>0.75</v>
      </c>
    </row>
    <row r="239" s="1" customFormat="1" spans="1:14">
      <c r="A239" s="7">
        <v>719</v>
      </c>
      <c r="B239" s="1">
        <v>719</v>
      </c>
      <c r="C239" s="1">
        <v>0.55800187587738</v>
      </c>
      <c r="D239" s="1">
        <v>0.176747798919678</v>
      </c>
      <c r="E239" s="1">
        <v>7</v>
      </c>
      <c r="F239" s="1">
        <v>4</v>
      </c>
      <c r="G239" s="1">
        <v>3</v>
      </c>
      <c r="H239" s="1">
        <v>6</v>
      </c>
      <c r="I239" s="1">
        <v>0.7</v>
      </c>
      <c r="J239" s="1">
        <v>0.636363636363636</v>
      </c>
      <c r="K239" s="1">
        <v>0.666666666666667</v>
      </c>
      <c r="L239" s="1">
        <v>0.4</v>
      </c>
      <c r="M239" s="1">
        <v>0.3</v>
      </c>
      <c r="N239" s="1">
        <v>0.65</v>
      </c>
    </row>
    <row r="240" s="1" customFormat="1" spans="1:14">
      <c r="A240" s="7">
        <v>22</v>
      </c>
      <c r="B240" s="1">
        <v>22</v>
      </c>
      <c r="C240" s="1">
        <v>0.558051943778992</v>
      </c>
      <c r="D240" s="1">
        <v>0.0581455230712891</v>
      </c>
      <c r="E240" s="1">
        <v>10</v>
      </c>
      <c r="F240" s="1">
        <v>2</v>
      </c>
      <c r="G240" s="1">
        <v>0</v>
      </c>
      <c r="H240" s="1">
        <v>8</v>
      </c>
      <c r="I240" s="1">
        <v>1</v>
      </c>
      <c r="J240" s="1">
        <v>0.833333333333333</v>
      </c>
      <c r="K240" s="1">
        <v>0.909090909090909</v>
      </c>
      <c r="L240" s="1">
        <v>0.2</v>
      </c>
      <c r="M240" s="1">
        <v>0.8</v>
      </c>
      <c r="N240" s="1">
        <v>0.9</v>
      </c>
    </row>
    <row r="241" s="1" customFormat="1" spans="1:14">
      <c r="A241" s="7">
        <v>609</v>
      </c>
      <c r="B241" s="1">
        <v>609</v>
      </c>
      <c r="C241" s="1">
        <v>0.558085680007935</v>
      </c>
      <c r="D241" s="1">
        <v>0.0243014097213745</v>
      </c>
      <c r="E241" s="1">
        <v>9</v>
      </c>
      <c r="F241" s="1">
        <v>4</v>
      </c>
      <c r="G241" s="1">
        <v>1</v>
      </c>
      <c r="H241" s="1">
        <v>6</v>
      </c>
      <c r="I241" s="1">
        <v>0.9</v>
      </c>
      <c r="J241" s="1">
        <v>0.692307692307692</v>
      </c>
      <c r="K241" s="1">
        <v>0.782608695652174</v>
      </c>
      <c r="L241" s="1">
        <v>0.4</v>
      </c>
      <c r="M241" s="1">
        <v>0.5</v>
      </c>
      <c r="N241" s="1">
        <v>0.75</v>
      </c>
    </row>
    <row r="242" s="1" customFormat="1" spans="1:14">
      <c r="A242" s="7">
        <v>311</v>
      </c>
      <c r="B242" s="1">
        <v>311</v>
      </c>
      <c r="C242" s="1">
        <v>0.558170199394226</v>
      </c>
      <c r="D242" s="1">
        <v>0.130020976066589</v>
      </c>
      <c r="E242" s="1">
        <v>8</v>
      </c>
      <c r="F242" s="1">
        <v>3</v>
      </c>
      <c r="G242" s="1">
        <v>2</v>
      </c>
      <c r="H242" s="1">
        <v>7</v>
      </c>
      <c r="I242" s="1">
        <v>0.8</v>
      </c>
      <c r="J242" s="1">
        <v>0.727272727272727</v>
      </c>
      <c r="K242" s="1">
        <v>0.761904761904762</v>
      </c>
      <c r="L242" s="1">
        <v>0.3</v>
      </c>
      <c r="M242" s="1">
        <v>0.5</v>
      </c>
      <c r="N242" s="1">
        <v>0.75</v>
      </c>
    </row>
    <row r="243" s="1" customFormat="1" spans="1:14">
      <c r="A243" s="7">
        <v>900</v>
      </c>
      <c r="B243" s="1">
        <v>900</v>
      </c>
      <c r="C243" s="1">
        <v>0.558256268501282</v>
      </c>
      <c r="D243" s="1">
        <v>0.0420918464660645</v>
      </c>
      <c r="E243" s="1">
        <v>9</v>
      </c>
      <c r="F243" s="1">
        <v>5</v>
      </c>
      <c r="G243" s="1">
        <v>1</v>
      </c>
      <c r="H243" s="1">
        <v>5</v>
      </c>
      <c r="I243" s="1">
        <v>0.9</v>
      </c>
      <c r="J243" s="1">
        <v>0.642857142857143</v>
      </c>
      <c r="K243" s="1">
        <v>0.75</v>
      </c>
      <c r="L243" s="1">
        <v>0.5</v>
      </c>
      <c r="M243" s="1">
        <v>0.4</v>
      </c>
      <c r="N243" s="1">
        <v>0.7</v>
      </c>
    </row>
    <row r="244" s="1" customFormat="1" spans="1:14">
      <c r="A244" s="7">
        <v>361</v>
      </c>
      <c r="B244" s="1">
        <v>361</v>
      </c>
      <c r="C244" s="1">
        <v>0.558312773704529</v>
      </c>
      <c r="D244" s="1">
        <v>0.0428614616394043</v>
      </c>
      <c r="E244" s="1">
        <v>9</v>
      </c>
      <c r="F244" s="1">
        <v>4</v>
      </c>
      <c r="G244" s="1">
        <v>1</v>
      </c>
      <c r="H244" s="1">
        <v>6</v>
      </c>
      <c r="I244" s="1">
        <v>0.9</v>
      </c>
      <c r="J244" s="1">
        <v>0.692307692307692</v>
      </c>
      <c r="K244" s="1">
        <v>0.782608695652174</v>
      </c>
      <c r="L244" s="1">
        <v>0.4</v>
      </c>
      <c r="M244" s="1">
        <v>0.5</v>
      </c>
      <c r="N244" s="1">
        <v>0.75</v>
      </c>
    </row>
    <row r="245" s="1" customFormat="1" spans="1:14">
      <c r="A245" s="7">
        <v>151</v>
      </c>
      <c r="B245" s="1">
        <v>151</v>
      </c>
      <c r="C245" s="1">
        <v>0.558318972587585</v>
      </c>
      <c r="D245" s="1">
        <v>0.092284083366394</v>
      </c>
      <c r="E245" s="1">
        <v>10</v>
      </c>
      <c r="F245" s="1">
        <v>4</v>
      </c>
      <c r="G245" s="1">
        <v>0</v>
      </c>
      <c r="H245" s="1">
        <v>6</v>
      </c>
      <c r="I245" s="1">
        <v>1</v>
      </c>
      <c r="J245" s="1">
        <v>0.714285714285714</v>
      </c>
      <c r="K245" s="1">
        <v>0.833333333333333</v>
      </c>
      <c r="L245" s="1">
        <v>0.4</v>
      </c>
      <c r="M245" s="1">
        <v>0.6</v>
      </c>
      <c r="N245" s="1">
        <v>0.8</v>
      </c>
    </row>
    <row r="246" s="1" customFormat="1" spans="1:14">
      <c r="A246" s="7">
        <v>586</v>
      </c>
      <c r="B246" s="1">
        <v>586</v>
      </c>
      <c r="C246" s="1">
        <v>0.55849027633667</v>
      </c>
      <c r="D246" s="1">
        <v>0.065953254699707</v>
      </c>
      <c r="E246" s="1">
        <v>9</v>
      </c>
      <c r="F246" s="1">
        <v>2</v>
      </c>
      <c r="G246" s="1">
        <v>1</v>
      </c>
      <c r="H246" s="1">
        <v>8</v>
      </c>
      <c r="I246" s="1">
        <v>0.9</v>
      </c>
      <c r="J246" s="1">
        <v>0.818181818181818</v>
      </c>
      <c r="K246" s="1">
        <v>0.857142857142857</v>
      </c>
      <c r="L246" s="1">
        <v>0.2</v>
      </c>
      <c r="M246" s="1">
        <v>0.7</v>
      </c>
      <c r="N246" s="1">
        <v>0.85</v>
      </c>
    </row>
    <row r="247" s="1" customFormat="1" spans="1:14">
      <c r="A247" s="7">
        <v>562</v>
      </c>
      <c r="B247" s="1">
        <v>562</v>
      </c>
      <c r="C247" s="1">
        <v>0.558523774147034</v>
      </c>
      <c r="D247" s="1">
        <v>0.0971460342407227</v>
      </c>
      <c r="E247" s="1">
        <v>10</v>
      </c>
      <c r="F247" s="1">
        <v>6</v>
      </c>
      <c r="G247" s="1">
        <v>0</v>
      </c>
      <c r="H247" s="1">
        <v>4</v>
      </c>
      <c r="I247" s="1">
        <v>1</v>
      </c>
      <c r="J247" s="1">
        <v>0.625</v>
      </c>
      <c r="K247" s="1">
        <v>0.769230769230769</v>
      </c>
      <c r="L247" s="1">
        <v>0.6</v>
      </c>
      <c r="M247" s="1">
        <v>0.4</v>
      </c>
      <c r="N247" s="1">
        <v>0.7</v>
      </c>
    </row>
    <row r="248" s="1" customFormat="1" spans="1:14">
      <c r="A248" s="7">
        <v>966</v>
      </c>
      <c r="B248" s="1">
        <v>966</v>
      </c>
      <c r="C248" s="1">
        <v>0.558695793151855</v>
      </c>
      <c r="D248" s="1">
        <v>0.0615495443344116</v>
      </c>
      <c r="E248" s="1">
        <v>8</v>
      </c>
      <c r="F248" s="1">
        <v>7</v>
      </c>
      <c r="G248" s="1">
        <v>2</v>
      </c>
      <c r="H248" s="1">
        <v>3</v>
      </c>
      <c r="I248" s="1">
        <v>0.8</v>
      </c>
      <c r="J248" s="1">
        <v>0.533333333333333</v>
      </c>
      <c r="K248" s="1">
        <v>0.64</v>
      </c>
      <c r="L248" s="1">
        <v>0.7</v>
      </c>
      <c r="M248" s="1">
        <v>0.1</v>
      </c>
      <c r="N248" s="1">
        <v>0.55</v>
      </c>
    </row>
    <row r="249" s="1" customFormat="1" spans="1:14">
      <c r="A249" s="7">
        <v>736</v>
      </c>
      <c r="B249" s="1">
        <v>736</v>
      </c>
      <c r="C249" s="1">
        <v>0.558700561523437</v>
      </c>
      <c r="D249" s="1">
        <v>0.0735324621200562</v>
      </c>
      <c r="E249" s="1">
        <v>9</v>
      </c>
      <c r="F249" s="1">
        <v>5</v>
      </c>
      <c r="G249" s="1">
        <v>1</v>
      </c>
      <c r="H249" s="1">
        <v>5</v>
      </c>
      <c r="I249" s="1">
        <v>0.9</v>
      </c>
      <c r="J249" s="1">
        <v>0.642857142857143</v>
      </c>
      <c r="K249" s="1">
        <v>0.75</v>
      </c>
      <c r="L249" s="1">
        <v>0.5</v>
      </c>
      <c r="M249" s="1">
        <v>0.4</v>
      </c>
      <c r="N249" s="1">
        <v>0.7</v>
      </c>
    </row>
    <row r="250" s="1" customFormat="1" spans="1:14">
      <c r="A250" s="7">
        <v>525</v>
      </c>
      <c r="B250" s="1">
        <v>525</v>
      </c>
      <c r="C250" s="1">
        <v>0.558811664581299</v>
      </c>
      <c r="D250" s="1">
        <v>0.0872689485549927</v>
      </c>
      <c r="E250" s="1">
        <v>9</v>
      </c>
      <c r="F250" s="1">
        <v>6</v>
      </c>
      <c r="G250" s="1">
        <v>1</v>
      </c>
      <c r="H250" s="1">
        <v>4</v>
      </c>
      <c r="I250" s="1">
        <v>0.9</v>
      </c>
      <c r="J250" s="1">
        <v>0.6</v>
      </c>
      <c r="K250" s="1">
        <v>0.72</v>
      </c>
      <c r="L250" s="1">
        <v>0.6</v>
      </c>
      <c r="M250" s="1">
        <v>0.3</v>
      </c>
      <c r="N250" s="1">
        <v>0.65</v>
      </c>
    </row>
    <row r="251" s="1" customFormat="1" spans="1:14">
      <c r="A251" s="7">
        <v>82</v>
      </c>
      <c r="B251" s="1">
        <v>82</v>
      </c>
      <c r="C251" s="1">
        <v>0.558902621269226</v>
      </c>
      <c r="D251" s="1">
        <v>0.124099373817444</v>
      </c>
      <c r="E251" s="1">
        <v>9</v>
      </c>
      <c r="F251" s="1">
        <v>2</v>
      </c>
      <c r="G251" s="1">
        <v>1</v>
      </c>
      <c r="H251" s="1">
        <v>8</v>
      </c>
      <c r="I251" s="1">
        <v>0.9</v>
      </c>
      <c r="J251" s="1">
        <v>0.818181818181818</v>
      </c>
      <c r="K251" s="1">
        <v>0.857142857142857</v>
      </c>
      <c r="L251" s="1">
        <v>0.2</v>
      </c>
      <c r="M251" s="1">
        <v>0.7</v>
      </c>
      <c r="N251" s="1">
        <v>0.85</v>
      </c>
    </row>
    <row r="252" s="1" customFormat="1" spans="1:14">
      <c r="A252" s="7">
        <v>812</v>
      </c>
      <c r="B252" s="1">
        <v>812</v>
      </c>
      <c r="C252" s="1">
        <v>0.558980822563171</v>
      </c>
      <c r="D252" s="1">
        <v>0.131692171096802</v>
      </c>
      <c r="E252" s="1">
        <v>9</v>
      </c>
      <c r="F252" s="1">
        <v>7</v>
      </c>
      <c r="G252" s="1">
        <v>1</v>
      </c>
      <c r="H252" s="1">
        <v>3</v>
      </c>
      <c r="I252" s="1">
        <v>0.9</v>
      </c>
      <c r="J252" s="1">
        <v>0.5625</v>
      </c>
      <c r="K252" s="1">
        <v>0.692307692307692</v>
      </c>
      <c r="L252" s="1">
        <v>0.7</v>
      </c>
      <c r="M252" s="1">
        <v>0.2</v>
      </c>
      <c r="N252" s="1">
        <v>0.6</v>
      </c>
    </row>
    <row r="253" s="1" customFormat="1" spans="1:14">
      <c r="A253" s="7">
        <v>268</v>
      </c>
      <c r="B253" s="1">
        <v>268</v>
      </c>
      <c r="C253" s="1">
        <v>0.559099912643433</v>
      </c>
      <c r="D253" s="1">
        <v>0.0859562158584595</v>
      </c>
      <c r="E253" s="1">
        <v>8</v>
      </c>
      <c r="F253" s="1">
        <v>5</v>
      </c>
      <c r="G253" s="1">
        <v>2</v>
      </c>
      <c r="H253" s="1">
        <v>5</v>
      </c>
      <c r="I253" s="1">
        <v>0.8</v>
      </c>
      <c r="J253" s="1">
        <v>0.615384615384615</v>
      </c>
      <c r="K253" s="1">
        <v>0.695652173913043</v>
      </c>
      <c r="L253" s="1">
        <v>0.5</v>
      </c>
      <c r="M253" s="1">
        <v>0.3</v>
      </c>
      <c r="N253" s="1">
        <v>0.65</v>
      </c>
    </row>
    <row r="254" s="1" customFormat="1" spans="1:14">
      <c r="A254" s="7">
        <v>697</v>
      </c>
      <c r="B254" s="1">
        <v>697</v>
      </c>
      <c r="C254" s="1">
        <v>0.559269785881042</v>
      </c>
      <c r="D254" s="1">
        <v>0.0718083381652832</v>
      </c>
      <c r="E254" s="1">
        <v>9</v>
      </c>
      <c r="F254" s="1">
        <v>3</v>
      </c>
      <c r="G254" s="1">
        <v>1</v>
      </c>
      <c r="H254" s="1">
        <v>7</v>
      </c>
      <c r="I254" s="1">
        <v>0.9</v>
      </c>
      <c r="J254" s="1">
        <v>0.75</v>
      </c>
      <c r="K254" s="1">
        <v>0.818181818181818</v>
      </c>
      <c r="L254" s="1">
        <v>0.3</v>
      </c>
      <c r="M254" s="1">
        <v>0.6</v>
      </c>
      <c r="N254" s="1">
        <v>0.8</v>
      </c>
    </row>
    <row r="255" s="1" customFormat="1" spans="1:14">
      <c r="A255" s="7">
        <v>317</v>
      </c>
      <c r="B255" s="1">
        <v>317</v>
      </c>
      <c r="C255" s="1">
        <v>0.559309482574463</v>
      </c>
      <c r="D255" s="1">
        <v>0.135785937309265</v>
      </c>
      <c r="E255" s="1">
        <v>7</v>
      </c>
      <c r="F255" s="1">
        <v>4</v>
      </c>
      <c r="G255" s="1">
        <v>3</v>
      </c>
      <c r="H255" s="1">
        <v>6</v>
      </c>
      <c r="I255" s="1">
        <v>0.7</v>
      </c>
      <c r="J255" s="1">
        <v>0.636363636363636</v>
      </c>
      <c r="K255" s="1">
        <v>0.666666666666667</v>
      </c>
      <c r="L255" s="1">
        <v>0.4</v>
      </c>
      <c r="M255" s="1">
        <v>0.3</v>
      </c>
      <c r="N255" s="1">
        <v>0.65</v>
      </c>
    </row>
    <row r="256" s="1" customFormat="1" spans="1:14">
      <c r="A256" s="7">
        <v>45</v>
      </c>
      <c r="B256" s="1">
        <v>45</v>
      </c>
      <c r="C256" s="1">
        <v>0.559455752372742</v>
      </c>
      <c r="D256" s="1">
        <v>0.0544650554656982</v>
      </c>
      <c r="E256" s="1">
        <v>10</v>
      </c>
      <c r="F256" s="1">
        <v>3</v>
      </c>
      <c r="G256" s="1">
        <v>0</v>
      </c>
      <c r="H256" s="1">
        <v>7</v>
      </c>
      <c r="I256" s="1">
        <v>1</v>
      </c>
      <c r="J256" s="1">
        <v>0.769230769230769</v>
      </c>
      <c r="K256" s="1">
        <v>0.869565217391304</v>
      </c>
      <c r="L256" s="1">
        <v>0.3</v>
      </c>
      <c r="M256" s="1">
        <v>0.7</v>
      </c>
      <c r="N256" s="1">
        <v>0.85</v>
      </c>
    </row>
    <row r="257" s="1" customFormat="1" spans="1:14">
      <c r="A257" s="7">
        <v>973</v>
      </c>
      <c r="B257" s="1">
        <v>973</v>
      </c>
      <c r="C257" s="1">
        <v>0.559474110603333</v>
      </c>
      <c r="D257" s="1">
        <v>0.0873973369598389</v>
      </c>
      <c r="E257" s="1">
        <v>10</v>
      </c>
      <c r="F257" s="1">
        <v>2</v>
      </c>
      <c r="G257" s="1">
        <v>0</v>
      </c>
      <c r="H257" s="1">
        <v>8</v>
      </c>
      <c r="I257" s="1">
        <v>1</v>
      </c>
      <c r="J257" s="1">
        <v>0.833333333333333</v>
      </c>
      <c r="K257" s="1">
        <v>0.909090909090909</v>
      </c>
      <c r="L257" s="1">
        <v>0.2</v>
      </c>
      <c r="M257" s="1">
        <v>0.8</v>
      </c>
      <c r="N257" s="1">
        <v>0.9</v>
      </c>
    </row>
    <row r="258" s="1" customFormat="1" spans="1:14">
      <c r="A258" s="7">
        <v>491</v>
      </c>
      <c r="B258" s="1">
        <v>491</v>
      </c>
      <c r="C258" s="1">
        <v>0.559697151184082</v>
      </c>
      <c r="D258" s="1">
        <v>0.0465866327285767</v>
      </c>
      <c r="E258" s="1">
        <v>10</v>
      </c>
      <c r="F258" s="1">
        <v>6</v>
      </c>
      <c r="G258" s="1">
        <v>0</v>
      </c>
      <c r="H258" s="1">
        <v>4</v>
      </c>
      <c r="I258" s="1">
        <v>1</v>
      </c>
      <c r="J258" s="1">
        <v>0.625</v>
      </c>
      <c r="K258" s="1">
        <v>0.769230769230769</v>
      </c>
      <c r="L258" s="1">
        <v>0.6</v>
      </c>
      <c r="M258" s="1">
        <v>0.4</v>
      </c>
      <c r="N258" s="1">
        <v>0.7</v>
      </c>
    </row>
    <row r="259" s="1" customFormat="1" spans="1:14">
      <c r="A259" s="7">
        <v>875</v>
      </c>
      <c r="B259" s="1">
        <v>875</v>
      </c>
      <c r="C259" s="1">
        <v>0.559751987457275</v>
      </c>
      <c r="D259" s="1">
        <v>0.14098048210144</v>
      </c>
      <c r="E259" s="1">
        <v>9</v>
      </c>
      <c r="F259" s="1">
        <v>6</v>
      </c>
      <c r="G259" s="1">
        <v>1</v>
      </c>
      <c r="H259" s="1">
        <v>4</v>
      </c>
      <c r="I259" s="1">
        <v>0.9</v>
      </c>
      <c r="J259" s="1">
        <v>0.6</v>
      </c>
      <c r="K259" s="1">
        <v>0.72</v>
      </c>
      <c r="L259" s="1">
        <v>0.6</v>
      </c>
      <c r="M259" s="1">
        <v>0.3</v>
      </c>
      <c r="N259" s="1">
        <v>0.65</v>
      </c>
    </row>
    <row r="260" s="1" customFormat="1" spans="1:14">
      <c r="A260" s="7">
        <v>538</v>
      </c>
      <c r="B260" s="1">
        <v>538</v>
      </c>
      <c r="C260" s="1">
        <v>0.559895634651184</v>
      </c>
      <c r="D260" s="1">
        <v>0.154874205589294</v>
      </c>
      <c r="E260" s="1">
        <v>9</v>
      </c>
      <c r="F260" s="1">
        <v>2</v>
      </c>
      <c r="G260" s="1">
        <v>1</v>
      </c>
      <c r="H260" s="1">
        <v>8</v>
      </c>
      <c r="I260" s="1">
        <v>0.9</v>
      </c>
      <c r="J260" s="1">
        <v>0.818181818181818</v>
      </c>
      <c r="K260" s="1">
        <v>0.857142857142857</v>
      </c>
      <c r="L260" s="1">
        <v>0.2</v>
      </c>
      <c r="M260" s="1">
        <v>0.7</v>
      </c>
      <c r="N260" s="1">
        <v>0.85</v>
      </c>
    </row>
    <row r="261" s="1" customFormat="1" spans="1:14">
      <c r="A261" s="7">
        <v>52</v>
      </c>
      <c r="B261" s="1">
        <v>52</v>
      </c>
      <c r="C261" s="1">
        <v>0.559979438781738</v>
      </c>
      <c r="D261" s="1">
        <v>0.0694026947021484</v>
      </c>
      <c r="E261" s="1">
        <v>10</v>
      </c>
      <c r="F261" s="1">
        <v>4</v>
      </c>
      <c r="G261" s="1">
        <v>0</v>
      </c>
      <c r="H261" s="1">
        <v>6</v>
      </c>
      <c r="I261" s="1">
        <v>1</v>
      </c>
      <c r="J261" s="1">
        <v>0.714285714285714</v>
      </c>
      <c r="K261" s="1">
        <v>0.833333333333333</v>
      </c>
      <c r="L261" s="1">
        <v>0.4</v>
      </c>
      <c r="M261" s="1">
        <v>0.6</v>
      </c>
      <c r="N261" s="1">
        <v>0.8</v>
      </c>
    </row>
    <row r="262" s="1" customFormat="1" spans="1:14">
      <c r="A262" s="7">
        <v>5</v>
      </c>
      <c r="B262" s="1">
        <v>5</v>
      </c>
      <c r="C262" s="1">
        <v>0.560086011886597</v>
      </c>
      <c r="D262" s="1">
        <v>0.0383433103561401</v>
      </c>
      <c r="E262" s="1">
        <v>8</v>
      </c>
      <c r="F262" s="1">
        <v>4</v>
      </c>
      <c r="G262" s="1">
        <v>2</v>
      </c>
      <c r="H262" s="1">
        <v>6</v>
      </c>
      <c r="I262" s="1">
        <v>0.8</v>
      </c>
      <c r="J262" s="1">
        <v>0.666666666666667</v>
      </c>
      <c r="K262" s="1">
        <v>0.727272727272727</v>
      </c>
      <c r="L262" s="1">
        <v>0.4</v>
      </c>
      <c r="M262" s="1">
        <v>0.4</v>
      </c>
      <c r="N262" s="1">
        <v>0.7</v>
      </c>
    </row>
    <row r="263" s="1" customFormat="1" spans="1:14">
      <c r="A263" s="7">
        <v>385</v>
      </c>
      <c r="B263" s="1">
        <v>385</v>
      </c>
      <c r="C263" s="1">
        <v>0.560110569000244</v>
      </c>
      <c r="D263" s="1">
        <v>0.0777961015701294</v>
      </c>
      <c r="E263" s="1">
        <v>9</v>
      </c>
      <c r="F263" s="1">
        <v>3</v>
      </c>
      <c r="G263" s="1">
        <v>1</v>
      </c>
      <c r="H263" s="1">
        <v>7</v>
      </c>
      <c r="I263" s="1">
        <v>0.9</v>
      </c>
      <c r="J263" s="1">
        <v>0.75</v>
      </c>
      <c r="K263" s="1">
        <v>0.818181818181818</v>
      </c>
      <c r="L263" s="1">
        <v>0.3</v>
      </c>
      <c r="M263" s="1">
        <v>0.6</v>
      </c>
      <c r="N263" s="1">
        <v>0.8</v>
      </c>
    </row>
    <row r="264" s="1" customFormat="1" spans="1:14">
      <c r="A264" s="7">
        <v>672</v>
      </c>
      <c r="B264" s="1">
        <v>672</v>
      </c>
      <c r="C264" s="1">
        <v>0.560165882110596</v>
      </c>
      <c r="D264" s="1">
        <v>0.0761356353759766</v>
      </c>
      <c r="E264" s="1">
        <v>9</v>
      </c>
      <c r="F264" s="1">
        <v>2</v>
      </c>
      <c r="G264" s="1">
        <v>1</v>
      </c>
      <c r="H264" s="1">
        <v>8</v>
      </c>
      <c r="I264" s="1">
        <v>0.9</v>
      </c>
      <c r="J264" s="1">
        <v>0.818181818181818</v>
      </c>
      <c r="K264" s="1">
        <v>0.857142857142857</v>
      </c>
      <c r="L264" s="1">
        <v>0.2</v>
      </c>
      <c r="M264" s="1">
        <v>0.7</v>
      </c>
      <c r="N264" s="1">
        <v>0.85</v>
      </c>
    </row>
    <row r="265" s="1" customFormat="1" spans="1:14">
      <c r="A265" s="7">
        <v>300</v>
      </c>
      <c r="B265" s="1">
        <v>300</v>
      </c>
      <c r="C265" s="1">
        <v>0.560271143913269</v>
      </c>
      <c r="D265" s="1">
        <v>0.151661396026611</v>
      </c>
      <c r="E265" s="1">
        <v>9</v>
      </c>
      <c r="F265" s="1">
        <v>5</v>
      </c>
      <c r="G265" s="1">
        <v>1</v>
      </c>
      <c r="H265" s="1">
        <v>5</v>
      </c>
      <c r="I265" s="1">
        <v>0.9</v>
      </c>
      <c r="J265" s="1">
        <v>0.642857142857143</v>
      </c>
      <c r="K265" s="1">
        <v>0.75</v>
      </c>
      <c r="L265" s="1">
        <v>0.5</v>
      </c>
      <c r="M265" s="1">
        <v>0.4</v>
      </c>
      <c r="N265" s="1">
        <v>0.7</v>
      </c>
    </row>
    <row r="266" s="1" customFormat="1" spans="1:14">
      <c r="A266" s="7">
        <v>125</v>
      </c>
      <c r="B266" s="1">
        <v>125</v>
      </c>
      <c r="C266" s="1">
        <v>0.560636758804321</v>
      </c>
      <c r="D266" s="1">
        <v>0.118411660194397</v>
      </c>
      <c r="E266" s="1">
        <v>7</v>
      </c>
      <c r="F266" s="1">
        <v>6</v>
      </c>
      <c r="G266" s="1">
        <v>3</v>
      </c>
      <c r="H266" s="1">
        <v>4</v>
      </c>
      <c r="I266" s="1">
        <v>0.7</v>
      </c>
      <c r="J266" s="1">
        <v>0.538461538461539</v>
      </c>
      <c r="K266" s="1">
        <v>0.608695652173913</v>
      </c>
      <c r="L266" s="1">
        <v>0.6</v>
      </c>
      <c r="M266" s="1">
        <v>0.1</v>
      </c>
      <c r="N266" s="1">
        <v>0.55</v>
      </c>
    </row>
    <row r="267" s="1" customFormat="1" spans="1:14">
      <c r="A267" s="7">
        <v>412</v>
      </c>
      <c r="B267" s="1">
        <v>412</v>
      </c>
      <c r="C267" s="1">
        <v>0.560799717903137</v>
      </c>
      <c r="D267" s="1">
        <v>0.0678319931030273</v>
      </c>
      <c r="E267" s="1">
        <v>6</v>
      </c>
      <c r="F267" s="1">
        <v>4</v>
      </c>
      <c r="G267" s="1">
        <v>4</v>
      </c>
      <c r="H267" s="1">
        <v>6</v>
      </c>
      <c r="I267" s="1">
        <v>0.6</v>
      </c>
      <c r="J267" s="1">
        <v>0.6</v>
      </c>
      <c r="K267" s="1">
        <v>0.6</v>
      </c>
      <c r="L267" s="1">
        <v>0.4</v>
      </c>
      <c r="M267" s="1">
        <v>0.2</v>
      </c>
      <c r="N267" s="1">
        <v>0.6</v>
      </c>
    </row>
    <row r="268" s="1" customFormat="1" spans="1:14">
      <c r="A268" s="7">
        <v>867</v>
      </c>
      <c r="B268" s="1">
        <v>867</v>
      </c>
      <c r="C268" s="1">
        <v>0.561114549636841</v>
      </c>
      <c r="D268" s="1">
        <v>0.101944804191589</v>
      </c>
      <c r="E268" s="1">
        <v>8</v>
      </c>
      <c r="F268" s="1">
        <v>4</v>
      </c>
      <c r="G268" s="1">
        <v>2</v>
      </c>
      <c r="H268" s="1">
        <v>6</v>
      </c>
      <c r="I268" s="1">
        <v>0.8</v>
      </c>
      <c r="J268" s="1">
        <v>0.666666666666667</v>
      </c>
      <c r="K268" s="1">
        <v>0.727272727272727</v>
      </c>
      <c r="L268" s="1">
        <v>0.4</v>
      </c>
      <c r="M268" s="1">
        <v>0.4</v>
      </c>
      <c r="N268" s="1">
        <v>0.7</v>
      </c>
    </row>
    <row r="269" s="1" customFormat="1" spans="1:14">
      <c r="A269" s="7">
        <v>513</v>
      </c>
      <c r="B269" s="1">
        <v>513</v>
      </c>
      <c r="C269" s="1">
        <v>0.561291098594666</v>
      </c>
      <c r="D269" s="1">
        <v>0.0966243743896484</v>
      </c>
      <c r="E269" s="1">
        <v>9</v>
      </c>
      <c r="F269" s="1">
        <v>5</v>
      </c>
      <c r="G269" s="1">
        <v>1</v>
      </c>
      <c r="H269" s="1">
        <v>5</v>
      </c>
      <c r="I269" s="1">
        <v>0.9</v>
      </c>
      <c r="J269" s="1">
        <v>0.642857142857143</v>
      </c>
      <c r="K269" s="1">
        <v>0.75</v>
      </c>
      <c r="L269" s="1">
        <v>0.5</v>
      </c>
      <c r="M269" s="1">
        <v>0.4</v>
      </c>
      <c r="N269" s="1">
        <v>0.7</v>
      </c>
    </row>
    <row r="270" s="1" customFormat="1" spans="1:14">
      <c r="A270" s="7">
        <v>440</v>
      </c>
      <c r="B270" s="1">
        <v>440</v>
      </c>
      <c r="C270" s="1">
        <v>0.561375141143799</v>
      </c>
      <c r="D270" s="1">
        <v>0.0541908740997315</v>
      </c>
      <c r="E270" s="1">
        <v>9</v>
      </c>
      <c r="F270" s="1">
        <v>6</v>
      </c>
      <c r="G270" s="1">
        <v>1</v>
      </c>
      <c r="H270" s="1">
        <v>4</v>
      </c>
      <c r="I270" s="1">
        <v>0.9</v>
      </c>
      <c r="J270" s="1">
        <v>0.6</v>
      </c>
      <c r="K270" s="1">
        <v>0.72</v>
      </c>
      <c r="L270" s="1">
        <v>0.6</v>
      </c>
      <c r="M270" s="1">
        <v>0.3</v>
      </c>
      <c r="N270" s="1">
        <v>0.65</v>
      </c>
    </row>
    <row r="271" s="1" customFormat="1" spans="1:14">
      <c r="A271" s="7">
        <v>947</v>
      </c>
      <c r="B271" s="1">
        <v>947</v>
      </c>
      <c r="C271" s="1">
        <v>0.561380505561829</v>
      </c>
      <c r="D271" s="1">
        <v>0.00472700595855713</v>
      </c>
      <c r="E271" s="1">
        <v>8</v>
      </c>
      <c r="F271" s="1">
        <v>4</v>
      </c>
      <c r="G271" s="1">
        <v>2</v>
      </c>
      <c r="H271" s="1">
        <v>6</v>
      </c>
      <c r="I271" s="1">
        <v>0.8</v>
      </c>
      <c r="J271" s="1">
        <v>0.666666666666667</v>
      </c>
      <c r="K271" s="1">
        <v>0.727272727272727</v>
      </c>
      <c r="L271" s="1">
        <v>0.4</v>
      </c>
      <c r="M271" s="1">
        <v>0.4</v>
      </c>
      <c r="N271" s="1">
        <v>0.7</v>
      </c>
    </row>
    <row r="272" s="1" customFormat="1" spans="1:14">
      <c r="A272" s="7">
        <v>818</v>
      </c>
      <c r="B272" s="1">
        <v>818</v>
      </c>
      <c r="C272" s="1">
        <v>0.561458468437195</v>
      </c>
      <c r="D272" s="1">
        <v>0.124785542488098</v>
      </c>
      <c r="E272" s="1">
        <v>8</v>
      </c>
      <c r="F272" s="1">
        <v>6</v>
      </c>
      <c r="G272" s="1">
        <v>2</v>
      </c>
      <c r="H272" s="1">
        <v>4</v>
      </c>
      <c r="I272" s="1">
        <v>0.8</v>
      </c>
      <c r="J272" s="1">
        <v>0.571428571428572</v>
      </c>
      <c r="K272" s="1">
        <v>0.666666666666667</v>
      </c>
      <c r="L272" s="1">
        <v>0.6</v>
      </c>
      <c r="M272" s="1">
        <v>0.2</v>
      </c>
      <c r="N272" s="1">
        <v>0.6</v>
      </c>
    </row>
    <row r="273" s="1" customFormat="1" spans="1:14">
      <c r="A273" s="7">
        <v>605</v>
      </c>
      <c r="B273" s="1">
        <v>605</v>
      </c>
      <c r="C273" s="1">
        <v>0.561479806900024</v>
      </c>
      <c r="D273" s="1">
        <v>0.0953419208526611</v>
      </c>
      <c r="E273" s="1">
        <v>8</v>
      </c>
      <c r="F273" s="1">
        <v>5</v>
      </c>
      <c r="G273" s="1">
        <v>2</v>
      </c>
      <c r="H273" s="1">
        <v>5</v>
      </c>
      <c r="I273" s="1">
        <v>0.8</v>
      </c>
      <c r="J273" s="1">
        <v>0.615384615384615</v>
      </c>
      <c r="K273" s="1">
        <v>0.695652173913043</v>
      </c>
      <c r="L273" s="1">
        <v>0.5</v>
      </c>
      <c r="M273" s="1">
        <v>0.3</v>
      </c>
      <c r="N273" s="1">
        <v>0.65</v>
      </c>
    </row>
    <row r="274" s="1" customFormat="1" spans="1:14">
      <c r="A274" s="7">
        <v>544</v>
      </c>
      <c r="B274" s="1">
        <v>544</v>
      </c>
      <c r="C274" s="1">
        <v>0.56170654296875</v>
      </c>
      <c r="D274" s="1">
        <v>0.10379946231842</v>
      </c>
      <c r="E274" s="1">
        <v>7</v>
      </c>
      <c r="F274" s="1">
        <v>6</v>
      </c>
      <c r="G274" s="1">
        <v>3</v>
      </c>
      <c r="H274" s="1">
        <v>4</v>
      </c>
      <c r="I274" s="1">
        <v>0.7</v>
      </c>
      <c r="J274" s="1">
        <v>0.538461538461539</v>
      </c>
      <c r="K274" s="1">
        <v>0.608695652173913</v>
      </c>
      <c r="L274" s="1">
        <v>0.6</v>
      </c>
      <c r="M274" s="1">
        <v>0.1</v>
      </c>
      <c r="N274" s="1">
        <v>0.55</v>
      </c>
    </row>
    <row r="275" s="1" customFormat="1" spans="1:14">
      <c r="A275" s="7">
        <v>563</v>
      </c>
      <c r="B275" s="1">
        <v>563</v>
      </c>
      <c r="C275" s="1">
        <v>0.56191873550415</v>
      </c>
      <c r="D275" s="1">
        <v>0.101937055587769</v>
      </c>
      <c r="E275" s="1">
        <v>7</v>
      </c>
      <c r="F275" s="1">
        <v>4</v>
      </c>
      <c r="G275" s="1">
        <v>3</v>
      </c>
      <c r="H275" s="1">
        <v>6</v>
      </c>
      <c r="I275" s="1">
        <v>0.7</v>
      </c>
      <c r="J275" s="1">
        <v>0.636363636363636</v>
      </c>
      <c r="K275" s="1">
        <v>0.666666666666667</v>
      </c>
      <c r="L275" s="1">
        <v>0.4</v>
      </c>
      <c r="M275" s="1">
        <v>0.3</v>
      </c>
      <c r="N275" s="1">
        <v>0.65</v>
      </c>
    </row>
    <row r="276" s="1" customFormat="1" spans="1:14">
      <c r="A276" s="7">
        <v>808</v>
      </c>
      <c r="B276" s="1">
        <v>808</v>
      </c>
      <c r="C276" s="1">
        <v>0.562210917472839</v>
      </c>
      <c r="D276" s="1">
        <v>0.0367186069488525</v>
      </c>
      <c r="E276" s="1">
        <v>10</v>
      </c>
      <c r="F276" s="1">
        <v>4</v>
      </c>
      <c r="G276" s="1">
        <v>0</v>
      </c>
      <c r="H276" s="1">
        <v>6</v>
      </c>
      <c r="I276" s="1">
        <v>1</v>
      </c>
      <c r="J276" s="1">
        <v>0.714285714285714</v>
      </c>
      <c r="K276" s="1">
        <v>0.833333333333333</v>
      </c>
      <c r="L276" s="1">
        <v>0.4</v>
      </c>
      <c r="M276" s="1">
        <v>0.6</v>
      </c>
      <c r="N276" s="1">
        <v>0.8</v>
      </c>
    </row>
    <row r="277" s="1" customFormat="1" spans="1:14">
      <c r="A277" s="7">
        <v>122</v>
      </c>
      <c r="B277" s="1">
        <v>122</v>
      </c>
      <c r="C277" s="1">
        <v>0.562414288520813</v>
      </c>
      <c r="D277" s="1">
        <v>0.181339740753174</v>
      </c>
      <c r="E277" s="1">
        <v>9</v>
      </c>
      <c r="F277" s="1">
        <v>6</v>
      </c>
      <c r="G277" s="1">
        <v>1</v>
      </c>
      <c r="H277" s="1">
        <v>4</v>
      </c>
      <c r="I277" s="1">
        <v>0.9</v>
      </c>
      <c r="J277" s="1">
        <v>0.6</v>
      </c>
      <c r="K277" s="1">
        <v>0.72</v>
      </c>
      <c r="L277" s="1">
        <v>0.6</v>
      </c>
      <c r="M277" s="1">
        <v>0.3</v>
      </c>
      <c r="N277" s="1">
        <v>0.65</v>
      </c>
    </row>
    <row r="278" s="1" customFormat="1" spans="1:14">
      <c r="A278" s="7">
        <v>565</v>
      </c>
      <c r="B278" s="1">
        <v>565</v>
      </c>
      <c r="C278" s="1">
        <v>0.562669038772583</v>
      </c>
      <c r="D278" s="1">
        <v>0.0683788061141968</v>
      </c>
      <c r="E278" s="1">
        <v>9</v>
      </c>
      <c r="F278" s="1">
        <v>7</v>
      </c>
      <c r="G278" s="1">
        <v>1</v>
      </c>
      <c r="H278" s="1">
        <v>3</v>
      </c>
      <c r="I278" s="1">
        <v>0.9</v>
      </c>
      <c r="J278" s="1">
        <v>0.5625</v>
      </c>
      <c r="K278" s="1">
        <v>0.692307692307692</v>
      </c>
      <c r="L278" s="1">
        <v>0.7</v>
      </c>
      <c r="M278" s="1">
        <v>0.2</v>
      </c>
      <c r="N278" s="1">
        <v>0.6</v>
      </c>
    </row>
    <row r="279" s="1" customFormat="1" spans="1:14">
      <c r="A279" s="7">
        <v>950</v>
      </c>
      <c r="B279" s="1">
        <v>950</v>
      </c>
      <c r="C279" s="1">
        <v>0.562770843505859</v>
      </c>
      <c r="D279" s="1">
        <v>0.0959222316741943</v>
      </c>
      <c r="E279" s="1">
        <v>10</v>
      </c>
      <c r="F279" s="1">
        <v>3</v>
      </c>
      <c r="G279" s="1">
        <v>0</v>
      </c>
      <c r="H279" s="1">
        <v>7</v>
      </c>
      <c r="I279" s="1">
        <v>1</v>
      </c>
      <c r="J279" s="1">
        <v>0.769230769230769</v>
      </c>
      <c r="K279" s="1">
        <v>0.869565217391304</v>
      </c>
      <c r="L279" s="1">
        <v>0.3</v>
      </c>
      <c r="M279" s="1">
        <v>0.7</v>
      </c>
      <c r="N279" s="1">
        <v>0.85</v>
      </c>
    </row>
    <row r="280" s="1" customFormat="1" spans="1:14">
      <c r="A280" s="7">
        <v>573</v>
      </c>
      <c r="B280" s="1">
        <v>573</v>
      </c>
      <c r="C280" s="1">
        <v>0.563108205795288</v>
      </c>
      <c r="D280" s="1">
        <v>0.081823468208313</v>
      </c>
      <c r="E280" s="1">
        <v>9</v>
      </c>
      <c r="F280" s="1">
        <v>2</v>
      </c>
      <c r="G280" s="1">
        <v>1</v>
      </c>
      <c r="H280" s="1">
        <v>8</v>
      </c>
      <c r="I280" s="1">
        <v>0.9</v>
      </c>
      <c r="J280" s="1">
        <v>0.818181818181818</v>
      </c>
      <c r="K280" s="1">
        <v>0.857142857142857</v>
      </c>
      <c r="L280" s="1">
        <v>0.2</v>
      </c>
      <c r="M280" s="1">
        <v>0.7</v>
      </c>
      <c r="N280" s="1">
        <v>0.85</v>
      </c>
    </row>
    <row r="281" s="1" customFormat="1" spans="1:14">
      <c r="A281" s="7">
        <v>943</v>
      </c>
      <c r="B281" s="1">
        <v>943</v>
      </c>
      <c r="C281" s="1">
        <v>0.56317412853241</v>
      </c>
      <c r="D281" s="1">
        <v>0.108266115188599</v>
      </c>
      <c r="E281" s="1">
        <v>7</v>
      </c>
      <c r="F281" s="1">
        <v>7</v>
      </c>
      <c r="G281" s="1">
        <v>3</v>
      </c>
      <c r="H281" s="1">
        <v>3</v>
      </c>
      <c r="I281" s="1">
        <v>0.7</v>
      </c>
      <c r="J281" s="1">
        <v>0.5</v>
      </c>
      <c r="K281" s="1">
        <v>0.583333333333333</v>
      </c>
      <c r="L281" s="1">
        <v>0.7</v>
      </c>
      <c r="M281" s="1">
        <v>0</v>
      </c>
      <c r="N281" s="1">
        <v>0.5</v>
      </c>
    </row>
    <row r="282" s="1" customFormat="1" spans="1:14">
      <c r="A282" s="7">
        <v>395</v>
      </c>
      <c r="B282" s="1">
        <v>395</v>
      </c>
      <c r="C282" s="1">
        <v>0.563697099685669</v>
      </c>
      <c r="D282" s="1">
        <v>0.130377411842346</v>
      </c>
      <c r="E282" s="1">
        <v>8</v>
      </c>
      <c r="F282" s="1">
        <v>4</v>
      </c>
      <c r="G282" s="1">
        <v>2</v>
      </c>
      <c r="H282" s="1">
        <v>6</v>
      </c>
      <c r="I282" s="1">
        <v>0.8</v>
      </c>
      <c r="J282" s="1">
        <v>0.666666666666667</v>
      </c>
      <c r="K282" s="1">
        <v>0.727272727272727</v>
      </c>
      <c r="L282" s="1">
        <v>0.4</v>
      </c>
      <c r="M282" s="1">
        <v>0.4</v>
      </c>
      <c r="N282" s="1">
        <v>0.7</v>
      </c>
    </row>
    <row r="283" s="1" customFormat="1" spans="1:14">
      <c r="A283" s="7">
        <v>298</v>
      </c>
      <c r="B283" s="1">
        <v>298</v>
      </c>
      <c r="C283" s="1">
        <v>0.563764810562134</v>
      </c>
      <c r="D283" s="1">
        <v>0.0747294425964355</v>
      </c>
      <c r="E283" s="1">
        <v>9</v>
      </c>
      <c r="F283" s="1">
        <v>4</v>
      </c>
      <c r="G283" s="1">
        <v>1</v>
      </c>
      <c r="H283" s="1">
        <v>6</v>
      </c>
      <c r="I283" s="1">
        <v>0.9</v>
      </c>
      <c r="J283" s="1">
        <v>0.692307692307692</v>
      </c>
      <c r="K283" s="1">
        <v>0.782608695652174</v>
      </c>
      <c r="L283" s="1">
        <v>0.4</v>
      </c>
      <c r="M283" s="1">
        <v>0.5</v>
      </c>
      <c r="N283" s="1">
        <v>0.75</v>
      </c>
    </row>
    <row r="284" s="1" customFormat="1" spans="1:14">
      <c r="A284" s="7">
        <v>819</v>
      </c>
      <c r="B284" s="1">
        <v>819</v>
      </c>
      <c r="C284" s="1">
        <v>0.563783645629883</v>
      </c>
      <c r="D284" s="1">
        <v>0.104236602783203</v>
      </c>
      <c r="E284" s="1">
        <v>9</v>
      </c>
      <c r="F284" s="1">
        <v>7</v>
      </c>
      <c r="G284" s="1">
        <v>1</v>
      </c>
      <c r="H284" s="1">
        <v>3</v>
      </c>
      <c r="I284" s="1">
        <v>0.9</v>
      </c>
      <c r="J284" s="1">
        <v>0.5625</v>
      </c>
      <c r="K284" s="1">
        <v>0.692307692307692</v>
      </c>
      <c r="L284" s="1">
        <v>0.7</v>
      </c>
      <c r="M284" s="1">
        <v>0.2</v>
      </c>
      <c r="N284" s="1">
        <v>0.6</v>
      </c>
    </row>
    <row r="285" s="1" customFormat="1" spans="1:14">
      <c r="A285" s="7">
        <v>26</v>
      </c>
      <c r="B285" s="1">
        <v>26</v>
      </c>
      <c r="C285" s="1">
        <v>0.563803672790527</v>
      </c>
      <c r="D285" s="1">
        <v>0.122809886932373</v>
      </c>
      <c r="E285" s="1">
        <v>9</v>
      </c>
      <c r="F285" s="1">
        <v>4</v>
      </c>
      <c r="G285" s="1">
        <v>1</v>
      </c>
      <c r="H285" s="1">
        <v>6</v>
      </c>
      <c r="I285" s="1">
        <v>0.9</v>
      </c>
      <c r="J285" s="1">
        <v>0.692307692307692</v>
      </c>
      <c r="K285" s="1">
        <v>0.782608695652174</v>
      </c>
      <c r="L285" s="1">
        <v>0.4</v>
      </c>
      <c r="M285" s="1">
        <v>0.5</v>
      </c>
      <c r="N285" s="1">
        <v>0.75</v>
      </c>
    </row>
    <row r="286" s="1" customFormat="1" spans="1:14">
      <c r="A286" s="7">
        <v>674</v>
      </c>
      <c r="B286" s="1">
        <v>674</v>
      </c>
      <c r="C286" s="1">
        <v>0.564037680625916</v>
      </c>
      <c r="D286" s="1">
        <v>0.191290736198425</v>
      </c>
      <c r="E286" s="1">
        <v>7</v>
      </c>
      <c r="F286" s="1">
        <v>4</v>
      </c>
      <c r="G286" s="1">
        <v>3</v>
      </c>
      <c r="H286" s="1">
        <v>6</v>
      </c>
      <c r="I286" s="1">
        <v>0.7</v>
      </c>
      <c r="J286" s="1">
        <v>0.636363636363636</v>
      </c>
      <c r="K286" s="1">
        <v>0.666666666666667</v>
      </c>
      <c r="L286" s="1">
        <v>0.4</v>
      </c>
      <c r="M286" s="1">
        <v>0.3</v>
      </c>
      <c r="N286" s="1">
        <v>0.65</v>
      </c>
    </row>
    <row r="287" s="1" customFormat="1" spans="1:14">
      <c r="A287" s="7">
        <v>293</v>
      </c>
      <c r="B287" s="1">
        <v>293</v>
      </c>
      <c r="C287" s="1">
        <v>0.564300417900085</v>
      </c>
      <c r="D287" s="1">
        <v>0.0707707405090332</v>
      </c>
      <c r="E287" s="1">
        <v>10</v>
      </c>
      <c r="F287" s="1">
        <v>4</v>
      </c>
      <c r="G287" s="1">
        <v>0</v>
      </c>
      <c r="H287" s="1">
        <v>6</v>
      </c>
      <c r="I287" s="1">
        <v>1</v>
      </c>
      <c r="J287" s="1">
        <v>0.714285714285714</v>
      </c>
      <c r="K287" s="1">
        <v>0.833333333333333</v>
      </c>
      <c r="L287" s="1">
        <v>0.4</v>
      </c>
      <c r="M287" s="1">
        <v>0.6</v>
      </c>
      <c r="N287" s="1">
        <v>0.8</v>
      </c>
    </row>
    <row r="288" s="1" customFormat="1" spans="1:14">
      <c r="A288" s="7">
        <v>18</v>
      </c>
      <c r="B288" s="1">
        <v>18</v>
      </c>
      <c r="C288" s="1">
        <v>0.564330458641052</v>
      </c>
      <c r="D288" s="1">
        <v>0.0704824924468994</v>
      </c>
      <c r="E288" s="1">
        <v>9</v>
      </c>
      <c r="F288" s="1">
        <v>6</v>
      </c>
      <c r="G288" s="1">
        <v>1</v>
      </c>
      <c r="H288" s="1">
        <v>4</v>
      </c>
      <c r="I288" s="1">
        <v>0.9</v>
      </c>
      <c r="J288" s="1">
        <v>0.6</v>
      </c>
      <c r="K288" s="1">
        <v>0.72</v>
      </c>
      <c r="L288" s="1">
        <v>0.6</v>
      </c>
      <c r="M288" s="1">
        <v>0.3</v>
      </c>
      <c r="N288" s="1">
        <v>0.65</v>
      </c>
    </row>
    <row r="289" s="1" customFormat="1" spans="1:14">
      <c r="A289" s="7">
        <v>134</v>
      </c>
      <c r="B289" s="1">
        <v>134</v>
      </c>
      <c r="C289" s="1">
        <v>0.564471364021301</v>
      </c>
      <c r="D289" s="1">
        <v>0.108238577842712</v>
      </c>
      <c r="E289" s="1">
        <v>9</v>
      </c>
      <c r="F289" s="1">
        <v>6</v>
      </c>
      <c r="G289" s="1">
        <v>1</v>
      </c>
      <c r="H289" s="1">
        <v>4</v>
      </c>
      <c r="I289" s="1">
        <v>0.9</v>
      </c>
      <c r="J289" s="1">
        <v>0.6</v>
      </c>
      <c r="K289" s="1">
        <v>0.72</v>
      </c>
      <c r="L289" s="1">
        <v>0.6</v>
      </c>
      <c r="M289" s="1">
        <v>0.3</v>
      </c>
      <c r="N289" s="1">
        <v>0.65</v>
      </c>
    </row>
    <row r="290" s="1" customFormat="1" spans="1:14">
      <c r="A290" s="7">
        <v>158</v>
      </c>
      <c r="B290" s="1">
        <v>158</v>
      </c>
      <c r="C290" s="1">
        <v>0.564496040344238</v>
      </c>
      <c r="D290" s="1">
        <v>0.0726243257522583</v>
      </c>
      <c r="E290" s="1">
        <v>9</v>
      </c>
      <c r="F290" s="1">
        <v>2</v>
      </c>
      <c r="G290" s="1">
        <v>1</v>
      </c>
      <c r="H290" s="1">
        <v>8</v>
      </c>
      <c r="I290" s="1">
        <v>0.9</v>
      </c>
      <c r="J290" s="1">
        <v>0.818181818181818</v>
      </c>
      <c r="K290" s="1">
        <v>0.857142857142857</v>
      </c>
      <c r="L290" s="1">
        <v>0.2</v>
      </c>
      <c r="M290" s="1">
        <v>0.7</v>
      </c>
      <c r="N290" s="1">
        <v>0.85</v>
      </c>
    </row>
    <row r="291" s="1" customFormat="1" spans="1:14">
      <c r="A291" s="7">
        <v>332</v>
      </c>
      <c r="B291" s="1">
        <v>332</v>
      </c>
      <c r="C291" s="1">
        <v>0.564509391784668</v>
      </c>
      <c r="D291" s="1">
        <v>0.128810048103332</v>
      </c>
      <c r="E291" s="1">
        <v>9</v>
      </c>
      <c r="F291" s="1">
        <v>2</v>
      </c>
      <c r="G291" s="1">
        <v>1</v>
      </c>
      <c r="H291" s="1">
        <v>8</v>
      </c>
      <c r="I291" s="1">
        <v>0.9</v>
      </c>
      <c r="J291" s="1">
        <v>0.818181818181818</v>
      </c>
      <c r="K291" s="1">
        <v>0.857142857142857</v>
      </c>
      <c r="L291" s="1">
        <v>0.2</v>
      </c>
      <c r="M291" s="1">
        <v>0.7</v>
      </c>
      <c r="N291" s="1">
        <v>0.85</v>
      </c>
    </row>
    <row r="292" s="1" customFormat="1" spans="1:14">
      <c r="A292" s="7">
        <v>163</v>
      </c>
      <c r="B292" s="1">
        <v>163</v>
      </c>
      <c r="C292" s="1">
        <v>0.564523220062256</v>
      </c>
      <c r="D292" s="1">
        <v>0.150947570800781</v>
      </c>
      <c r="E292" s="1">
        <v>8</v>
      </c>
      <c r="F292" s="1">
        <v>5</v>
      </c>
      <c r="G292" s="1">
        <v>2</v>
      </c>
      <c r="H292" s="1">
        <v>5</v>
      </c>
      <c r="I292" s="1">
        <v>0.8</v>
      </c>
      <c r="J292" s="1">
        <v>0.615384615384615</v>
      </c>
      <c r="K292" s="1">
        <v>0.695652173913043</v>
      </c>
      <c r="L292" s="1">
        <v>0.5</v>
      </c>
      <c r="M292" s="1">
        <v>0.3</v>
      </c>
      <c r="N292" s="1">
        <v>0.65</v>
      </c>
    </row>
    <row r="293" s="1" customFormat="1" spans="1:14">
      <c r="A293" s="7">
        <v>61</v>
      </c>
      <c r="B293" s="1">
        <v>61</v>
      </c>
      <c r="C293" s="1">
        <v>0.564577460289001</v>
      </c>
      <c r="D293" s="1">
        <v>0.156044363975525</v>
      </c>
      <c r="E293" s="1">
        <v>7</v>
      </c>
      <c r="F293" s="1">
        <v>4</v>
      </c>
      <c r="G293" s="1">
        <v>3</v>
      </c>
      <c r="H293" s="1">
        <v>6</v>
      </c>
      <c r="I293" s="1">
        <v>0.7</v>
      </c>
      <c r="J293" s="1">
        <v>0.636363636363636</v>
      </c>
      <c r="K293" s="1">
        <v>0.666666666666667</v>
      </c>
      <c r="L293" s="1">
        <v>0.4</v>
      </c>
      <c r="M293" s="1">
        <v>0.3</v>
      </c>
      <c r="N293" s="1">
        <v>0.65</v>
      </c>
    </row>
    <row r="294" s="1" customFormat="1" spans="1:14">
      <c r="A294" s="7">
        <v>794</v>
      </c>
      <c r="B294" s="1">
        <v>794</v>
      </c>
      <c r="C294" s="1">
        <v>0.564637064933777</v>
      </c>
      <c r="D294" s="1">
        <v>0.143502593040466</v>
      </c>
      <c r="E294" s="1">
        <v>9</v>
      </c>
      <c r="F294" s="1">
        <v>6</v>
      </c>
      <c r="G294" s="1">
        <v>1</v>
      </c>
      <c r="H294" s="1">
        <v>4</v>
      </c>
      <c r="I294" s="1">
        <v>0.9</v>
      </c>
      <c r="J294" s="1">
        <v>0.6</v>
      </c>
      <c r="K294" s="1">
        <v>0.72</v>
      </c>
      <c r="L294" s="1">
        <v>0.6</v>
      </c>
      <c r="M294" s="1">
        <v>0.3</v>
      </c>
      <c r="N294" s="1">
        <v>0.65</v>
      </c>
    </row>
    <row r="295" s="1" customFormat="1" spans="1:14">
      <c r="A295" s="7">
        <v>29</v>
      </c>
      <c r="B295" s="1">
        <v>29</v>
      </c>
      <c r="C295" s="1">
        <v>0.56534218788147</v>
      </c>
      <c r="D295" s="1">
        <v>0.0886797904968262</v>
      </c>
      <c r="E295" s="1">
        <v>9</v>
      </c>
      <c r="F295" s="1">
        <v>5</v>
      </c>
      <c r="G295" s="1">
        <v>1</v>
      </c>
      <c r="H295" s="1">
        <v>5</v>
      </c>
      <c r="I295" s="1">
        <v>0.9</v>
      </c>
      <c r="J295" s="1">
        <v>0.642857142857143</v>
      </c>
      <c r="K295" s="1">
        <v>0.75</v>
      </c>
      <c r="L295" s="1">
        <v>0.5</v>
      </c>
      <c r="M295" s="1">
        <v>0.4</v>
      </c>
      <c r="N295" s="1">
        <v>0.7</v>
      </c>
    </row>
    <row r="296" s="1" customFormat="1" spans="1:14">
      <c r="A296" s="7">
        <v>326</v>
      </c>
      <c r="B296" s="1">
        <v>326</v>
      </c>
      <c r="C296" s="1">
        <v>0.565885186195374</v>
      </c>
      <c r="D296" s="1">
        <v>0.0719120502471924</v>
      </c>
      <c r="E296" s="1">
        <v>9</v>
      </c>
      <c r="F296" s="1">
        <v>4</v>
      </c>
      <c r="G296" s="1">
        <v>1</v>
      </c>
      <c r="H296" s="1">
        <v>6</v>
      </c>
      <c r="I296" s="1">
        <v>0.9</v>
      </c>
      <c r="J296" s="1">
        <v>0.692307692307692</v>
      </c>
      <c r="K296" s="1">
        <v>0.782608695652174</v>
      </c>
      <c r="L296" s="1">
        <v>0.4</v>
      </c>
      <c r="M296" s="1">
        <v>0.5</v>
      </c>
      <c r="N296" s="1">
        <v>0.75</v>
      </c>
    </row>
    <row r="297" s="1" customFormat="1" spans="1:14">
      <c r="A297" s="7">
        <v>171</v>
      </c>
      <c r="B297" s="1">
        <v>171</v>
      </c>
      <c r="C297" s="1">
        <v>0.566011786460876</v>
      </c>
      <c r="D297" s="1">
        <v>0.101776838302612</v>
      </c>
      <c r="E297" s="1">
        <v>8</v>
      </c>
      <c r="F297" s="1">
        <v>5</v>
      </c>
      <c r="G297" s="1">
        <v>2</v>
      </c>
      <c r="H297" s="1">
        <v>5</v>
      </c>
      <c r="I297" s="1">
        <v>0.8</v>
      </c>
      <c r="J297" s="1">
        <v>0.615384615384615</v>
      </c>
      <c r="K297" s="1">
        <v>0.695652173913043</v>
      </c>
      <c r="L297" s="1">
        <v>0.5</v>
      </c>
      <c r="M297" s="1">
        <v>0.3</v>
      </c>
      <c r="N297" s="1">
        <v>0.65</v>
      </c>
    </row>
    <row r="298" s="1" customFormat="1" spans="1:14">
      <c r="A298" s="7">
        <v>928</v>
      </c>
      <c r="B298" s="1">
        <v>928</v>
      </c>
      <c r="C298" s="1">
        <v>0.566192150115967</v>
      </c>
      <c r="D298" s="1">
        <v>0.0539329051971435</v>
      </c>
      <c r="E298" s="1">
        <v>9</v>
      </c>
      <c r="F298" s="1">
        <v>3</v>
      </c>
      <c r="G298" s="1">
        <v>1</v>
      </c>
      <c r="H298" s="1">
        <v>7</v>
      </c>
      <c r="I298" s="1">
        <v>0.9</v>
      </c>
      <c r="J298" s="1">
        <v>0.75</v>
      </c>
      <c r="K298" s="1">
        <v>0.818181818181818</v>
      </c>
      <c r="L298" s="1">
        <v>0.3</v>
      </c>
      <c r="M298" s="1">
        <v>0.6</v>
      </c>
      <c r="N298" s="1">
        <v>0.8</v>
      </c>
    </row>
    <row r="299" s="1" customFormat="1" spans="1:14">
      <c r="A299" s="7">
        <v>985</v>
      </c>
      <c r="B299" s="1">
        <v>985</v>
      </c>
      <c r="C299" s="1">
        <v>0.566287279129028</v>
      </c>
      <c r="D299" s="1">
        <v>0.108215808868408</v>
      </c>
      <c r="E299" s="1">
        <v>8</v>
      </c>
      <c r="F299" s="1">
        <v>4</v>
      </c>
      <c r="G299" s="1">
        <v>2</v>
      </c>
      <c r="H299" s="1">
        <v>6</v>
      </c>
      <c r="I299" s="1">
        <v>0.8</v>
      </c>
      <c r="J299" s="1">
        <v>0.666666666666667</v>
      </c>
      <c r="K299" s="1">
        <v>0.727272727272727</v>
      </c>
      <c r="L299" s="1">
        <v>0.4</v>
      </c>
      <c r="M299" s="1">
        <v>0.4</v>
      </c>
      <c r="N299" s="1">
        <v>0.7</v>
      </c>
    </row>
    <row r="300" s="1" customFormat="1" spans="1:14">
      <c r="A300" s="7">
        <v>557</v>
      </c>
      <c r="B300" s="1">
        <v>557</v>
      </c>
      <c r="C300" s="1">
        <v>0.566645622253418</v>
      </c>
      <c r="D300" s="1">
        <v>0.0446749925613403</v>
      </c>
      <c r="E300" s="1">
        <v>9</v>
      </c>
      <c r="F300" s="1">
        <v>3</v>
      </c>
      <c r="G300" s="1">
        <v>1</v>
      </c>
      <c r="H300" s="1">
        <v>7</v>
      </c>
      <c r="I300" s="1">
        <v>0.9</v>
      </c>
      <c r="J300" s="1">
        <v>0.75</v>
      </c>
      <c r="K300" s="1">
        <v>0.818181818181818</v>
      </c>
      <c r="L300" s="1">
        <v>0.3</v>
      </c>
      <c r="M300" s="1">
        <v>0.6</v>
      </c>
      <c r="N300" s="1">
        <v>0.8</v>
      </c>
    </row>
    <row r="301" s="1" customFormat="1" spans="1:14">
      <c r="A301" s="7">
        <v>641</v>
      </c>
      <c r="B301" s="1">
        <v>641</v>
      </c>
      <c r="C301" s="1">
        <v>0.566670894622803</v>
      </c>
      <c r="D301" s="1">
        <v>0.117016315460205</v>
      </c>
      <c r="E301" s="1">
        <v>8</v>
      </c>
      <c r="F301" s="1">
        <v>4</v>
      </c>
      <c r="G301" s="1">
        <v>2</v>
      </c>
      <c r="H301" s="1">
        <v>6</v>
      </c>
      <c r="I301" s="1">
        <v>0.8</v>
      </c>
      <c r="J301" s="1">
        <v>0.666666666666667</v>
      </c>
      <c r="K301" s="1">
        <v>0.727272727272727</v>
      </c>
      <c r="L301" s="1">
        <v>0.4</v>
      </c>
      <c r="M301" s="1">
        <v>0.4</v>
      </c>
      <c r="N301" s="1">
        <v>0.7</v>
      </c>
    </row>
    <row r="302" s="1" customFormat="1" spans="1:14">
      <c r="A302" s="7">
        <v>823</v>
      </c>
      <c r="B302" s="1">
        <v>823</v>
      </c>
      <c r="C302" s="1">
        <v>0.566809415817261</v>
      </c>
      <c r="D302" s="1">
        <v>0.069331169128418</v>
      </c>
      <c r="E302" s="1">
        <v>9</v>
      </c>
      <c r="F302" s="1">
        <v>6</v>
      </c>
      <c r="G302" s="1">
        <v>1</v>
      </c>
      <c r="H302" s="1">
        <v>4</v>
      </c>
      <c r="I302" s="1">
        <v>0.9</v>
      </c>
      <c r="J302" s="1">
        <v>0.6</v>
      </c>
      <c r="K302" s="1">
        <v>0.72</v>
      </c>
      <c r="L302" s="1">
        <v>0.6</v>
      </c>
      <c r="M302" s="1">
        <v>0.3</v>
      </c>
      <c r="N302" s="1">
        <v>0.65</v>
      </c>
    </row>
    <row r="303" s="1" customFormat="1" spans="1:14">
      <c r="A303" s="7">
        <v>457</v>
      </c>
      <c r="B303" s="1">
        <v>457</v>
      </c>
      <c r="C303" s="1">
        <v>0.566823959350586</v>
      </c>
      <c r="D303" s="1">
        <v>0.0592150688171387</v>
      </c>
      <c r="E303" s="1">
        <v>9</v>
      </c>
      <c r="F303" s="1">
        <v>6</v>
      </c>
      <c r="G303" s="1">
        <v>1</v>
      </c>
      <c r="H303" s="1">
        <v>4</v>
      </c>
      <c r="I303" s="1">
        <v>0.9</v>
      </c>
      <c r="J303" s="1">
        <v>0.6</v>
      </c>
      <c r="K303" s="1">
        <v>0.72</v>
      </c>
      <c r="L303" s="1">
        <v>0.6</v>
      </c>
      <c r="M303" s="1">
        <v>0.3</v>
      </c>
      <c r="N303" s="1">
        <v>0.65</v>
      </c>
    </row>
    <row r="304" s="1" customFormat="1" spans="1:14">
      <c r="A304" s="7">
        <v>156</v>
      </c>
      <c r="B304" s="1">
        <v>156</v>
      </c>
      <c r="C304" s="1">
        <v>0.567034006118774</v>
      </c>
      <c r="D304" s="1">
        <v>0.0627713203430176</v>
      </c>
      <c r="E304" s="1">
        <v>7</v>
      </c>
      <c r="F304" s="1">
        <v>5</v>
      </c>
      <c r="G304" s="1">
        <v>3</v>
      </c>
      <c r="H304" s="1">
        <v>5</v>
      </c>
      <c r="I304" s="1">
        <v>0.7</v>
      </c>
      <c r="J304" s="1">
        <v>0.583333333333333</v>
      </c>
      <c r="K304" s="1">
        <v>0.636363636363636</v>
      </c>
      <c r="L304" s="1">
        <v>0.5</v>
      </c>
      <c r="M304" s="1">
        <v>0.2</v>
      </c>
      <c r="N304" s="1">
        <v>0.6</v>
      </c>
    </row>
    <row r="305" s="1" customFormat="1" spans="1:14">
      <c r="A305" s="7">
        <v>275</v>
      </c>
      <c r="B305" s="1">
        <v>275</v>
      </c>
      <c r="C305" s="1">
        <v>0.567068815231323</v>
      </c>
      <c r="D305" s="1">
        <v>0.0141620635986328</v>
      </c>
      <c r="E305" s="1">
        <v>8</v>
      </c>
      <c r="F305" s="1">
        <v>6</v>
      </c>
      <c r="G305" s="1">
        <v>2</v>
      </c>
      <c r="H305" s="1">
        <v>4</v>
      </c>
      <c r="I305" s="1">
        <v>0.8</v>
      </c>
      <c r="J305" s="1">
        <v>0.571428571428572</v>
      </c>
      <c r="K305" s="1">
        <v>0.666666666666667</v>
      </c>
      <c r="L305" s="1">
        <v>0.6</v>
      </c>
      <c r="M305" s="1">
        <v>0.2</v>
      </c>
      <c r="N305" s="1">
        <v>0.6</v>
      </c>
    </row>
    <row r="306" s="1" customFormat="1" spans="1:14">
      <c r="A306" s="7">
        <v>799</v>
      </c>
      <c r="B306" s="1">
        <v>799</v>
      </c>
      <c r="C306" s="1">
        <v>0.567524433135986</v>
      </c>
      <c r="D306" s="1">
        <v>0.155826210975647</v>
      </c>
      <c r="E306" s="1">
        <v>6</v>
      </c>
      <c r="F306" s="1">
        <v>3</v>
      </c>
      <c r="G306" s="1">
        <v>4</v>
      </c>
      <c r="H306" s="1">
        <v>7</v>
      </c>
      <c r="I306" s="1">
        <v>0.6</v>
      </c>
      <c r="J306" s="1">
        <v>0.666666666666667</v>
      </c>
      <c r="K306" s="1">
        <v>0.631578947368421</v>
      </c>
      <c r="L306" s="1">
        <v>0.3</v>
      </c>
      <c r="M306" s="1">
        <v>0.3</v>
      </c>
      <c r="N306" s="1">
        <v>0.65</v>
      </c>
    </row>
    <row r="307" s="1" customFormat="1" spans="1:14">
      <c r="A307" s="7">
        <v>545</v>
      </c>
      <c r="B307" s="1">
        <v>545</v>
      </c>
      <c r="C307" s="1">
        <v>0.569725871086121</v>
      </c>
      <c r="D307" s="1">
        <v>0.0514376163482666</v>
      </c>
      <c r="E307" s="1">
        <v>8</v>
      </c>
      <c r="F307" s="1">
        <v>5</v>
      </c>
      <c r="G307" s="1">
        <v>2</v>
      </c>
      <c r="H307" s="1">
        <v>5</v>
      </c>
      <c r="I307" s="1">
        <v>0.8</v>
      </c>
      <c r="J307" s="1">
        <v>0.615384615384615</v>
      </c>
      <c r="K307" s="1">
        <v>0.695652173913043</v>
      </c>
      <c r="L307" s="1">
        <v>0.5</v>
      </c>
      <c r="M307" s="1">
        <v>0.3</v>
      </c>
      <c r="N307" s="1">
        <v>0.65</v>
      </c>
    </row>
    <row r="308" s="1" customFormat="1" spans="1:14">
      <c r="A308" s="7">
        <v>814</v>
      </c>
      <c r="B308" s="1">
        <v>814</v>
      </c>
      <c r="C308" s="1">
        <v>0.569750189781189</v>
      </c>
      <c r="D308" s="1">
        <v>0.0616495609283447</v>
      </c>
      <c r="E308" s="1">
        <v>10</v>
      </c>
      <c r="F308" s="1">
        <v>8</v>
      </c>
      <c r="G308" s="1">
        <v>0</v>
      </c>
      <c r="H308" s="1">
        <v>2</v>
      </c>
      <c r="I308" s="1">
        <v>1</v>
      </c>
      <c r="J308" s="1">
        <v>0.555555555555556</v>
      </c>
      <c r="K308" s="1">
        <v>0.714285714285714</v>
      </c>
      <c r="L308" s="1">
        <v>0.8</v>
      </c>
      <c r="M308" s="1">
        <v>0.2</v>
      </c>
      <c r="N308" s="1">
        <v>0.6</v>
      </c>
    </row>
    <row r="309" s="1" customFormat="1" spans="1:14">
      <c r="A309" s="7">
        <v>910</v>
      </c>
      <c r="B309" s="1">
        <v>910</v>
      </c>
      <c r="C309" s="1">
        <v>0.570115923881531</v>
      </c>
      <c r="D309" s="1">
        <v>0.00743293762207031</v>
      </c>
      <c r="E309" s="1">
        <v>9</v>
      </c>
      <c r="F309" s="1">
        <v>4</v>
      </c>
      <c r="G309" s="1">
        <v>1</v>
      </c>
      <c r="H309" s="1">
        <v>6</v>
      </c>
      <c r="I309" s="1">
        <v>0.9</v>
      </c>
      <c r="J309" s="1">
        <v>0.692307692307692</v>
      </c>
      <c r="K309" s="1">
        <v>0.782608695652174</v>
      </c>
      <c r="L309" s="1">
        <v>0.4</v>
      </c>
      <c r="M309" s="1">
        <v>0.5</v>
      </c>
      <c r="N309" s="1">
        <v>0.75</v>
      </c>
    </row>
    <row r="310" s="1" customFormat="1" spans="1:14">
      <c r="A310" s="7">
        <v>642</v>
      </c>
      <c r="B310" s="1">
        <v>642</v>
      </c>
      <c r="C310" s="1">
        <v>0.570201754570007</v>
      </c>
      <c r="D310" s="1">
        <v>0.0980503559112549</v>
      </c>
      <c r="E310" s="1">
        <v>9</v>
      </c>
      <c r="F310" s="1">
        <v>6</v>
      </c>
      <c r="G310" s="1">
        <v>1</v>
      </c>
      <c r="H310" s="1">
        <v>4</v>
      </c>
      <c r="I310" s="1">
        <v>0.9</v>
      </c>
      <c r="J310" s="1">
        <v>0.6</v>
      </c>
      <c r="K310" s="1">
        <v>0.72</v>
      </c>
      <c r="L310" s="1">
        <v>0.6</v>
      </c>
      <c r="M310" s="1">
        <v>0.3</v>
      </c>
      <c r="N310" s="1">
        <v>0.65</v>
      </c>
    </row>
    <row r="311" s="1" customFormat="1" spans="1:14">
      <c r="A311" s="7">
        <v>456</v>
      </c>
      <c r="B311" s="1">
        <v>456</v>
      </c>
      <c r="C311" s="1">
        <v>0.57045841217041</v>
      </c>
      <c r="D311" s="1">
        <v>0.132010340690613</v>
      </c>
      <c r="E311" s="1">
        <v>8</v>
      </c>
      <c r="F311" s="1">
        <v>4</v>
      </c>
      <c r="G311" s="1">
        <v>2</v>
      </c>
      <c r="H311" s="1">
        <v>6</v>
      </c>
      <c r="I311" s="1">
        <v>0.8</v>
      </c>
      <c r="J311" s="1">
        <v>0.666666666666667</v>
      </c>
      <c r="K311" s="1">
        <v>0.727272727272727</v>
      </c>
      <c r="L311" s="1">
        <v>0.4</v>
      </c>
      <c r="M311" s="1">
        <v>0.4</v>
      </c>
      <c r="N311" s="1">
        <v>0.7</v>
      </c>
    </row>
    <row r="312" s="1" customFormat="1" spans="1:14">
      <c r="A312" s="7">
        <v>873</v>
      </c>
      <c r="B312" s="1">
        <v>873</v>
      </c>
      <c r="C312" s="1">
        <v>0.570534706115723</v>
      </c>
      <c r="D312" s="1">
        <v>0.215624690055847</v>
      </c>
      <c r="E312" s="1">
        <v>7</v>
      </c>
      <c r="F312" s="1">
        <v>9</v>
      </c>
      <c r="G312" s="1">
        <v>3</v>
      </c>
      <c r="H312" s="1">
        <v>1</v>
      </c>
      <c r="I312" s="1">
        <v>0.7</v>
      </c>
      <c r="J312" s="1">
        <v>0.4375</v>
      </c>
      <c r="K312" s="1">
        <v>0.538461538461538</v>
      </c>
      <c r="L312" s="1">
        <v>0.9</v>
      </c>
      <c r="M312" s="1">
        <v>-0.2</v>
      </c>
      <c r="N312" s="1">
        <v>0.4</v>
      </c>
    </row>
    <row r="313" s="1" customFormat="1" spans="1:14">
      <c r="A313" s="7">
        <v>9</v>
      </c>
      <c r="B313" s="1">
        <v>9</v>
      </c>
      <c r="C313" s="1">
        <v>0.570597648620605</v>
      </c>
      <c r="D313" s="1">
        <v>0.128949522972107</v>
      </c>
      <c r="E313" s="1">
        <v>9</v>
      </c>
      <c r="F313" s="1">
        <v>5</v>
      </c>
      <c r="G313" s="1">
        <v>1</v>
      </c>
      <c r="H313" s="1">
        <v>5</v>
      </c>
      <c r="I313" s="1">
        <v>0.9</v>
      </c>
      <c r="J313" s="1">
        <v>0.642857142857143</v>
      </c>
      <c r="K313" s="1">
        <v>0.75</v>
      </c>
      <c r="L313" s="1">
        <v>0.5</v>
      </c>
      <c r="M313" s="1">
        <v>0.4</v>
      </c>
      <c r="N313" s="1">
        <v>0.7</v>
      </c>
    </row>
    <row r="314" s="1" customFormat="1" spans="1:14">
      <c r="A314" s="7">
        <v>374</v>
      </c>
      <c r="B314" s="1">
        <v>374</v>
      </c>
      <c r="C314" s="1">
        <v>0.570914268493652</v>
      </c>
      <c r="D314" s="1">
        <v>0.077289342880249</v>
      </c>
      <c r="E314" s="1">
        <v>9</v>
      </c>
      <c r="F314" s="1">
        <v>2</v>
      </c>
      <c r="G314" s="1">
        <v>1</v>
      </c>
      <c r="H314" s="1">
        <v>8</v>
      </c>
      <c r="I314" s="1">
        <v>0.9</v>
      </c>
      <c r="J314" s="1">
        <v>0.818181818181818</v>
      </c>
      <c r="K314" s="1">
        <v>0.857142857142857</v>
      </c>
      <c r="L314" s="1">
        <v>0.2</v>
      </c>
      <c r="M314" s="1">
        <v>0.7</v>
      </c>
      <c r="N314" s="1">
        <v>0.85</v>
      </c>
    </row>
    <row r="315" s="1" customFormat="1" spans="1:14">
      <c r="A315" s="7">
        <v>107</v>
      </c>
      <c r="B315" s="1">
        <v>107</v>
      </c>
      <c r="C315" s="1">
        <v>0.571383357048035</v>
      </c>
      <c r="D315" s="1">
        <v>0.0724295377731323</v>
      </c>
      <c r="E315" s="1">
        <v>8</v>
      </c>
      <c r="F315" s="1">
        <v>3</v>
      </c>
      <c r="G315" s="1">
        <v>2</v>
      </c>
      <c r="H315" s="1">
        <v>7</v>
      </c>
      <c r="I315" s="1">
        <v>0.8</v>
      </c>
      <c r="J315" s="1">
        <v>0.727272727272727</v>
      </c>
      <c r="K315" s="1">
        <v>0.761904761904762</v>
      </c>
      <c r="L315" s="1">
        <v>0.3</v>
      </c>
      <c r="M315" s="1">
        <v>0.5</v>
      </c>
      <c r="N315" s="1">
        <v>0.75</v>
      </c>
    </row>
    <row r="316" s="1" customFormat="1" spans="1:14">
      <c r="A316" s="7">
        <v>520</v>
      </c>
      <c r="B316" s="1">
        <v>520</v>
      </c>
      <c r="C316" s="1">
        <v>0.571817517280579</v>
      </c>
      <c r="D316" s="1">
        <v>0.0751528739929199</v>
      </c>
      <c r="E316" s="1">
        <v>9</v>
      </c>
      <c r="F316" s="1">
        <v>4</v>
      </c>
      <c r="G316" s="1">
        <v>1</v>
      </c>
      <c r="H316" s="1">
        <v>6</v>
      </c>
      <c r="I316" s="1">
        <v>0.9</v>
      </c>
      <c r="J316" s="1">
        <v>0.692307692307692</v>
      </c>
      <c r="K316" s="1">
        <v>0.782608695652174</v>
      </c>
      <c r="L316" s="1">
        <v>0.4</v>
      </c>
      <c r="M316" s="1">
        <v>0.5</v>
      </c>
      <c r="N316" s="1">
        <v>0.75</v>
      </c>
    </row>
    <row r="317" s="1" customFormat="1" spans="1:14">
      <c r="A317" s="7">
        <v>886</v>
      </c>
      <c r="B317" s="1">
        <v>886</v>
      </c>
      <c r="C317" s="1">
        <v>0.572021007537842</v>
      </c>
      <c r="D317" s="1">
        <v>0.0686073303222656</v>
      </c>
      <c r="E317" s="1">
        <v>8</v>
      </c>
      <c r="F317" s="1">
        <v>4</v>
      </c>
      <c r="G317" s="1">
        <v>2</v>
      </c>
      <c r="H317" s="1">
        <v>6</v>
      </c>
      <c r="I317" s="1">
        <v>0.8</v>
      </c>
      <c r="J317" s="1">
        <v>0.666666666666667</v>
      </c>
      <c r="K317" s="1">
        <v>0.727272727272727</v>
      </c>
      <c r="L317" s="1">
        <v>0.4</v>
      </c>
      <c r="M317" s="1">
        <v>0.4</v>
      </c>
      <c r="N317" s="1">
        <v>0.7</v>
      </c>
    </row>
    <row r="318" s="1" customFormat="1" spans="1:14">
      <c r="A318" s="7">
        <v>260</v>
      </c>
      <c r="B318" s="1">
        <v>260</v>
      </c>
      <c r="C318" s="1">
        <v>0.572933554649353</v>
      </c>
      <c r="D318" s="1">
        <v>0.0106793642044067</v>
      </c>
      <c r="E318" s="1">
        <v>9</v>
      </c>
      <c r="F318" s="1">
        <v>5</v>
      </c>
      <c r="G318" s="1">
        <v>1</v>
      </c>
      <c r="H318" s="1">
        <v>5</v>
      </c>
      <c r="I318" s="1">
        <v>0.9</v>
      </c>
      <c r="J318" s="1">
        <v>0.642857142857143</v>
      </c>
      <c r="K318" s="1">
        <v>0.75</v>
      </c>
      <c r="L318" s="1">
        <v>0.5</v>
      </c>
      <c r="M318" s="1">
        <v>0.4</v>
      </c>
      <c r="N318" s="1">
        <v>0.7</v>
      </c>
    </row>
    <row r="319" s="1" customFormat="1" spans="1:14">
      <c r="A319" s="7">
        <v>81</v>
      </c>
      <c r="B319" s="1">
        <v>81</v>
      </c>
      <c r="C319" s="1">
        <v>0.573015809059143</v>
      </c>
      <c r="D319" s="1">
        <v>0.131816267967224</v>
      </c>
      <c r="E319" s="1">
        <v>8</v>
      </c>
      <c r="F319" s="1">
        <v>6</v>
      </c>
      <c r="G319" s="1">
        <v>2</v>
      </c>
      <c r="H319" s="1">
        <v>4</v>
      </c>
      <c r="I319" s="1">
        <v>0.8</v>
      </c>
      <c r="J319" s="1">
        <v>0.571428571428572</v>
      </c>
      <c r="K319" s="1">
        <v>0.666666666666667</v>
      </c>
      <c r="L319" s="1">
        <v>0.6</v>
      </c>
      <c r="M319" s="1">
        <v>0.2</v>
      </c>
      <c r="N319" s="1">
        <v>0.6</v>
      </c>
    </row>
    <row r="320" s="1" customFormat="1" spans="1:14">
      <c r="A320" s="7">
        <v>179</v>
      </c>
      <c r="B320" s="1">
        <v>179</v>
      </c>
      <c r="C320" s="1">
        <v>0.573286890983582</v>
      </c>
      <c r="D320" s="1">
        <v>0.160822749137878</v>
      </c>
      <c r="E320" s="1">
        <v>7</v>
      </c>
      <c r="F320" s="1">
        <v>5</v>
      </c>
      <c r="G320" s="1">
        <v>3</v>
      </c>
      <c r="H320" s="1">
        <v>5</v>
      </c>
      <c r="I320" s="1">
        <v>0.7</v>
      </c>
      <c r="J320" s="1">
        <v>0.583333333333333</v>
      </c>
      <c r="K320" s="1">
        <v>0.636363636363636</v>
      </c>
      <c r="L320" s="1">
        <v>0.5</v>
      </c>
      <c r="M320" s="1">
        <v>0.2</v>
      </c>
      <c r="N320" s="1">
        <v>0.6</v>
      </c>
    </row>
    <row r="321" s="1" customFormat="1" spans="1:14">
      <c r="A321" s="7">
        <v>224</v>
      </c>
      <c r="B321" s="1">
        <v>224</v>
      </c>
      <c r="C321" s="1">
        <v>0.57354462146759</v>
      </c>
      <c r="D321" s="1">
        <v>0.127047419548035</v>
      </c>
      <c r="E321" s="1">
        <v>8</v>
      </c>
      <c r="F321" s="1">
        <v>3</v>
      </c>
      <c r="G321" s="1">
        <v>2</v>
      </c>
      <c r="H321" s="1">
        <v>7</v>
      </c>
      <c r="I321" s="1">
        <v>0.8</v>
      </c>
      <c r="J321" s="1">
        <v>0.727272727272727</v>
      </c>
      <c r="K321" s="1">
        <v>0.761904761904762</v>
      </c>
      <c r="L321" s="1">
        <v>0.3</v>
      </c>
      <c r="M321" s="1">
        <v>0.5</v>
      </c>
      <c r="N321" s="1">
        <v>0.75</v>
      </c>
    </row>
    <row r="322" s="1" customFormat="1" spans="1:14">
      <c r="A322" s="7">
        <v>307</v>
      </c>
      <c r="B322" s="1">
        <v>307</v>
      </c>
      <c r="C322" s="1">
        <v>0.573604941368103</v>
      </c>
      <c r="D322" s="1">
        <v>0.0856020450592041</v>
      </c>
      <c r="E322" s="1">
        <v>8</v>
      </c>
      <c r="F322" s="1">
        <v>3</v>
      </c>
      <c r="G322" s="1">
        <v>2</v>
      </c>
      <c r="H322" s="1">
        <v>7</v>
      </c>
      <c r="I322" s="1">
        <v>0.8</v>
      </c>
      <c r="J322" s="1">
        <v>0.727272727272727</v>
      </c>
      <c r="K322" s="1">
        <v>0.761904761904762</v>
      </c>
      <c r="L322" s="1">
        <v>0.3</v>
      </c>
      <c r="M322" s="1">
        <v>0.5</v>
      </c>
      <c r="N322" s="1">
        <v>0.75</v>
      </c>
    </row>
    <row r="323" s="1" customFormat="1" spans="1:14">
      <c r="A323" s="7">
        <v>241</v>
      </c>
      <c r="B323" s="1">
        <v>241</v>
      </c>
      <c r="C323" s="1">
        <v>0.574325561523437</v>
      </c>
      <c r="D323" s="1">
        <v>0.0868544578552246</v>
      </c>
      <c r="E323" s="1">
        <v>8</v>
      </c>
      <c r="F323" s="1">
        <v>5</v>
      </c>
      <c r="G323" s="1">
        <v>2</v>
      </c>
      <c r="H323" s="1">
        <v>5</v>
      </c>
      <c r="I323" s="1">
        <v>0.8</v>
      </c>
      <c r="J323" s="1">
        <v>0.615384615384615</v>
      </c>
      <c r="K323" s="1">
        <v>0.695652173913043</v>
      </c>
      <c r="L323" s="1">
        <v>0.5</v>
      </c>
      <c r="M323" s="1">
        <v>0.3</v>
      </c>
      <c r="N323" s="1">
        <v>0.65</v>
      </c>
    </row>
    <row r="324" s="1" customFormat="1" spans="1:14">
      <c r="A324" s="7">
        <v>783</v>
      </c>
      <c r="B324" s="1">
        <v>783</v>
      </c>
      <c r="C324" s="1">
        <v>0.574866652488708</v>
      </c>
      <c r="D324" s="1">
        <v>0.0905611515045166</v>
      </c>
      <c r="E324" s="1">
        <v>8</v>
      </c>
      <c r="F324" s="1">
        <v>7</v>
      </c>
      <c r="G324" s="1">
        <v>2</v>
      </c>
      <c r="H324" s="1">
        <v>3</v>
      </c>
      <c r="I324" s="1">
        <v>0.8</v>
      </c>
      <c r="J324" s="1">
        <v>0.533333333333333</v>
      </c>
      <c r="K324" s="1">
        <v>0.64</v>
      </c>
      <c r="L324" s="1">
        <v>0.7</v>
      </c>
      <c r="M324" s="1">
        <v>0.1</v>
      </c>
      <c r="N324" s="1">
        <v>0.55</v>
      </c>
    </row>
    <row r="325" s="1" customFormat="1" spans="1:14">
      <c r="A325" s="7">
        <v>71</v>
      </c>
      <c r="B325" s="1">
        <v>71</v>
      </c>
      <c r="C325" s="1">
        <v>0.575353741645813</v>
      </c>
      <c r="D325" s="1">
        <v>0.0409954786300659</v>
      </c>
      <c r="E325" s="1">
        <v>9</v>
      </c>
      <c r="F325" s="1">
        <v>7</v>
      </c>
      <c r="G325" s="1">
        <v>1</v>
      </c>
      <c r="H325" s="1">
        <v>3</v>
      </c>
      <c r="I325" s="1">
        <v>0.9</v>
      </c>
      <c r="J325" s="1">
        <v>0.5625</v>
      </c>
      <c r="K325" s="1">
        <v>0.692307692307692</v>
      </c>
      <c r="L325" s="1">
        <v>0.7</v>
      </c>
      <c r="M325" s="1">
        <v>0.2</v>
      </c>
      <c r="N325" s="1">
        <v>0.6</v>
      </c>
    </row>
    <row r="326" s="1" customFormat="1" spans="1:14">
      <c r="A326" s="7">
        <v>894</v>
      </c>
      <c r="B326" s="1">
        <v>894</v>
      </c>
      <c r="C326" s="1">
        <v>0.575786352157593</v>
      </c>
      <c r="D326" s="1">
        <v>0.00527596473693848</v>
      </c>
      <c r="E326" s="1">
        <v>9</v>
      </c>
      <c r="F326" s="1">
        <v>6</v>
      </c>
      <c r="G326" s="1">
        <v>1</v>
      </c>
      <c r="H326" s="1">
        <v>4</v>
      </c>
      <c r="I326" s="1">
        <v>0.9</v>
      </c>
      <c r="J326" s="1">
        <v>0.6</v>
      </c>
      <c r="K326" s="1">
        <v>0.72</v>
      </c>
      <c r="L326" s="1">
        <v>0.6</v>
      </c>
      <c r="M326" s="1">
        <v>0.3</v>
      </c>
      <c r="N326" s="1">
        <v>0.65</v>
      </c>
    </row>
    <row r="327" s="1" customFormat="1" spans="1:14">
      <c r="A327" s="7">
        <v>352</v>
      </c>
      <c r="B327" s="1">
        <v>352</v>
      </c>
      <c r="C327" s="1">
        <v>0.576392889022827</v>
      </c>
      <c r="D327" s="1">
        <v>0.0595012903213501</v>
      </c>
      <c r="E327" s="1">
        <v>8</v>
      </c>
      <c r="F327" s="1">
        <v>5</v>
      </c>
      <c r="G327" s="1">
        <v>2</v>
      </c>
      <c r="H327" s="1">
        <v>5</v>
      </c>
      <c r="I327" s="1">
        <v>0.8</v>
      </c>
      <c r="J327" s="1">
        <v>0.615384615384615</v>
      </c>
      <c r="K327" s="1">
        <v>0.695652173913043</v>
      </c>
      <c r="L327" s="1">
        <v>0.5</v>
      </c>
      <c r="M327" s="1">
        <v>0.3</v>
      </c>
      <c r="N327" s="1">
        <v>0.65</v>
      </c>
    </row>
    <row r="328" s="1" customFormat="1" spans="1:14">
      <c r="A328" s="7">
        <v>462</v>
      </c>
      <c r="B328" s="1">
        <v>462</v>
      </c>
      <c r="C328" s="1">
        <v>0.576398372650146</v>
      </c>
      <c r="D328" s="1">
        <v>0.160635709762573</v>
      </c>
      <c r="E328" s="1">
        <v>6</v>
      </c>
      <c r="F328" s="1">
        <v>7</v>
      </c>
      <c r="G328" s="1">
        <v>4</v>
      </c>
      <c r="H328" s="1">
        <v>3</v>
      </c>
      <c r="I328" s="1">
        <v>0.6</v>
      </c>
      <c r="J328" s="1">
        <v>0.461538461538462</v>
      </c>
      <c r="K328" s="1">
        <v>0.521739130434783</v>
      </c>
      <c r="L328" s="1">
        <v>0.7</v>
      </c>
      <c r="M328" s="1">
        <v>-0.1</v>
      </c>
      <c r="N328" s="1">
        <v>0.45</v>
      </c>
    </row>
    <row r="329" s="1" customFormat="1" spans="1:14">
      <c r="A329" s="7">
        <v>712</v>
      </c>
      <c r="B329" s="1">
        <v>712</v>
      </c>
      <c r="C329" s="1">
        <v>0.576433420181274</v>
      </c>
      <c r="D329" s="1">
        <v>0.146623849868774</v>
      </c>
      <c r="E329" s="1">
        <v>9</v>
      </c>
      <c r="F329" s="1">
        <v>7</v>
      </c>
      <c r="G329" s="1">
        <v>1</v>
      </c>
      <c r="H329" s="1">
        <v>3</v>
      </c>
      <c r="I329" s="1">
        <v>0.9</v>
      </c>
      <c r="J329" s="1">
        <v>0.5625</v>
      </c>
      <c r="K329" s="1">
        <v>0.692307692307692</v>
      </c>
      <c r="L329" s="1">
        <v>0.7</v>
      </c>
      <c r="M329" s="1">
        <v>0.2</v>
      </c>
      <c r="N329" s="1">
        <v>0.6</v>
      </c>
    </row>
    <row r="330" s="1" customFormat="1" spans="1:14">
      <c r="A330" s="7">
        <v>837</v>
      </c>
      <c r="B330" s="1">
        <v>837</v>
      </c>
      <c r="C330" s="1">
        <v>0.576526999473572</v>
      </c>
      <c r="D330" s="1">
        <v>0.00776755809783935</v>
      </c>
      <c r="E330" s="1">
        <v>9</v>
      </c>
      <c r="F330" s="1">
        <v>6</v>
      </c>
      <c r="G330" s="1">
        <v>1</v>
      </c>
      <c r="H330" s="1">
        <v>4</v>
      </c>
      <c r="I330" s="1">
        <v>0.9</v>
      </c>
      <c r="J330" s="1">
        <v>0.6</v>
      </c>
      <c r="K330" s="1">
        <v>0.72</v>
      </c>
      <c r="L330" s="1">
        <v>0.6</v>
      </c>
      <c r="M330" s="1">
        <v>0.3</v>
      </c>
      <c r="N330" s="1">
        <v>0.65</v>
      </c>
    </row>
    <row r="331" s="1" customFormat="1" spans="1:14">
      <c r="A331" s="7">
        <v>912</v>
      </c>
      <c r="B331" s="1">
        <v>912</v>
      </c>
      <c r="C331" s="1">
        <v>0.576528668403625</v>
      </c>
      <c r="D331" s="1">
        <v>0.0844841003417969</v>
      </c>
      <c r="E331" s="1">
        <v>9</v>
      </c>
      <c r="F331" s="1">
        <v>5</v>
      </c>
      <c r="G331" s="1">
        <v>1</v>
      </c>
      <c r="H331" s="1">
        <v>5</v>
      </c>
      <c r="I331" s="1">
        <v>0.9</v>
      </c>
      <c r="J331" s="1">
        <v>0.642857142857143</v>
      </c>
      <c r="K331" s="1">
        <v>0.75</v>
      </c>
      <c r="L331" s="1">
        <v>0.5</v>
      </c>
      <c r="M331" s="1">
        <v>0.4</v>
      </c>
      <c r="N331" s="1">
        <v>0.7</v>
      </c>
    </row>
    <row r="332" s="1" customFormat="1" spans="1:14">
      <c r="A332" s="7">
        <v>434</v>
      </c>
      <c r="B332" s="1">
        <v>434</v>
      </c>
      <c r="C332" s="1">
        <v>0.576648116111755</v>
      </c>
      <c r="D332" s="1">
        <v>0.148520231246948</v>
      </c>
      <c r="E332" s="1">
        <v>7</v>
      </c>
      <c r="F332" s="1">
        <v>5</v>
      </c>
      <c r="G332" s="1">
        <v>3</v>
      </c>
      <c r="H332" s="1">
        <v>5</v>
      </c>
      <c r="I332" s="1">
        <v>0.7</v>
      </c>
      <c r="J332" s="1">
        <v>0.583333333333333</v>
      </c>
      <c r="K332" s="1">
        <v>0.636363636363636</v>
      </c>
      <c r="L332" s="1">
        <v>0.5</v>
      </c>
      <c r="M332" s="1">
        <v>0.2</v>
      </c>
      <c r="N332" s="1">
        <v>0.6</v>
      </c>
    </row>
    <row r="333" s="1" customFormat="1" spans="1:14">
      <c r="A333" s="7">
        <v>196</v>
      </c>
      <c r="B333" s="1">
        <v>196</v>
      </c>
      <c r="C333" s="1">
        <v>0.577376246452332</v>
      </c>
      <c r="D333" s="1">
        <v>0.10909104347229</v>
      </c>
      <c r="E333" s="1">
        <v>10</v>
      </c>
      <c r="F333" s="1">
        <v>6</v>
      </c>
      <c r="G333" s="1">
        <v>0</v>
      </c>
      <c r="H333" s="1">
        <v>4</v>
      </c>
      <c r="I333" s="1">
        <v>1</v>
      </c>
      <c r="J333" s="1">
        <v>0.625</v>
      </c>
      <c r="K333" s="1">
        <v>0.769230769230769</v>
      </c>
      <c r="L333" s="1">
        <v>0.6</v>
      </c>
      <c r="M333" s="1">
        <v>0.4</v>
      </c>
      <c r="N333" s="1">
        <v>0.7</v>
      </c>
    </row>
    <row r="334" s="1" customFormat="1" spans="1:14">
      <c r="A334" s="7">
        <v>410</v>
      </c>
      <c r="B334" s="1">
        <v>410</v>
      </c>
      <c r="C334" s="1">
        <v>0.57767641544342</v>
      </c>
      <c r="D334" s="1">
        <v>0.0501163005828857</v>
      </c>
      <c r="E334" s="1">
        <v>10</v>
      </c>
      <c r="F334" s="1">
        <v>5</v>
      </c>
      <c r="G334" s="1">
        <v>0</v>
      </c>
      <c r="H334" s="1">
        <v>5</v>
      </c>
      <c r="I334" s="1">
        <v>1</v>
      </c>
      <c r="J334" s="1">
        <v>0.666666666666667</v>
      </c>
      <c r="K334" s="1">
        <v>0.8</v>
      </c>
      <c r="L334" s="1">
        <v>0.5</v>
      </c>
      <c r="M334" s="1">
        <v>0.5</v>
      </c>
      <c r="N334" s="1">
        <v>0.75</v>
      </c>
    </row>
    <row r="335" s="1" customFormat="1" spans="1:14">
      <c r="A335" s="7">
        <v>532</v>
      </c>
      <c r="B335" s="1">
        <v>532</v>
      </c>
      <c r="C335" s="1">
        <v>0.578299045562744</v>
      </c>
      <c r="D335" s="1">
        <v>0.178171277046204</v>
      </c>
      <c r="E335" s="1">
        <v>9</v>
      </c>
      <c r="F335" s="1">
        <v>4</v>
      </c>
      <c r="G335" s="1">
        <v>1</v>
      </c>
      <c r="H335" s="1">
        <v>6</v>
      </c>
      <c r="I335" s="1">
        <v>0.9</v>
      </c>
      <c r="J335" s="1">
        <v>0.692307692307692</v>
      </c>
      <c r="K335" s="1">
        <v>0.782608695652174</v>
      </c>
      <c r="L335" s="1">
        <v>0.4</v>
      </c>
      <c r="M335" s="1">
        <v>0.5</v>
      </c>
      <c r="N335" s="1">
        <v>0.75</v>
      </c>
    </row>
    <row r="336" s="1" customFormat="1" spans="1:14">
      <c r="A336" s="7">
        <v>1</v>
      </c>
      <c r="B336" s="1">
        <v>1</v>
      </c>
      <c r="C336" s="1">
        <v>0.578675270080566</v>
      </c>
      <c r="D336" s="1">
        <v>0.0609616041183472</v>
      </c>
      <c r="E336" s="1">
        <v>7</v>
      </c>
      <c r="F336" s="1">
        <v>2</v>
      </c>
      <c r="G336" s="1">
        <v>3</v>
      </c>
      <c r="H336" s="1">
        <v>8</v>
      </c>
      <c r="I336" s="1">
        <v>0.7</v>
      </c>
      <c r="J336" s="1">
        <v>0.777777777777778</v>
      </c>
      <c r="K336" s="1">
        <v>0.736842105263158</v>
      </c>
      <c r="L336" s="1">
        <v>0.2</v>
      </c>
      <c r="M336" s="1">
        <v>0.5</v>
      </c>
      <c r="N336" s="1">
        <v>0.75</v>
      </c>
    </row>
    <row r="337" s="1" customFormat="1" spans="1:14">
      <c r="A337" s="7">
        <v>530</v>
      </c>
      <c r="B337" s="1">
        <v>530</v>
      </c>
      <c r="C337" s="1">
        <v>0.579121470451355</v>
      </c>
      <c r="D337" s="1">
        <v>0.0320603847503662</v>
      </c>
      <c r="E337" s="1">
        <v>9</v>
      </c>
      <c r="F337" s="1">
        <v>2</v>
      </c>
      <c r="G337" s="1">
        <v>1</v>
      </c>
      <c r="H337" s="1">
        <v>8</v>
      </c>
      <c r="I337" s="1">
        <v>0.9</v>
      </c>
      <c r="J337" s="1">
        <v>0.818181818181818</v>
      </c>
      <c r="K337" s="1">
        <v>0.857142857142857</v>
      </c>
      <c r="L337" s="1">
        <v>0.2</v>
      </c>
      <c r="M337" s="1">
        <v>0.7</v>
      </c>
      <c r="N337" s="1">
        <v>0.85</v>
      </c>
    </row>
    <row r="338" s="1" customFormat="1" spans="1:14">
      <c r="A338" s="7">
        <v>291</v>
      </c>
      <c r="B338" s="1">
        <v>291</v>
      </c>
      <c r="C338" s="1">
        <v>0.579217076301575</v>
      </c>
      <c r="D338" s="1">
        <v>0.126528978347778</v>
      </c>
      <c r="E338" s="1">
        <v>7</v>
      </c>
      <c r="F338" s="1">
        <v>2</v>
      </c>
      <c r="G338" s="1">
        <v>3</v>
      </c>
      <c r="H338" s="1">
        <v>8</v>
      </c>
      <c r="I338" s="1">
        <v>0.7</v>
      </c>
      <c r="J338" s="1">
        <v>0.777777777777778</v>
      </c>
      <c r="K338" s="1">
        <v>0.736842105263158</v>
      </c>
      <c r="L338" s="1">
        <v>0.2</v>
      </c>
      <c r="M338" s="1">
        <v>0.5</v>
      </c>
      <c r="N338" s="1">
        <v>0.75</v>
      </c>
    </row>
    <row r="339" s="1" customFormat="1" spans="1:14">
      <c r="A339" s="7">
        <v>62</v>
      </c>
      <c r="B339" s="1">
        <v>62</v>
      </c>
      <c r="C339" s="1">
        <v>0.579584121704102</v>
      </c>
      <c r="D339" s="1">
        <v>0.0600191354751587</v>
      </c>
      <c r="E339" s="1">
        <v>9</v>
      </c>
      <c r="F339" s="1">
        <v>6</v>
      </c>
      <c r="G339" s="1">
        <v>1</v>
      </c>
      <c r="H339" s="1">
        <v>4</v>
      </c>
      <c r="I339" s="1">
        <v>0.9</v>
      </c>
      <c r="J339" s="1">
        <v>0.6</v>
      </c>
      <c r="K339" s="1">
        <v>0.72</v>
      </c>
      <c r="L339" s="1">
        <v>0.6</v>
      </c>
      <c r="M339" s="1">
        <v>0.3</v>
      </c>
      <c r="N339" s="1">
        <v>0.65</v>
      </c>
    </row>
    <row r="340" s="1" customFormat="1" spans="1:14">
      <c r="A340" s="7">
        <v>884</v>
      </c>
      <c r="B340" s="1">
        <v>884</v>
      </c>
      <c r="C340" s="1">
        <v>0.580617666244507</v>
      </c>
      <c r="D340" s="1">
        <v>0.103671789169311</v>
      </c>
      <c r="E340" s="1">
        <v>8</v>
      </c>
      <c r="F340" s="1">
        <v>5</v>
      </c>
      <c r="G340" s="1">
        <v>2</v>
      </c>
      <c r="H340" s="1">
        <v>5</v>
      </c>
      <c r="I340" s="1">
        <v>0.8</v>
      </c>
      <c r="J340" s="1">
        <v>0.615384615384615</v>
      </c>
      <c r="K340" s="1">
        <v>0.695652173913043</v>
      </c>
      <c r="L340" s="1">
        <v>0.5</v>
      </c>
      <c r="M340" s="1">
        <v>0.3</v>
      </c>
      <c r="N340" s="1">
        <v>0.65</v>
      </c>
    </row>
    <row r="341" s="1" customFormat="1" spans="1:14">
      <c r="A341" s="7">
        <v>938</v>
      </c>
      <c r="B341" s="1">
        <v>938</v>
      </c>
      <c r="C341" s="1">
        <v>0.580702304840088</v>
      </c>
      <c r="D341" s="1">
        <v>0.107056975364685</v>
      </c>
      <c r="E341" s="1">
        <v>9</v>
      </c>
      <c r="F341" s="1">
        <v>6</v>
      </c>
      <c r="G341" s="1">
        <v>1</v>
      </c>
      <c r="H341" s="1">
        <v>4</v>
      </c>
      <c r="I341" s="1">
        <v>0.9</v>
      </c>
      <c r="J341" s="1">
        <v>0.6</v>
      </c>
      <c r="K341" s="1">
        <v>0.72</v>
      </c>
      <c r="L341" s="1">
        <v>0.6</v>
      </c>
      <c r="M341" s="1">
        <v>0.3</v>
      </c>
      <c r="N341" s="1">
        <v>0.65</v>
      </c>
    </row>
    <row r="342" s="1" customFormat="1" spans="1:14">
      <c r="A342" s="7">
        <v>600</v>
      </c>
      <c r="B342" s="1">
        <v>600</v>
      </c>
      <c r="C342" s="1">
        <v>0.581959247589111</v>
      </c>
      <c r="D342" s="1">
        <v>0.00891971588134766</v>
      </c>
      <c r="E342" s="1">
        <v>9</v>
      </c>
      <c r="F342" s="1">
        <v>7</v>
      </c>
      <c r="G342" s="1">
        <v>1</v>
      </c>
      <c r="H342" s="1">
        <v>3</v>
      </c>
      <c r="I342" s="1">
        <v>0.9</v>
      </c>
      <c r="J342" s="1">
        <v>0.5625</v>
      </c>
      <c r="K342" s="1">
        <v>0.692307692307692</v>
      </c>
      <c r="L342" s="1">
        <v>0.7</v>
      </c>
      <c r="M342" s="1">
        <v>0.2</v>
      </c>
      <c r="N342" s="1">
        <v>0.6</v>
      </c>
    </row>
    <row r="343" s="1" customFormat="1" spans="1:14">
      <c r="A343" s="7">
        <v>277</v>
      </c>
      <c r="B343" s="1">
        <v>277</v>
      </c>
      <c r="C343" s="1">
        <v>0.582349896430969</v>
      </c>
      <c r="D343" s="1">
        <v>0.0517892837524414</v>
      </c>
      <c r="E343" s="1">
        <v>8</v>
      </c>
      <c r="F343" s="1">
        <v>5</v>
      </c>
      <c r="G343" s="1">
        <v>2</v>
      </c>
      <c r="H343" s="1">
        <v>5</v>
      </c>
      <c r="I343" s="1">
        <v>0.8</v>
      </c>
      <c r="J343" s="1">
        <v>0.615384615384615</v>
      </c>
      <c r="K343" s="1">
        <v>0.695652173913043</v>
      </c>
      <c r="L343" s="1">
        <v>0.5</v>
      </c>
      <c r="M343" s="1">
        <v>0.3</v>
      </c>
      <c r="N343" s="1">
        <v>0.65</v>
      </c>
    </row>
    <row r="344" s="1" customFormat="1" spans="1:14">
      <c r="A344" s="7">
        <v>769</v>
      </c>
      <c r="B344" s="1">
        <v>769</v>
      </c>
      <c r="C344" s="1">
        <v>0.583063125610352</v>
      </c>
      <c r="D344" s="1">
        <v>0.129210829734802</v>
      </c>
      <c r="E344" s="1">
        <v>8</v>
      </c>
      <c r="F344" s="1">
        <v>6</v>
      </c>
      <c r="G344" s="1">
        <v>2</v>
      </c>
      <c r="H344" s="1">
        <v>4</v>
      </c>
      <c r="I344" s="1">
        <v>0.8</v>
      </c>
      <c r="J344" s="1">
        <v>0.571428571428572</v>
      </c>
      <c r="K344" s="1">
        <v>0.666666666666667</v>
      </c>
      <c r="L344" s="1">
        <v>0.6</v>
      </c>
      <c r="M344" s="1">
        <v>0.2</v>
      </c>
      <c r="N344" s="1">
        <v>0.6</v>
      </c>
    </row>
    <row r="345" s="1" customFormat="1" spans="1:14">
      <c r="A345" s="7">
        <v>640</v>
      </c>
      <c r="B345" s="1">
        <v>640</v>
      </c>
      <c r="C345" s="1">
        <v>0.583518981933594</v>
      </c>
      <c r="D345" s="1">
        <v>0.0459827184677124</v>
      </c>
      <c r="E345" s="1">
        <v>8</v>
      </c>
      <c r="F345" s="1">
        <v>4</v>
      </c>
      <c r="G345" s="1">
        <v>2</v>
      </c>
      <c r="H345" s="1">
        <v>6</v>
      </c>
      <c r="I345" s="1">
        <v>0.8</v>
      </c>
      <c r="J345" s="1">
        <v>0.666666666666667</v>
      </c>
      <c r="K345" s="1">
        <v>0.727272727272727</v>
      </c>
      <c r="L345" s="1">
        <v>0.4</v>
      </c>
      <c r="M345" s="1">
        <v>0.4</v>
      </c>
      <c r="N345" s="1">
        <v>0.7</v>
      </c>
    </row>
    <row r="346" s="1" customFormat="1" spans="1:14">
      <c r="A346" s="7">
        <v>59</v>
      </c>
      <c r="B346" s="1">
        <v>59</v>
      </c>
      <c r="C346" s="1">
        <v>0.583963990211487</v>
      </c>
      <c r="D346" s="1">
        <v>0.110245108604431</v>
      </c>
      <c r="E346" s="1">
        <v>10</v>
      </c>
      <c r="F346" s="1">
        <v>8</v>
      </c>
      <c r="G346" s="1">
        <v>0</v>
      </c>
      <c r="H346" s="1">
        <v>2</v>
      </c>
      <c r="I346" s="1">
        <v>1</v>
      </c>
      <c r="J346" s="1">
        <v>0.555555555555556</v>
      </c>
      <c r="K346" s="1">
        <v>0.714285714285714</v>
      </c>
      <c r="L346" s="1">
        <v>0.8</v>
      </c>
      <c r="M346" s="1">
        <v>0.2</v>
      </c>
      <c r="N346" s="1">
        <v>0.6</v>
      </c>
    </row>
    <row r="347" s="1" customFormat="1" spans="1:14">
      <c r="A347" s="7">
        <v>465</v>
      </c>
      <c r="B347" s="1">
        <v>465</v>
      </c>
      <c r="C347" s="1">
        <v>0.584376335144043</v>
      </c>
      <c r="D347" s="1">
        <v>0.0187164545059204</v>
      </c>
      <c r="E347" s="1">
        <v>9</v>
      </c>
      <c r="F347" s="1">
        <v>6</v>
      </c>
      <c r="G347" s="1">
        <v>1</v>
      </c>
      <c r="H347" s="1">
        <v>4</v>
      </c>
      <c r="I347" s="1">
        <v>0.9</v>
      </c>
      <c r="J347" s="1">
        <v>0.6</v>
      </c>
      <c r="K347" s="1">
        <v>0.72</v>
      </c>
      <c r="L347" s="1">
        <v>0.6</v>
      </c>
      <c r="M347" s="1">
        <v>0.3</v>
      </c>
      <c r="N347" s="1">
        <v>0.65</v>
      </c>
    </row>
    <row r="348" s="1" customFormat="1" spans="1:14">
      <c r="A348" s="7">
        <v>425</v>
      </c>
      <c r="B348" s="1">
        <v>425</v>
      </c>
      <c r="C348" s="1">
        <v>0.585031986236572</v>
      </c>
      <c r="D348" s="1">
        <v>0.0381255149841309</v>
      </c>
      <c r="E348" s="1">
        <v>9</v>
      </c>
      <c r="F348" s="1">
        <v>2</v>
      </c>
      <c r="G348" s="1">
        <v>1</v>
      </c>
      <c r="H348" s="1">
        <v>8</v>
      </c>
      <c r="I348" s="1">
        <v>0.9</v>
      </c>
      <c r="J348" s="1">
        <v>0.818181818181818</v>
      </c>
      <c r="K348" s="1">
        <v>0.857142857142857</v>
      </c>
      <c r="L348" s="1">
        <v>0.2</v>
      </c>
      <c r="M348" s="1">
        <v>0.7</v>
      </c>
      <c r="N348" s="1">
        <v>0.85</v>
      </c>
    </row>
    <row r="349" s="1" customFormat="1" spans="1:14">
      <c r="A349" s="7">
        <v>788</v>
      </c>
      <c r="B349" s="1">
        <v>788</v>
      </c>
      <c r="C349" s="1">
        <v>0.585186362266541</v>
      </c>
      <c r="D349" s="1">
        <v>0.0972005128860474</v>
      </c>
      <c r="E349" s="1">
        <v>8</v>
      </c>
      <c r="F349" s="1">
        <v>4</v>
      </c>
      <c r="G349" s="1">
        <v>2</v>
      </c>
      <c r="H349" s="1">
        <v>6</v>
      </c>
      <c r="I349" s="1">
        <v>0.8</v>
      </c>
      <c r="J349" s="1">
        <v>0.666666666666667</v>
      </c>
      <c r="K349" s="1">
        <v>0.727272727272727</v>
      </c>
      <c r="L349" s="1">
        <v>0.4</v>
      </c>
      <c r="M349" s="1">
        <v>0.4</v>
      </c>
      <c r="N349" s="1">
        <v>0.7</v>
      </c>
    </row>
    <row r="350" s="1" customFormat="1" spans="1:14">
      <c r="A350" s="7">
        <v>536</v>
      </c>
      <c r="B350" s="1">
        <v>536</v>
      </c>
      <c r="C350" s="1">
        <v>0.585767984390259</v>
      </c>
      <c r="D350" s="1">
        <v>0.130775928497315</v>
      </c>
      <c r="E350" s="1">
        <v>10</v>
      </c>
      <c r="F350" s="1">
        <v>4</v>
      </c>
      <c r="G350" s="1">
        <v>0</v>
      </c>
      <c r="H350" s="1">
        <v>6</v>
      </c>
      <c r="I350" s="1">
        <v>1</v>
      </c>
      <c r="J350" s="1">
        <v>0.714285714285714</v>
      </c>
      <c r="K350" s="1">
        <v>0.833333333333333</v>
      </c>
      <c r="L350" s="1">
        <v>0.4</v>
      </c>
      <c r="M350" s="1">
        <v>0.6</v>
      </c>
      <c r="N350" s="1">
        <v>0.8</v>
      </c>
    </row>
    <row r="351" s="1" customFormat="1" spans="1:14">
      <c r="A351" s="7">
        <v>78</v>
      </c>
      <c r="B351" s="1">
        <v>78</v>
      </c>
      <c r="C351" s="1">
        <v>0.585809230804443</v>
      </c>
      <c r="D351" s="1">
        <v>0.0609422922134399</v>
      </c>
      <c r="E351" s="1">
        <v>9</v>
      </c>
      <c r="F351" s="1">
        <v>5</v>
      </c>
      <c r="G351" s="1">
        <v>1</v>
      </c>
      <c r="H351" s="1">
        <v>5</v>
      </c>
      <c r="I351" s="1">
        <v>0.9</v>
      </c>
      <c r="J351" s="1">
        <v>0.642857142857143</v>
      </c>
      <c r="K351" s="1">
        <v>0.75</v>
      </c>
      <c r="L351" s="1">
        <v>0.5</v>
      </c>
      <c r="M351" s="1">
        <v>0.4</v>
      </c>
      <c r="N351" s="1">
        <v>0.7</v>
      </c>
    </row>
    <row r="352" s="1" customFormat="1" spans="1:14">
      <c r="A352" s="7">
        <v>685</v>
      </c>
      <c r="B352" s="1">
        <v>685</v>
      </c>
      <c r="C352" s="1">
        <v>0.585927486419678</v>
      </c>
      <c r="D352" s="1">
        <v>0.0796772241592407</v>
      </c>
      <c r="E352" s="1">
        <v>8</v>
      </c>
      <c r="F352" s="1">
        <v>4</v>
      </c>
      <c r="G352" s="1">
        <v>2</v>
      </c>
      <c r="H352" s="1">
        <v>6</v>
      </c>
      <c r="I352" s="1">
        <v>0.8</v>
      </c>
      <c r="J352" s="1">
        <v>0.666666666666667</v>
      </c>
      <c r="K352" s="1">
        <v>0.727272727272727</v>
      </c>
      <c r="L352" s="1">
        <v>0.4</v>
      </c>
      <c r="M352" s="1">
        <v>0.4</v>
      </c>
      <c r="N352" s="1">
        <v>0.7</v>
      </c>
    </row>
    <row r="353" s="1" customFormat="1" spans="1:14">
      <c r="A353" s="7">
        <v>582</v>
      </c>
      <c r="B353" s="1">
        <v>582</v>
      </c>
      <c r="C353" s="1">
        <v>0.585948467254639</v>
      </c>
      <c r="D353" s="1">
        <v>0.0876878499984741</v>
      </c>
      <c r="E353" s="1">
        <v>6</v>
      </c>
      <c r="F353" s="1">
        <v>4</v>
      </c>
      <c r="G353" s="1">
        <v>4</v>
      </c>
      <c r="H353" s="1">
        <v>6</v>
      </c>
      <c r="I353" s="1">
        <v>0.6</v>
      </c>
      <c r="J353" s="1">
        <v>0.6</v>
      </c>
      <c r="K353" s="1">
        <v>0.6</v>
      </c>
      <c r="L353" s="1">
        <v>0.4</v>
      </c>
      <c r="M353" s="1">
        <v>0.2</v>
      </c>
      <c r="N353" s="1">
        <v>0.6</v>
      </c>
    </row>
    <row r="354" s="1" customFormat="1" spans="1:14">
      <c r="A354" s="7">
        <v>388</v>
      </c>
      <c r="B354" s="1">
        <v>388</v>
      </c>
      <c r="C354" s="1">
        <v>0.586038947105408</v>
      </c>
      <c r="D354" s="1">
        <v>0.0887719392776489</v>
      </c>
      <c r="E354" s="1">
        <v>9</v>
      </c>
      <c r="F354" s="1">
        <v>6</v>
      </c>
      <c r="G354" s="1">
        <v>1</v>
      </c>
      <c r="H354" s="1">
        <v>4</v>
      </c>
      <c r="I354" s="1">
        <v>0.9</v>
      </c>
      <c r="J354" s="1">
        <v>0.6</v>
      </c>
      <c r="K354" s="1">
        <v>0.72</v>
      </c>
      <c r="L354" s="1">
        <v>0.6</v>
      </c>
      <c r="M354" s="1">
        <v>0.3</v>
      </c>
      <c r="N354" s="1">
        <v>0.65</v>
      </c>
    </row>
    <row r="355" s="1" customFormat="1" spans="1:14">
      <c r="A355" s="7">
        <v>921</v>
      </c>
      <c r="B355" s="1">
        <v>921</v>
      </c>
      <c r="C355" s="1">
        <v>0.586636185646057</v>
      </c>
      <c r="D355" s="1">
        <v>0.143693208694458</v>
      </c>
      <c r="E355" s="1">
        <v>7</v>
      </c>
      <c r="F355" s="1">
        <v>7</v>
      </c>
      <c r="G355" s="1">
        <v>3</v>
      </c>
      <c r="H355" s="1">
        <v>3</v>
      </c>
      <c r="I355" s="1">
        <v>0.7</v>
      </c>
      <c r="J355" s="1">
        <v>0.5</v>
      </c>
      <c r="K355" s="1">
        <v>0.583333333333333</v>
      </c>
      <c r="L355" s="1">
        <v>0.7</v>
      </c>
      <c r="M355" s="1">
        <v>0</v>
      </c>
      <c r="N355" s="1">
        <v>0.5</v>
      </c>
    </row>
    <row r="356" s="1" customFormat="1" spans="1:14">
      <c r="A356" s="7">
        <v>271</v>
      </c>
      <c r="B356" s="1">
        <v>271</v>
      </c>
      <c r="C356" s="1">
        <v>0.586729526519775</v>
      </c>
      <c r="D356" s="1">
        <v>0.0930256843566895</v>
      </c>
      <c r="E356" s="1">
        <v>9</v>
      </c>
      <c r="F356" s="1">
        <v>5</v>
      </c>
      <c r="G356" s="1">
        <v>1</v>
      </c>
      <c r="H356" s="1">
        <v>5</v>
      </c>
      <c r="I356" s="1">
        <v>0.9</v>
      </c>
      <c r="J356" s="1">
        <v>0.642857142857143</v>
      </c>
      <c r="K356" s="1">
        <v>0.75</v>
      </c>
      <c r="L356" s="1">
        <v>0.5</v>
      </c>
      <c r="M356" s="1">
        <v>0.4</v>
      </c>
      <c r="N356" s="1">
        <v>0.7</v>
      </c>
    </row>
    <row r="357" s="1" customFormat="1" spans="1:14">
      <c r="A357" s="7">
        <v>807</v>
      </c>
      <c r="B357" s="1">
        <v>807</v>
      </c>
      <c r="C357" s="1">
        <v>0.587384819984436</v>
      </c>
      <c r="D357" s="1">
        <v>0.212218403816223</v>
      </c>
      <c r="E357" s="1">
        <v>6</v>
      </c>
      <c r="F357" s="1">
        <v>6</v>
      </c>
      <c r="G357" s="1">
        <v>4</v>
      </c>
      <c r="H357" s="1">
        <v>4</v>
      </c>
      <c r="I357" s="1">
        <v>0.6</v>
      </c>
      <c r="J357" s="1">
        <v>0.5</v>
      </c>
      <c r="K357" s="1">
        <v>0.545454545454545</v>
      </c>
      <c r="L357" s="1">
        <v>0.6</v>
      </c>
      <c r="M357" s="1">
        <v>0</v>
      </c>
      <c r="N357" s="1">
        <v>0.5</v>
      </c>
    </row>
    <row r="358" s="1" customFormat="1" spans="1:14">
      <c r="A358" s="7">
        <v>338</v>
      </c>
      <c r="B358" s="1">
        <v>338</v>
      </c>
      <c r="C358" s="1">
        <v>0.587870597839355</v>
      </c>
      <c r="D358" s="1">
        <v>0.158023715019226</v>
      </c>
      <c r="E358" s="1">
        <v>9</v>
      </c>
      <c r="F358" s="1">
        <v>5</v>
      </c>
      <c r="G358" s="1">
        <v>1</v>
      </c>
      <c r="H358" s="1">
        <v>5</v>
      </c>
      <c r="I358" s="1">
        <v>0.9</v>
      </c>
      <c r="J358" s="1">
        <v>0.642857142857143</v>
      </c>
      <c r="K358" s="1">
        <v>0.75</v>
      </c>
      <c r="L358" s="1">
        <v>0.5</v>
      </c>
      <c r="M358" s="1">
        <v>0.4</v>
      </c>
      <c r="N358" s="1">
        <v>0.7</v>
      </c>
    </row>
    <row r="359" s="1" customFormat="1" spans="1:14">
      <c r="A359" s="7">
        <v>321</v>
      </c>
      <c r="B359" s="1">
        <v>321</v>
      </c>
      <c r="C359" s="1">
        <v>0.588648796081543</v>
      </c>
      <c r="D359" s="1">
        <v>0.00274014472961426</v>
      </c>
      <c r="E359" s="1">
        <v>10</v>
      </c>
      <c r="F359" s="1">
        <v>5</v>
      </c>
      <c r="G359" s="1">
        <v>0</v>
      </c>
      <c r="H359" s="1">
        <v>5</v>
      </c>
      <c r="I359" s="1">
        <v>1</v>
      </c>
      <c r="J359" s="1">
        <v>0.666666666666667</v>
      </c>
      <c r="K359" s="1">
        <v>0.8</v>
      </c>
      <c r="L359" s="1">
        <v>0.5</v>
      </c>
      <c r="M359" s="1">
        <v>0.5</v>
      </c>
      <c r="N359" s="1">
        <v>0.75</v>
      </c>
    </row>
    <row r="360" s="1" customFormat="1" spans="1:14">
      <c r="A360" s="7">
        <v>477</v>
      </c>
      <c r="B360" s="1">
        <v>477</v>
      </c>
      <c r="C360" s="1">
        <v>0.588738799095154</v>
      </c>
      <c r="D360" s="1">
        <v>0.0414286851882935</v>
      </c>
      <c r="E360" s="1">
        <v>10</v>
      </c>
      <c r="F360" s="1">
        <v>4</v>
      </c>
      <c r="G360" s="1">
        <v>0</v>
      </c>
      <c r="H360" s="1">
        <v>6</v>
      </c>
      <c r="I360" s="1">
        <v>1</v>
      </c>
      <c r="J360" s="1">
        <v>0.714285714285714</v>
      </c>
      <c r="K360" s="1">
        <v>0.833333333333333</v>
      </c>
      <c r="L360" s="1">
        <v>0.4</v>
      </c>
      <c r="M360" s="1">
        <v>0.6</v>
      </c>
      <c r="N360" s="1">
        <v>0.8</v>
      </c>
    </row>
    <row r="361" s="1" customFormat="1" spans="1:14">
      <c r="A361" s="7">
        <v>70</v>
      </c>
      <c r="B361" s="1">
        <v>70</v>
      </c>
      <c r="C361" s="1">
        <v>0.589032411575317</v>
      </c>
      <c r="D361" s="1">
        <v>0.10155725479126</v>
      </c>
      <c r="E361" s="1">
        <v>9</v>
      </c>
      <c r="F361" s="1">
        <v>3</v>
      </c>
      <c r="G361" s="1">
        <v>1</v>
      </c>
      <c r="H361" s="1">
        <v>7</v>
      </c>
      <c r="I361" s="1">
        <v>0.9</v>
      </c>
      <c r="J361" s="1">
        <v>0.75</v>
      </c>
      <c r="K361" s="1">
        <v>0.818181818181818</v>
      </c>
      <c r="L361" s="1">
        <v>0.3</v>
      </c>
      <c r="M361" s="1">
        <v>0.6</v>
      </c>
      <c r="N361" s="1">
        <v>0.8</v>
      </c>
    </row>
    <row r="362" s="1" customFormat="1" spans="1:14">
      <c r="A362" s="7">
        <v>744</v>
      </c>
      <c r="B362" s="1">
        <v>744</v>
      </c>
      <c r="C362" s="1">
        <v>0.589840054512024</v>
      </c>
      <c r="D362" s="1">
        <v>0.148994445800781</v>
      </c>
      <c r="E362" s="1">
        <v>8</v>
      </c>
      <c r="F362" s="1">
        <v>4</v>
      </c>
      <c r="G362" s="1">
        <v>2</v>
      </c>
      <c r="H362" s="1">
        <v>6</v>
      </c>
      <c r="I362" s="1">
        <v>0.8</v>
      </c>
      <c r="J362" s="1">
        <v>0.666666666666667</v>
      </c>
      <c r="K362" s="1">
        <v>0.727272727272727</v>
      </c>
      <c r="L362" s="1">
        <v>0.4</v>
      </c>
      <c r="M362" s="1">
        <v>0.4</v>
      </c>
      <c r="N362" s="1">
        <v>0.7</v>
      </c>
    </row>
    <row r="363" s="1" customFormat="1" spans="1:14">
      <c r="A363" s="7">
        <v>666</v>
      </c>
      <c r="B363" s="1">
        <v>666</v>
      </c>
      <c r="C363" s="1">
        <v>0.589882969856262</v>
      </c>
      <c r="D363" s="1">
        <v>0.0751042366027832</v>
      </c>
      <c r="E363" s="1">
        <v>8</v>
      </c>
      <c r="F363" s="1">
        <v>6</v>
      </c>
      <c r="G363" s="1">
        <v>2</v>
      </c>
      <c r="H363" s="1">
        <v>4</v>
      </c>
      <c r="I363" s="1">
        <v>0.8</v>
      </c>
      <c r="J363" s="1">
        <v>0.571428571428572</v>
      </c>
      <c r="K363" s="1">
        <v>0.666666666666667</v>
      </c>
      <c r="L363" s="1">
        <v>0.6</v>
      </c>
      <c r="M363" s="1">
        <v>0.2</v>
      </c>
      <c r="N363" s="1">
        <v>0.6</v>
      </c>
    </row>
    <row r="364" s="1" customFormat="1" spans="1:14">
      <c r="A364" s="7">
        <v>829</v>
      </c>
      <c r="B364" s="1">
        <v>829</v>
      </c>
      <c r="C364" s="1">
        <v>0.589975953102112</v>
      </c>
      <c r="D364" s="1">
        <v>0.0614951848983765</v>
      </c>
      <c r="E364" s="1">
        <v>8</v>
      </c>
      <c r="F364" s="1">
        <v>2</v>
      </c>
      <c r="G364" s="1">
        <v>2</v>
      </c>
      <c r="H364" s="1">
        <v>8</v>
      </c>
      <c r="I364" s="1">
        <v>0.8</v>
      </c>
      <c r="J364" s="1">
        <v>0.8</v>
      </c>
      <c r="K364" s="1">
        <v>0.8</v>
      </c>
      <c r="L364" s="1">
        <v>0.2</v>
      </c>
      <c r="M364" s="1">
        <v>0.6</v>
      </c>
      <c r="N364" s="1">
        <v>0.8</v>
      </c>
    </row>
    <row r="365" s="1" customFormat="1" spans="1:14">
      <c r="A365" s="7">
        <v>564</v>
      </c>
      <c r="B365" s="1">
        <v>564</v>
      </c>
      <c r="C365" s="1">
        <v>0.591322898864746</v>
      </c>
      <c r="D365" s="1">
        <v>0.230110764503479</v>
      </c>
      <c r="E365" s="1">
        <v>7</v>
      </c>
      <c r="F365" s="1">
        <v>6</v>
      </c>
      <c r="G365" s="1">
        <v>3</v>
      </c>
      <c r="H365" s="1">
        <v>4</v>
      </c>
      <c r="I365" s="1">
        <v>0.7</v>
      </c>
      <c r="J365" s="1">
        <v>0.538461538461539</v>
      </c>
      <c r="K365" s="1">
        <v>0.608695652173913</v>
      </c>
      <c r="L365" s="1">
        <v>0.6</v>
      </c>
      <c r="M365" s="1">
        <v>0.1</v>
      </c>
      <c r="N365" s="1">
        <v>0.55</v>
      </c>
    </row>
    <row r="366" s="1" customFormat="1" spans="1:14">
      <c r="A366" s="7">
        <v>431</v>
      </c>
      <c r="B366" s="1">
        <v>431</v>
      </c>
      <c r="C366" s="1">
        <v>0.591392517089844</v>
      </c>
      <c r="D366" s="1">
        <v>0.11964213848114</v>
      </c>
      <c r="E366" s="1">
        <v>8</v>
      </c>
      <c r="F366" s="1">
        <v>7</v>
      </c>
      <c r="G366" s="1">
        <v>2</v>
      </c>
      <c r="H366" s="1">
        <v>3</v>
      </c>
      <c r="I366" s="1">
        <v>0.8</v>
      </c>
      <c r="J366" s="1">
        <v>0.533333333333333</v>
      </c>
      <c r="K366" s="1">
        <v>0.64</v>
      </c>
      <c r="L366" s="1">
        <v>0.7</v>
      </c>
      <c r="M366" s="1">
        <v>0.1</v>
      </c>
      <c r="N366" s="1">
        <v>0.55</v>
      </c>
    </row>
    <row r="367" s="1" customFormat="1" spans="1:14">
      <c r="A367" s="7">
        <v>128</v>
      </c>
      <c r="B367" s="1">
        <v>128</v>
      </c>
      <c r="C367" s="1">
        <v>0.591395378112793</v>
      </c>
      <c r="D367" s="1">
        <v>0.16316032409668</v>
      </c>
      <c r="E367" s="1">
        <v>9</v>
      </c>
      <c r="F367" s="1">
        <v>4</v>
      </c>
      <c r="G367" s="1">
        <v>1</v>
      </c>
      <c r="H367" s="1">
        <v>6</v>
      </c>
      <c r="I367" s="1">
        <v>0.9</v>
      </c>
      <c r="J367" s="1">
        <v>0.692307692307692</v>
      </c>
      <c r="K367" s="1">
        <v>0.782608695652174</v>
      </c>
      <c r="L367" s="1">
        <v>0.4</v>
      </c>
      <c r="M367" s="1">
        <v>0.5</v>
      </c>
      <c r="N367" s="1">
        <v>0.75</v>
      </c>
    </row>
    <row r="368" s="1" customFormat="1" spans="1:14">
      <c r="A368" s="7">
        <v>110</v>
      </c>
      <c r="B368" s="1">
        <v>110</v>
      </c>
      <c r="C368" s="1">
        <v>0.591691374778748</v>
      </c>
      <c r="D368" s="1">
        <v>0.113800764083862</v>
      </c>
      <c r="E368" s="1">
        <v>10</v>
      </c>
      <c r="F368" s="1">
        <v>4</v>
      </c>
      <c r="G368" s="1">
        <v>0</v>
      </c>
      <c r="H368" s="1">
        <v>6</v>
      </c>
      <c r="I368" s="1">
        <v>1</v>
      </c>
      <c r="J368" s="1">
        <v>0.714285714285714</v>
      </c>
      <c r="K368" s="1">
        <v>0.833333333333333</v>
      </c>
      <c r="L368" s="1">
        <v>0.4</v>
      </c>
      <c r="M368" s="1">
        <v>0.6</v>
      </c>
      <c r="N368" s="1">
        <v>0.8</v>
      </c>
    </row>
    <row r="369" s="1" customFormat="1" spans="1:14">
      <c r="A369" s="7">
        <v>836</v>
      </c>
      <c r="B369" s="1">
        <v>836</v>
      </c>
      <c r="C369" s="1">
        <v>0.591747879981995</v>
      </c>
      <c r="D369" s="1">
        <v>0.0837875604629517</v>
      </c>
      <c r="E369" s="1">
        <v>10</v>
      </c>
      <c r="F369" s="1">
        <v>5</v>
      </c>
      <c r="G369" s="1">
        <v>0</v>
      </c>
      <c r="H369" s="1">
        <v>5</v>
      </c>
      <c r="I369" s="1">
        <v>1</v>
      </c>
      <c r="J369" s="1">
        <v>0.666666666666667</v>
      </c>
      <c r="K369" s="1">
        <v>0.8</v>
      </c>
      <c r="L369" s="1">
        <v>0.5</v>
      </c>
      <c r="M369" s="1">
        <v>0.5</v>
      </c>
      <c r="N369" s="1">
        <v>0.75</v>
      </c>
    </row>
    <row r="370" s="1" customFormat="1" spans="1:14">
      <c r="A370" s="7">
        <v>680</v>
      </c>
      <c r="B370" s="1">
        <v>680</v>
      </c>
      <c r="C370" s="1">
        <v>0.591787695884705</v>
      </c>
      <c r="D370" s="1">
        <v>0.122963666915894</v>
      </c>
      <c r="E370" s="1">
        <v>6</v>
      </c>
      <c r="F370" s="1">
        <v>5</v>
      </c>
      <c r="G370" s="1">
        <v>4</v>
      </c>
      <c r="H370" s="1">
        <v>5</v>
      </c>
      <c r="I370" s="1">
        <v>0.6</v>
      </c>
      <c r="J370" s="1">
        <v>0.545454545454545</v>
      </c>
      <c r="K370" s="1">
        <v>0.571428571428571</v>
      </c>
      <c r="L370" s="1">
        <v>0.5</v>
      </c>
      <c r="M370" s="1">
        <v>0.1</v>
      </c>
      <c r="N370" s="1">
        <v>0.55</v>
      </c>
    </row>
    <row r="371" s="1" customFormat="1" spans="1:14">
      <c r="A371" s="7">
        <v>792</v>
      </c>
      <c r="B371" s="1">
        <v>792</v>
      </c>
      <c r="C371" s="1">
        <v>0.592767238616943</v>
      </c>
      <c r="D371" s="1">
        <v>0.125526428222656</v>
      </c>
      <c r="E371" s="1">
        <v>8</v>
      </c>
      <c r="F371" s="1">
        <v>4</v>
      </c>
      <c r="G371" s="1">
        <v>2</v>
      </c>
      <c r="H371" s="1">
        <v>6</v>
      </c>
      <c r="I371" s="1">
        <v>0.8</v>
      </c>
      <c r="J371" s="1">
        <v>0.666666666666667</v>
      </c>
      <c r="K371" s="1">
        <v>0.727272727272727</v>
      </c>
      <c r="L371" s="1">
        <v>0.4</v>
      </c>
      <c r="M371" s="1">
        <v>0.4</v>
      </c>
      <c r="N371" s="1">
        <v>0.7</v>
      </c>
    </row>
    <row r="372" s="1" customFormat="1" spans="1:14">
      <c r="A372" s="7">
        <v>919</v>
      </c>
      <c r="B372" s="1">
        <v>919</v>
      </c>
      <c r="C372" s="1">
        <v>0.593463063240051</v>
      </c>
      <c r="D372" s="1">
        <v>0.0729192495346069</v>
      </c>
      <c r="E372" s="1">
        <v>8</v>
      </c>
      <c r="F372" s="1">
        <v>4</v>
      </c>
      <c r="G372" s="1">
        <v>2</v>
      </c>
      <c r="H372" s="1">
        <v>6</v>
      </c>
      <c r="I372" s="1">
        <v>0.8</v>
      </c>
      <c r="J372" s="1">
        <v>0.666666666666667</v>
      </c>
      <c r="K372" s="1">
        <v>0.727272727272727</v>
      </c>
      <c r="L372" s="1">
        <v>0.4</v>
      </c>
      <c r="M372" s="1">
        <v>0.4</v>
      </c>
      <c r="N372" s="1">
        <v>0.7</v>
      </c>
    </row>
    <row r="373" s="1" customFormat="1" spans="1:14">
      <c r="A373" s="7">
        <v>436</v>
      </c>
      <c r="B373" s="1">
        <v>436</v>
      </c>
      <c r="C373" s="1">
        <v>0.594495534896851</v>
      </c>
      <c r="D373" s="1">
        <v>0.0671279430389404</v>
      </c>
      <c r="E373" s="1">
        <v>9</v>
      </c>
      <c r="F373" s="1">
        <v>4</v>
      </c>
      <c r="G373" s="1">
        <v>1</v>
      </c>
      <c r="H373" s="1">
        <v>6</v>
      </c>
      <c r="I373" s="1">
        <v>0.9</v>
      </c>
      <c r="J373" s="1">
        <v>0.692307692307692</v>
      </c>
      <c r="K373" s="1">
        <v>0.782608695652174</v>
      </c>
      <c r="L373" s="1">
        <v>0.4</v>
      </c>
      <c r="M373" s="1">
        <v>0.5</v>
      </c>
      <c r="N373" s="1">
        <v>0.75</v>
      </c>
    </row>
    <row r="374" s="1" customFormat="1" spans="1:14">
      <c r="A374" s="7">
        <v>732</v>
      </c>
      <c r="B374" s="1">
        <v>732</v>
      </c>
      <c r="C374" s="1">
        <v>0.594576597213745</v>
      </c>
      <c r="D374" s="1">
        <v>0.153135180473328</v>
      </c>
      <c r="E374" s="1">
        <v>5</v>
      </c>
      <c r="F374" s="1">
        <v>6</v>
      </c>
      <c r="G374" s="1">
        <v>5</v>
      </c>
      <c r="H374" s="1">
        <v>4</v>
      </c>
      <c r="I374" s="1">
        <v>0.5</v>
      </c>
      <c r="J374" s="1">
        <v>0.454545454545454</v>
      </c>
      <c r="K374" s="1">
        <v>0.476190476190476</v>
      </c>
      <c r="L374" s="1">
        <v>0.6</v>
      </c>
      <c r="M374" s="1">
        <v>-0.1</v>
      </c>
      <c r="N374" s="1">
        <v>0.45</v>
      </c>
    </row>
    <row r="375" s="1" customFormat="1" spans="1:14">
      <c r="A375" s="7">
        <v>448</v>
      </c>
      <c r="B375" s="1">
        <v>448</v>
      </c>
      <c r="C375" s="1">
        <v>0.59506368637085</v>
      </c>
      <c r="D375" s="1">
        <v>0.0613701343536377</v>
      </c>
      <c r="E375" s="1">
        <v>9</v>
      </c>
      <c r="F375" s="1">
        <v>2</v>
      </c>
      <c r="G375" s="1">
        <v>1</v>
      </c>
      <c r="H375" s="1">
        <v>8</v>
      </c>
      <c r="I375" s="1">
        <v>0.9</v>
      </c>
      <c r="J375" s="1">
        <v>0.818181818181818</v>
      </c>
      <c r="K375" s="1">
        <v>0.857142857142857</v>
      </c>
      <c r="L375" s="1">
        <v>0.2</v>
      </c>
      <c r="M375" s="1">
        <v>0.7</v>
      </c>
      <c r="N375" s="1">
        <v>0.85</v>
      </c>
    </row>
    <row r="376" s="1" customFormat="1" spans="1:14">
      <c r="A376" s="7">
        <v>197</v>
      </c>
      <c r="B376" s="1">
        <v>197</v>
      </c>
      <c r="C376" s="1">
        <v>0.595931768417358</v>
      </c>
      <c r="D376" s="1">
        <v>0.0206851959228516</v>
      </c>
      <c r="E376" s="1">
        <v>9</v>
      </c>
      <c r="F376" s="1">
        <v>5</v>
      </c>
      <c r="G376" s="1">
        <v>1</v>
      </c>
      <c r="H376" s="1">
        <v>5</v>
      </c>
      <c r="I376" s="1">
        <v>0.9</v>
      </c>
      <c r="J376" s="1">
        <v>0.642857142857143</v>
      </c>
      <c r="K376" s="1">
        <v>0.75</v>
      </c>
      <c r="L376" s="1">
        <v>0.5</v>
      </c>
      <c r="M376" s="1">
        <v>0.4</v>
      </c>
      <c r="N376" s="1">
        <v>0.7</v>
      </c>
    </row>
    <row r="377" s="1" customFormat="1" spans="1:14">
      <c r="A377" s="7">
        <v>28</v>
      </c>
      <c r="B377" s="1">
        <v>28</v>
      </c>
      <c r="C377" s="1">
        <v>0.596928119659424</v>
      </c>
      <c r="D377" s="1">
        <v>0.172947764396668</v>
      </c>
      <c r="E377" s="1">
        <v>10</v>
      </c>
      <c r="F377" s="1">
        <v>4</v>
      </c>
      <c r="G377" s="1">
        <v>0</v>
      </c>
      <c r="H377" s="1">
        <v>6</v>
      </c>
      <c r="I377" s="1">
        <v>1</v>
      </c>
      <c r="J377" s="1">
        <v>0.714285714285714</v>
      </c>
      <c r="K377" s="1">
        <v>0.833333333333333</v>
      </c>
      <c r="L377" s="1">
        <v>0.4</v>
      </c>
      <c r="M377" s="1">
        <v>0.6</v>
      </c>
      <c r="N377" s="1">
        <v>0.8</v>
      </c>
    </row>
    <row r="378" s="1" customFormat="1" spans="1:14">
      <c r="A378" s="7">
        <v>345</v>
      </c>
      <c r="B378" s="1">
        <v>345</v>
      </c>
      <c r="C378" s="1">
        <v>0.597182989120483</v>
      </c>
      <c r="D378" s="1">
        <v>0.0755835771560669</v>
      </c>
      <c r="E378" s="1">
        <v>10</v>
      </c>
      <c r="F378" s="1">
        <v>5</v>
      </c>
      <c r="G378" s="1">
        <v>0</v>
      </c>
      <c r="H378" s="1">
        <v>5</v>
      </c>
      <c r="I378" s="1">
        <v>1</v>
      </c>
      <c r="J378" s="1">
        <v>0.666666666666667</v>
      </c>
      <c r="K378" s="1">
        <v>0.8</v>
      </c>
      <c r="L378" s="1">
        <v>0.5</v>
      </c>
      <c r="M378" s="1">
        <v>0.5</v>
      </c>
      <c r="N378" s="1">
        <v>0.75</v>
      </c>
    </row>
    <row r="379" s="1" customFormat="1" spans="1:14">
      <c r="A379" s="7">
        <v>889</v>
      </c>
      <c r="B379" s="1">
        <v>889</v>
      </c>
      <c r="C379" s="1">
        <v>0.598838210105896</v>
      </c>
      <c r="D379" s="1">
        <v>0.145676851272583</v>
      </c>
      <c r="E379" s="1">
        <v>9</v>
      </c>
      <c r="F379" s="1">
        <v>4</v>
      </c>
      <c r="G379" s="1">
        <v>1</v>
      </c>
      <c r="H379" s="1">
        <v>6</v>
      </c>
      <c r="I379" s="1">
        <v>0.9</v>
      </c>
      <c r="J379" s="1">
        <v>0.692307692307692</v>
      </c>
      <c r="K379" s="1">
        <v>0.782608695652174</v>
      </c>
      <c r="L379" s="1">
        <v>0.4</v>
      </c>
      <c r="M379" s="1">
        <v>0.5</v>
      </c>
      <c r="N379" s="1">
        <v>0.75</v>
      </c>
    </row>
    <row r="380" s="1" customFormat="1" spans="1:14">
      <c r="A380" s="7">
        <v>871</v>
      </c>
      <c r="B380" s="1">
        <v>871</v>
      </c>
      <c r="C380" s="1">
        <v>0.600039958953857</v>
      </c>
      <c r="D380" s="1">
        <v>0.160753011703491</v>
      </c>
      <c r="E380" s="1">
        <v>7</v>
      </c>
      <c r="F380" s="1">
        <v>5</v>
      </c>
      <c r="G380" s="1">
        <v>3</v>
      </c>
      <c r="H380" s="1">
        <v>5</v>
      </c>
      <c r="I380" s="1">
        <v>0.7</v>
      </c>
      <c r="J380" s="1">
        <v>0.583333333333333</v>
      </c>
      <c r="K380" s="1">
        <v>0.636363636363636</v>
      </c>
      <c r="L380" s="1">
        <v>0.5</v>
      </c>
      <c r="M380" s="1">
        <v>0.2</v>
      </c>
      <c r="N380" s="1">
        <v>0.6</v>
      </c>
    </row>
    <row r="381" s="1" customFormat="1" spans="1:14">
      <c r="A381" s="7">
        <v>292</v>
      </c>
      <c r="B381" s="1">
        <v>292</v>
      </c>
      <c r="C381" s="1">
        <v>0.600660681724548</v>
      </c>
      <c r="D381" s="1">
        <v>0.0902086496353149</v>
      </c>
      <c r="E381" s="1">
        <v>8</v>
      </c>
      <c r="F381" s="1">
        <v>8</v>
      </c>
      <c r="G381" s="1">
        <v>2</v>
      </c>
      <c r="H381" s="1">
        <v>2</v>
      </c>
      <c r="I381" s="1">
        <v>0.8</v>
      </c>
      <c r="J381" s="1">
        <v>0.5</v>
      </c>
      <c r="K381" s="1">
        <v>0.615384615384615</v>
      </c>
      <c r="L381" s="1">
        <v>0.8</v>
      </c>
      <c r="M381" s="1">
        <v>0</v>
      </c>
      <c r="N381" s="1">
        <v>0.5</v>
      </c>
    </row>
    <row r="382" s="1" customFormat="1" spans="1:14">
      <c r="A382" s="7">
        <v>599</v>
      </c>
      <c r="B382" s="1">
        <v>599</v>
      </c>
      <c r="C382" s="1">
        <v>0.601256370544434</v>
      </c>
      <c r="D382" s="1">
        <v>0.134008526802063</v>
      </c>
      <c r="E382" s="1">
        <v>7</v>
      </c>
      <c r="F382" s="1">
        <v>6</v>
      </c>
      <c r="G382" s="1">
        <v>3</v>
      </c>
      <c r="H382" s="1">
        <v>4</v>
      </c>
      <c r="I382" s="1">
        <v>0.7</v>
      </c>
      <c r="J382" s="1">
        <v>0.538461538461539</v>
      </c>
      <c r="K382" s="1">
        <v>0.608695652173913</v>
      </c>
      <c r="L382" s="1">
        <v>0.6</v>
      </c>
      <c r="M382" s="1">
        <v>0.1</v>
      </c>
      <c r="N382" s="1">
        <v>0.55</v>
      </c>
    </row>
    <row r="383" s="1" customFormat="1" spans="1:14">
      <c r="A383" s="7">
        <v>499</v>
      </c>
      <c r="B383" s="1">
        <v>499</v>
      </c>
      <c r="C383" s="1">
        <v>0.601435661315918</v>
      </c>
      <c r="D383" s="1">
        <v>0.0984448194503784</v>
      </c>
      <c r="E383" s="1">
        <v>9</v>
      </c>
      <c r="F383" s="1">
        <v>7</v>
      </c>
      <c r="G383" s="1">
        <v>1</v>
      </c>
      <c r="H383" s="1">
        <v>3</v>
      </c>
      <c r="I383" s="1">
        <v>0.9</v>
      </c>
      <c r="J383" s="1">
        <v>0.5625</v>
      </c>
      <c r="K383" s="1">
        <v>0.692307692307692</v>
      </c>
      <c r="L383" s="1">
        <v>0.7</v>
      </c>
      <c r="M383" s="1">
        <v>0.2</v>
      </c>
      <c r="N383" s="1">
        <v>0.6</v>
      </c>
    </row>
    <row r="384" s="1" customFormat="1" spans="1:14">
      <c r="A384" s="7">
        <v>881</v>
      </c>
      <c r="B384" s="1">
        <v>881</v>
      </c>
      <c r="C384" s="1">
        <v>0.603079915046692</v>
      </c>
      <c r="D384" s="1">
        <v>0.126652479171753</v>
      </c>
      <c r="E384" s="1">
        <v>9</v>
      </c>
      <c r="F384" s="1">
        <v>5</v>
      </c>
      <c r="G384" s="1">
        <v>1</v>
      </c>
      <c r="H384" s="1">
        <v>5</v>
      </c>
      <c r="I384" s="1">
        <v>0.9</v>
      </c>
      <c r="J384" s="1">
        <v>0.642857142857143</v>
      </c>
      <c r="K384" s="1">
        <v>0.75</v>
      </c>
      <c r="L384" s="1">
        <v>0.5</v>
      </c>
      <c r="M384" s="1">
        <v>0.4</v>
      </c>
      <c r="N384" s="1">
        <v>0.7</v>
      </c>
    </row>
    <row r="385" s="1" customFormat="1" spans="1:14">
      <c r="A385" s="7">
        <v>262</v>
      </c>
      <c r="B385" s="1">
        <v>262</v>
      </c>
      <c r="C385" s="1">
        <v>0.603102564811707</v>
      </c>
      <c r="D385" s="1">
        <v>0.146786212921143</v>
      </c>
      <c r="E385" s="1">
        <v>9</v>
      </c>
      <c r="F385" s="1">
        <v>4</v>
      </c>
      <c r="G385" s="1">
        <v>1</v>
      </c>
      <c r="H385" s="1">
        <v>6</v>
      </c>
      <c r="I385" s="1">
        <v>0.9</v>
      </c>
      <c r="J385" s="1">
        <v>0.692307692307692</v>
      </c>
      <c r="K385" s="1">
        <v>0.782608695652174</v>
      </c>
      <c r="L385" s="1">
        <v>0.4</v>
      </c>
      <c r="M385" s="1">
        <v>0.5</v>
      </c>
      <c r="N385" s="1">
        <v>0.75</v>
      </c>
    </row>
    <row r="386" s="1" customFormat="1" spans="1:14">
      <c r="A386" s="7">
        <v>77</v>
      </c>
      <c r="B386" s="1">
        <v>77</v>
      </c>
      <c r="C386" s="1">
        <v>0.603342056274414</v>
      </c>
      <c r="D386" s="1">
        <v>0.210291981697082</v>
      </c>
      <c r="E386" s="1">
        <v>7</v>
      </c>
      <c r="F386" s="1">
        <v>6</v>
      </c>
      <c r="G386" s="1">
        <v>3</v>
      </c>
      <c r="H386" s="1">
        <v>4</v>
      </c>
      <c r="I386" s="1">
        <v>0.7</v>
      </c>
      <c r="J386" s="1">
        <v>0.538461538461539</v>
      </c>
      <c r="K386" s="1">
        <v>0.608695652173913</v>
      </c>
      <c r="L386" s="1">
        <v>0.6</v>
      </c>
      <c r="M386" s="1">
        <v>0.1</v>
      </c>
      <c r="N386" s="1">
        <v>0.55</v>
      </c>
    </row>
    <row r="387" s="1" customFormat="1" spans="1:14">
      <c r="A387" s="7">
        <v>389</v>
      </c>
      <c r="B387" s="1">
        <v>389</v>
      </c>
      <c r="C387" s="1">
        <v>0.603476166725159</v>
      </c>
      <c r="D387" s="1">
        <v>0.128153085708618</v>
      </c>
      <c r="E387" s="1">
        <v>8</v>
      </c>
      <c r="F387" s="1">
        <v>3</v>
      </c>
      <c r="G387" s="1">
        <v>2</v>
      </c>
      <c r="H387" s="1">
        <v>7</v>
      </c>
      <c r="I387" s="1">
        <v>0.8</v>
      </c>
      <c r="J387" s="1">
        <v>0.727272727272727</v>
      </c>
      <c r="K387" s="1">
        <v>0.761904761904762</v>
      </c>
      <c r="L387" s="1">
        <v>0.3</v>
      </c>
      <c r="M387" s="1">
        <v>0.5</v>
      </c>
      <c r="N387" s="1">
        <v>0.75</v>
      </c>
    </row>
    <row r="388" s="1" customFormat="1" spans="1:14">
      <c r="A388" s="7">
        <v>232</v>
      </c>
      <c r="B388" s="1">
        <v>232</v>
      </c>
      <c r="C388" s="1">
        <v>0.604297399520874</v>
      </c>
      <c r="D388" s="1">
        <v>0.00250375270843506</v>
      </c>
      <c r="E388" s="1">
        <v>7</v>
      </c>
      <c r="F388" s="1">
        <v>2</v>
      </c>
      <c r="G388" s="1">
        <v>3</v>
      </c>
      <c r="H388" s="1">
        <v>8</v>
      </c>
      <c r="I388" s="1">
        <v>0.7</v>
      </c>
      <c r="J388" s="1">
        <v>0.777777777777778</v>
      </c>
      <c r="K388" s="1">
        <v>0.736842105263158</v>
      </c>
      <c r="L388" s="1">
        <v>0.2</v>
      </c>
      <c r="M388" s="1">
        <v>0.5</v>
      </c>
      <c r="N388" s="1">
        <v>0.75</v>
      </c>
    </row>
    <row r="389" s="1" customFormat="1" spans="1:14">
      <c r="A389" s="7">
        <v>420</v>
      </c>
      <c r="B389" s="1">
        <v>420</v>
      </c>
      <c r="C389" s="1">
        <v>0.604953646659851</v>
      </c>
      <c r="D389" s="1">
        <v>0.140899419784546</v>
      </c>
      <c r="E389" s="1">
        <v>8</v>
      </c>
      <c r="F389" s="1">
        <v>5</v>
      </c>
      <c r="G389" s="1">
        <v>2</v>
      </c>
      <c r="H389" s="1">
        <v>5</v>
      </c>
      <c r="I389" s="1">
        <v>0.8</v>
      </c>
      <c r="J389" s="1">
        <v>0.615384615384615</v>
      </c>
      <c r="K389" s="1">
        <v>0.695652173913043</v>
      </c>
      <c r="L389" s="1">
        <v>0.5</v>
      </c>
      <c r="M389" s="1">
        <v>0.3</v>
      </c>
      <c r="N389" s="1">
        <v>0.65</v>
      </c>
    </row>
    <row r="390" s="1" customFormat="1" spans="1:14">
      <c r="A390" s="7">
        <v>630</v>
      </c>
      <c r="B390" s="1">
        <v>630</v>
      </c>
      <c r="C390" s="1">
        <v>0.605119585990906</v>
      </c>
      <c r="D390" s="1">
        <v>0.0453847646713257</v>
      </c>
      <c r="E390" s="1">
        <v>8</v>
      </c>
      <c r="F390" s="1">
        <v>4</v>
      </c>
      <c r="G390" s="1">
        <v>2</v>
      </c>
      <c r="H390" s="1">
        <v>6</v>
      </c>
      <c r="I390" s="1">
        <v>0.8</v>
      </c>
      <c r="J390" s="1">
        <v>0.666666666666667</v>
      </c>
      <c r="K390" s="1">
        <v>0.727272727272727</v>
      </c>
      <c r="L390" s="1">
        <v>0.4</v>
      </c>
      <c r="M390" s="1">
        <v>0.4</v>
      </c>
      <c r="N390" s="1">
        <v>0.7</v>
      </c>
    </row>
    <row r="391" s="1" customFormat="1" spans="1:14">
      <c r="A391" s="7">
        <v>273</v>
      </c>
      <c r="B391" s="1">
        <v>273</v>
      </c>
      <c r="C391" s="1">
        <v>0.605259418487549</v>
      </c>
      <c r="D391" s="1">
        <v>0.168003916740418</v>
      </c>
      <c r="E391" s="1">
        <v>7</v>
      </c>
      <c r="F391" s="1">
        <v>2</v>
      </c>
      <c r="G391" s="1">
        <v>3</v>
      </c>
      <c r="H391" s="1">
        <v>8</v>
      </c>
      <c r="I391" s="1">
        <v>0.7</v>
      </c>
      <c r="J391" s="1">
        <v>0.777777777777778</v>
      </c>
      <c r="K391" s="1">
        <v>0.736842105263158</v>
      </c>
      <c r="L391" s="1">
        <v>0.2</v>
      </c>
      <c r="M391" s="1">
        <v>0.5</v>
      </c>
      <c r="N391" s="1">
        <v>0.75</v>
      </c>
    </row>
    <row r="392" s="1" customFormat="1" spans="1:14">
      <c r="A392" s="7">
        <v>58</v>
      </c>
      <c r="B392" s="1">
        <v>58</v>
      </c>
      <c r="C392" s="1">
        <v>0.605638980865479</v>
      </c>
      <c r="D392" s="1">
        <v>0.0989300012588501</v>
      </c>
      <c r="E392" s="1">
        <v>7</v>
      </c>
      <c r="F392" s="1">
        <v>3</v>
      </c>
      <c r="G392" s="1">
        <v>3</v>
      </c>
      <c r="H392" s="1">
        <v>7</v>
      </c>
      <c r="I392" s="1">
        <v>0.7</v>
      </c>
      <c r="J392" s="1">
        <v>0.7</v>
      </c>
      <c r="K392" s="1">
        <v>0.7</v>
      </c>
      <c r="L392" s="1">
        <v>0.3</v>
      </c>
      <c r="M392" s="1">
        <v>0.4</v>
      </c>
      <c r="N392" s="1">
        <v>0.7</v>
      </c>
    </row>
    <row r="393" s="1" customFormat="1" spans="1:14">
      <c r="A393" s="7">
        <v>713</v>
      </c>
      <c r="B393" s="1">
        <v>713</v>
      </c>
      <c r="C393" s="1">
        <v>0.605662107467651</v>
      </c>
      <c r="D393" s="1">
        <v>0.119680404663086</v>
      </c>
      <c r="E393" s="1">
        <v>10</v>
      </c>
      <c r="F393" s="1">
        <v>4</v>
      </c>
      <c r="G393" s="1">
        <v>0</v>
      </c>
      <c r="H393" s="1">
        <v>6</v>
      </c>
      <c r="I393" s="1">
        <v>1</v>
      </c>
      <c r="J393" s="1">
        <v>0.714285714285714</v>
      </c>
      <c r="K393" s="1">
        <v>0.833333333333333</v>
      </c>
      <c r="L393" s="1">
        <v>0.4</v>
      </c>
      <c r="M393" s="1">
        <v>0.6</v>
      </c>
      <c r="N393" s="1">
        <v>0.8</v>
      </c>
    </row>
    <row r="394" s="1" customFormat="1" spans="1:14">
      <c r="A394" s="7">
        <v>737</v>
      </c>
      <c r="B394" s="1">
        <v>737</v>
      </c>
      <c r="C394" s="1">
        <v>0.606427550315857</v>
      </c>
      <c r="D394" s="1">
        <v>0.127275466918945</v>
      </c>
      <c r="E394" s="1">
        <v>9</v>
      </c>
      <c r="F394" s="1">
        <v>6</v>
      </c>
      <c r="G394" s="1">
        <v>1</v>
      </c>
      <c r="H394" s="1">
        <v>4</v>
      </c>
      <c r="I394" s="1">
        <v>0.9</v>
      </c>
      <c r="J394" s="1">
        <v>0.6</v>
      </c>
      <c r="K394" s="1">
        <v>0.72</v>
      </c>
      <c r="L394" s="1">
        <v>0.6</v>
      </c>
      <c r="M394" s="1">
        <v>0.3</v>
      </c>
      <c r="N394" s="1">
        <v>0.65</v>
      </c>
    </row>
    <row r="395" s="1" customFormat="1" spans="1:14">
      <c r="A395" s="7">
        <v>776</v>
      </c>
      <c r="B395" s="1">
        <v>776</v>
      </c>
      <c r="C395" s="1">
        <v>0.606791138648987</v>
      </c>
      <c r="D395" s="1">
        <v>0.0375798940658569</v>
      </c>
      <c r="E395" s="1">
        <v>9</v>
      </c>
      <c r="F395" s="1">
        <v>2</v>
      </c>
      <c r="G395" s="1">
        <v>1</v>
      </c>
      <c r="H395" s="1">
        <v>8</v>
      </c>
      <c r="I395" s="1">
        <v>0.9</v>
      </c>
      <c r="J395" s="1">
        <v>0.818181818181818</v>
      </c>
      <c r="K395" s="1">
        <v>0.857142857142857</v>
      </c>
      <c r="L395" s="1">
        <v>0.2</v>
      </c>
      <c r="M395" s="1">
        <v>0.7</v>
      </c>
      <c r="N395" s="1">
        <v>0.85</v>
      </c>
    </row>
    <row r="396" s="1" customFormat="1" spans="1:14">
      <c r="A396" s="7">
        <v>35</v>
      </c>
      <c r="B396" s="1">
        <v>35</v>
      </c>
      <c r="C396" s="1">
        <v>0.607787728309631</v>
      </c>
      <c r="D396" s="1">
        <v>0.209023833274841</v>
      </c>
      <c r="E396" s="1">
        <v>9</v>
      </c>
      <c r="F396" s="1">
        <v>5</v>
      </c>
      <c r="G396" s="1">
        <v>1</v>
      </c>
      <c r="H396" s="1">
        <v>5</v>
      </c>
      <c r="I396" s="1">
        <v>0.9</v>
      </c>
      <c r="J396" s="1">
        <v>0.642857142857143</v>
      </c>
      <c r="K396" s="1">
        <v>0.75</v>
      </c>
      <c r="L396" s="1">
        <v>0.5</v>
      </c>
      <c r="M396" s="1">
        <v>0.4</v>
      </c>
      <c r="N396" s="1">
        <v>0.7</v>
      </c>
    </row>
    <row r="397" s="1" customFormat="1" spans="1:14">
      <c r="A397" s="7">
        <v>602</v>
      </c>
      <c r="B397" s="1">
        <v>602</v>
      </c>
      <c r="C397" s="1">
        <v>0.607938885688782</v>
      </c>
      <c r="D397" s="1">
        <v>0.117213606834412</v>
      </c>
      <c r="E397" s="1">
        <v>7</v>
      </c>
      <c r="F397" s="1">
        <v>4</v>
      </c>
      <c r="G397" s="1">
        <v>3</v>
      </c>
      <c r="H397" s="1">
        <v>6</v>
      </c>
      <c r="I397" s="1">
        <v>0.7</v>
      </c>
      <c r="J397" s="1">
        <v>0.636363636363636</v>
      </c>
      <c r="K397" s="1">
        <v>0.666666666666667</v>
      </c>
      <c r="L397" s="1">
        <v>0.4</v>
      </c>
      <c r="M397" s="1">
        <v>0.3</v>
      </c>
      <c r="N397" s="1">
        <v>0.65</v>
      </c>
    </row>
    <row r="398" s="1" customFormat="1" spans="1:14">
      <c r="A398" s="7">
        <v>280</v>
      </c>
      <c r="B398" s="1">
        <v>280</v>
      </c>
      <c r="C398" s="1">
        <v>0.608163237571716</v>
      </c>
      <c r="D398" s="1">
        <v>0.037718653678894</v>
      </c>
      <c r="E398" s="1">
        <v>10</v>
      </c>
      <c r="F398" s="1">
        <v>3</v>
      </c>
      <c r="G398" s="1">
        <v>0</v>
      </c>
      <c r="H398" s="1">
        <v>7</v>
      </c>
      <c r="I398" s="1">
        <v>1</v>
      </c>
      <c r="J398" s="1">
        <v>0.769230769230769</v>
      </c>
      <c r="K398" s="1">
        <v>0.869565217391304</v>
      </c>
      <c r="L398" s="1">
        <v>0.3</v>
      </c>
      <c r="M398" s="1">
        <v>0.7</v>
      </c>
      <c r="N398" s="1">
        <v>0.85</v>
      </c>
    </row>
    <row r="399" s="1" customFormat="1" spans="1:14">
      <c r="A399" s="7">
        <v>322</v>
      </c>
      <c r="B399" s="1">
        <v>322</v>
      </c>
      <c r="C399" s="1">
        <v>0.608704686164856</v>
      </c>
      <c r="D399" s="1">
        <v>0.0667417049407959</v>
      </c>
      <c r="E399" s="1">
        <v>9</v>
      </c>
      <c r="F399" s="1">
        <v>3</v>
      </c>
      <c r="G399" s="1">
        <v>1</v>
      </c>
      <c r="H399" s="1">
        <v>7</v>
      </c>
      <c r="I399" s="1">
        <v>0.9</v>
      </c>
      <c r="J399" s="1">
        <v>0.75</v>
      </c>
      <c r="K399" s="1">
        <v>0.818181818181818</v>
      </c>
      <c r="L399" s="1">
        <v>0.3</v>
      </c>
      <c r="M399" s="1">
        <v>0.6</v>
      </c>
      <c r="N399" s="1">
        <v>0.8</v>
      </c>
    </row>
    <row r="400" s="1" customFormat="1" spans="1:14">
      <c r="A400" s="7">
        <v>655</v>
      </c>
      <c r="B400" s="1">
        <v>655</v>
      </c>
      <c r="C400" s="1">
        <v>0.608715891838074</v>
      </c>
      <c r="D400" s="1">
        <v>0.0655337572097778</v>
      </c>
      <c r="E400" s="1">
        <v>8</v>
      </c>
      <c r="F400" s="1">
        <v>6</v>
      </c>
      <c r="G400" s="1">
        <v>2</v>
      </c>
      <c r="H400" s="1">
        <v>4</v>
      </c>
      <c r="I400" s="1">
        <v>0.8</v>
      </c>
      <c r="J400" s="1">
        <v>0.571428571428572</v>
      </c>
      <c r="K400" s="1">
        <v>0.666666666666667</v>
      </c>
      <c r="L400" s="1">
        <v>0.6</v>
      </c>
      <c r="M400" s="1">
        <v>0.2</v>
      </c>
      <c r="N400" s="1">
        <v>0.6</v>
      </c>
    </row>
    <row r="401" s="1" customFormat="1" spans="1:14">
      <c r="A401" s="7">
        <v>501</v>
      </c>
      <c r="B401" s="1">
        <v>501</v>
      </c>
      <c r="C401" s="1">
        <v>0.609057307243347</v>
      </c>
      <c r="D401" s="1">
        <v>0.0794851779937744</v>
      </c>
      <c r="E401" s="1">
        <v>5</v>
      </c>
      <c r="F401" s="1">
        <v>3</v>
      </c>
      <c r="G401" s="1">
        <v>5</v>
      </c>
      <c r="H401" s="1">
        <v>7</v>
      </c>
      <c r="I401" s="1">
        <v>0.5</v>
      </c>
      <c r="J401" s="1">
        <v>0.625</v>
      </c>
      <c r="K401" s="1">
        <v>0.555555555555556</v>
      </c>
      <c r="L401" s="1">
        <v>0.3</v>
      </c>
      <c r="M401" s="1">
        <v>0.2</v>
      </c>
      <c r="N401" s="1">
        <v>0.6</v>
      </c>
    </row>
    <row r="402" s="1" customFormat="1" spans="1:14">
      <c r="A402" s="7">
        <v>33</v>
      </c>
      <c r="B402" s="1">
        <v>33</v>
      </c>
      <c r="C402" s="1">
        <v>0.609427452087402</v>
      </c>
      <c r="D402" s="1">
        <v>0.145763516426086</v>
      </c>
      <c r="E402" s="1">
        <v>9</v>
      </c>
      <c r="F402" s="1">
        <v>5</v>
      </c>
      <c r="G402" s="1">
        <v>1</v>
      </c>
      <c r="H402" s="1">
        <v>5</v>
      </c>
      <c r="I402" s="1">
        <v>0.9</v>
      </c>
      <c r="J402" s="1">
        <v>0.642857142857143</v>
      </c>
      <c r="K402" s="1">
        <v>0.75</v>
      </c>
      <c r="L402" s="1">
        <v>0.5</v>
      </c>
      <c r="M402" s="1">
        <v>0.4</v>
      </c>
      <c r="N402" s="1">
        <v>0.7</v>
      </c>
    </row>
    <row r="403" s="1" customFormat="1" spans="1:14">
      <c r="A403" s="7">
        <v>904</v>
      </c>
      <c r="B403" s="1">
        <v>904</v>
      </c>
      <c r="C403" s="1">
        <v>0.610046625137329</v>
      </c>
      <c r="D403" s="1">
        <v>0.180156350135803</v>
      </c>
      <c r="E403" s="1">
        <v>9</v>
      </c>
      <c r="F403" s="1">
        <v>5</v>
      </c>
      <c r="G403" s="1">
        <v>1</v>
      </c>
      <c r="H403" s="1">
        <v>5</v>
      </c>
      <c r="I403" s="1">
        <v>0.9</v>
      </c>
      <c r="J403" s="1">
        <v>0.642857142857143</v>
      </c>
      <c r="K403" s="1">
        <v>0.75</v>
      </c>
      <c r="L403" s="1">
        <v>0.5</v>
      </c>
      <c r="M403" s="1">
        <v>0.4</v>
      </c>
      <c r="N403" s="1">
        <v>0.7</v>
      </c>
    </row>
    <row r="404" s="1" customFormat="1" spans="1:14">
      <c r="A404" s="7">
        <v>869</v>
      </c>
      <c r="B404" s="1">
        <v>869</v>
      </c>
      <c r="C404" s="1">
        <v>0.610516428947449</v>
      </c>
      <c r="D404" s="1">
        <v>0.0762982368469238</v>
      </c>
      <c r="E404" s="1">
        <v>6</v>
      </c>
      <c r="F404" s="1">
        <v>5</v>
      </c>
      <c r="G404" s="1">
        <v>4</v>
      </c>
      <c r="H404" s="1">
        <v>5</v>
      </c>
      <c r="I404" s="1">
        <v>0.6</v>
      </c>
      <c r="J404" s="1">
        <v>0.545454545454545</v>
      </c>
      <c r="K404" s="1">
        <v>0.571428571428571</v>
      </c>
      <c r="L404" s="1">
        <v>0.5</v>
      </c>
      <c r="M404" s="1">
        <v>0.1</v>
      </c>
      <c r="N404" s="1">
        <v>0.55</v>
      </c>
    </row>
    <row r="405" s="1" customFormat="1" spans="1:14">
      <c r="A405" s="7">
        <v>415</v>
      </c>
      <c r="B405" s="1">
        <v>415</v>
      </c>
      <c r="C405" s="1">
        <v>0.610655903816223</v>
      </c>
      <c r="D405" s="1">
        <v>0.0518310070037842</v>
      </c>
      <c r="E405" s="1">
        <v>7</v>
      </c>
      <c r="F405" s="1">
        <v>5</v>
      </c>
      <c r="G405" s="1">
        <v>3</v>
      </c>
      <c r="H405" s="1">
        <v>5</v>
      </c>
      <c r="I405" s="1">
        <v>0.7</v>
      </c>
      <c r="J405" s="1">
        <v>0.583333333333333</v>
      </c>
      <c r="K405" s="1">
        <v>0.636363636363636</v>
      </c>
      <c r="L405" s="1">
        <v>0.5</v>
      </c>
      <c r="M405" s="1">
        <v>0.2</v>
      </c>
      <c r="N405" s="1">
        <v>0.6</v>
      </c>
    </row>
    <row r="406" s="1" customFormat="1" spans="1:14">
      <c r="A406" s="7">
        <v>366</v>
      </c>
      <c r="B406" s="1">
        <v>366</v>
      </c>
      <c r="C406" s="1">
        <v>0.610964775085449</v>
      </c>
      <c r="D406" s="1">
        <v>0.072288990020752</v>
      </c>
      <c r="E406" s="1">
        <v>7</v>
      </c>
      <c r="F406" s="1">
        <v>6</v>
      </c>
      <c r="G406" s="1">
        <v>3</v>
      </c>
      <c r="H406" s="1">
        <v>4</v>
      </c>
      <c r="I406" s="1">
        <v>0.7</v>
      </c>
      <c r="J406" s="1">
        <v>0.538461538461539</v>
      </c>
      <c r="K406" s="1">
        <v>0.608695652173913</v>
      </c>
      <c r="L406" s="1">
        <v>0.6</v>
      </c>
      <c r="M406" s="1">
        <v>0.1</v>
      </c>
      <c r="N406" s="1">
        <v>0.55</v>
      </c>
    </row>
    <row r="407" s="1" customFormat="1" spans="1:14">
      <c r="A407" s="7">
        <v>384</v>
      </c>
      <c r="B407" s="1">
        <v>384</v>
      </c>
      <c r="C407" s="1">
        <v>0.611003994941711</v>
      </c>
      <c r="D407" s="1">
        <v>0.0663961172103882</v>
      </c>
      <c r="E407" s="1">
        <v>9</v>
      </c>
      <c r="F407" s="1">
        <v>4</v>
      </c>
      <c r="G407" s="1">
        <v>1</v>
      </c>
      <c r="H407" s="1">
        <v>6</v>
      </c>
      <c r="I407" s="1">
        <v>0.9</v>
      </c>
      <c r="J407" s="1">
        <v>0.692307692307692</v>
      </c>
      <c r="K407" s="1">
        <v>0.782608695652174</v>
      </c>
      <c r="L407" s="1">
        <v>0.4</v>
      </c>
      <c r="M407" s="1">
        <v>0.5</v>
      </c>
      <c r="N407" s="1">
        <v>0.75</v>
      </c>
    </row>
    <row r="408" s="1" customFormat="1" spans="1:14">
      <c r="A408" s="7">
        <v>461</v>
      </c>
      <c r="B408" s="1">
        <v>461</v>
      </c>
      <c r="C408" s="1">
        <v>0.6111820936203</v>
      </c>
      <c r="D408" s="1">
        <v>0.022621750831604</v>
      </c>
      <c r="E408" s="1">
        <v>8</v>
      </c>
      <c r="F408" s="1">
        <v>2</v>
      </c>
      <c r="G408" s="1">
        <v>2</v>
      </c>
      <c r="H408" s="1">
        <v>8</v>
      </c>
      <c r="I408" s="1">
        <v>0.8</v>
      </c>
      <c r="J408" s="1">
        <v>0.8</v>
      </c>
      <c r="K408" s="1">
        <v>0.8</v>
      </c>
      <c r="L408" s="1">
        <v>0.2</v>
      </c>
      <c r="M408" s="1">
        <v>0.6</v>
      </c>
      <c r="N408" s="1">
        <v>0.8</v>
      </c>
    </row>
    <row r="409" s="1" customFormat="1" spans="1:14">
      <c r="A409" s="7">
        <v>188</v>
      </c>
      <c r="B409" s="1">
        <v>188</v>
      </c>
      <c r="C409" s="1">
        <v>0.611397743225098</v>
      </c>
      <c r="D409" s="1">
        <v>0.0397995710372925</v>
      </c>
      <c r="E409" s="1">
        <v>9</v>
      </c>
      <c r="F409" s="1">
        <v>5</v>
      </c>
      <c r="G409" s="1">
        <v>1</v>
      </c>
      <c r="H409" s="1">
        <v>5</v>
      </c>
      <c r="I409" s="1">
        <v>0.9</v>
      </c>
      <c r="J409" s="1">
        <v>0.642857142857143</v>
      </c>
      <c r="K409" s="1">
        <v>0.75</v>
      </c>
      <c r="L409" s="1">
        <v>0.5</v>
      </c>
      <c r="M409" s="1">
        <v>0.4</v>
      </c>
      <c r="N409" s="1">
        <v>0.7</v>
      </c>
    </row>
    <row r="410" s="1" customFormat="1" spans="1:14">
      <c r="A410" s="7">
        <v>657</v>
      </c>
      <c r="B410" s="1">
        <v>657</v>
      </c>
      <c r="C410" s="1">
        <v>0.611412644386292</v>
      </c>
      <c r="D410" s="1">
        <v>0.128296732902527</v>
      </c>
      <c r="E410" s="1">
        <v>7</v>
      </c>
      <c r="F410" s="1">
        <v>4</v>
      </c>
      <c r="G410" s="1">
        <v>3</v>
      </c>
      <c r="H410" s="1">
        <v>6</v>
      </c>
      <c r="I410" s="1">
        <v>0.7</v>
      </c>
      <c r="J410" s="1">
        <v>0.636363636363636</v>
      </c>
      <c r="K410" s="1">
        <v>0.666666666666667</v>
      </c>
      <c r="L410" s="1">
        <v>0.4</v>
      </c>
      <c r="M410" s="1">
        <v>0.3</v>
      </c>
      <c r="N410" s="1">
        <v>0.65</v>
      </c>
    </row>
    <row r="411" s="1" customFormat="1" spans="1:14">
      <c r="A411" s="7">
        <v>97</v>
      </c>
      <c r="B411" s="1">
        <v>97</v>
      </c>
      <c r="C411" s="1">
        <v>0.611481070518494</v>
      </c>
      <c r="D411" s="1">
        <v>0.127894878387451</v>
      </c>
      <c r="E411" s="1">
        <v>8</v>
      </c>
      <c r="F411" s="1">
        <v>4</v>
      </c>
      <c r="G411" s="1">
        <v>2</v>
      </c>
      <c r="H411" s="1">
        <v>6</v>
      </c>
      <c r="I411" s="1">
        <v>0.8</v>
      </c>
      <c r="J411" s="1">
        <v>0.666666666666667</v>
      </c>
      <c r="K411" s="1">
        <v>0.727272727272727</v>
      </c>
      <c r="L411" s="1">
        <v>0.4</v>
      </c>
      <c r="M411" s="1">
        <v>0.4</v>
      </c>
      <c r="N411" s="1">
        <v>0.7</v>
      </c>
    </row>
    <row r="412" s="1" customFormat="1" spans="1:14">
      <c r="A412" s="7">
        <v>394</v>
      </c>
      <c r="B412" s="1">
        <v>394</v>
      </c>
      <c r="C412" s="1">
        <v>0.611793041229248</v>
      </c>
      <c r="D412" s="1">
        <v>0.229255795478821</v>
      </c>
      <c r="E412" s="1">
        <v>8</v>
      </c>
      <c r="F412" s="1">
        <v>6</v>
      </c>
      <c r="G412" s="1">
        <v>2</v>
      </c>
      <c r="H412" s="1">
        <v>4</v>
      </c>
      <c r="I412" s="1">
        <v>0.8</v>
      </c>
      <c r="J412" s="1">
        <v>0.571428571428572</v>
      </c>
      <c r="K412" s="1">
        <v>0.666666666666667</v>
      </c>
      <c r="L412" s="1">
        <v>0.6</v>
      </c>
      <c r="M412" s="1">
        <v>0.2</v>
      </c>
      <c r="N412" s="1">
        <v>0.6</v>
      </c>
    </row>
    <row r="413" s="1" customFormat="1" spans="1:14">
      <c r="A413" s="7">
        <v>301</v>
      </c>
      <c r="B413" s="1">
        <v>301</v>
      </c>
      <c r="C413" s="1">
        <v>0.611876726150513</v>
      </c>
      <c r="D413" s="1">
        <v>0.1270911693573</v>
      </c>
      <c r="E413" s="1">
        <v>8</v>
      </c>
      <c r="F413" s="1">
        <v>4</v>
      </c>
      <c r="G413" s="1">
        <v>2</v>
      </c>
      <c r="H413" s="1">
        <v>6</v>
      </c>
      <c r="I413" s="1">
        <v>0.8</v>
      </c>
      <c r="J413" s="1">
        <v>0.666666666666667</v>
      </c>
      <c r="K413" s="1">
        <v>0.727272727272727</v>
      </c>
      <c r="L413" s="1">
        <v>0.4</v>
      </c>
      <c r="M413" s="1">
        <v>0.4</v>
      </c>
      <c r="N413" s="1">
        <v>0.7</v>
      </c>
    </row>
    <row r="414" s="1" customFormat="1" spans="1:14">
      <c r="A414" s="7">
        <v>758</v>
      </c>
      <c r="B414" s="1">
        <v>758</v>
      </c>
      <c r="C414" s="1">
        <v>0.611957550048828</v>
      </c>
      <c r="D414" s="1">
        <v>0.129344582557678</v>
      </c>
      <c r="E414" s="1">
        <v>6</v>
      </c>
      <c r="F414" s="1">
        <v>5</v>
      </c>
      <c r="G414" s="1">
        <v>4</v>
      </c>
      <c r="H414" s="1">
        <v>5</v>
      </c>
      <c r="I414" s="1">
        <v>0.6</v>
      </c>
      <c r="J414" s="1">
        <v>0.545454545454545</v>
      </c>
      <c r="K414" s="1">
        <v>0.571428571428571</v>
      </c>
      <c r="L414" s="1">
        <v>0.5</v>
      </c>
      <c r="M414" s="1">
        <v>0.1</v>
      </c>
      <c r="N414" s="1">
        <v>0.55</v>
      </c>
    </row>
    <row r="415" s="1" customFormat="1" spans="1:14">
      <c r="A415" s="7">
        <v>559</v>
      </c>
      <c r="B415" s="1">
        <v>559</v>
      </c>
      <c r="C415" s="1">
        <v>0.611974120140076</v>
      </c>
      <c r="D415" s="1">
        <v>0.076170802116394</v>
      </c>
      <c r="E415" s="1">
        <v>7</v>
      </c>
      <c r="F415" s="1">
        <v>5</v>
      </c>
      <c r="G415" s="1">
        <v>3</v>
      </c>
      <c r="H415" s="1">
        <v>5</v>
      </c>
      <c r="I415" s="1">
        <v>0.7</v>
      </c>
      <c r="J415" s="1">
        <v>0.583333333333333</v>
      </c>
      <c r="K415" s="1">
        <v>0.636363636363636</v>
      </c>
      <c r="L415" s="1">
        <v>0.5</v>
      </c>
      <c r="M415" s="1">
        <v>0.2</v>
      </c>
      <c r="N415" s="1">
        <v>0.6</v>
      </c>
    </row>
    <row r="416" s="1" customFormat="1" spans="1:14">
      <c r="A416" s="7">
        <v>859</v>
      </c>
      <c r="B416" s="1">
        <v>859</v>
      </c>
      <c r="C416" s="1">
        <v>0.612037658691406</v>
      </c>
      <c r="D416" s="1">
        <v>0.142560124397278</v>
      </c>
      <c r="E416" s="1">
        <v>9</v>
      </c>
      <c r="F416" s="1">
        <v>3</v>
      </c>
      <c r="G416" s="1">
        <v>1</v>
      </c>
      <c r="H416" s="1">
        <v>7</v>
      </c>
      <c r="I416" s="1">
        <v>0.9</v>
      </c>
      <c r="J416" s="1">
        <v>0.75</v>
      </c>
      <c r="K416" s="1">
        <v>0.818181818181818</v>
      </c>
      <c r="L416" s="1">
        <v>0.3</v>
      </c>
      <c r="M416" s="1">
        <v>0.6</v>
      </c>
      <c r="N416" s="1">
        <v>0.8</v>
      </c>
    </row>
    <row r="417" s="1" customFormat="1" spans="1:14">
      <c r="A417" s="7">
        <v>492</v>
      </c>
      <c r="B417" s="1">
        <v>492</v>
      </c>
      <c r="C417" s="1">
        <v>0.612046957015991</v>
      </c>
      <c r="D417" s="1">
        <v>0.13472044467926</v>
      </c>
      <c r="E417" s="1">
        <v>10</v>
      </c>
      <c r="F417" s="1">
        <v>7</v>
      </c>
      <c r="G417" s="1">
        <v>0</v>
      </c>
      <c r="H417" s="1">
        <v>3</v>
      </c>
      <c r="I417" s="1">
        <v>1</v>
      </c>
      <c r="J417" s="1">
        <v>0.588235294117647</v>
      </c>
      <c r="K417" s="1">
        <v>0.740740740740741</v>
      </c>
      <c r="L417" s="1">
        <v>0.7</v>
      </c>
      <c r="M417" s="1">
        <v>0.3</v>
      </c>
      <c r="N417" s="1">
        <v>0.65</v>
      </c>
    </row>
    <row r="418" s="1" customFormat="1" spans="1:14">
      <c r="A418" s="7">
        <v>386</v>
      </c>
      <c r="B418" s="1">
        <v>386</v>
      </c>
      <c r="C418" s="1">
        <v>0.612262487411499</v>
      </c>
      <c r="D418" s="1">
        <v>0.130377411842346</v>
      </c>
      <c r="E418" s="1">
        <v>7</v>
      </c>
      <c r="F418" s="1">
        <v>7</v>
      </c>
      <c r="G418" s="1">
        <v>3</v>
      </c>
      <c r="H418" s="1">
        <v>3</v>
      </c>
      <c r="I418" s="1">
        <v>0.7</v>
      </c>
      <c r="J418" s="1">
        <v>0.5</v>
      </c>
      <c r="K418" s="1">
        <v>0.583333333333333</v>
      </c>
      <c r="L418" s="1">
        <v>0.7</v>
      </c>
      <c r="M418" s="1">
        <v>0</v>
      </c>
      <c r="N418" s="1">
        <v>0.5</v>
      </c>
    </row>
    <row r="419" s="1" customFormat="1" spans="1:14">
      <c r="A419" s="7">
        <v>459</v>
      </c>
      <c r="B419" s="1">
        <v>459</v>
      </c>
      <c r="C419" s="1">
        <v>0.612275004386902</v>
      </c>
      <c r="D419" s="1">
        <v>0.0876634120941162</v>
      </c>
      <c r="E419" s="1">
        <v>6</v>
      </c>
      <c r="F419" s="1">
        <v>6</v>
      </c>
      <c r="G419" s="1">
        <v>4</v>
      </c>
      <c r="H419" s="1">
        <v>4</v>
      </c>
      <c r="I419" s="1">
        <v>0.6</v>
      </c>
      <c r="J419" s="1">
        <v>0.5</v>
      </c>
      <c r="K419" s="1">
        <v>0.545454545454545</v>
      </c>
      <c r="L419" s="1">
        <v>0.6</v>
      </c>
      <c r="M419" s="1">
        <v>0</v>
      </c>
      <c r="N419" s="1">
        <v>0.5</v>
      </c>
    </row>
    <row r="420" s="1" customFormat="1" spans="1:14">
      <c r="A420" s="7">
        <v>916</v>
      </c>
      <c r="B420" s="1">
        <v>916</v>
      </c>
      <c r="C420" s="1">
        <v>0.612529754638672</v>
      </c>
      <c r="D420" s="1">
        <v>0.143285393714905</v>
      </c>
      <c r="E420" s="1">
        <v>9</v>
      </c>
      <c r="F420" s="1">
        <v>2</v>
      </c>
      <c r="G420" s="1">
        <v>1</v>
      </c>
      <c r="H420" s="1">
        <v>8</v>
      </c>
      <c r="I420" s="1">
        <v>0.9</v>
      </c>
      <c r="J420" s="1">
        <v>0.818181818181818</v>
      </c>
      <c r="K420" s="1">
        <v>0.857142857142857</v>
      </c>
      <c r="L420" s="1">
        <v>0.2</v>
      </c>
      <c r="M420" s="1">
        <v>0.7</v>
      </c>
      <c r="N420" s="1">
        <v>0.85</v>
      </c>
    </row>
    <row r="421" s="1" customFormat="1" spans="1:14">
      <c r="A421" s="7">
        <v>63</v>
      </c>
      <c r="B421" s="1">
        <v>63</v>
      </c>
      <c r="C421" s="1">
        <v>0.612550616264343</v>
      </c>
      <c r="D421" s="1">
        <v>0.0878922939300537</v>
      </c>
      <c r="E421" s="1">
        <v>6</v>
      </c>
      <c r="F421" s="1">
        <v>5</v>
      </c>
      <c r="G421" s="1">
        <v>4</v>
      </c>
      <c r="H421" s="1">
        <v>5</v>
      </c>
      <c r="I421" s="1">
        <v>0.6</v>
      </c>
      <c r="J421" s="1">
        <v>0.545454545454545</v>
      </c>
      <c r="K421" s="1">
        <v>0.571428571428571</v>
      </c>
      <c r="L421" s="1">
        <v>0.5</v>
      </c>
      <c r="M421" s="1">
        <v>0.1</v>
      </c>
      <c r="N421" s="1">
        <v>0.55</v>
      </c>
    </row>
    <row r="422" s="1" customFormat="1" spans="1:14">
      <c r="A422" s="7">
        <v>34</v>
      </c>
      <c r="B422" s="1">
        <v>34</v>
      </c>
      <c r="C422" s="1">
        <v>0.612673282623291</v>
      </c>
      <c r="D422" s="1">
        <v>0.168728590011597</v>
      </c>
      <c r="E422" s="1">
        <v>9</v>
      </c>
      <c r="F422" s="1">
        <v>4</v>
      </c>
      <c r="G422" s="1">
        <v>1</v>
      </c>
      <c r="H422" s="1">
        <v>6</v>
      </c>
      <c r="I422" s="1">
        <v>0.9</v>
      </c>
      <c r="J422" s="1">
        <v>0.692307692307692</v>
      </c>
      <c r="K422" s="1">
        <v>0.782608695652174</v>
      </c>
      <c r="L422" s="1">
        <v>0.4</v>
      </c>
      <c r="M422" s="1">
        <v>0.5</v>
      </c>
      <c r="N422" s="1">
        <v>0.75</v>
      </c>
    </row>
    <row r="423" s="1" customFormat="1" spans="1:14">
      <c r="A423" s="7">
        <v>872</v>
      </c>
      <c r="B423" s="1">
        <v>872</v>
      </c>
      <c r="C423" s="1">
        <v>0.612865090370178</v>
      </c>
      <c r="D423" s="1">
        <v>0.126322031021118</v>
      </c>
      <c r="E423" s="1">
        <v>7</v>
      </c>
      <c r="F423" s="1">
        <v>4</v>
      </c>
      <c r="G423" s="1">
        <v>3</v>
      </c>
      <c r="H423" s="1">
        <v>6</v>
      </c>
      <c r="I423" s="1">
        <v>0.7</v>
      </c>
      <c r="J423" s="1">
        <v>0.636363636363636</v>
      </c>
      <c r="K423" s="1">
        <v>0.666666666666667</v>
      </c>
      <c r="L423" s="1">
        <v>0.4</v>
      </c>
      <c r="M423" s="1">
        <v>0.3</v>
      </c>
      <c r="N423" s="1">
        <v>0.65</v>
      </c>
    </row>
    <row r="424" s="1" customFormat="1" spans="1:14">
      <c r="A424" s="7">
        <v>678</v>
      </c>
      <c r="B424" s="1">
        <v>678</v>
      </c>
      <c r="C424" s="1">
        <v>0.612960934638977</v>
      </c>
      <c r="D424" s="1">
        <v>0.132910966873169</v>
      </c>
      <c r="E424" s="1">
        <v>8</v>
      </c>
      <c r="F424" s="1">
        <v>8</v>
      </c>
      <c r="G424" s="1">
        <v>2</v>
      </c>
      <c r="H424" s="1">
        <v>2</v>
      </c>
      <c r="I424" s="1">
        <v>0.8</v>
      </c>
      <c r="J424" s="1">
        <v>0.5</v>
      </c>
      <c r="K424" s="1">
        <v>0.615384615384615</v>
      </c>
      <c r="L424" s="1">
        <v>0.8</v>
      </c>
      <c r="M424" s="1">
        <v>0</v>
      </c>
      <c r="N424" s="1">
        <v>0.5</v>
      </c>
    </row>
    <row r="425" s="1" customFormat="1" spans="1:14">
      <c r="A425" s="7">
        <v>72</v>
      </c>
      <c r="B425" s="1">
        <v>72</v>
      </c>
      <c r="C425" s="1">
        <v>0.613061189651489</v>
      </c>
      <c r="D425" s="1">
        <v>0.139480233192444</v>
      </c>
      <c r="E425" s="1">
        <v>7</v>
      </c>
      <c r="F425" s="1">
        <v>2</v>
      </c>
      <c r="G425" s="1">
        <v>3</v>
      </c>
      <c r="H425" s="1">
        <v>8</v>
      </c>
      <c r="I425" s="1">
        <v>0.7</v>
      </c>
      <c r="J425" s="1">
        <v>0.777777777777778</v>
      </c>
      <c r="K425" s="1">
        <v>0.736842105263158</v>
      </c>
      <c r="L425" s="1">
        <v>0.2</v>
      </c>
      <c r="M425" s="1">
        <v>0.5</v>
      </c>
      <c r="N425" s="1">
        <v>0.75</v>
      </c>
    </row>
    <row r="426" s="1" customFormat="1" spans="1:14">
      <c r="A426" s="7">
        <v>409</v>
      </c>
      <c r="B426" s="1">
        <v>409</v>
      </c>
      <c r="C426" s="1">
        <v>0.613944292068481</v>
      </c>
      <c r="D426" s="1">
        <v>0.112551093101502</v>
      </c>
      <c r="E426" s="1">
        <v>8</v>
      </c>
      <c r="F426" s="1">
        <v>5</v>
      </c>
      <c r="G426" s="1">
        <v>2</v>
      </c>
      <c r="H426" s="1">
        <v>5</v>
      </c>
      <c r="I426" s="1">
        <v>0.8</v>
      </c>
      <c r="J426" s="1">
        <v>0.615384615384615</v>
      </c>
      <c r="K426" s="1">
        <v>0.695652173913043</v>
      </c>
      <c r="L426" s="1">
        <v>0.5</v>
      </c>
      <c r="M426" s="1">
        <v>0.3</v>
      </c>
      <c r="N426" s="1">
        <v>0.65</v>
      </c>
    </row>
    <row r="427" s="1" customFormat="1" spans="1:14">
      <c r="A427" s="7">
        <v>324</v>
      </c>
      <c r="B427" s="1">
        <v>324</v>
      </c>
      <c r="C427" s="1">
        <v>0.614358901977539</v>
      </c>
      <c r="D427" s="1">
        <v>0.0961817502975464</v>
      </c>
      <c r="E427" s="1">
        <v>9</v>
      </c>
      <c r="F427" s="1">
        <v>5</v>
      </c>
      <c r="G427" s="1">
        <v>1</v>
      </c>
      <c r="H427" s="1">
        <v>5</v>
      </c>
      <c r="I427" s="1">
        <v>0.9</v>
      </c>
      <c r="J427" s="1">
        <v>0.642857142857143</v>
      </c>
      <c r="K427" s="1">
        <v>0.75</v>
      </c>
      <c r="L427" s="1">
        <v>0.5</v>
      </c>
      <c r="M427" s="1">
        <v>0.4</v>
      </c>
      <c r="N427" s="1">
        <v>0.7</v>
      </c>
    </row>
    <row r="428" s="1" customFormat="1" spans="1:14">
      <c r="A428" s="7">
        <v>11</v>
      </c>
      <c r="B428" s="1">
        <v>11</v>
      </c>
      <c r="C428" s="1">
        <v>0.614380121231079</v>
      </c>
      <c r="D428" s="1">
        <v>0.107152700424194</v>
      </c>
      <c r="E428" s="1">
        <v>9</v>
      </c>
      <c r="F428" s="1">
        <v>4</v>
      </c>
      <c r="G428" s="1">
        <v>1</v>
      </c>
      <c r="H428" s="1">
        <v>6</v>
      </c>
      <c r="I428" s="1">
        <v>0.9</v>
      </c>
      <c r="J428" s="1">
        <v>0.692307692307692</v>
      </c>
      <c r="K428" s="1">
        <v>0.782608695652174</v>
      </c>
      <c r="L428" s="1">
        <v>0.4</v>
      </c>
      <c r="M428" s="1">
        <v>0.5</v>
      </c>
      <c r="N428" s="1">
        <v>0.75</v>
      </c>
    </row>
    <row r="429" s="1" customFormat="1" spans="1:14">
      <c r="A429" s="7">
        <v>240</v>
      </c>
      <c r="B429" s="1">
        <v>240</v>
      </c>
      <c r="C429" s="1">
        <v>0.614478707313538</v>
      </c>
      <c r="D429" s="1">
        <v>0.140376925468445</v>
      </c>
      <c r="E429" s="1">
        <v>9</v>
      </c>
      <c r="F429" s="1">
        <v>4</v>
      </c>
      <c r="G429" s="1">
        <v>1</v>
      </c>
      <c r="H429" s="1">
        <v>6</v>
      </c>
      <c r="I429" s="1">
        <v>0.9</v>
      </c>
      <c r="J429" s="1">
        <v>0.692307692307692</v>
      </c>
      <c r="K429" s="1">
        <v>0.782608695652174</v>
      </c>
      <c r="L429" s="1">
        <v>0.4</v>
      </c>
      <c r="M429" s="1">
        <v>0.5</v>
      </c>
      <c r="N429" s="1">
        <v>0.75</v>
      </c>
    </row>
    <row r="430" s="1" customFormat="1" spans="1:14">
      <c r="A430" s="7">
        <v>937</v>
      </c>
      <c r="B430" s="1">
        <v>937</v>
      </c>
      <c r="C430" s="1">
        <v>0.614638924598694</v>
      </c>
      <c r="D430" s="1">
        <v>0.0786576271057129</v>
      </c>
      <c r="E430" s="1">
        <v>9</v>
      </c>
      <c r="F430" s="1">
        <v>3</v>
      </c>
      <c r="G430" s="1">
        <v>1</v>
      </c>
      <c r="H430" s="1">
        <v>7</v>
      </c>
      <c r="I430" s="1">
        <v>0.9</v>
      </c>
      <c r="J430" s="1">
        <v>0.75</v>
      </c>
      <c r="K430" s="1">
        <v>0.818181818181818</v>
      </c>
      <c r="L430" s="1">
        <v>0.3</v>
      </c>
      <c r="M430" s="1">
        <v>0.6</v>
      </c>
      <c r="N430" s="1">
        <v>0.8</v>
      </c>
    </row>
    <row r="431" s="1" customFormat="1" spans="1:14">
      <c r="A431" s="7">
        <v>175</v>
      </c>
      <c r="B431" s="1">
        <v>175</v>
      </c>
      <c r="C431" s="1">
        <v>0.614850163459778</v>
      </c>
      <c r="D431" s="1">
        <v>0.220418334007263</v>
      </c>
      <c r="E431" s="1">
        <v>8</v>
      </c>
      <c r="F431" s="1">
        <v>6</v>
      </c>
      <c r="G431" s="1">
        <v>2</v>
      </c>
      <c r="H431" s="1">
        <v>4</v>
      </c>
      <c r="I431" s="1">
        <v>0.8</v>
      </c>
      <c r="J431" s="1">
        <v>0.571428571428572</v>
      </c>
      <c r="K431" s="1">
        <v>0.666666666666667</v>
      </c>
      <c r="L431" s="1">
        <v>0.6</v>
      </c>
      <c r="M431" s="1">
        <v>0.2</v>
      </c>
      <c r="N431" s="1">
        <v>0.6</v>
      </c>
    </row>
    <row r="432" s="1" customFormat="1" spans="1:14">
      <c r="A432" s="7">
        <v>959</v>
      </c>
      <c r="B432" s="1">
        <v>959</v>
      </c>
      <c r="C432" s="1">
        <v>0.614949703216553</v>
      </c>
      <c r="D432" s="1">
        <v>0.151189804077148</v>
      </c>
      <c r="E432" s="1">
        <v>8</v>
      </c>
      <c r="F432" s="1">
        <v>6</v>
      </c>
      <c r="G432" s="1">
        <v>2</v>
      </c>
      <c r="H432" s="1">
        <v>4</v>
      </c>
      <c r="I432" s="1">
        <v>0.8</v>
      </c>
      <c r="J432" s="1">
        <v>0.571428571428572</v>
      </c>
      <c r="K432" s="1">
        <v>0.666666666666667</v>
      </c>
      <c r="L432" s="1">
        <v>0.6</v>
      </c>
      <c r="M432" s="1">
        <v>0.2</v>
      </c>
      <c r="N432" s="1">
        <v>0.6</v>
      </c>
    </row>
    <row r="433" s="1" customFormat="1" spans="1:14">
      <c r="A433" s="7">
        <v>911</v>
      </c>
      <c r="B433" s="1">
        <v>911</v>
      </c>
      <c r="C433" s="1">
        <v>0.61505925655365</v>
      </c>
      <c r="D433" s="1">
        <v>0.06775963306427</v>
      </c>
      <c r="E433" s="1">
        <v>9</v>
      </c>
      <c r="F433" s="1">
        <v>3</v>
      </c>
      <c r="G433" s="1">
        <v>1</v>
      </c>
      <c r="H433" s="1">
        <v>7</v>
      </c>
      <c r="I433" s="1">
        <v>0.9</v>
      </c>
      <c r="J433" s="1">
        <v>0.75</v>
      </c>
      <c r="K433" s="1">
        <v>0.818181818181818</v>
      </c>
      <c r="L433" s="1">
        <v>0.3</v>
      </c>
      <c r="M433" s="1">
        <v>0.6</v>
      </c>
      <c r="N433" s="1">
        <v>0.8</v>
      </c>
    </row>
    <row r="434" s="1" customFormat="1" spans="1:14">
      <c r="A434" s="7">
        <v>790</v>
      </c>
      <c r="B434" s="1">
        <v>790</v>
      </c>
      <c r="C434" s="1">
        <v>0.615221858024597</v>
      </c>
      <c r="D434" s="1">
        <v>0.0653282403945923</v>
      </c>
      <c r="E434" s="1">
        <v>8</v>
      </c>
      <c r="F434" s="1">
        <v>4</v>
      </c>
      <c r="G434" s="1">
        <v>2</v>
      </c>
      <c r="H434" s="1">
        <v>6</v>
      </c>
      <c r="I434" s="1">
        <v>0.8</v>
      </c>
      <c r="J434" s="1">
        <v>0.666666666666667</v>
      </c>
      <c r="K434" s="1">
        <v>0.727272727272727</v>
      </c>
      <c r="L434" s="1">
        <v>0.4</v>
      </c>
      <c r="M434" s="1">
        <v>0.4</v>
      </c>
      <c r="N434" s="1">
        <v>0.7</v>
      </c>
    </row>
    <row r="435" s="1" customFormat="1" spans="1:14">
      <c r="A435" s="7">
        <v>79</v>
      </c>
      <c r="B435" s="1">
        <v>79</v>
      </c>
      <c r="C435" s="1">
        <v>0.615266561508179</v>
      </c>
      <c r="D435" s="1">
        <v>0.106861114501953</v>
      </c>
      <c r="E435" s="1">
        <v>10</v>
      </c>
      <c r="F435" s="1">
        <v>6</v>
      </c>
      <c r="G435" s="1">
        <v>0</v>
      </c>
      <c r="H435" s="1">
        <v>4</v>
      </c>
      <c r="I435" s="1">
        <v>1</v>
      </c>
      <c r="J435" s="1">
        <v>0.625</v>
      </c>
      <c r="K435" s="1">
        <v>0.769230769230769</v>
      </c>
      <c r="L435" s="1">
        <v>0.6</v>
      </c>
      <c r="M435" s="1">
        <v>0.4</v>
      </c>
      <c r="N435" s="1">
        <v>0.7</v>
      </c>
    </row>
    <row r="436" s="1" customFormat="1" spans="1:14">
      <c r="A436" s="7">
        <v>261</v>
      </c>
      <c r="B436" s="1">
        <v>261</v>
      </c>
      <c r="C436" s="1">
        <v>0.615523934364319</v>
      </c>
      <c r="D436" s="1">
        <v>0.149794220924377</v>
      </c>
      <c r="E436" s="1">
        <v>6</v>
      </c>
      <c r="F436" s="1">
        <v>5</v>
      </c>
      <c r="G436" s="1">
        <v>4</v>
      </c>
      <c r="H436" s="1">
        <v>5</v>
      </c>
      <c r="I436" s="1">
        <v>0.6</v>
      </c>
      <c r="J436" s="1">
        <v>0.545454545454545</v>
      </c>
      <c r="K436" s="1">
        <v>0.571428571428571</v>
      </c>
      <c r="L436" s="1">
        <v>0.5</v>
      </c>
      <c r="M436" s="1">
        <v>0.1</v>
      </c>
      <c r="N436" s="1">
        <v>0.55</v>
      </c>
    </row>
    <row r="437" s="1" customFormat="1" spans="1:14">
      <c r="A437" s="7">
        <v>396</v>
      </c>
      <c r="B437" s="1">
        <v>396</v>
      </c>
      <c r="C437" s="1">
        <v>0.615647792816162</v>
      </c>
      <c r="D437" s="1">
        <v>0.24639880657196</v>
      </c>
      <c r="E437" s="1">
        <v>8</v>
      </c>
      <c r="F437" s="1">
        <v>3</v>
      </c>
      <c r="G437" s="1">
        <v>2</v>
      </c>
      <c r="H437" s="1">
        <v>7</v>
      </c>
      <c r="I437" s="1">
        <v>0.8</v>
      </c>
      <c r="J437" s="1">
        <v>0.727272727272727</v>
      </c>
      <c r="K437" s="1">
        <v>0.761904761904762</v>
      </c>
      <c r="L437" s="1">
        <v>0.3</v>
      </c>
      <c r="M437" s="1">
        <v>0.5</v>
      </c>
      <c r="N437" s="1">
        <v>0.75</v>
      </c>
    </row>
    <row r="438" s="1" customFormat="1" spans="1:14">
      <c r="A438" s="7">
        <v>441</v>
      </c>
      <c r="B438" s="1">
        <v>441</v>
      </c>
      <c r="C438" s="1">
        <v>0.615647792816162</v>
      </c>
      <c r="D438" s="1">
        <v>0.0174877643585205</v>
      </c>
      <c r="E438" s="1">
        <v>8</v>
      </c>
      <c r="F438" s="1">
        <v>5</v>
      </c>
      <c r="G438" s="1">
        <v>2</v>
      </c>
      <c r="H438" s="1">
        <v>5</v>
      </c>
      <c r="I438" s="1">
        <v>0.8</v>
      </c>
      <c r="J438" s="1">
        <v>0.615384615384615</v>
      </c>
      <c r="K438" s="1">
        <v>0.695652173913043</v>
      </c>
      <c r="L438" s="1">
        <v>0.5</v>
      </c>
      <c r="M438" s="1">
        <v>0.3</v>
      </c>
      <c r="N438" s="1">
        <v>0.65</v>
      </c>
    </row>
    <row r="439" s="1" customFormat="1" spans="1:14">
      <c r="A439" s="7">
        <v>810</v>
      </c>
      <c r="B439" s="1">
        <v>810</v>
      </c>
      <c r="C439" s="1">
        <v>0.615700364112854</v>
      </c>
      <c r="D439" s="1">
        <v>0.0395431518554688</v>
      </c>
      <c r="E439" s="1">
        <v>9</v>
      </c>
      <c r="F439" s="1">
        <v>5</v>
      </c>
      <c r="G439" s="1">
        <v>1</v>
      </c>
      <c r="H439" s="1">
        <v>5</v>
      </c>
      <c r="I439" s="1">
        <v>0.9</v>
      </c>
      <c r="J439" s="1">
        <v>0.642857142857143</v>
      </c>
      <c r="K439" s="1">
        <v>0.75</v>
      </c>
      <c r="L439" s="1">
        <v>0.5</v>
      </c>
      <c r="M439" s="1">
        <v>0.4</v>
      </c>
      <c r="N439" s="1">
        <v>0.7</v>
      </c>
    </row>
    <row r="440" s="1" customFormat="1" spans="1:14">
      <c r="A440" s="7">
        <v>514</v>
      </c>
      <c r="B440" s="1">
        <v>514</v>
      </c>
      <c r="C440" s="1">
        <v>0.61570930480957</v>
      </c>
      <c r="D440" s="1">
        <v>0.111159563064575</v>
      </c>
      <c r="E440" s="1">
        <v>7</v>
      </c>
      <c r="F440" s="1">
        <v>4</v>
      </c>
      <c r="G440" s="1">
        <v>3</v>
      </c>
      <c r="H440" s="1">
        <v>6</v>
      </c>
      <c r="I440" s="1">
        <v>0.7</v>
      </c>
      <c r="J440" s="1">
        <v>0.636363636363636</v>
      </c>
      <c r="K440" s="1">
        <v>0.666666666666667</v>
      </c>
      <c r="L440" s="1">
        <v>0.4</v>
      </c>
      <c r="M440" s="1">
        <v>0.3</v>
      </c>
      <c r="N440" s="1">
        <v>0.65</v>
      </c>
    </row>
    <row r="441" s="1" customFormat="1" spans="1:14">
      <c r="A441" s="7">
        <v>624</v>
      </c>
      <c r="B441" s="1">
        <v>624</v>
      </c>
      <c r="C441" s="1">
        <v>0.61599063873291</v>
      </c>
      <c r="D441" s="1">
        <v>0.213096857070923</v>
      </c>
      <c r="E441" s="1">
        <v>8</v>
      </c>
      <c r="F441" s="1">
        <v>6</v>
      </c>
      <c r="G441" s="1">
        <v>2</v>
      </c>
      <c r="H441" s="1">
        <v>4</v>
      </c>
      <c r="I441" s="1">
        <v>0.8</v>
      </c>
      <c r="J441" s="1">
        <v>0.571428571428572</v>
      </c>
      <c r="K441" s="1">
        <v>0.666666666666667</v>
      </c>
      <c r="L441" s="1">
        <v>0.6</v>
      </c>
      <c r="M441" s="1">
        <v>0.2</v>
      </c>
      <c r="N441" s="1">
        <v>0.6</v>
      </c>
    </row>
    <row r="442" s="1" customFormat="1" spans="1:14">
      <c r="A442" s="7">
        <v>221</v>
      </c>
      <c r="B442" s="1">
        <v>221</v>
      </c>
      <c r="C442" s="1">
        <v>0.616083860397339</v>
      </c>
      <c r="D442" s="1">
        <v>0.0985238552093506</v>
      </c>
      <c r="E442" s="1">
        <v>9</v>
      </c>
      <c r="F442" s="1">
        <v>3</v>
      </c>
      <c r="G442" s="1">
        <v>1</v>
      </c>
      <c r="H442" s="1">
        <v>7</v>
      </c>
      <c r="I442" s="1">
        <v>0.9</v>
      </c>
      <c r="J442" s="1">
        <v>0.75</v>
      </c>
      <c r="K442" s="1">
        <v>0.818181818181818</v>
      </c>
      <c r="L442" s="1">
        <v>0.3</v>
      </c>
      <c r="M442" s="1">
        <v>0.6</v>
      </c>
      <c r="N442" s="1">
        <v>0.8</v>
      </c>
    </row>
    <row r="443" s="1" customFormat="1" spans="1:14">
      <c r="A443" s="7">
        <v>371</v>
      </c>
      <c r="B443" s="1">
        <v>371</v>
      </c>
      <c r="C443" s="1">
        <v>0.61618435382843</v>
      </c>
      <c r="D443" s="1">
        <v>0.125104665756226</v>
      </c>
      <c r="E443" s="1">
        <v>9</v>
      </c>
      <c r="F443" s="1">
        <v>6</v>
      </c>
      <c r="G443" s="1">
        <v>1</v>
      </c>
      <c r="H443" s="1">
        <v>4</v>
      </c>
      <c r="I443" s="1">
        <v>0.9</v>
      </c>
      <c r="J443" s="1">
        <v>0.6</v>
      </c>
      <c r="K443" s="1">
        <v>0.72</v>
      </c>
      <c r="L443" s="1">
        <v>0.6</v>
      </c>
      <c r="M443" s="1">
        <v>0.3</v>
      </c>
      <c r="N443" s="1">
        <v>0.65</v>
      </c>
    </row>
    <row r="444" s="1" customFormat="1" spans="1:14">
      <c r="A444" s="7">
        <v>838</v>
      </c>
      <c r="B444" s="1">
        <v>838</v>
      </c>
      <c r="C444" s="1">
        <v>0.616191864013672</v>
      </c>
      <c r="D444" s="1">
        <v>0.0601547956466675</v>
      </c>
      <c r="E444" s="1">
        <v>10</v>
      </c>
      <c r="F444" s="1">
        <v>3</v>
      </c>
      <c r="G444" s="1">
        <v>0</v>
      </c>
      <c r="H444" s="1">
        <v>7</v>
      </c>
      <c r="I444" s="1">
        <v>1</v>
      </c>
      <c r="J444" s="1">
        <v>0.769230769230769</v>
      </c>
      <c r="K444" s="1">
        <v>0.869565217391304</v>
      </c>
      <c r="L444" s="1">
        <v>0.3</v>
      </c>
      <c r="M444" s="1">
        <v>0.7</v>
      </c>
      <c r="N444" s="1">
        <v>0.85</v>
      </c>
    </row>
    <row r="445" s="1" customFormat="1" spans="1:14">
      <c r="A445" s="7">
        <v>68</v>
      </c>
      <c r="B445" s="1">
        <v>68</v>
      </c>
      <c r="C445" s="1">
        <v>0.616530895233154</v>
      </c>
      <c r="D445" s="1">
        <v>0.185717225074768</v>
      </c>
      <c r="E445" s="1">
        <v>6</v>
      </c>
      <c r="F445" s="1">
        <v>4</v>
      </c>
      <c r="G445" s="1">
        <v>4</v>
      </c>
      <c r="H445" s="1">
        <v>6</v>
      </c>
      <c r="I445" s="1">
        <v>0.6</v>
      </c>
      <c r="J445" s="1">
        <v>0.6</v>
      </c>
      <c r="K445" s="1">
        <v>0.6</v>
      </c>
      <c r="L445" s="1">
        <v>0.4</v>
      </c>
      <c r="M445" s="1">
        <v>0.2</v>
      </c>
      <c r="N445" s="1">
        <v>0.6</v>
      </c>
    </row>
    <row r="446" s="1" customFormat="1" spans="1:14">
      <c r="A446" s="7">
        <v>677</v>
      </c>
      <c r="B446" s="1">
        <v>677</v>
      </c>
      <c r="C446" s="1">
        <v>0.616542935371399</v>
      </c>
      <c r="D446" s="1">
        <v>0.1126948595047</v>
      </c>
      <c r="E446" s="1">
        <v>8</v>
      </c>
      <c r="F446" s="1">
        <v>3</v>
      </c>
      <c r="G446" s="1">
        <v>2</v>
      </c>
      <c r="H446" s="1">
        <v>7</v>
      </c>
      <c r="I446" s="1">
        <v>0.8</v>
      </c>
      <c r="J446" s="1">
        <v>0.727272727272727</v>
      </c>
      <c r="K446" s="1">
        <v>0.761904761904762</v>
      </c>
      <c r="L446" s="1">
        <v>0.3</v>
      </c>
      <c r="M446" s="1">
        <v>0.5</v>
      </c>
      <c r="N446" s="1">
        <v>0.75</v>
      </c>
    </row>
    <row r="447" s="1" customFormat="1" spans="1:14">
      <c r="A447" s="7">
        <v>14</v>
      </c>
      <c r="B447" s="1">
        <v>14</v>
      </c>
      <c r="C447" s="1">
        <v>0.616560101509094</v>
      </c>
      <c r="D447" s="1">
        <v>0.120269060134888</v>
      </c>
      <c r="E447" s="1">
        <v>9</v>
      </c>
      <c r="F447" s="1">
        <v>4</v>
      </c>
      <c r="G447" s="1">
        <v>1</v>
      </c>
      <c r="H447" s="1">
        <v>6</v>
      </c>
      <c r="I447" s="1">
        <v>0.9</v>
      </c>
      <c r="J447" s="1">
        <v>0.692307692307692</v>
      </c>
      <c r="K447" s="1">
        <v>0.782608695652174</v>
      </c>
      <c r="L447" s="1">
        <v>0.4</v>
      </c>
      <c r="M447" s="1">
        <v>0.5</v>
      </c>
      <c r="N447" s="1">
        <v>0.75</v>
      </c>
    </row>
    <row r="448" s="1" customFormat="1" spans="1:14">
      <c r="A448" s="7">
        <v>464</v>
      </c>
      <c r="B448" s="1">
        <v>464</v>
      </c>
      <c r="C448" s="1">
        <v>0.616784691810608</v>
      </c>
      <c r="D448" s="1">
        <v>0.110382080078125</v>
      </c>
      <c r="E448" s="1">
        <v>9</v>
      </c>
      <c r="F448" s="1">
        <v>4</v>
      </c>
      <c r="G448" s="1">
        <v>1</v>
      </c>
      <c r="H448" s="1">
        <v>6</v>
      </c>
      <c r="I448" s="1">
        <v>0.9</v>
      </c>
      <c r="J448" s="1">
        <v>0.692307692307692</v>
      </c>
      <c r="K448" s="1">
        <v>0.782608695652174</v>
      </c>
      <c r="L448" s="1">
        <v>0.4</v>
      </c>
      <c r="M448" s="1">
        <v>0.5</v>
      </c>
      <c r="N448" s="1">
        <v>0.75</v>
      </c>
    </row>
    <row r="449" s="1" customFormat="1" spans="1:14">
      <c r="A449" s="7">
        <v>329</v>
      </c>
      <c r="B449" s="1">
        <v>329</v>
      </c>
      <c r="C449" s="1">
        <v>0.616957664489746</v>
      </c>
      <c r="D449" s="1">
        <v>0.128409028053284</v>
      </c>
      <c r="E449" s="1">
        <v>9</v>
      </c>
      <c r="F449" s="1">
        <v>3</v>
      </c>
      <c r="G449" s="1">
        <v>1</v>
      </c>
      <c r="H449" s="1">
        <v>7</v>
      </c>
      <c r="I449" s="1">
        <v>0.9</v>
      </c>
      <c r="J449" s="1">
        <v>0.75</v>
      </c>
      <c r="K449" s="1">
        <v>0.818181818181818</v>
      </c>
      <c r="L449" s="1">
        <v>0.3</v>
      </c>
      <c r="M449" s="1">
        <v>0.6</v>
      </c>
      <c r="N449" s="1">
        <v>0.8</v>
      </c>
    </row>
    <row r="450" s="1" customFormat="1" spans="1:14">
      <c r="A450" s="7">
        <v>580</v>
      </c>
      <c r="B450" s="1">
        <v>580</v>
      </c>
      <c r="C450" s="1">
        <v>0.61696994304657</v>
      </c>
      <c r="D450" s="1">
        <v>0.130015015602112</v>
      </c>
      <c r="E450" s="1">
        <v>9</v>
      </c>
      <c r="F450" s="1">
        <v>4</v>
      </c>
      <c r="G450" s="1">
        <v>1</v>
      </c>
      <c r="H450" s="1">
        <v>6</v>
      </c>
      <c r="I450" s="1">
        <v>0.9</v>
      </c>
      <c r="J450" s="1">
        <v>0.692307692307692</v>
      </c>
      <c r="K450" s="1">
        <v>0.782608695652174</v>
      </c>
      <c r="L450" s="1">
        <v>0.4</v>
      </c>
      <c r="M450" s="1">
        <v>0.5</v>
      </c>
      <c r="N450" s="1">
        <v>0.75</v>
      </c>
    </row>
    <row r="451" s="1" customFormat="1" spans="1:14">
      <c r="A451" s="7">
        <v>87</v>
      </c>
      <c r="B451" s="1">
        <v>87</v>
      </c>
      <c r="C451" s="1">
        <v>0.61718761920929</v>
      </c>
      <c r="D451" s="1">
        <v>0.138734340667725</v>
      </c>
      <c r="E451" s="1">
        <v>9</v>
      </c>
      <c r="F451" s="1">
        <v>4</v>
      </c>
      <c r="G451" s="1">
        <v>1</v>
      </c>
      <c r="H451" s="1">
        <v>6</v>
      </c>
      <c r="I451" s="1">
        <v>0.9</v>
      </c>
      <c r="J451" s="1">
        <v>0.692307692307692</v>
      </c>
      <c r="K451" s="1">
        <v>0.782608695652174</v>
      </c>
      <c r="L451" s="1">
        <v>0.4</v>
      </c>
      <c r="M451" s="1">
        <v>0.5</v>
      </c>
      <c r="N451" s="1">
        <v>0.75</v>
      </c>
    </row>
    <row r="452" s="1" customFormat="1" spans="1:14">
      <c r="A452" s="7">
        <v>445</v>
      </c>
      <c r="B452" s="1">
        <v>445</v>
      </c>
      <c r="C452" s="1">
        <v>0.617222905158997</v>
      </c>
      <c r="D452" s="1">
        <v>0.0919156074523926</v>
      </c>
      <c r="E452" s="1">
        <v>8</v>
      </c>
      <c r="F452" s="1">
        <v>3</v>
      </c>
      <c r="G452" s="1">
        <v>2</v>
      </c>
      <c r="H452" s="1">
        <v>7</v>
      </c>
      <c r="I452" s="1">
        <v>0.8</v>
      </c>
      <c r="J452" s="1">
        <v>0.727272727272727</v>
      </c>
      <c r="K452" s="1">
        <v>0.761904761904762</v>
      </c>
      <c r="L452" s="1">
        <v>0.3</v>
      </c>
      <c r="M452" s="1">
        <v>0.5</v>
      </c>
      <c r="N452" s="1">
        <v>0.75</v>
      </c>
    </row>
    <row r="453" s="1" customFormat="1" spans="1:14">
      <c r="A453" s="7">
        <v>423</v>
      </c>
      <c r="B453" s="1">
        <v>423</v>
      </c>
      <c r="C453" s="1">
        <v>0.617254972457886</v>
      </c>
      <c r="D453" s="1">
        <v>0.13485848903656</v>
      </c>
      <c r="E453" s="1">
        <v>10</v>
      </c>
      <c r="F453" s="1">
        <v>3</v>
      </c>
      <c r="G453" s="1">
        <v>0</v>
      </c>
      <c r="H453" s="1">
        <v>7</v>
      </c>
      <c r="I453" s="1">
        <v>1</v>
      </c>
      <c r="J453" s="1">
        <v>0.769230769230769</v>
      </c>
      <c r="K453" s="1">
        <v>0.869565217391304</v>
      </c>
      <c r="L453" s="1">
        <v>0.3</v>
      </c>
      <c r="M453" s="1">
        <v>0.7</v>
      </c>
      <c r="N453" s="1">
        <v>0.85</v>
      </c>
    </row>
    <row r="454" s="1" customFormat="1" spans="1:14">
      <c r="A454" s="7">
        <v>323</v>
      </c>
      <c r="B454" s="1">
        <v>323</v>
      </c>
      <c r="C454" s="1">
        <v>0.617535829544067</v>
      </c>
      <c r="D454" s="1">
        <v>0.1128990650177</v>
      </c>
      <c r="E454" s="1">
        <v>7</v>
      </c>
      <c r="F454" s="1">
        <v>5</v>
      </c>
      <c r="G454" s="1">
        <v>3</v>
      </c>
      <c r="H454" s="1">
        <v>5</v>
      </c>
      <c r="I454" s="1">
        <v>0.7</v>
      </c>
      <c r="J454" s="1">
        <v>0.583333333333333</v>
      </c>
      <c r="K454" s="1">
        <v>0.636363636363636</v>
      </c>
      <c r="L454" s="1">
        <v>0.5</v>
      </c>
      <c r="M454" s="1">
        <v>0.2</v>
      </c>
      <c r="N454" s="1">
        <v>0.6</v>
      </c>
    </row>
    <row r="455" s="1" customFormat="1" spans="1:14">
      <c r="A455" s="7">
        <v>335</v>
      </c>
      <c r="B455" s="1">
        <v>335</v>
      </c>
      <c r="C455" s="1">
        <v>0.617561340332031</v>
      </c>
      <c r="D455" s="1">
        <v>0.0959171056747437</v>
      </c>
      <c r="E455" s="1">
        <v>7</v>
      </c>
      <c r="F455" s="1">
        <v>4</v>
      </c>
      <c r="G455" s="1">
        <v>3</v>
      </c>
      <c r="H455" s="1">
        <v>6</v>
      </c>
      <c r="I455" s="1">
        <v>0.7</v>
      </c>
      <c r="J455" s="1">
        <v>0.636363636363636</v>
      </c>
      <c r="K455" s="1">
        <v>0.666666666666667</v>
      </c>
      <c r="L455" s="1">
        <v>0.4</v>
      </c>
      <c r="M455" s="1">
        <v>0.3</v>
      </c>
      <c r="N455" s="1">
        <v>0.65</v>
      </c>
    </row>
    <row r="456" s="1" customFormat="1" spans="1:14">
      <c r="A456" s="7">
        <v>319</v>
      </c>
      <c r="B456" s="1">
        <v>319</v>
      </c>
      <c r="C456" s="1">
        <v>0.61785626411438</v>
      </c>
      <c r="D456" s="1">
        <v>0.0931075811386108</v>
      </c>
      <c r="E456" s="1">
        <v>8</v>
      </c>
      <c r="F456" s="1">
        <v>6</v>
      </c>
      <c r="G456" s="1">
        <v>2</v>
      </c>
      <c r="H456" s="1">
        <v>4</v>
      </c>
      <c r="I456" s="1">
        <v>0.8</v>
      </c>
      <c r="J456" s="1">
        <v>0.571428571428572</v>
      </c>
      <c r="K456" s="1">
        <v>0.666666666666667</v>
      </c>
      <c r="L456" s="1">
        <v>0.6</v>
      </c>
      <c r="M456" s="1">
        <v>0.2</v>
      </c>
      <c r="N456" s="1">
        <v>0.6</v>
      </c>
    </row>
    <row r="457" s="1" customFormat="1" spans="1:14">
      <c r="A457" s="7">
        <v>747</v>
      </c>
      <c r="B457" s="1">
        <v>747</v>
      </c>
      <c r="C457" s="1">
        <v>0.617869973182678</v>
      </c>
      <c r="D457" s="1">
        <v>0.135771632194519</v>
      </c>
      <c r="E457" s="1">
        <v>8</v>
      </c>
      <c r="F457" s="1">
        <v>2</v>
      </c>
      <c r="G457" s="1">
        <v>2</v>
      </c>
      <c r="H457" s="1">
        <v>8</v>
      </c>
      <c r="I457" s="1">
        <v>0.8</v>
      </c>
      <c r="J457" s="1">
        <v>0.8</v>
      </c>
      <c r="K457" s="1">
        <v>0.8</v>
      </c>
      <c r="L457" s="1">
        <v>0.2</v>
      </c>
      <c r="M457" s="1">
        <v>0.6</v>
      </c>
      <c r="N457" s="1">
        <v>0.8</v>
      </c>
    </row>
    <row r="458" s="1" customFormat="1" spans="1:14">
      <c r="A458" s="7">
        <v>555</v>
      </c>
      <c r="B458" s="1">
        <v>555</v>
      </c>
      <c r="C458" s="1">
        <v>0.618094444274902</v>
      </c>
      <c r="D458" s="1">
        <v>0.128687024116516</v>
      </c>
      <c r="E458" s="1">
        <v>8</v>
      </c>
      <c r="F458" s="1">
        <v>1</v>
      </c>
      <c r="G458" s="1">
        <v>2</v>
      </c>
      <c r="H458" s="1">
        <v>9</v>
      </c>
      <c r="I458" s="1">
        <v>0.8</v>
      </c>
      <c r="J458" s="1">
        <v>0.888888888888889</v>
      </c>
      <c r="K458" s="1">
        <v>0.842105263157895</v>
      </c>
      <c r="L458" s="1">
        <v>0.1</v>
      </c>
      <c r="M458" s="1">
        <v>0.7</v>
      </c>
      <c r="N458" s="1">
        <v>0.85</v>
      </c>
    </row>
    <row r="459" s="1" customFormat="1" spans="1:14">
      <c r="A459" s="7">
        <v>721</v>
      </c>
      <c r="B459" s="1">
        <v>721</v>
      </c>
      <c r="C459" s="1">
        <v>0.618116021156311</v>
      </c>
      <c r="D459" s="1">
        <v>0.154774188995361</v>
      </c>
      <c r="E459" s="1">
        <v>9</v>
      </c>
      <c r="F459" s="1">
        <v>3</v>
      </c>
      <c r="G459" s="1">
        <v>1</v>
      </c>
      <c r="H459" s="1">
        <v>7</v>
      </c>
      <c r="I459" s="1">
        <v>0.9</v>
      </c>
      <c r="J459" s="1">
        <v>0.75</v>
      </c>
      <c r="K459" s="1">
        <v>0.818181818181818</v>
      </c>
      <c r="L459" s="1">
        <v>0.3</v>
      </c>
      <c r="M459" s="1">
        <v>0.6</v>
      </c>
      <c r="N459" s="1">
        <v>0.8</v>
      </c>
    </row>
    <row r="460" s="1" customFormat="1" spans="1:14">
      <c r="A460" s="7">
        <v>925</v>
      </c>
      <c r="B460" s="1">
        <v>925</v>
      </c>
      <c r="C460" s="1">
        <v>0.618133544921875</v>
      </c>
      <c r="D460" s="1">
        <v>0.211237907409668</v>
      </c>
      <c r="E460" s="1">
        <v>6</v>
      </c>
      <c r="F460" s="1">
        <v>3</v>
      </c>
      <c r="G460" s="1">
        <v>4</v>
      </c>
      <c r="H460" s="1">
        <v>7</v>
      </c>
      <c r="I460" s="1">
        <v>0.6</v>
      </c>
      <c r="J460" s="1">
        <v>0.666666666666667</v>
      </c>
      <c r="K460" s="1">
        <v>0.631578947368421</v>
      </c>
      <c r="L460" s="1">
        <v>0.3</v>
      </c>
      <c r="M460" s="1">
        <v>0.3</v>
      </c>
      <c r="N460" s="1">
        <v>0.65</v>
      </c>
    </row>
    <row r="461" s="1" customFormat="1" spans="1:14">
      <c r="A461" s="7">
        <v>885</v>
      </c>
      <c r="B461" s="1">
        <v>885</v>
      </c>
      <c r="C461" s="1">
        <v>0.618173599243164</v>
      </c>
      <c r="D461" s="1">
        <v>0.176044225692749</v>
      </c>
      <c r="E461" s="1">
        <v>10</v>
      </c>
      <c r="F461" s="1">
        <v>4</v>
      </c>
      <c r="G461" s="1">
        <v>0</v>
      </c>
      <c r="H461" s="1">
        <v>6</v>
      </c>
      <c r="I461" s="1">
        <v>1</v>
      </c>
      <c r="J461" s="1">
        <v>0.714285714285714</v>
      </c>
      <c r="K461" s="1">
        <v>0.833333333333333</v>
      </c>
      <c r="L461" s="1">
        <v>0.4</v>
      </c>
      <c r="M461" s="1">
        <v>0.6</v>
      </c>
      <c r="N461" s="1">
        <v>0.8</v>
      </c>
    </row>
    <row r="462" s="1" customFormat="1" spans="1:14">
      <c r="A462" s="7">
        <v>727</v>
      </c>
      <c r="B462" s="1">
        <v>727</v>
      </c>
      <c r="C462" s="1">
        <v>0.618215918540955</v>
      </c>
      <c r="D462" s="1">
        <v>0.194237232208252</v>
      </c>
      <c r="E462" s="1">
        <v>10</v>
      </c>
      <c r="F462" s="1">
        <v>2</v>
      </c>
      <c r="G462" s="1">
        <v>0</v>
      </c>
      <c r="H462" s="1">
        <v>8</v>
      </c>
      <c r="I462" s="1">
        <v>1</v>
      </c>
      <c r="J462" s="1">
        <v>0.833333333333333</v>
      </c>
      <c r="K462" s="1">
        <v>0.909090909090909</v>
      </c>
      <c r="L462" s="1">
        <v>0.2</v>
      </c>
      <c r="M462" s="1">
        <v>0.8</v>
      </c>
      <c r="N462" s="1">
        <v>0.9</v>
      </c>
    </row>
    <row r="463" s="1" customFormat="1" spans="1:14">
      <c r="A463" s="7">
        <v>41</v>
      </c>
      <c r="B463" s="1">
        <v>41</v>
      </c>
      <c r="C463" s="1">
        <v>0.61821985244751</v>
      </c>
      <c r="D463" s="1">
        <v>0.0754082202911377</v>
      </c>
      <c r="E463" s="1">
        <v>8</v>
      </c>
      <c r="F463" s="1">
        <v>4</v>
      </c>
      <c r="G463" s="1">
        <v>2</v>
      </c>
      <c r="H463" s="1">
        <v>6</v>
      </c>
      <c r="I463" s="1">
        <v>0.8</v>
      </c>
      <c r="J463" s="1">
        <v>0.666666666666667</v>
      </c>
      <c r="K463" s="1">
        <v>0.727272727272727</v>
      </c>
      <c r="L463" s="1">
        <v>0.4</v>
      </c>
      <c r="M463" s="1">
        <v>0.4</v>
      </c>
      <c r="N463" s="1">
        <v>0.7</v>
      </c>
    </row>
    <row r="464" s="1" customFormat="1" spans="1:14">
      <c r="A464" s="7">
        <v>847</v>
      </c>
      <c r="B464" s="1">
        <v>847</v>
      </c>
      <c r="C464" s="1">
        <v>0.618242025375366</v>
      </c>
      <c r="D464" s="1">
        <v>0.0913251638412476</v>
      </c>
      <c r="E464" s="1">
        <v>9</v>
      </c>
      <c r="F464" s="1">
        <v>2</v>
      </c>
      <c r="G464" s="1">
        <v>1</v>
      </c>
      <c r="H464" s="1">
        <v>8</v>
      </c>
      <c r="I464" s="1">
        <v>0.9</v>
      </c>
      <c r="J464" s="1">
        <v>0.818181818181818</v>
      </c>
      <c r="K464" s="1">
        <v>0.857142857142857</v>
      </c>
      <c r="L464" s="1">
        <v>0.2</v>
      </c>
      <c r="M464" s="1">
        <v>0.7</v>
      </c>
      <c r="N464" s="1">
        <v>0.85</v>
      </c>
    </row>
    <row r="465" s="1" customFormat="1" spans="1:14">
      <c r="A465" s="7">
        <v>265</v>
      </c>
      <c r="B465" s="1">
        <v>265</v>
      </c>
      <c r="C465" s="1">
        <v>0.618462085723877</v>
      </c>
      <c r="D465" s="1">
        <v>0.133225321769714</v>
      </c>
      <c r="E465" s="1">
        <v>10</v>
      </c>
      <c r="F465" s="1">
        <v>2</v>
      </c>
      <c r="G465" s="1">
        <v>0</v>
      </c>
      <c r="H465" s="1">
        <v>8</v>
      </c>
      <c r="I465" s="1">
        <v>1</v>
      </c>
      <c r="J465" s="1">
        <v>0.833333333333333</v>
      </c>
      <c r="K465" s="1">
        <v>0.909090909090909</v>
      </c>
      <c r="L465" s="1">
        <v>0.2</v>
      </c>
      <c r="M465" s="1">
        <v>0.8</v>
      </c>
      <c r="N465" s="1">
        <v>0.9</v>
      </c>
    </row>
    <row r="466" s="1" customFormat="1" spans="1:14">
      <c r="A466" s="7">
        <v>36</v>
      </c>
      <c r="B466" s="1">
        <v>36</v>
      </c>
      <c r="C466" s="1">
        <v>0.618512153625488</v>
      </c>
      <c r="D466" s="1">
        <v>0.0666093826293945</v>
      </c>
      <c r="E466" s="1">
        <v>8</v>
      </c>
      <c r="F466" s="1">
        <v>3</v>
      </c>
      <c r="G466" s="1">
        <v>2</v>
      </c>
      <c r="H466" s="1">
        <v>7</v>
      </c>
      <c r="I466" s="1">
        <v>0.8</v>
      </c>
      <c r="J466" s="1">
        <v>0.727272727272727</v>
      </c>
      <c r="K466" s="1">
        <v>0.761904761904762</v>
      </c>
      <c r="L466" s="1">
        <v>0.3</v>
      </c>
      <c r="M466" s="1">
        <v>0.5</v>
      </c>
      <c r="N466" s="1">
        <v>0.75</v>
      </c>
    </row>
    <row r="467" s="1" customFormat="1" spans="1:14">
      <c r="A467" s="7">
        <v>945</v>
      </c>
      <c r="B467" s="1">
        <v>945</v>
      </c>
      <c r="C467" s="1">
        <v>0.618527412414551</v>
      </c>
      <c r="D467" s="1">
        <v>0.115519762039185</v>
      </c>
      <c r="E467" s="1">
        <v>9</v>
      </c>
      <c r="F467" s="1">
        <v>3</v>
      </c>
      <c r="G467" s="1">
        <v>1</v>
      </c>
      <c r="H467" s="1">
        <v>7</v>
      </c>
      <c r="I467" s="1">
        <v>0.9</v>
      </c>
      <c r="J467" s="1">
        <v>0.75</v>
      </c>
      <c r="K467" s="1">
        <v>0.818181818181818</v>
      </c>
      <c r="L467" s="1">
        <v>0.3</v>
      </c>
      <c r="M467" s="1">
        <v>0.6</v>
      </c>
      <c r="N467" s="1">
        <v>0.8</v>
      </c>
    </row>
    <row r="468" s="1" customFormat="1" spans="1:14">
      <c r="A468" s="7">
        <v>426</v>
      </c>
      <c r="B468" s="1">
        <v>426</v>
      </c>
      <c r="C468" s="1">
        <v>0.618567228317261</v>
      </c>
      <c r="D468" s="1">
        <v>0.166616439819336</v>
      </c>
      <c r="E468" s="1">
        <v>7</v>
      </c>
      <c r="F468" s="1">
        <v>3</v>
      </c>
      <c r="G468" s="1">
        <v>3</v>
      </c>
      <c r="H468" s="1">
        <v>7</v>
      </c>
      <c r="I468" s="1">
        <v>0.7</v>
      </c>
      <c r="J468" s="1">
        <v>0.7</v>
      </c>
      <c r="K468" s="1">
        <v>0.7</v>
      </c>
      <c r="L468" s="1">
        <v>0.3</v>
      </c>
      <c r="M468" s="1">
        <v>0.4</v>
      </c>
      <c r="N468" s="1">
        <v>0.7</v>
      </c>
    </row>
    <row r="469" s="1" customFormat="1" spans="1:14">
      <c r="A469" s="7">
        <v>850</v>
      </c>
      <c r="B469" s="1">
        <v>850</v>
      </c>
      <c r="C469" s="1">
        <v>0.618609189987183</v>
      </c>
      <c r="D469" s="1">
        <v>0.0841801166534424</v>
      </c>
      <c r="E469" s="1">
        <v>10</v>
      </c>
      <c r="F469" s="1">
        <v>2</v>
      </c>
      <c r="G469" s="1">
        <v>0</v>
      </c>
      <c r="H469" s="1">
        <v>8</v>
      </c>
      <c r="I469" s="1">
        <v>1</v>
      </c>
      <c r="J469" s="1">
        <v>0.833333333333333</v>
      </c>
      <c r="K469" s="1">
        <v>0.909090909090909</v>
      </c>
      <c r="L469" s="1">
        <v>0.2</v>
      </c>
      <c r="M469" s="1">
        <v>0.8</v>
      </c>
      <c r="N469" s="1">
        <v>0.9</v>
      </c>
    </row>
    <row r="470" s="1" customFormat="1" spans="1:14">
      <c r="A470" s="7">
        <v>469</v>
      </c>
      <c r="B470" s="1">
        <v>469</v>
      </c>
      <c r="C470" s="1">
        <v>0.618641376495361</v>
      </c>
      <c r="D470" s="1">
        <v>0.0757843255996704</v>
      </c>
      <c r="E470" s="1">
        <v>10</v>
      </c>
      <c r="F470" s="1">
        <v>3</v>
      </c>
      <c r="G470" s="1">
        <v>0</v>
      </c>
      <c r="H470" s="1">
        <v>7</v>
      </c>
      <c r="I470" s="1">
        <v>1</v>
      </c>
      <c r="J470" s="1">
        <v>0.769230769230769</v>
      </c>
      <c r="K470" s="1">
        <v>0.869565217391304</v>
      </c>
      <c r="L470" s="1">
        <v>0.3</v>
      </c>
      <c r="M470" s="1">
        <v>0.7</v>
      </c>
      <c r="N470" s="1">
        <v>0.85</v>
      </c>
    </row>
    <row r="471" s="1" customFormat="1" spans="1:14">
      <c r="A471" s="7">
        <v>960</v>
      </c>
      <c r="B471" s="1">
        <v>960</v>
      </c>
      <c r="C471" s="1">
        <v>0.618753671646118</v>
      </c>
      <c r="D471" s="1">
        <v>0.105990052223206</v>
      </c>
      <c r="E471" s="1">
        <v>7</v>
      </c>
      <c r="F471" s="1">
        <v>8</v>
      </c>
      <c r="G471" s="1">
        <v>3</v>
      </c>
      <c r="H471" s="1">
        <v>2</v>
      </c>
      <c r="I471" s="1">
        <v>0.7</v>
      </c>
      <c r="J471" s="1">
        <v>0.466666666666667</v>
      </c>
      <c r="K471" s="1">
        <v>0.56</v>
      </c>
      <c r="L471" s="1">
        <v>0.8</v>
      </c>
      <c r="M471" s="1">
        <v>-0.1</v>
      </c>
      <c r="N471" s="1">
        <v>0.45</v>
      </c>
    </row>
    <row r="472" s="1" customFormat="1" spans="1:14">
      <c r="A472" s="7">
        <v>778</v>
      </c>
      <c r="B472" s="1">
        <v>778</v>
      </c>
      <c r="C472" s="1">
        <v>0.618837714195251</v>
      </c>
      <c r="D472" s="1">
        <v>0.0738418102264404</v>
      </c>
      <c r="E472" s="1">
        <v>10</v>
      </c>
      <c r="F472" s="1">
        <v>2</v>
      </c>
      <c r="G472" s="1">
        <v>0</v>
      </c>
      <c r="H472" s="1">
        <v>8</v>
      </c>
      <c r="I472" s="1">
        <v>1</v>
      </c>
      <c r="J472" s="1">
        <v>0.833333333333333</v>
      </c>
      <c r="K472" s="1">
        <v>0.909090909090909</v>
      </c>
      <c r="L472" s="1">
        <v>0.2</v>
      </c>
      <c r="M472" s="1">
        <v>0.8</v>
      </c>
      <c r="N472" s="1">
        <v>0.9</v>
      </c>
    </row>
    <row r="473" s="1" customFormat="1" spans="1:14">
      <c r="A473" s="7">
        <v>474</v>
      </c>
      <c r="B473" s="1">
        <v>474</v>
      </c>
      <c r="C473" s="1">
        <v>0.618880748748779</v>
      </c>
      <c r="D473" s="1">
        <v>0.068963885307312</v>
      </c>
      <c r="E473" s="1">
        <v>9</v>
      </c>
      <c r="F473" s="1">
        <v>5</v>
      </c>
      <c r="G473" s="1">
        <v>1</v>
      </c>
      <c r="H473" s="1">
        <v>5</v>
      </c>
      <c r="I473" s="1">
        <v>0.9</v>
      </c>
      <c r="J473" s="1">
        <v>0.642857142857143</v>
      </c>
      <c r="K473" s="1">
        <v>0.75</v>
      </c>
      <c r="L473" s="1">
        <v>0.5</v>
      </c>
      <c r="M473" s="1">
        <v>0.4</v>
      </c>
      <c r="N473" s="1">
        <v>0.7</v>
      </c>
    </row>
    <row r="474" s="1" customFormat="1" spans="1:14">
      <c r="A474" s="7">
        <v>376</v>
      </c>
      <c r="B474" s="1">
        <v>376</v>
      </c>
      <c r="C474" s="1">
        <v>0.618882536888123</v>
      </c>
      <c r="D474" s="1">
        <v>0.095176100730896</v>
      </c>
      <c r="E474" s="1">
        <v>10</v>
      </c>
      <c r="F474" s="1">
        <v>5</v>
      </c>
      <c r="G474" s="1">
        <v>0</v>
      </c>
      <c r="H474" s="1">
        <v>5</v>
      </c>
      <c r="I474" s="1">
        <v>1</v>
      </c>
      <c r="J474" s="1">
        <v>0.666666666666667</v>
      </c>
      <c r="K474" s="1">
        <v>0.8</v>
      </c>
      <c r="L474" s="1">
        <v>0.5</v>
      </c>
      <c r="M474" s="1">
        <v>0.5</v>
      </c>
      <c r="N474" s="1">
        <v>0.75</v>
      </c>
    </row>
    <row r="475" s="1" customFormat="1" spans="1:14">
      <c r="A475" s="7">
        <v>667</v>
      </c>
      <c r="B475" s="1">
        <v>667</v>
      </c>
      <c r="C475" s="1">
        <v>0.618918895721436</v>
      </c>
      <c r="D475" s="1">
        <v>0.160191774368286</v>
      </c>
      <c r="E475" s="1">
        <v>8</v>
      </c>
      <c r="F475" s="1">
        <v>5</v>
      </c>
      <c r="G475" s="1">
        <v>2</v>
      </c>
      <c r="H475" s="1">
        <v>5</v>
      </c>
      <c r="I475" s="1">
        <v>0.8</v>
      </c>
      <c r="J475" s="1">
        <v>0.615384615384615</v>
      </c>
      <c r="K475" s="1">
        <v>0.695652173913043</v>
      </c>
      <c r="L475" s="1">
        <v>0.5</v>
      </c>
      <c r="M475" s="1">
        <v>0.3</v>
      </c>
      <c r="N475" s="1">
        <v>0.65</v>
      </c>
    </row>
    <row r="476" s="1" customFormat="1" spans="1:14">
      <c r="A476" s="7">
        <v>369</v>
      </c>
      <c r="B476" s="1">
        <v>369</v>
      </c>
      <c r="C476" s="1">
        <v>0.619050025939941</v>
      </c>
      <c r="D476" s="1">
        <v>0.088599681854248</v>
      </c>
      <c r="E476" s="1">
        <v>9</v>
      </c>
      <c r="F476" s="1">
        <v>3</v>
      </c>
      <c r="G476" s="1">
        <v>1</v>
      </c>
      <c r="H476" s="1">
        <v>7</v>
      </c>
      <c r="I476" s="1">
        <v>0.9</v>
      </c>
      <c r="J476" s="1">
        <v>0.75</v>
      </c>
      <c r="K476" s="1">
        <v>0.818181818181818</v>
      </c>
      <c r="L476" s="1">
        <v>0.3</v>
      </c>
      <c r="M476" s="1">
        <v>0.6</v>
      </c>
      <c r="N476" s="1">
        <v>0.8</v>
      </c>
    </row>
    <row r="477" s="1" customFormat="1" spans="1:14">
      <c r="A477" s="7">
        <v>362</v>
      </c>
      <c r="B477" s="1">
        <v>362</v>
      </c>
      <c r="C477" s="1">
        <v>0.619126200675964</v>
      </c>
      <c r="D477" s="1">
        <v>0.0245329141616821</v>
      </c>
      <c r="E477" s="1">
        <v>8</v>
      </c>
      <c r="F477" s="1">
        <v>5</v>
      </c>
      <c r="G477" s="1">
        <v>2</v>
      </c>
      <c r="H477" s="1">
        <v>5</v>
      </c>
      <c r="I477" s="1">
        <v>0.8</v>
      </c>
      <c r="J477" s="1">
        <v>0.615384615384615</v>
      </c>
      <c r="K477" s="1">
        <v>0.695652173913043</v>
      </c>
      <c r="L477" s="1">
        <v>0.5</v>
      </c>
      <c r="M477" s="1">
        <v>0.3</v>
      </c>
      <c r="N477" s="1">
        <v>0.65</v>
      </c>
    </row>
    <row r="478" s="1" customFormat="1" spans="1:14">
      <c r="A478" s="7">
        <v>337</v>
      </c>
      <c r="B478" s="1">
        <v>337</v>
      </c>
      <c r="C478" s="1">
        <v>0.619262933731079</v>
      </c>
      <c r="D478" s="1">
        <v>0.105476856231689</v>
      </c>
      <c r="E478" s="1">
        <v>10</v>
      </c>
      <c r="F478" s="1">
        <v>6</v>
      </c>
      <c r="G478" s="1">
        <v>0</v>
      </c>
      <c r="H478" s="1">
        <v>4</v>
      </c>
      <c r="I478" s="1">
        <v>1</v>
      </c>
      <c r="J478" s="1">
        <v>0.625</v>
      </c>
      <c r="K478" s="1">
        <v>0.769230769230769</v>
      </c>
      <c r="L478" s="1">
        <v>0.6</v>
      </c>
      <c r="M478" s="1">
        <v>0.4</v>
      </c>
      <c r="N478" s="1">
        <v>0.7</v>
      </c>
    </row>
    <row r="479" s="1" customFormat="1" spans="1:14">
      <c r="A479" s="7">
        <v>494</v>
      </c>
      <c r="B479" s="1">
        <v>494</v>
      </c>
      <c r="C479" s="1">
        <v>0.619277596473694</v>
      </c>
      <c r="D479" s="1">
        <v>0.0505023002624512</v>
      </c>
      <c r="E479" s="1">
        <v>10</v>
      </c>
      <c r="F479" s="1">
        <v>5</v>
      </c>
      <c r="G479" s="1">
        <v>0</v>
      </c>
      <c r="H479" s="1">
        <v>5</v>
      </c>
      <c r="I479" s="1">
        <v>1</v>
      </c>
      <c r="J479" s="1">
        <v>0.666666666666667</v>
      </c>
      <c r="K479" s="1">
        <v>0.8</v>
      </c>
      <c r="L479" s="1">
        <v>0.5</v>
      </c>
      <c r="M479" s="1">
        <v>0.5</v>
      </c>
      <c r="N479" s="1">
        <v>0.75</v>
      </c>
    </row>
    <row r="480" s="1" customFormat="1" spans="1:14">
      <c r="A480" s="7">
        <v>475</v>
      </c>
      <c r="B480" s="1">
        <v>475</v>
      </c>
      <c r="C480" s="1">
        <v>0.619317889213562</v>
      </c>
      <c r="D480" s="1">
        <v>0.0769717693328857</v>
      </c>
      <c r="E480" s="1">
        <v>8</v>
      </c>
      <c r="F480" s="1">
        <v>5</v>
      </c>
      <c r="G480" s="1">
        <v>2</v>
      </c>
      <c r="H480" s="1">
        <v>5</v>
      </c>
      <c r="I480" s="1">
        <v>0.8</v>
      </c>
      <c r="J480" s="1">
        <v>0.615384615384615</v>
      </c>
      <c r="K480" s="1">
        <v>0.695652173913043</v>
      </c>
      <c r="L480" s="1">
        <v>0.5</v>
      </c>
      <c r="M480" s="1">
        <v>0.3</v>
      </c>
      <c r="N480" s="1">
        <v>0.65</v>
      </c>
    </row>
    <row r="481" s="1" customFormat="1" spans="1:14">
      <c r="A481" s="7">
        <v>763</v>
      </c>
      <c r="B481" s="1">
        <v>763</v>
      </c>
      <c r="C481" s="1">
        <v>0.619324445724487</v>
      </c>
      <c r="D481" s="1">
        <v>0.117593646049499</v>
      </c>
      <c r="E481" s="1">
        <v>9</v>
      </c>
      <c r="F481" s="1">
        <v>5</v>
      </c>
      <c r="G481" s="1">
        <v>1</v>
      </c>
      <c r="H481" s="1">
        <v>5</v>
      </c>
      <c r="I481" s="1">
        <v>0.9</v>
      </c>
      <c r="J481" s="1">
        <v>0.642857142857143</v>
      </c>
      <c r="K481" s="1">
        <v>0.75</v>
      </c>
      <c r="L481" s="1">
        <v>0.5</v>
      </c>
      <c r="M481" s="1">
        <v>0.4</v>
      </c>
      <c r="N481" s="1">
        <v>0.7</v>
      </c>
    </row>
    <row r="482" s="1" customFormat="1" spans="1:14">
      <c r="A482" s="7">
        <v>953</v>
      </c>
      <c r="B482" s="1">
        <v>953</v>
      </c>
      <c r="C482" s="1">
        <v>0.619511365890503</v>
      </c>
      <c r="D482" s="1">
        <v>0.122247934341431</v>
      </c>
      <c r="E482" s="1">
        <v>10</v>
      </c>
      <c r="F482" s="1">
        <v>5</v>
      </c>
      <c r="G482" s="1">
        <v>0</v>
      </c>
      <c r="H482" s="1">
        <v>5</v>
      </c>
      <c r="I482" s="1">
        <v>1</v>
      </c>
      <c r="J482" s="1">
        <v>0.666666666666667</v>
      </c>
      <c r="K482" s="1">
        <v>0.8</v>
      </c>
      <c r="L482" s="1">
        <v>0.5</v>
      </c>
      <c r="M482" s="1">
        <v>0.5</v>
      </c>
      <c r="N482" s="1">
        <v>0.75</v>
      </c>
    </row>
    <row r="483" s="1" customFormat="1" spans="1:14">
      <c r="A483" s="7">
        <v>749</v>
      </c>
      <c r="B483" s="1">
        <v>749</v>
      </c>
      <c r="C483" s="1">
        <v>0.619569301605225</v>
      </c>
      <c r="D483" s="1">
        <v>0.0950485467910767</v>
      </c>
      <c r="E483" s="1">
        <v>9</v>
      </c>
      <c r="F483" s="1">
        <v>2</v>
      </c>
      <c r="G483" s="1">
        <v>1</v>
      </c>
      <c r="H483" s="1">
        <v>8</v>
      </c>
      <c r="I483" s="1">
        <v>0.9</v>
      </c>
      <c r="J483" s="1">
        <v>0.818181818181818</v>
      </c>
      <c r="K483" s="1">
        <v>0.857142857142857</v>
      </c>
      <c r="L483" s="1">
        <v>0.2</v>
      </c>
      <c r="M483" s="1">
        <v>0.7</v>
      </c>
      <c r="N483" s="1">
        <v>0.85</v>
      </c>
    </row>
    <row r="484" s="1" customFormat="1" spans="1:14">
      <c r="A484" s="7">
        <v>811</v>
      </c>
      <c r="B484" s="1">
        <v>811</v>
      </c>
      <c r="C484" s="1">
        <v>0.619653224945068</v>
      </c>
      <c r="D484" s="1">
        <v>0.138489723205566</v>
      </c>
      <c r="E484" s="1">
        <v>10</v>
      </c>
      <c r="F484" s="1">
        <v>4</v>
      </c>
      <c r="G484" s="1">
        <v>0</v>
      </c>
      <c r="H484" s="1">
        <v>6</v>
      </c>
      <c r="I484" s="1">
        <v>1</v>
      </c>
      <c r="J484" s="1">
        <v>0.714285714285714</v>
      </c>
      <c r="K484" s="1">
        <v>0.833333333333333</v>
      </c>
      <c r="L484" s="1">
        <v>0.4</v>
      </c>
      <c r="M484" s="1">
        <v>0.6</v>
      </c>
      <c r="N484" s="1">
        <v>0.8</v>
      </c>
    </row>
    <row r="485" s="1" customFormat="1" spans="1:14">
      <c r="A485" s="7">
        <v>832</v>
      </c>
      <c r="B485" s="1">
        <v>832</v>
      </c>
      <c r="C485" s="1">
        <v>0.6199049949646</v>
      </c>
      <c r="D485" s="1">
        <v>0.112832188606262</v>
      </c>
      <c r="E485" s="1">
        <v>9</v>
      </c>
      <c r="F485" s="1">
        <v>4</v>
      </c>
      <c r="G485" s="1">
        <v>1</v>
      </c>
      <c r="H485" s="1">
        <v>6</v>
      </c>
      <c r="I485" s="1">
        <v>0.9</v>
      </c>
      <c r="J485" s="1">
        <v>0.692307692307692</v>
      </c>
      <c r="K485" s="1">
        <v>0.782608695652174</v>
      </c>
      <c r="L485" s="1">
        <v>0.4</v>
      </c>
      <c r="M485" s="1">
        <v>0.5</v>
      </c>
      <c r="N485" s="1">
        <v>0.75</v>
      </c>
    </row>
    <row r="486" s="1" customFormat="1" spans="1:14">
      <c r="A486" s="7">
        <v>383</v>
      </c>
      <c r="B486" s="1">
        <v>383</v>
      </c>
      <c r="C486" s="1">
        <v>0.619995594024658</v>
      </c>
      <c r="D486" s="1">
        <v>0.106574416160583</v>
      </c>
      <c r="E486" s="1">
        <v>9</v>
      </c>
      <c r="F486" s="1">
        <v>5</v>
      </c>
      <c r="G486" s="1">
        <v>1</v>
      </c>
      <c r="H486" s="1">
        <v>5</v>
      </c>
      <c r="I486" s="1">
        <v>0.9</v>
      </c>
      <c r="J486" s="1">
        <v>0.642857142857143</v>
      </c>
      <c r="K486" s="1">
        <v>0.75</v>
      </c>
      <c r="L486" s="1">
        <v>0.5</v>
      </c>
      <c r="M486" s="1">
        <v>0.4</v>
      </c>
      <c r="N486" s="1">
        <v>0.7</v>
      </c>
    </row>
    <row r="487" s="1" customFormat="1" spans="1:14">
      <c r="A487" s="7">
        <v>787</v>
      </c>
      <c r="B487" s="1">
        <v>787</v>
      </c>
      <c r="C487" s="1">
        <v>0.619996190071106</v>
      </c>
      <c r="D487" s="1">
        <v>0.130550146102905</v>
      </c>
      <c r="E487" s="1">
        <v>7</v>
      </c>
      <c r="F487" s="1">
        <v>2</v>
      </c>
      <c r="G487" s="1">
        <v>3</v>
      </c>
      <c r="H487" s="1">
        <v>8</v>
      </c>
      <c r="I487" s="1">
        <v>0.7</v>
      </c>
      <c r="J487" s="1">
        <v>0.777777777777778</v>
      </c>
      <c r="K487" s="1">
        <v>0.736842105263158</v>
      </c>
      <c r="L487" s="1">
        <v>0.2</v>
      </c>
      <c r="M487" s="1">
        <v>0.5</v>
      </c>
      <c r="N487" s="1">
        <v>0.75</v>
      </c>
    </row>
    <row r="488" s="1" customFormat="1" spans="1:14">
      <c r="A488" s="7">
        <v>419</v>
      </c>
      <c r="B488" s="1">
        <v>419</v>
      </c>
      <c r="C488" s="1">
        <v>0.620062708854675</v>
      </c>
      <c r="D488" s="1">
        <v>0.135434985160828</v>
      </c>
      <c r="E488" s="1">
        <v>9</v>
      </c>
      <c r="F488" s="1">
        <v>4</v>
      </c>
      <c r="G488" s="1">
        <v>1</v>
      </c>
      <c r="H488" s="1">
        <v>6</v>
      </c>
      <c r="I488" s="1">
        <v>0.9</v>
      </c>
      <c r="J488" s="1">
        <v>0.692307692307692</v>
      </c>
      <c r="K488" s="1">
        <v>0.782608695652174</v>
      </c>
      <c r="L488" s="1">
        <v>0.4</v>
      </c>
      <c r="M488" s="1">
        <v>0.5</v>
      </c>
      <c r="N488" s="1">
        <v>0.75</v>
      </c>
    </row>
    <row r="489" s="1" customFormat="1" spans="1:14">
      <c r="A489" s="7">
        <v>60</v>
      </c>
      <c r="B489" s="1">
        <v>60</v>
      </c>
      <c r="C489" s="1">
        <v>0.620102882385254</v>
      </c>
      <c r="D489" s="1">
        <v>0.0391786098480225</v>
      </c>
      <c r="E489" s="1">
        <v>10</v>
      </c>
      <c r="F489" s="1">
        <v>4</v>
      </c>
      <c r="G489" s="1">
        <v>0</v>
      </c>
      <c r="H489" s="1">
        <v>6</v>
      </c>
      <c r="I489" s="1">
        <v>1</v>
      </c>
      <c r="J489" s="1">
        <v>0.714285714285714</v>
      </c>
      <c r="K489" s="1">
        <v>0.833333333333333</v>
      </c>
      <c r="L489" s="1">
        <v>0.4</v>
      </c>
      <c r="M489" s="1">
        <v>0.6</v>
      </c>
      <c r="N489" s="1">
        <v>0.8</v>
      </c>
    </row>
    <row r="490" s="1" customFormat="1" spans="1:14">
      <c r="A490" s="7">
        <v>933</v>
      </c>
      <c r="B490" s="1">
        <v>933</v>
      </c>
      <c r="C490" s="1">
        <v>0.620158910751343</v>
      </c>
      <c r="D490" s="1">
        <v>0.132879495620728</v>
      </c>
      <c r="E490" s="1">
        <v>9</v>
      </c>
      <c r="F490" s="1">
        <v>5</v>
      </c>
      <c r="G490" s="1">
        <v>1</v>
      </c>
      <c r="H490" s="1">
        <v>5</v>
      </c>
      <c r="I490" s="1">
        <v>0.9</v>
      </c>
      <c r="J490" s="1">
        <v>0.642857142857143</v>
      </c>
      <c r="K490" s="1">
        <v>0.75</v>
      </c>
      <c r="L490" s="1">
        <v>0.5</v>
      </c>
      <c r="M490" s="1">
        <v>0.4</v>
      </c>
      <c r="N490" s="1">
        <v>0.7</v>
      </c>
    </row>
    <row r="491" s="1" customFormat="1" spans="1:14">
      <c r="A491" s="7">
        <v>339</v>
      </c>
      <c r="B491" s="1">
        <v>339</v>
      </c>
      <c r="C491" s="1">
        <v>0.620162010192871</v>
      </c>
      <c r="D491" s="1">
        <v>0.130398631095886</v>
      </c>
      <c r="E491" s="1">
        <v>9</v>
      </c>
      <c r="F491" s="1">
        <v>3</v>
      </c>
      <c r="G491" s="1">
        <v>1</v>
      </c>
      <c r="H491" s="1">
        <v>7</v>
      </c>
      <c r="I491" s="1">
        <v>0.9</v>
      </c>
      <c r="J491" s="1">
        <v>0.75</v>
      </c>
      <c r="K491" s="1">
        <v>0.818181818181818</v>
      </c>
      <c r="L491" s="1">
        <v>0.3</v>
      </c>
      <c r="M491" s="1">
        <v>0.6</v>
      </c>
      <c r="N491" s="1">
        <v>0.8</v>
      </c>
    </row>
    <row r="492" s="1" customFormat="1" spans="1:14">
      <c r="A492" s="7">
        <v>926</v>
      </c>
      <c r="B492" s="1">
        <v>926</v>
      </c>
      <c r="C492" s="1">
        <v>0.620217442512512</v>
      </c>
      <c r="D492" s="1">
        <v>0.116368532180786</v>
      </c>
      <c r="E492" s="1">
        <v>8</v>
      </c>
      <c r="F492" s="1">
        <v>5</v>
      </c>
      <c r="G492" s="1">
        <v>2</v>
      </c>
      <c r="H492" s="1">
        <v>5</v>
      </c>
      <c r="I492" s="1">
        <v>0.8</v>
      </c>
      <c r="J492" s="1">
        <v>0.615384615384615</v>
      </c>
      <c r="K492" s="1">
        <v>0.695652173913043</v>
      </c>
      <c r="L492" s="1">
        <v>0.5</v>
      </c>
      <c r="M492" s="1">
        <v>0.3</v>
      </c>
      <c r="N492" s="1">
        <v>0.65</v>
      </c>
    </row>
    <row r="493" s="1" customFormat="1" spans="1:14">
      <c r="A493" s="7">
        <v>350</v>
      </c>
      <c r="B493" s="1">
        <v>350</v>
      </c>
      <c r="C493" s="1">
        <v>0.620307922363281</v>
      </c>
      <c r="D493" s="1">
        <v>0.0970044136047363</v>
      </c>
      <c r="E493" s="1">
        <v>9</v>
      </c>
      <c r="F493" s="1">
        <v>3</v>
      </c>
      <c r="G493" s="1">
        <v>1</v>
      </c>
      <c r="H493" s="1">
        <v>7</v>
      </c>
      <c r="I493" s="1">
        <v>0.9</v>
      </c>
      <c r="J493" s="1">
        <v>0.75</v>
      </c>
      <c r="K493" s="1">
        <v>0.818181818181818</v>
      </c>
      <c r="L493" s="1">
        <v>0.3</v>
      </c>
      <c r="M493" s="1">
        <v>0.6</v>
      </c>
      <c r="N493" s="1">
        <v>0.8</v>
      </c>
    </row>
    <row r="494" s="1" customFormat="1" spans="1:14">
      <c r="A494" s="7">
        <v>854</v>
      </c>
      <c r="B494" s="1">
        <v>854</v>
      </c>
      <c r="C494" s="1">
        <v>0.620314717292786</v>
      </c>
      <c r="D494" s="1">
        <v>0.0704509019851685</v>
      </c>
      <c r="E494" s="1">
        <v>8</v>
      </c>
      <c r="F494" s="1">
        <v>3</v>
      </c>
      <c r="G494" s="1">
        <v>2</v>
      </c>
      <c r="H494" s="1">
        <v>7</v>
      </c>
      <c r="I494" s="1">
        <v>0.8</v>
      </c>
      <c r="J494" s="1">
        <v>0.727272727272727</v>
      </c>
      <c r="K494" s="1">
        <v>0.761904761904762</v>
      </c>
      <c r="L494" s="1">
        <v>0.3</v>
      </c>
      <c r="M494" s="1">
        <v>0.5</v>
      </c>
      <c r="N494" s="1">
        <v>0.75</v>
      </c>
    </row>
    <row r="495" s="1" customFormat="1" spans="1:14">
      <c r="A495" s="7">
        <v>23</v>
      </c>
      <c r="B495" s="1">
        <v>23</v>
      </c>
      <c r="C495" s="1">
        <v>0.620381355285645</v>
      </c>
      <c r="D495" s="1">
        <v>0.00785744190216064</v>
      </c>
      <c r="E495" s="1">
        <v>9</v>
      </c>
      <c r="F495" s="1">
        <v>2</v>
      </c>
      <c r="G495" s="1">
        <v>1</v>
      </c>
      <c r="H495" s="1">
        <v>8</v>
      </c>
      <c r="I495" s="1">
        <v>0.9</v>
      </c>
      <c r="J495" s="1">
        <v>0.818181818181818</v>
      </c>
      <c r="K495" s="1">
        <v>0.857142857142857</v>
      </c>
      <c r="L495" s="1">
        <v>0.2</v>
      </c>
      <c r="M495" s="1">
        <v>0.7</v>
      </c>
      <c r="N495" s="1">
        <v>0.85</v>
      </c>
    </row>
    <row r="496" s="1" customFormat="1" spans="1:14">
      <c r="A496" s="7">
        <v>115</v>
      </c>
      <c r="B496" s="1">
        <v>115</v>
      </c>
      <c r="C496" s="1">
        <v>0.620459675788879</v>
      </c>
      <c r="D496" s="1">
        <v>0.0882641077041626</v>
      </c>
      <c r="E496" s="1">
        <v>10</v>
      </c>
      <c r="F496" s="1">
        <v>5</v>
      </c>
      <c r="G496" s="1">
        <v>0</v>
      </c>
      <c r="H496" s="1">
        <v>5</v>
      </c>
      <c r="I496" s="1">
        <v>1</v>
      </c>
      <c r="J496" s="1">
        <v>0.666666666666667</v>
      </c>
      <c r="K496" s="1">
        <v>0.8</v>
      </c>
      <c r="L496" s="1">
        <v>0.5</v>
      </c>
      <c r="M496" s="1">
        <v>0.5</v>
      </c>
      <c r="N496" s="1">
        <v>0.75</v>
      </c>
    </row>
    <row r="497" s="1" customFormat="1" spans="1:14">
      <c r="A497" s="7">
        <v>781</v>
      </c>
      <c r="B497" s="1">
        <v>781</v>
      </c>
      <c r="C497" s="1">
        <v>0.620644569396973</v>
      </c>
      <c r="D497" s="1">
        <v>0.142713189125061</v>
      </c>
      <c r="E497" s="1">
        <v>10</v>
      </c>
      <c r="F497" s="1">
        <v>3</v>
      </c>
      <c r="G497" s="1">
        <v>0</v>
      </c>
      <c r="H497" s="1">
        <v>7</v>
      </c>
      <c r="I497" s="1">
        <v>1</v>
      </c>
      <c r="J497" s="1">
        <v>0.769230769230769</v>
      </c>
      <c r="K497" s="1">
        <v>0.869565217391304</v>
      </c>
      <c r="L497" s="1">
        <v>0.3</v>
      </c>
      <c r="M497" s="1">
        <v>0.7</v>
      </c>
      <c r="N497" s="1">
        <v>0.85</v>
      </c>
    </row>
    <row r="498" s="1" customFormat="1" spans="1:14">
      <c r="A498" s="7">
        <v>95</v>
      </c>
      <c r="B498" s="1">
        <v>95</v>
      </c>
      <c r="C498" s="1">
        <v>0.620683670043945</v>
      </c>
      <c r="D498" s="1">
        <v>0.0526270866394043</v>
      </c>
      <c r="E498" s="1">
        <v>9</v>
      </c>
      <c r="F498" s="1">
        <v>4</v>
      </c>
      <c r="G498" s="1">
        <v>1</v>
      </c>
      <c r="H498" s="1">
        <v>6</v>
      </c>
      <c r="I498" s="1">
        <v>0.9</v>
      </c>
      <c r="J498" s="1">
        <v>0.692307692307692</v>
      </c>
      <c r="K498" s="1">
        <v>0.782608695652174</v>
      </c>
      <c r="L498" s="1">
        <v>0.4</v>
      </c>
      <c r="M498" s="1">
        <v>0.5</v>
      </c>
      <c r="N498" s="1">
        <v>0.75</v>
      </c>
    </row>
    <row r="499" s="1" customFormat="1" spans="1:14">
      <c r="A499" s="7">
        <v>797</v>
      </c>
      <c r="B499" s="1">
        <v>797</v>
      </c>
      <c r="C499" s="1">
        <v>0.620695948600769</v>
      </c>
      <c r="D499" s="1">
        <v>0.0271246433258057</v>
      </c>
      <c r="E499" s="1">
        <v>8</v>
      </c>
      <c r="F499" s="1">
        <v>4</v>
      </c>
      <c r="G499" s="1">
        <v>2</v>
      </c>
      <c r="H499" s="1">
        <v>6</v>
      </c>
      <c r="I499" s="1">
        <v>0.8</v>
      </c>
      <c r="J499" s="1">
        <v>0.666666666666667</v>
      </c>
      <c r="K499" s="1">
        <v>0.727272727272727</v>
      </c>
      <c r="L499" s="1">
        <v>0.4</v>
      </c>
      <c r="M499" s="1">
        <v>0.4</v>
      </c>
      <c r="N499" s="1">
        <v>0.7</v>
      </c>
    </row>
    <row r="500" s="1" customFormat="1" spans="1:14">
      <c r="A500" s="7">
        <v>550</v>
      </c>
      <c r="B500" s="1">
        <v>550</v>
      </c>
      <c r="C500" s="1">
        <v>0.620723247528076</v>
      </c>
      <c r="D500" s="1">
        <v>0.0464247465133667</v>
      </c>
      <c r="E500" s="1">
        <v>8</v>
      </c>
      <c r="F500" s="1">
        <v>3</v>
      </c>
      <c r="G500" s="1">
        <v>2</v>
      </c>
      <c r="H500" s="1">
        <v>7</v>
      </c>
      <c r="I500" s="1">
        <v>0.8</v>
      </c>
      <c r="J500" s="1">
        <v>0.727272727272727</v>
      </c>
      <c r="K500" s="1">
        <v>0.761904761904762</v>
      </c>
      <c r="L500" s="1">
        <v>0.3</v>
      </c>
      <c r="M500" s="1">
        <v>0.5</v>
      </c>
      <c r="N500" s="1">
        <v>0.75</v>
      </c>
    </row>
    <row r="501" s="1" customFormat="1" spans="1:14">
      <c r="A501" s="7">
        <v>793</v>
      </c>
      <c r="B501" s="1">
        <v>793</v>
      </c>
      <c r="C501" s="1">
        <v>0.620904684066772</v>
      </c>
      <c r="D501" s="1">
        <v>0.164810180664062</v>
      </c>
      <c r="E501" s="1">
        <v>7</v>
      </c>
      <c r="F501" s="1">
        <v>5</v>
      </c>
      <c r="G501" s="1">
        <v>3</v>
      </c>
      <c r="H501" s="1">
        <v>5</v>
      </c>
      <c r="I501" s="1">
        <v>0.7</v>
      </c>
      <c r="J501" s="1">
        <v>0.583333333333333</v>
      </c>
      <c r="K501" s="1">
        <v>0.636363636363636</v>
      </c>
      <c r="L501" s="1">
        <v>0.5</v>
      </c>
      <c r="M501" s="1">
        <v>0.2</v>
      </c>
      <c r="N501" s="1">
        <v>0.6</v>
      </c>
    </row>
    <row r="502" s="1" customFormat="1" spans="1:14">
      <c r="A502" s="7">
        <v>190</v>
      </c>
      <c r="B502" s="1">
        <v>190</v>
      </c>
      <c r="C502" s="1">
        <v>0.620913624763489</v>
      </c>
      <c r="D502" s="1">
        <v>0.105960249900818</v>
      </c>
      <c r="E502" s="1">
        <v>8</v>
      </c>
      <c r="F502" s="1">
        <v>2</v>
      </c>
      <c r="G502" s="1">
        <v>2</v>
      </c>
      <c r="H502" s="1">
        <v>8</v>
      </c>
      <c r="I502" s="1">
        <v>0.8</v>
      </c>
      <c r="J502" s="1">
        <v>0.8</v>
      </c>
      <c r="K502" s="1">
        <v>0.8</v>
      </c>
      <c r="L502" s="1">
        <v>0.2</v>
      </c>
      <c r="M502" s="1">
        <v>0.6</v>
      </c>
      <c r="N502" s="1">
        <v>0.8</v>
      </c>
    </row>
    <row r="503" s="1" customFormat="1" spans="1:14">
      <c r="A503" s="7">
        <v>17</v>
      </c>
      <c r="B503" s="1">
        <v>17</v>
      </c>
      <c r="C503" s="1">
        <v>0.620970845222473</v>
      </c>
      <c r="D503" s="1">
        <v>0.110070586204529</v>
      </c>
      <c r="E503" s="1">
        <v>10</v>
      </c>
      <c r="F503" s="1">
        <v>3</v>
      </c>
      <c r="G503" s="1">
        <v>0</v>
      </c>
      <c r="H503" s="1">
        <v>7</v>
      </c>
      <c r="I503" s="1">
        <v>1</v>
      </c>
      <c r="J503" s="1">
        <v>0.769230769230769</v>
      </c>
      <c r="K503" s="1">
        <v>0.869565217391304</v>
      </c>
      <c r="L503" s="1">
        <v>0.3</v>
      </c>
      <c r="M503" s="1">
        <v>0.7</v>
      </c>
      <c r="N503" s="1">
        <v>0.85</v>
      </c>
    </row>
    <row r="504" s="1" customFormat="1" spans="1:14">
      <c r="A504" s="7">
        <v>313</v>
      </c>
      <c r="B504" s="1">
        <v>313</v>
      </c>
      <c r="C504" s="1">
        <v>0.621042728424072</v>
      </c>
      <c r="D504" s="1">
        <v>0.25707471370697</v>
      </c>
      <c r="E504" s="1">
        <v>8</v>
      </c>
      <c r="F504" s="1">
        <v>5</v>
      </c>
      <c r="G504" s="1">
        <v>2</v>
      </c>
      <c r="H504" s="1">
        <v>5</v>
      </c>
      <c r="I504" s="1">
        <v>0.8</v>
      </c>
      <c r="J504" s="1">
        <v>0.615384615384615</v>
      </c>
      <c r="K504" s="1">
        <v>0.695652173913043</v>
      </c>
      <c r="L504" s="1">
        <v>0.5</v>
      </c>
      <c r="M504" s="1">
        <v>0.3</v>
      </c>
      <c r="N504" s="1">
        <v>0.65</v>
      </c>
    </row>
    <row r="505" s="1" customFormat="1" spans="1:14">
      <c r="A505" s="7">
        <v>729</v>
      </c>
      <c r="B505" s="1">
        <v>729</v>
      </c>
      <c r="C505" s="1">
        <v>0.621175289154053</v>
      </c>
      <c r="D505" s="1">
        <v>0.0874553918838501</v>
      </c>
      <c r="E505" s="1">
        <v>9</v>
      </c>
      <c r="F505" s="1">
        <v>4</v>
      </c>
      <c r="G505" s="1">
        <v>1</v>
      </c>
      <c r="H505" s="1">
        <v>6</v>
      </c>
      <c r="I505" s="1">
        <v>0.9</v>
      </c>
      <c r="J505" s="1">
        <v>0.692307692307692</v>
      </c>
      <c r="K505" s="1">
        <v>0.782608695652174</v>
      </c>
      <c r="L505" s="1">
        <v>0.4</v>
      </c>
      <c r="M505" s="1">
        <v>0.5</v>
      </c>
      <c r="N505" s="1">
        <v>0.75</v>
      </c>
    </row>
    <row r="506" s="1" customFormat="1" spans="1:14">
      <c r="A506" s="7">
        <v>589</v>
      </c>
      <c r="B506" s="1">
        <v>589</v>
      </c>
      <c r="C506" s="1">
        <v>0.621233463287354</v>
      </c>
      <c r="D506" s="1">
        <v>0.0856392383575439</v>
      </c>
      <c r="E506" s="1">
        <v>9</v>
      </c>
      <c r="F506" s="1">
        <v>3</v>
      </c>
      <c r="G506" s="1">
        <v>1</v>
      </c>
      <c r="H506" s="1">
        <v>7</v>
      </c>
      <c r="I506" s="1">
        <v>0.9</v>
      </c>
      <c r="J506" s="1">
        <v>0.75</v>
      </c>
      <c r="K506" s="1">
        <v>0.818181818181818</v>
      </c>
      <c r="L506" s="1">
        <v>0.3</v>
      </c>
      <c r="M506" s="1">
        <v>0.6</v>
      </c>
      <c r="N506" s="1">
        <v>0.8</v>
      </c>
    </row>
    <row r="507" s="1" customFormat="1" spans="1:14">
      <c r="A507" s="7">
        <v>27</v>
      </c>
      <c r="B507" s="1">
        <v>27</v>
      </c>
      <c r="C507" s="1">
        <v>0.62123715877533</v>
      </c>
      <c r="D507" s="1">
        <v>0.0702619552612305</v>
      </c>
      <c r="E507" s="1">
        <v>9</v>
      </c>
      <c r="F507" s="1">
        <v>2</v>
      </c>
      <c r="G507" s="1">
        <v>1</v>
      </c>
      <c r="H507" s="1">
        <v>8</v>
      </c>
      <c r="I507" s="1">
        <v>0.9</v>
      </c>
      <c r="J507" s="1">
        <v>0.818181818181818</v>
      </c>
      <c r="K507" s="1">
        <v>0.857142857142857</v>
      </c>
      <c r="L507" s="1">
        <v>0.2</v>
      </c>
      <c r="M507" s="1">
        <v>0.7</v>
      </c>
      <c r="N507" s="1">
        <v>0.85</v>
      </c>
    </row>
    <row r="508" s="1" customFormat="1" spans="1:14">
      <c r="A508" s="7">
        <v>968</v>
      </c>
      <c r="B508" s="1">
        <v>968</v>
      </c>
      <c r="C508" s="1">
        <v>0.621306657791138</v>
      </c>
      <c r="D508" s="1">
        <v>0.171425342559815</v>
      </c>
      <c r="E508" s="1">
        <v>9</v>
      </c>
      <c r="F508" s="1">
        <v>3</v>
      </c>
      <c r="G508" s="1">
        <v>1</v>
      </c>
      <c r="H508" s="1">
        <v>7</v>
      </c>
      <c r="I508" s="1">
        <v>0.9</v>
      </c>
      <c r="J508" s="1">
        <v>0.75</v>
      </c>
      <c r="K508" s="1">
        <v>0.818181818181818</v>
      </c>
      <c r="L508" s="1">
        <v>0.3</v>
      </c>
      <c r="M508" s="1">
        <v>0.6</v>
      </c>
      <c r="N508" s="1">
        <v>0.8</v>
      </c>
    </row>
    <row r="509" s="1" customFormat="1" spans="1:14">
      <c r="A509" s="7">
        <v>238</v>
      </c>
      <c r="B509" s="1">
        <v>238</v>
      </c>
      <c r="C509" s="1">
        <v>0.621326327323914</v>
      </c>
      <c r="D509" s="1">
        <v>0.118958115577698</v>
      </c>
      <c r="E509" s="1">
        <v>8</v>
      </c>
      <c r="F509" s="1">
        <v>3</v>
      </c>
      <c r="G509" s="1">
        <v>2</v>
      </c>
      <c r="H509" s="1">
        <v>7</v>
      </c>
      <c r="I509" s="1">
        <v>0.8</v>
      </c>
      <c r="J509" s="1">
        <v>0.727272727272727</v>
      </c>
      <c r="K509" s="1">
        <v>0.761904761904762</v>
      </c>
      <c r="L509" s="1">
        <v>0.3</v>
      </c>
      <c r="M509" s="1">
        <v>0.5</v>
      </c>
      <c r="N509" s="1">
        <v>0.75</v>
      </c>
    </row>
    <row r="510" s="1" customFormat="1" spans="1:14">
      <c r="A510" s="7">
        <v>375</v>
      </c>
      <c r="B510" s="1">
        <v>375</v>
      </c>
      <c r="C510" s="1">
        <v>0.62134850025177</v>
      </c>
      <c r="D510" s="1">
        <v>0.104437232017517</v>
      </c>
      <c r="E510" s="1">
        <v>9</v>
      </c>
      <c r="F510" s="1">
        <v>2</v>
      </c>
      <c r="G510" s="1">
        <v>1</v>
      </c>
      <c r="H510" s="1">
        <v>8</v>
      </c>
      <c r="I510" s="1">
        <v>0.9</v>
      </c>
      <c r="J510" s="1">
        <v>0.818181818181818</v>
      </c>
      <c r="K510" s="1">
        <v>0.857142857142857</v>
      </c>
      <c r="L510" s="1">
        <v>0.2</v>
      </c>
      <c r="M510" s="1">
        <v>0.7</v>
      </c>
      <c r="N510" s="1">
        <v>0.85</v>
      </c>
    </row>
    <row r="511" s="1" customFormat="1" spans="1:14">
      <c r="A511" s="7">
        <v>932</v>
      </c>
      <c r="B511" s="1">
        <v>932</v>
      </c>
      <c r="C511" s="1">
        <v>0.621430635452271</v>
      </c>
      <c r="D511" s="1">
        <v>0.0859661102294922</v>
      </c>
      <c r="E511" s="1">
        <v>10</v>
      </c>
      <c r="F511" s="1">
        <v>5</v>
      </c>
      <c r="G511" s="1">
        <v>0</v>
      </c>
      <c r="H511" s="1">
        <v>5</v>
      </c>
      <c r="I511" s="1">
        <v>1</v>
      </c>
      <c r="J511" s="1">
        <v>0.666666666666667</v>
      </c>
      <c r="K511" s="1">
        <v>0.8</v>
      </c>
      <c r="L511" s="1">
        <v>0.5</v>
      </c>
      <c r="M511" s="1">
        <v>0.5</v>
      </c>
      <c r="N511" s="1">
        <v>0.75</v>
      </c>
    </row>
    <row r="512" s="1" customFormat="1" spans="1:14">
      <c r="A512" s="7">
        <v>574</v>
      </c>
      <c r="B512" s="1">
        <v>574</v>
      </c>
      <c r="C512" s="1">
        <v>0.621461153030396</v>
      </c>
      <c r="D512" s="1">
        <v>0.107773423194885</v>
      </c>
      <c r="E512" s="1">
        <v>10</v>
      </c>
      <c r="F512" s="1">
        <v>6</v>
      </c>
      <c r="G512" s="1">
        <v>0</v>
      </c>
      <c r="H512" s="1">
        <v>4</v>
      </c>
      <c r="I512" s="1">
        <v>1</v>
      </c>
      <c r="J512" s="1">
        <v>0.625</v>
      </c>
      <c r="K512" s="1">
        <v>0.769230769230769</v>
      </c>
      <c r="L512" s="1">
        <v>0.6</v>
      </c>
      <c r="M512" s="1">
        <v>0.4</v>
      </c>
      <c r="N512" s="1">
        <v>0.7</v>
      </c>
    </row>
    <row r="513" s="1" customFormat="1" spans="1:14">
      <c r="A513" s="7">
        <v>279</v>
      </c>
      <c r="B513" s="1">
        <v>279</v>
      </c>
      <c r="C513" s="1">
        <v>0.621475219726562</v>
      </c>
      <c r="D513" s="1">
        <v>0.129709124565125</v>
      </c>
      <c r="E513" s="1">
        <v>9</v>
      </c>
      <c r="F513" s="1">
        <v>3</v>
      </c>
      <c r="G513" s="1">
        <v>1</v>
      </c>
      <c r="H513" s="1">
        <v>7</v>
      </c>
      <c r="I513" s="1">
        <v>0.9</v>
      </c>
      <c r="J513" s="1">
        <v>0.75</v>
      </c>
      <c r="K513" s="1">
        <v>0.818181818181818</v>
      </c>
      <c r="L513" s="1">
        <v>0.3</v>
      </c>
      <c r="M513" s="1">
        <v>0.6</v>
      </c>
      <c r="N513" s="1">
        <v>0.8</v>
      </c>
    </row>
    <row r="514" s="1" customFormat="1" spans="1:14">
      <c r="A514" s="7">
        <v>109</v>
      </c>
      <c r="B514" s="1">
        <v>109</v>
      </c>
      <c r="C514" s="1">
        <v>0.621575236320496</v>
      </c>
      <c r="D514" s="1">
        <v>0.0798976421356201</v>
      </c>
      <c r="E514" s="1">
        <v>7</v>
      </c>
      <c r="F514" s="1">
        <v>1</v>
      </c>
      <c r="G514" s="1">
        <v>3</v>
      </c>
      <c r="H514" s="1">
        <v>9</v>
      </c>
      <c r="I514" s="1">
        <v>0.7</v>
      </c>
      <c r="J514" s="1">
        <v>0.875</v>
      </c>
      <c r="K514" s="1">
        <v>0.777777777777778</v>
      </c>
      <c r="L514" s="1">
        <v>0.1</v>
      </c>
      <c r="M514" s="1">
        <v>0.6</v>
      </c>
      <c r="N514" s="1">
        <v>0.8</v>
      </c>
    </row>
    <row r="515" s="1" customFormat="1" spans="1:14">
      <c r="A515" s="7">
        <v>402</v>
      </c>
      <c r="B515" s="1">
        <v>402</v>
      </c>
      <c r="C515" s="1">
        <v>0.621664762496948</v>
      </c>
      <c r="D515" s="1">
        <v>0.0856093168258667</v>
      </c>
      <c r="E515" s="1">
        <v>7</v>
      </c>
      <c r="F515" s="1">
        <v>4</v>
      </c>
      <c r="G515" s="1">
        <v>3</v>
      </c>
      <c r="H515" s="1">
        <v>6</v>
      </c>
      <c r="I515" s="1">
        <v>0.7</v>
      </c>
      <c r="J515" s="1">
        <v>0.636363636363636</v>
      </c>
      <c r="K515" s="1">
        <v>0.666666666666667</v>
      </c>
      <c r="L515" s="1">
        <v>0.4</v>
      </c>
      <c r="M515" s="1">
        <v>0.3</v>
      </c>
      <c r="N515" s="1">
        <v>0.65</v>
      </c>
    </row>
    <row r="516" s="1" customFormat="1" spans="1:14">
      <c r="A516" s="7">
        <v>782</v>
      </c>
      <c r="B516" s="1">
        <v>782</v>
      </c>
      <c r="C516" s="1">
        <v>0.621798872947693</v>
      </c>
      <c r="D516" s="1">
        <v>0.0435996055603027</v>
      </c>
      <c r="E516" s="1">
        <v>10</v>
      </c>
      <c r="F516" s="1">
        <v>3</v>
      </c>
      <c r="G516" s="1">
        <v>0</v>
      </c>
      <c r="H516" s="1">
        <v>7</v>
      </c>
      <c r="I516" s="1">
        <v>1</v>
      </c>
      <c r="J516" s="1">
        <v>0.769230769230769</v>
      </c>
      <c r="K516" s="1">
        <v>0.869565217391304</v>
      </c>
      <c r="L516" s="1">
        <v>0.3</v>
      </c>
      <c r="M516" s="1">
        <v>0.7</v>
      </c>
      <c r="N516" s="1">
        <v>0.85</v>
      </c>
    </row>
    <row r="517" s="1" customFormat="1" spans="1:14">
      <c r="A517" s="7">
        <v>138</v>
      </c>
      <c r="B517" s="1">
        <v>138</v>
      </c>
      <c r="C517" s="1">
        <v>0.621886372566223</v>
      </c>
      <c r="D517" s="1">
        <v>0.197128534317017</v>
      </c>
      <c r="E517" s="1">
        <v>8</v>
      </c>
      <c r="F517" s="1">
        <v>7</v>
      </c>
      <c r="G517" s="1">
        <v>2</v>
      </c>
      <c r="H517" s="1">
        <v>3</v>
      </c>
      <c r="I517" s="1">
        <v>0.8</v>
      </c>
      <c r="J517" s="1">
        <v>0.533333333333333</v>
      </c>
      <c r="K517" s="1">
        <v>0.64</v>
      </c>
      <c r="L517" s="1">
        <v>0.7</v>
      </c>
      <c r="M517" s="1">
        <v>0.1</v>
      </c>
      <c r="N517" s="1">
        <v>0.55</v>
      </c>
    </row>
    <row r="518" s="1" customFormat="1" spans="1:14">
      <c r="A518" s="7">
        <v>825</v>
      </c>
      <c r="B518" s="1">
        <v>825</v>
      </c>
      <c r="C518" s="1">
        <v>0.62191367149353</v>
      </c>
      <c r="D518" s="1">
        <v>0.121600031852722</v>
      </c>
      <c r="E518" s="1">
        <v>10</v>
      </c>
      <c r="F518" s="1">
        <v>5</v>
      </c>
      <c r="G518" s="1">
        <v>0</v>
      </c>
      <c r="H518" s="1">
        <v>5</v>
      </c>
      <c r="I518" s="1">
        <v>1</v>
      </c>
      <c r="J518" s="1">
        <v>0.666666666666667</v>
      </c>
      <c r="K518" s="1">
        <v>0.8</v>
      </c>
      <c r="L518" s="1">
        <v>0.5</v>
      </c>
      <c r="M518" s="1">
        <v>0.5</v>
      </c>
      <c r="N518" s="1">
        <v>0.75</v>
      </c>
    </row>
    <row r="519" s="1" customFormat="1" spans="1:14">
      <c r="A519" s="7">
        <v>48</v>
      </c>
      <c r="B519" s="1">
        <v>48</v>
      </c>
      <c r="C519" s="1">
        <v>0.621989011764526</v>
      </c>
      <c r="D519" s="1">
        <v>0.0857961177825928</v>
      </c>
      <c r="E519" s="1">
        <v>10</v>
      </c>
      <c r="F519" s="1">
        <v>2</v>
      </c>
      <c r="G519" s="1">
        <v>0</v>
      </c>
      <c r="H519" s="1">
        <v>8</v>
      </c>
      <c r="I519" s="1">
        <v>1</v>
      </c>
      <c r="J519" s="1">
        <v>0.833333333333333</v>
      </c>
      <c r="K519" s="1">
        <v>0.909090909090909</v>
      </c>
      <c r="L519" s="1">
        <v>0.2</v>
      </c>
      <c r="M519" s="1">
        <v>0.8</v>
      </c>
      <c r="N519" s="1">
        <v>0.9</v>
      </c>
    </row>
    <row r="520" s="1" customFormat="1" spans="1:14">
      <c r="A520" s="7">
        <v>567</v>
      </c>
      <c r="B520" s="1">
        <v>567</v>
      </c>
      <c r="C520" s="1">
        <v>0.62205958366394</v>
      </c>
      <c r="D520" s="1">
        <v>0.110906839370727</v>
      </c>
      <c r="E520" s="1">
        <v>8</v>
      </c>
      <c r="F520" s="1">
        <v>6</v>
      </c>
      <c r="G520" s="1">
        <v>2</v>
      </c>
      <c r="H520" s="1">
        <v>4</v>
      </c>
      <c r="I520" s="1">
        <v>0.8</v>
      </c>
      <c r="J520" s="1">
        <v>0.571428571428572</v>
      </c>
      <c r="K520" s="1">
        <v>0.666666666666667</v>
      </c>
      <c r="L520" s="1">
        <v>0.6</v>
      </c>
      <c r="M520" s="1">
        <v>0.2</v>
      </c>
      <c r="N520" s="1">
        <v>0.6</v>
      </c>
    </row>
    <row r="521" s="1" customFormat="1" spans="1:14">
      <c r="A521" s="7">
        <v>858</v>
      </c>
      <c r="B521" s="1">
        <v>858</v>
      </c>
      <c r="C521" s="1">
        <v>0.62221372127533</v>
      </c>
      <c r="D521" s="1">
        <v>0.0772016048431396</v>
      </c>
      <c r="E521" s="1">
        <v>8</v>
      </c>
      <c r="F521" s="1">
        <v>5</v>
      </c>
      <c r="G521" s="1">
        <v>2</v>
      </c>
      <c r="H521" s="1">
        <v>5</v>
      </c>
      <c r="I521" s="1">
        <v>0.8</v>
      </c>
      <c r="J521" s="1">
        <v>0.615384615384615</v>
      </c>
      <c r="K521" s="1">
        <v>0.695652173913043</v>
      </c>
      <c r="L521" s="1">
        <v>0.5</v>
      </c>
      <c r="M521" s="1">
        <v>0.3</v>
      </c>
      <c r="N521" s="1">
        <v>0.65</v>
      </c>
    </row>
    <row r="522" s="1" customFormat="1" spans="1:14">
      <c r="A522" s="7">
        <v>519</v>
      </c>
      <c r="B522" s="1">
        <v>519</v>
      </c>
      <c r="C522" s="1">
        <v>0.622287273406982</v>
      </c>
      <c r="D522" s="1">
        <v>0.148584008216858</v>
      </c>
      <c r="E522" s="1">
        <v>6</v>
      </c>
      <c r="F522" s="1">
        <v>6</v>
      </c>
      <c r="G522" s="1">
        <v>4</v>
      </c>
      <c r="H522" s="1">
        <v>4</v>
      </c>
      <c r="I522" s="1">
        <v>0.6</v>
      </c>
      <c r="J522" s="1">
        <v>0.5</v>
      </c>
      <c r="K522" s="1">
        <v>0.545454545454545</v>
      </c>
      <c r="L522" s="1">
        <v>0.6</v>
      </c>
      <c r="M522" s="1">
        <v>0</v>
      </c>
      <c r="N522" s="1">
        <v>0.5</v>
      </c>
    </row>
    <row r="523" s="1" customFormat="1" spans="1:14">
      <c r="A523" s="7">
        <v>840</v>
      </c>
      <c r="B523" s="1">
        <v>840</v>
      </c>
      <c r="C523" s="1">
        <v>0.622424364089966</v>
      </c>
      <c r="D523" s="1">
        <v>0.181033372879028</v>
      </c>
      <c r="E523" s="1">
        <v>9</v>
      </c>
      <c r="F523" s="1">
        <v>6</v>
      </c>
      <c r="G523" s="1">
        <v>1</v>
      </c>
      <c r="H523" s="1">
        <v>4</v>
      </c>
      <c r="I523" s="1">
        <v>0.9</v>
      </c>
      <c r="J523" s="1">
        <v>0.6</v>
      </c>
      <c r="K523" s="1">
        <v>0.72</v>
      </c>
      <c r="L523" s="1">
        <v>0.6</v>
      </c>
      <c r="M523" s="1">
        <v>0.3</v>
      </c>
      <c r="N523" s="1">
        <v>0.65</v>
      </c>
    </row>
    <row r="524" s="1" customFormat="1" spans="1:14">
      <c r="A524" s="7">
        <v>80</v>
      </c>
      <c r="B524" s="1">
        <v>80</v>
      </c>
      <c r="C524" s="1">
        <v>0.62243378162384</v>
      </c>
      <c r="D524" s="1">
        <v>0.0977078676223755</v>
      </c>
      <c r="E524" s="1">
        <v>8</v>
      </c>
      <c r="F524" s="1">
        <v>4</v>
      </c>
      <c r="G524" s="1">
        <v>2</v>
      </c>
      <c r="H524" s="1">
        <v>6</v>
      </c>
      <c r="I524" s="1">
        <v>0.8</v>
      </c>
      <c r="J524" s="1">
        <v>0.666666666666667</v>
      </c>
      <c r="K524" s="1">
        <v>0.727272727272727</v>
      </c>
      <c r="L524" s="1">
        <v>0.4</v>
      </c>
      <c r="M524" s="1">
        <v>0.4</v>
      </c>
      <c r="N524" s="1">
        <v>0.7</v>
      </c>
    </row>
    <row r="525" s="1" customFormat="1" spans="1:14">
      <c r="A525" s="7">
        <v>588</v>
      </c>
      <c r="B525" s="1">
        <v>588</v>
      </c>
      <c r="C525" s="1">
        <v>0.622444629669189</v>
      </c>
      <c r="D525" s="1">
        <v>0.166469931602478</v>
      </c>
      <c r="E525" s="1">
        <v>10</v>
      </c>
      <c r="F525" s="1">
        <v>5</v>
      </c>
      <c r="G525" s="1">
        <v>0</v>
      </c>
      <c r="H525" s="1">
        <v>5</v>
      </c>
      <c r="I525" s="1">
        <v>1</v>
      </c>
      <c r="J525" s="1">
        <v>0.666666666666667</v>
      </c>
      <c r="K525" s="1">
        <v>0.8</v>
      </c>
      <c r="L525" s="1">
        <v>0.5</v>
      </c>
      <c r="M525" s="1">
        <v>0.5</v>
      </c>
      <c r="N525" s="1">
        <v>0.75</v>
      </c>
    </row>
    <row r="526" s="1" customFormat="1" spans="1:14">
      <c r="A526" s="7">
        <v>772</v>
      </c>
      <c r="B526" s="1">
        <v>772</v>
      </c>
      <c r="C526" s="1">
        <v>0.622532963752747</v>
      </c>
      <c r="D526" s="1">
        <v>0.136522769927978</v>
      </c>
      <c r="E526" s="1">
        <v>9</v>
      </c>
      <c r="F526" s="1">
        <v>5</v>
      </c>
      <c r="G526" s="1">
        <v>1</v>
      </c>
      <c r="H526" s="1">
        <v>5</v>
      </c>
      <c r="I526" s="1">
        <v>0.9</v>
      </c>
      <c r="J526" s="1">
        <v>0.642857142857143</v>
      </c>
      <c r="K526" s="1">
        <v>0.75</v>
      </c>
      <c r="L526" s="1">
        <v>0.5</v>
      </c>
      <c r="M526" s="1">
        <v>0.4</v>
      </c>
      <c r="N526" s="1">
        <v>0.7</v>
      </c>
    </row>
    <row r="527" s="1" customFormat="1" spans="1:14">
      <c r="A527" s="7">
        <v>473</v>
      </c>
      <c r="B527" s="1">
        <v>473</v>
      </c>
      <c r="C527" s="1">
        <v>0.622597098350525</v>
      </c>
      <c r="D527" s="1">
        <v>0.209457159042358</v>
      </c>
      <c r="E527" s="1">
        <v>8</v>
      </c>
      <c r="F527" s="1">
        <v>5</v>
      </c>
      <c r="G527" s="1">
        <v>2</v>
      </c>
      <c r="H527" s="1">
        <v>5</v>
      </c>
      <c r="I527" s="1">
        <v>0.8</v>
      </c>
      <c r="J527" s="1">
        <v>0.615384615384615</v>
      </c>
      <c r="K527" s="1">
        <v>0.695652173913043</v>
      </c>
      <c r="L527" s="1">
        <v>0.5</v>
      </c>
      <c r="M527" s="1">
        <v>0.3</v>
      </c>
      <c r="N527" s="1">
        <v>0.65</v>
      </c>
    </row>
    <row r="528" s="1" customFormat="1" spans="1:14">
      <c r="A528" s="7">
        <v>887</v>
      </c>
      <c r="B528" s="1">
        <v>887</v>
      </c>
      <c r="C528" s="1">
        <v>0.622620820999146</v>
      </c>
      <c r="D528" s="1">
        <v>0.0668243169784546</v>
      </c>
      <c r="E528" s="1">
        <v>9</v>
      </c>
      <c r="F528" s="1">
        <v>4</v>
      </c>
      <c r="G528" s="1">
        <v>1</v>
      </c>
      <c r="H528" s="1">
        <v>6</v>
      </c>
      <c r="I528" s="1">
        <v>0.9</v>
      </c>
      <c r="J528" s="1">
        <v>0.692307692307692</v>
      </c>
      <c r="K528" s="1">
        <v>0.782608695652174</v>
      </c>
      <c r="L528" s="1">
        <v>0.4</v>
      </c>
      <c r="M528" s="1">
        <v>0.5</v>
      </c>
      <c r="N528" s="1">
        <v>0.75</v>
      </c>
    </row>
    <row r="529" s="1" customFormat="1" spans="1:14">
      <c r="A529" s="7">
        <v>73</v>
      </c>
      <c r="B529" s="1">
        <v>73</v>
      </c>
      <c r="C529" s="1">
        <v>0.622675657272339</v>
      </c>
      <c r="D529" s="1">
        <v>0.103556632995605</v>
      </c>
      <c r="E529" s="1">
        <v>9</v>
      </c>
      <c r="F529" s="1">
        <v>3</v>
      </c>
      <c r="G529" s="1">
        <v>1</v>
      </c>
      <c r="H529" s="1">
        <v>7</v>
      </c>
      <c r="I529" s="1">
        <v>0.9</v>
      </c>
      <c r="J529" s="1">
        <v>0.75</v>
      </c>
      <c r="K529" s="1">
        <v>0.818181818181818</v>
      </c>
      <c r="L529" s="1">
        <v>0.3</v>
      </c>
      <c r="M529" s="1">
        <v>0.6</v>
      </c>
      <c r="N529" s="1">
        <v>0.8</v>
      </c>
    </row>
    <row r="530" s="1" customFormat="1" spans="1:14">
      <c r="A530" s="7">
        <v>480</v>
      </c>
      <c r="B530" s="1">
        <v>480</v>
      </c>
      <c r="C530" s="1">
        <v>0.622789978981018</v>
      </c>
      <c r="D530" s="1">
        <v>0.0720978975296021</v>
      </c>
      <c r="E530" s="1">
        <v>10</v>
      </c>
      <c r="F530" s="1">
        <v>5</v>
      </c>
      <c r="G530" s="1">
        <v>0</v>
      </c>
      <c r="H530" s="1">
        <v>5</v>
      </c>
      <c r="I530" s="1">
        <v>1</v>
      </c>
      <c r="J530" s="1">
        <v>0.666666666666667</v>
      </c>
      <c r="K530" s="1">
        <v>0.8</v>
      </c>
      <c r="L530" s="1">
        <v>0.5</v>
      </c>
      <c r="M530" s="1">
        <v>0.5</v>
      </c>
      <c r="N530" s="1">
        <v>0.75</v>
      </c>
    </row>
    <row r="531" s="1" customFormat="1" spans="1:14">
      <c r="A531" s="7">
        <v>882</v>
      </c>
      <c r="B531" s="1">
        <v>882</v>
      </c>
      <c r="C531" s="1">
        <v>0.623052716255188</v>
      </c>
      <c r="D531" s="1">
        <v>0.0249468088150024</v>
      </c>
      <c r="E531" s="1">
        <v>9</v>
      </c>
      <c r="F531" s="1">
        <v>4</v>
      </c>
      <c r="G531" s="1">
        <v>1</v>
      </c>
      <c r="H531" s="1">
        <v>6</v>
      </c>
      <c r="I531" s="1">
        <v>0.9</v>
      </c>
      <c r="J531" s="1">
        <v>0.692307692307692</v>
      </c>
      <c r="K531" s="1">
        <v>0.782608695652174</v>
      </c>
      <c r="L531" s="1">
        <v>0.4</v>
      </c>
      <c r="M531" s="1">
        <v>0.5</v>
      </c>
      <c r="N531" s="1">
        <v>0.75</v>
      </c>
    </row>
    <row r="532" s="1" customFormat="1" spans="1:14">
      <c r="A532" s="7">
        <v>509</v>
      </c>
      <c r="B532" s="1">
        <v>509</v>
      </c>
      <c r="C532" s="1">
        <v>0.623054146766663</v>
      </c>
      <c r="D532" s="1">
        <v>0.0311827659606934</v>
      </c>
      <c r="E532" s="1">
        <v>8</v>
      </c>
      <c r="F532" s="1">
        <v>4</v>
      </c>
      <c r="G532" s="1">
        <v>2</v>
      </c>
      <c r="H532" s="1">
        <v>6</v>
      </c>
      <c r="I532" s="1">
        <v>0.8</v>
      </c>
      <c r="J532" s="1">
        <v>0.666666666666667</v>
      </c>
      <c r="K532" s="1">
        <v>0.727272727272727</v>
      </c>
      <c r="L532" s="1">
        <v>0.4</v>
      </c>
      <c r="M532" s="1">
        <v>0.4</v>
      </c>
      <c r="N532" s="1">
        <v>0.7</v>
      </c>
    </row>
    <row r="533" s="1" customFormat="1" spans="1:14">
      <c r="A533" s="7">
        <v>963</v>
      </c>
      <c r="B533" s="1">
        <v>963</v>
      </c>
      <c r="C533" s="1">
        <v>0.623314142227173</v>
      </c>
      <c r="D533" s="1">
        <v>0.114230275154114</v>
      </c>
      <c r="E533" s="1">
        <v>9</v>
      </c>
      <c r="F533" s="1">
        <v>6</v>
      </c>
      <c r="G533" s="1">
        <v>1</v>
      </c>
      <c r="H533" s="1">
        <v>4</v>
      </c>
      <c r="I533" s="1">
        <v>0.9</v>
      </c>
      <c r="J533" s="1">
        <v>0.6</v>
      </c>
      <c r="K533" s="1">
        <v>0.72</v>
      </c>
      <c r="L533" s="1">
        <v>0.6</v>
      </c>
      <c r="M533" s="1">
        <v>0.3</v>
      </c>
      <c r="N533" s="1">
        <v>0.65</v>
      </c>
    </row>
    <row r="534" s="1" customFormat="1" spans="1:14">
      <c r="A534" s="7">
        <v>866</v>
      </c>
      <c r="B534" s="1">
        <v>866</v>
      </c>
      <c r="C534" s="1">
        <v>0.62338650226593</v>
      </c>
      <c r="D534" s="1">
        <v>0.0735559463500977</v>
      </c>
      <c r="E534" s="1">
        <v>8</v>
      </c>
      <c r="F534" s="1">
        <v>2</v>
      </c>
      <c r="G534" s="1">
        <v>2</v>
      </c>
      <c r="H534" s="1">
        <v>8</v>
      </c>
      <c r="I534" s="1">
        <v>0.8</v>
      </c>
      <c r="J534" s="1">
        <v>0.8</v>
      </c>
      <c r="K534" s="1">
        <v>0.8</v>
      </c>
      <c r="L534" s="1">
        <v>0.2</v>
      </c>
      <c r="M534" s="1">
        <v>0.6</v>
      </c>
      <c r="N534" s="1">
        <v>0.8</v>
      </c>
    </row>
    <row r="535" s="1" customFormat="1" spans="1:14">
      <c r="A535" s="7">
        <v>272</v>
      </c>
      <c r="B535" s="1">
        <v>272</v>
      </c>
      <c r="C535" s="1">
        <v>0.623419761657715</v>
      </c>
      <c r="D535" s="1">
        <v>0.107861876487732</v>
      </c>
      <c r="E535" s="1">
        <v>9</v>
      </c>
      <c r="F535" s="1">
        <v>4</v>
      </c>
      <c r="G535" s="1">
        <v>1</v>
      </c>
      <c r="H535" s="1">
        <v>6</v>
      </c>
      <c r="I535" s="1">
        <v>0.9</v>
      </c>
      <c r="J535" s="1">
        <v>0.692307692307692</v>
      </c>
      <c r="K535" s="1">
        <v>0.782608695652174</v>
      </c>
      <c r="L535" s="1">
        <v>0.4</v>
      </c>
      <c r="M535" s="1">
        <v>0.5</v>
      </c>
      <c r="N535" s="1">
        <v>0.75</v>
      </c>
    </row>
    <row r="536" s="1" customFormat="1" spans="1:14">
      <c r="A536" s="7">
        <v>450</v>
      </c>
      <c r="B536" s="1">
        <v>450</v>
      </c>
      <c r="C536" s="1">
        <v>0.623466491699219</v>
      </c>
      <c r="D536" s="1">
        <v>0.0637751817703247</v>
      </c>
      <c r="E536" s="1">
        <v>9</v>
      </c>
      <c r="F536" s="1">
        <v>2</v>
      </c>
      <c r="G536" s="1">
        <v>1</v>
      </c>
      <c r="H536" s="1">
        <v>8</v>
      </c>
      <c r="I536" s="1">
        <v>0.9</v>
      </c>
      <c r="J536" s="1">
        <v>0.818181818181818</v>
      </c>
      <c r="K536" s="1">
        <v>0.857142857142857</v>
      </c>
      <c r="L536" s="1">
        <v>0.2</v>
      </c>
      <c r="M536" s="1">
        <v>0.7</v>
      </c>
      <c r="N536" s="1">
        <v>0.85</v>
      </c>
    </row>
    <row r="537" s="1" customFormat="1" spans="1:14">
      <c r="A537" s="7">
        <v>39</v>
      </c>
      <c r="B537" s="1">
        <v>39</v>
      </c>
      <c r="C537" s="1">
        <v>0.623628497123718</v>
      </c>
      <c r="D537" s="1">
        <v>0.100432634353638</v>
      </c>
      <c r="E537" s="1">
        <v>9</v>
      </c>
      <c r="F537" s="1">
        <v>4</v>
      </c>
      <c r="G537" s="1">
        <v>1</v>
      </c>
      <c r="H537" s="1">
        <v>6</v>
      </c>
      <c r="I537" s="1">
        <v>0.9</v>
      </c>
      <c r="J537" s="1">
        <v>0.692307692307692</v>
      </c>
      <c r="K537" s="1">
        <v>0.782608695652174</v>
      </c>
      <c r="L537" s="1">
        <v>0.4</v>
      </c>
      <c r="M537" s="1">
        <v>0.5</v>
      </c>
      <c r="N537" s="1">
        <v>0.75</v>
      </c>
    </row>
    <row r="538" s="1" customFormat="1" spans="1:14">
      <c r="A538" s="7">
        <v>934</v>
      </c>
      <c r="B538" s="1">
        <v>934</v>
      </c>
      <c r="C538" s="1">
        <v>0.623664617538452</v>
      </c>
      <c r="D538" s="1">
        <v>0.097559928894043</v>
      </c>
      <c r="E538" s="1">
        <v>9</v>
      </c>
      <c r="F538" s="1">
        <v>5</v>
      </c>
      <c r="G538" s="1">
        <v>1</v>
      </c>
      <c r="H538" s="1">
        <v>5</v>
      </c>
      <c r="I538" s="1">
        <v>0.9</v>
      </c>
      <c r="J538" s="1">
        <v>0.642857142857143</v>
      </c>
      <c r="K538" s="1">
        <v>0.75</v>
      </c>
      <c r="L538" s="1">
        <v>0.5</v>
      </c>
      <c r="M538" s="1">
        <v>0.4</v>
      </c>
      <c r="N538" s="1">
        <v>0.7</v>
      </c>
    </row>
    <row r="539" s="1" customFormat="1" spans="1:14">
      <c r="A539" s="7">
        <v>166</v>
      </c>
      <c r="B539" s="1">
        <v>166</v>
      </c>
      <c r="C539" s="1">
        <v>0.623767495155334</v>
      </c>
      <c r="D539" s="1">
        <v>0.0767354965209961</v>
      </c>
      <c r="E539" s="1">
        <v>7</v>
      </c>
      <c r="F539" s="1">
        <v>6</v>
      </c>
      <c r="G539" s="1">
        <v>3</v>
      </c>
      <c r="H539" s="1">
        <v>4</v>
      </c>
      <c r="I539" s="1">
        <v>0.7</v>
      </c>
      <c r="J539" s="1">
        <v>0.538461538461539</v>
      </c>
      <c r="K539" s="1">
        <v>0.608695652173913</v>
      </c>
      <c r="L539" s="1">
        <v>0.6</v>
      </c>
      <c r="M539" s="1">
        <v>0.1</v>
      </c>
      <c r="N539" s="1">
        <v>0.55</v>
      </c>
    </row>
    <row r="540" s="1" customFormat="1" spans="1:14">
      <c r="A540" s="7">
        <v>691</v>
      </c>
      <c r="B540" s="1">
        <v>691</v>
      </c>
      <c r="C540" s="1">
        <v>0.623918414115906</v>
      </c>
      <c r="D540" s="1">
        <v>0.202264666557312</v>
      </c>
      <c r="E540" s="1">
        <v>10</v>
      </c>
      <c r="F540" s="1">
        <v>4</v>
      </c>
      <c r="G540" s="1">
        <v>0</v>
      </c>
      <c r="H540" s="1">
        <v>6</v>
      </c>
      <c r="I540" s="1">
        <v>1</v>
      </c>
      <c r="J540" s="1">
        <v>0.714285714285714</v>
      </c>
      <c r="K540" s="1">
        <v>0.833333333333333</v>
      </c>
      <c r="L540" s="1">
        <v>0.4</v>
      </c>
      <c r="M540" s="1">
        <v>0.6</v>
      </c>
      <c r="N540" s="1">
        <v>0.8</v>
      </c>
    </row>
    <row r="541" s="1" customFormat="1" spans="1:14">
      <c r="A541" s="7">
        <v>312</v>
      </c>
      <c r="B541" s="1">
        <v>312</v>
      </c>
      <c r="C541" s="1">
        <v>0.62415874004364</v>
      </c>
      <c r="D541" s="1">
        <v>0.0915830135345459</v>
      </c>
      <c r="E541" s="1">
        <v>10</v>
      </c>
      <c r="F541" s="1">
        <v>6</v>
      </c>
      <c r="G541" s="1">
        <v>0</v>
      </c>
      <c r="H541" s="1">
        <v>4</v>
      </c>
      <c r="I541" s="1">
        <v>1</v>
      </c>
      <c r="J541" s="1">
        <v>0.625</v>
      </c>
      <c r="K541" s="1">
        <v>0.769230769230769</v>
      </c>
      <c r="L541" s="1">
        <v>0.6</v>
      </c>
      <c r="M541" s="1">
        <v>0.4</v>
      </c>
      <c r="N541" s="1">
        <v>0.7</v>
      </c>
    </row>
    <row r="542" s="1" customFormat="1" spans="1:14">
      <c r="A542" s="7">
        <v>849</v>
      </c>
      <c r="B542" s="1">
        <v>849</v>
      </c>
      <c r="C542" s="1">
        <v>0.624196410179138</v>
      </c>
      <c r="D542" s="1">
        <v>0.19188642501831</v>
      </c>
      <c r="E542" s="1">
        <v>10</v>
      </c>
      <c r="F542" s="1">
        <v>6</v>
      </c>
      <c r="G542" s="1">
        <v>0</v>
      </c>
      <c r="H542" s="1">
        <v>4</v>
      </c>
      <c r="I542" s="1">
        <v>1</v>
      </c>
      <c r="J542" s="1">
        <v>0.625</v>
      </c>
      <c r="K542" s="1">
        <v>0.769230769230769</v>
      </c>
      <c r="L542" s="1">
        <v>0.6</v>
      </c>
      <c r="M542" s="1">
        <v>0.4</v>
      </c>
      <c r="N542" s="1">
        <v>0.7</v>
      </c>
    </row>
    <row r="543" s="1" customFormat="1" spans="1:14">
      <c r="A543" s="7">
        <v>130</v>
      </c>
      <c r="B543" s="1">
        <v>130</v>
      </c>
      <c r="C543" s="1">
        <v>0.62420129776001</v>
      </c>
      <c r="D543" s="1">
        <v>0.159538388252258</v>
      </c>
      <c r="E543" s="1">
        <v>10</v>
      </c>
      <c r="F543" s="1">
        <v>6</v>
      </c>
      <c r="G543" s="1">
        <v>0</v>
      </c>
      <c r="H543" s="1">
        <v>4</v>
      </c>
      <c r="I543" s="1">
        <v>1</v>
      </c>
      <c r="J543" s="1">
        <v>0.625</v>
      </c>
      <c r="K543" s="1">
        <v>0.769230769230769</v>
      </c>
      <c r="L543" s="1">
        <v>0.6</v>
      </c>
      <c r="M543" s="1">
        <v>0.4</v>
      </c>
      <c r="N543" s="1">
        <v>0.7</v>
      </c>
    </row>
    <row r="544" s="1" customFormat="1" spans="1:14">
      <c r="A544" s="7">
        <v>381</v>
      </c>
      <c r="B544" s="1">
        <v>381</v>
      </c>
      <c r="C544" s="1">
        <v>0.624545931816101</v>
      </c>
      <c r="D544" s="1">
        <v>0.10095739364624</v>
      </c>
      <c r="E544" s="1">
        <v>8</v>
      </c>
      <c r="F544" s="1">
        <v>6</v>
      </c>
      <c r="G544" s="1">
        <v>2</v>
      </c>
      <c r="H544" s="1">
        <v>4</v>
      </c>
      <c r="I544" s="1">
        <v>0.8</v>
      </c>
      <c r="J544" s="1">
        <v>0.571428571428572</v>
      </c>
      <c r="K544" s="1">
        <v>0.666666666666667</v>
      </c>
      <c r="L544" s="1">
        <v>0.6</v>
      </c>
      <c r="M544" s="1">
        <v>0.2</v>
      </c>
      <c r="N544" s="1">
        <v>0.6</v>
      </c>
    </row>
    <row r="545" s="1" customFormat="1" spans="1:14">
      <c r="A545" s="7">
        <v>537</v>
      </c>
      <c r="B545" s="1">
        <v>537</v>
      </c>
      <c r="C545" s="1">
        <v>0.624723792076111</v>
      </c>
      <c r="D545" s="1">
        <v>0.143122553825378</v>
      </c>
      <c r="E545" s="1">
        <v>8</v>
      </c>
      <c r="F545" s="1">
        <v>4</v>
      </c>
      <c r="G545" s="1">
        <v>2</v>
      </c>
      <c r="H545" s="1">
        <v>6</v>
      </c>
      <c r="I545" s="1">
        <v>0.8</v>
      </c>
      <c r="J545" s="1">
        <v>0.666666666666667</v>
      </c>
      <c r="K545" s="1">
        <v>0.727272727272727</v>
      </c>
      <c r="L545" s="1">
        <v>0.4</v>
      </c>
      <c r="M545" s="1">
        <v>0.4</v>
      </c>
      <c r="N545" s="1">
        <v>0.7</v>
      </c>
    </row>
    <row r="546" s="1" customFormat="1" spans="1:14">
      <c r="A546" s="7">
        <v>414</v>
      </c>
      <c r="B546" s="1">
        <v>414</v>
      </c>
      <c r="C546" s="1">
        <v>0.624801278114319</v>
      </c>
      <c r="D546" s="1">
        <v>0.0419157743453979</v>
      </c>
      <c r="E546" s="1">
        <v>10</v>
      </c>
      <c r="F546" s="1">
        <v>5</v>
      </c>
      <c r="G546" s="1">
        <v>0</v>
      </c>
      <c r="H546" s="1">
        <v>5</v>
      </c>
      <c r="I546" s="1">
        <v>1</v>
      </c>
      <c r="J546" s="1">
        <v>0.666666666666667</v>
      </c>
      <c r="K546" s="1">
        <v>0.8</v>
      </c>
      <c r="L546" s="1">
        <v>0.5</v>
      </c>
      <c r="M546" s="1">
        <v>0.5</v>
      </c>
      <c r="N546" s="1">
        <v>0.75</v>
      </c>
    </row>
    <row r="547" s="1" customFormat="1" spans="1:14">
      <c r="A547" s="7">
        <v>507</v>
      </c>
      <c r="B547" s="1">
        <v>507</v>
      </c>
      <c r="C547" s="1">
        <v>0.624809503555298</v>
      </c>
      <c r="D547" s="1">
        <v>0.102783203125</v>
      </c>
      <c r="E547" s="1">
        <v>10</v>
      </c>
      <c r="F547" s="1">
        <v>3</v>
      </c>
      <c r="G547" s="1">
        <v>0</v>
      </c>
      <c r="H547" s="1">
        <v>7</v>
      </c>
      <c r="I547" s="1">
        <v>1</v>
      </c>
      <c r="J547" s="1">
        <v>0.769230769230769</v>
      </c>
      <c r="K547" s="1">
        <v>0.869565217391304</v>
      </c>
      <c r="L547" s="1">
        <v>0.3</v>
      </c>
      <c r="M547" s="1">
        <v>0.7</v>
      </c>
      <c r="N547" s="1">
        <v>0.85</v>
      </c>
    </row>
    <row r="548" s="1" customFormat="1" spans="1:14">
      <c r="A548" s="7">
        <v>318</v>
      </c>
      <c r="B548" s="1">
        <v>318</v>
      </c>
      <c r="C548" s="1">
        <v>0.624944925308228</v>
      </c>
      <c r="D548" s="1">
        <v>0.0626348257064819</v>
      </c>
      <c r="E548" s="1">
        <v>9</v>
      </c>
      <c r="F548" s="1">
        <v>7</v>
      </c>
      <c r="G548" s="1">
        <v>1</v>
      </c>
      <c r="H548" s="1">
        <v>3</v>
      </c>
      <c r="I548" s="1">
        <v>0.9</v>
      </c>
      <c r="J548" s="1">
        <v>0.5625</v>
      </c>
      <c r="K548" s="1">
        <v>0.692307692307692</v>
      </c>
      <c r="L548" s="1">
        <v>0.7</v>
      </c>
      <c r="M548" s="1">
        <v>0.2</v>
      </c>
      <c r="N548" s="1">
        <v>0.6</v>
      </c>
    </row>
    <row r="549" s="1" customFormat="1" spans="1:14">
      <c r="A549" s="7">
        <v>896</v>
      </c>
      <c r="B549" s="1">
        <v>896</v>
      </c>
      <c r="C549" s="1">
        <v>0.625040650367737</v>
      </c>
      <c r="D549" s="1">
        <v>0.0871683359146118</v>
      </c>
      <c r="E549" s="1">
        <v>8</v>
      </c>
      <c r="F549" s="1">
        <v>6</v>
      </c>
      <c r="G549" s="1">
        <v>2</v>
      </c>
      <c r="H549" s="1">
        <v>4</v>
      </c>
      <c r="I549" s="1">
        <v>0.8</v>
      </c>
      <c r="J549" s="1">
        <v>0.571428571428572</v>
      </c>
      <c r="K549" s="1">
        <v>0.666666666666667</v>
      </c>
      <c r="L549" s="1">
        <v>0.6</v>
      </c>
      <c r="M549" s="1">
        <v>0.2</v>
      </c>
      <c r="N549" s="1">
        <v>0.6</v>
      </c>
    </row>
    <row r="550" s="1" customFormat="1" spans="1:14">
      <c r="A550" s="7">
        <v>405</v>
      </c>
      <c r="B550" s="1">
        <v>405</v>
      </c>
      <c r="C550" s="1">
        <v>0.625478863716125</v>
      </c>
      <c r="D550" s="1">
        <v>0.122724771499634</v>
      </c>
      <c r="E550" s="1">
        <v>10</v>
      </c>
      <c r="F550" s="1">
        <v>4</v>
      </c>
      <c r="G550" s="1">
        <v>0</v>
      </c>
      <c r="H550" s="1">
        <v>6</v>
      </c>
      <c r="I550" s="1">
        <v>1</v>
      </c>
      <c r="J550" s="1">
        <v>0.714285714285714</v>
      </c>
      <c r="K550" s="1">
        <v>0.833333333333333</v>
      </c>
      <c r="L550" s="1">
        <v>0.4</v>
      </c>
      <c r="M550" s="1">
        <v>0.6</v>
      </c>
      <c r="N550" s="1">
        <v>0.8</v>
      </c>
    </row>
    <row r="551" s="1" customFormat="1" spans="1:14">
      <c r="A551" s="7">
        <v>8</v>
      </c>
      <c r="B551" s="1">
        <v>8</v>
      </c>
      <c r="C551" s="1">
        <v>0.625698208808899</v>
      </c>
      <c r="D551" s="1">
        <v>0.0303715467453003</v>
      </c>
      <c r="E551" s="1">
        <v>10</v>
      </c>
      <c r="F551" s="1">
        <v>4</v>
      </c>
      <c r="G551" s="1">
        <v>0</v>
      </c>
      <c r="H551" s="1">
        <v>6</v>
      </c>
      <c r="I551" s="1">
        <v>1</v>
      </c>
      <c r="J551" s="1">
        <v>0.714285714285714</v>
      </c>
      <c r="K551" s="1">
        <v>0.833333333333333</v>
      </c>
      <c r="L551" s="1">
        <v>0.4</v>
      </c>
      <c r="M551" s="1">
        <v>0.6</v>
      </c>
      <c r="N551" s="1">
        <v>0.8</v>
      </c>
    </row>
    <row r="552" s="1" customFormat="1" spans="1:14">
      <c r="A552" s="7">
        <v>154</v>
      </c>
      <c r="B552" s="1">
        <v>154</v>
      </c>
      <c r="C552" s="1">
        <v>0.625906467437744</v>
      </c>
      <c r="D552" s="1">
        <v>0.0124826431274414</v>
      </c>
      <c r="E552" s="1">
        <v>8</v>
      </c>
      <c r="F552" s="1">
        <v>5</v>
      </c>
      <c r="G552" s="1">
        <v>2</v>
      </c>
      <c r="H552" s="1">
        <v>5</v>
      </c>
      <c r="I552" s="1">
        <v>0.8</v>
      </c>
      <c r="J552" s="1">
        <v>0.615384615384615</v>
      </c>
      <c r="K552" s="1">
        <v>0.695652173913043</v>
      </c>
      <c r="L552" s="1">
        <v>0.5</v>
      </c>
      <c r="M552" s="1">
        <v>0.3</v>
      </c>
      <c r="N552" s="1">
        <v>0.65</v>
      </c>
    </row>
    <row r="553" s="1" customFormat="1" spans="1:14">
      <c r="A553" s="7">
        <v>302</v>
      </c>
      <c r="B553" s="1">
        <v>302</v>
      </c>
      <c r="C553" s="1">
        <v>0.625956892967224</v>
      </c>
      <c r="D553" s="1">
        <v>0.103623270988464</v>
      </c>
      <c r="E553" s="1">
        <v>10</v>
      </c>
      <c r="F553" s="1">
        <v>5</v>
      </c>
      <c r="G553" s="1">
        <v>0</v>
      </c>
      <c r="H553" s="1">
        <v>5</v>
      </c>
      <c r="I553" s="1">
        <v>1</v>
      </c>
      <c r="J553" s="1">
        <v>0.666666666666667</v>
      </c>
      <c r="K553" s="1">
        <v>0.8</v>
      </c>
      <c r="L553" s="1">
        <v>0.5</v>
      </c>
      <c r="M553" s="1">
        <v>0.5</v>
      </c>
      <c r="N553" s="1">
        <v>0.75</v>
      </c>
    </row>
    <row r="554" s="1" customFormat="1" spans="1:14">
      <c r="A554" s="7">
        <v>424</v>
      </c>
      <c r="B554" s="1">
        <v>424</v>
      </c>
      <c r="C554" s="1">
        <v>0.625991344451904</v>
      </c>
      <c r="D554" s="1">
        <v>0.107016086578369</v>
      </c>
      <c r="E554" s="1">
        <v>8</v>
      </c>
      <c r="F554" s="1">
        <v>8</v>
      </c>
      <c r="G554" s="1">
        <v>2</v>
      </c>
      <c r="H554" s="1">
        <v>2</v>
      </c>
      <c r="I554" s="1">
        <v>0.8</v>
      </c>
      <c r="J554" s="1">
        <v>0.5</v>
      </c>
      <c r="K554" s="1">
        <v>0.615384615384615</v>
      </c>
      <c r="L554" s="1">
        <v>0.8</v>
      </c>
      <c r="M554" s="1">
        <v>0</v>
      </c>
      <c r="N554" s="1">
        <v>0.5</v>
      </c>
    </row>
    <row r="555" s="1" customFormat="1" spans="1:14">
      <c r="A555" s="7">
        <v>296</v>
      </c>
      <c r="B555" s="1">
        <v>296</v>
      </c>
      <c r="C555" s="1">
        <v>0.626007199287415</v>
      </c>
      <c r="D555" s="1">
        <v>0.0911767482757568</v>
      </c>
      <c r="E555" s="1">
        <v>9</v>
      </c>
      <c r="F555" s="1">
        <v>5</v>
      </c>
      <c r="G555" s="1">
        <v>1</v>
      </c>
      <c r="H555" s="1">
        <v>5</v>
      </c>
      <c r="I555" s="1">
        <v>0.9</v>
      </c>
      <c r="J555" s="1">
        <v>0.642857142857143</v>
      </c>
      <c r="K555" s="1">
        <v>0.75</v>
      </c>
      <c r="L555" s="1">
        <v>0.5</v>
      </c>
      <c r="M555" s="1">
        <v>0.4</v>
      </c>
      <c r="N555" s="1">
        <v>0.7</v>
      </c>
    </row>
    <row r="556" s="1" customFormat="1" spans="1:14">
      <c r="A556" s="7">
        <v>663</v>
      </c>
      <c r="B556" s="1">
        <v>663</v>
      </c>
      <c r="C556" s="1">
        <v>0.626404285430908</v>
      </c>
      <c r="D556" s="1">
        <v>0.0864099264144897</v>
      </c>
      <c r="E556" s="1">
        <v>6</v>
      </c>
      <c r="F556" s="1">
        <v>5</v>
      </c>
      <c r="G556" s="1">
        <v>4</v>
      </c>
      <c r="H556" s="1">
        <v>5</v>
      </c>
      <c r="I556" s="1">
        <v>0.6</v>
      </c>
      <c r="J556" s="1">
        <v>0.545454545454545</v>
      </c>
      <c r="K556" s="1">
        <v>0.571428571428571</v>
      </c>
      <c r="L556" s="1">
        <v>0.5</v>
      </c>
      <c r="M556" s="1">
        <v>0.1</v>
      </c>
      <c r="N556" s="1">
        <v>0.55</v>
      </c>
    </row>
    <row r="557" s="1" customFormat="1" spans="1:14">
      <c r="A557" s="7">
        <v>585</v>
      </c>
      <c r="B557" s="1">
        <v>585</v>
      </c>
      <c r="C557" s="1">
        <v>0.626574516296387</v>
      </c>
      <c r="D557" s="1">
        <v>0.113155364990234</v>
      </c>
      <c r="E557" s="1">
        <v>9</v>
      </c>
      <c r="F557" s="1">
        <v>4</v>
      </c>
      <c r="G557" s="1">
        <v>1</v>
      </c>
      <c r="H557" s="1">
        <v>6</v>
      </c>
      <c r="I557" s="1">
        <v>0.9</v>
      </c>
      <c r="J557" s="1">
        <v>0.692307692307692</v>
      </c>
      <c r="K557" s="1">
        <v>0.782608695652174</v>
      </c>
      <c r="L557" s="1">
        <v>0.4</v>
      </c>
      <c r="M557" s="1">
        <v>0.5</v>
      </c>
      <c r="N557" s="1">
        <v>0.75</v>
      </c>
    </row>
    <row r="558" s="1" customFormat="1" spans="1:14">
      <c r="A558" s="7">
        <v>186</v>
      </c>
      <c r="B558" s="1">
        <v>186</v>
      </c>
      <c r="C558" s="1">
        <v>0.626857995986938</v>
      </c>
      <c r="D558" s="1">
        <v>0.059974193572998</v>
      </c>
      <c r="E558" s="1">
        <v>9</v>
      </c>
      <c r="F558" s="1">
        <v>6</v>
      </c>
      <c r="G558" s="1">
        <v>1</v>
      </c>
      <c r="H558" s="1">
        <v>4</v>
      </c>
      <c r="I558" s="1">
        <v>0.9</v>
      </c>
      <c r="J558" s="1">
        <v>0.6</v>
      </c>
      <c r="K558" s="1">
        <v>0.72</v>
      </c>
      <c r="L558" s="1">
        <v>0.6</v>
      </c>
      <c r="M558" s="1">
        <v>0.3</v>
      </c>
      <c r="N558" s="1">
        <v>0.65</v>
      </c>
    </row>
    <row r="559" s="1" customFormat="1" spans="1:14">
      <c r="A559" s="7">
        <v>0</v>
      </c>
      <c r="B559" s="1">
        <v>0</v>
      </c>
      <c r="C559" s="1">
        <v>0.627311706542969</v>
      </c>
      <c r="D559" s="1">
        <v>0.206335783004761</v>
      </c>
      <c r="E559" s="1">
        <v>10</v>
      </c>
      <c r="F559" s="1">
        <v>5</v>
      </c>
      <c r="G559" s="1">
        <v>0</v>
      </c>
      <c r="H559" s="1">
        <v>5</v>
      </c>
      <c r="I559" s="1">
        <v>1</v>
      </c>
      <c r="J559" s="1">
        <v>0.666666666666667</v>
      </c>
      <c r="K559" s="1">
        <v>0.8</v>
      </c>
      <c r="L559" s="1">
        <v>0.5</v>
      </c>
      <c r="M559" s="1">
        <v>0.5</v>
      </c>
      <c r="N559" s="1">
        <v>0.75</v>
      </c>
    </row>
    <row r="560" s="1" customFormat="1" spans="1:14">
      <c r="A560" s="7">
        <v>936</v>
      </c>
      <c r="B560" s="1">
        <v>936</v>
      </c>
      <c r="C560" s="1">
        <v>0.627339482307434</v>
      </c>
      <c r="D560" s="1">
        <v>0.170146346092224</v>
      </c>
      <c r="E560" s="1">
        <v>10</v>
      </c>
      <c r="F560" s="1">
        <v>4</v>
      </c>
      <c r="G560" s="1">
        <v>0</v>
      </c>
      <c r="H560" s="1">
        <v>6</v>
      </c>
      <c r="I560" s="1">
        <v>1</v>
      </c>
      <c r="J560" s="1">
        <v>0.714285714285714</v>
      </c>
      <c r="K560" s="1">
        <v>0.833333333333333</v>
      </c>
      <c r="L560" s="1">
        <v>0.4</v>
      </c>
      <c r="M560" s="1">
        <v>0.6</v>
      </c>
      <c r="N560" s="1">
        <v>0.8</v>
      </c>
    </row>
    <row r="561" s="1" customFormat="1" spans="1:14">
      <c r="A561" s="7">
        <v>853</v>
      </c>
      <c r="B561" s="1">
        <v>853</v>
      </c>
      <c r="C561" s="1">
        <v>0.627431869506836</v>
      </c>
      <c r="D561" s="1">
        <v>0.0798988342285156</v>
      </c>
      <c r="E561" s="1">
        <v>8</v>
      </c>
      <c r="F561" s="1">
        <v>4</v>
      </c>
      <c r="G561" s="1">
        <v>2</v>
      </c>
      <c r="H561" s="1">
        <v>6</v>
      </c>
      <c r="I561" s="1">
        <v>0.8</v>
      </c>
      <c r="J561" s="1">
        <v>0.666666666666667</v>
      </c>
      <c r="K561" s="1">
        <v>0.727272727272727</v>
      </c>
      <c r="L561" s="1">
        <v>0.4</v>
      </c>
      <c r="M561" s="1">
        <v>0.4</v>
      </c>
      <c r="N561" s="1">
        <v>0.7</v>
      </c>
    </row>
    <row r="562" s="1" customFormat="1" spans="1:14">
      <c r="A562" s="7">
        <v>205</v>
      </c>
      <c r="B562" s="1">
        <v>205</v>
      </c>
      <c r="C562" s="1">
        <v>0.627496600151062</v>
      </c>
      <c r="D562" s="1">
        <v>0.101973414421082</v>
      </c>
      <c r="E562" s="1">
        <v>8</v>
      </c>
      <c r="F562" s="1">
        <v>5</v>
      </c>
      <c r="G562" s="1">
        <v>2</v>
      </c>
      <c r="H562" s="1">
        <v>5</v>
      </c>
      <c r="I562" s="1">
        <v>0.8</v>
      </c>
      <c r="J562" s="1">
        <v>0.615384615384615</v>
      </c>
      <c r="K562" s="1">
        <v>0.695652173913043</v>
      </c>
      <c r="L562" s="1">
        <v>0.5</v>
      </c>
      <c r="M562" s="1">
        <v>0.3</v>
      </c>
      <c r="N562" s="1">
        <v>0.65</v>
      </c>
    </row>
    <row r="563" s="1" customFormat="1" spans="1:14">
      <c r="A563" s="7">
        <v>751</v>
      </c>
      <c r="B563" s="1">
        <v>751</v>
      </c>
      <c r="C563" s="1">
        <v>0.627522468566895</v>
      </c>
      <c r="D563" s="1">
        <v>0.0853418111801147</v>
      </c>
      <c r="E563" s="1">
        <v>9</v>
      </c>
      <c r="F563" s="1">
        <v>3</v>
      </c>
      <c r="G563" s="1">
        <v>1</v>
      </c>
      <c r="H563" s="1">
        <v>7</v>
      </c>
      <c r="I563" s="1">
        <v>0.9</v>
      </c>
      <c r="J563" s="1">
        <v>0.75</v>
      </c>
      <c r="K563" s="1">
        <v>0.818181818181818</v>
      </c>
      <c r="L563" s="1">
        <v>0.3</v>
      </c>
      <c r="M563" s="1">
        <v>0.6</v>
      </c>
      <c r="N563" s="1">
        <v>0.8</v>
      </c>
    </row>
    <row r="564" s="1" customFormat="1" spans="1:14">
      <c r="A564" s="7">
        <v>862</v>
      </c>
      <c r="B564" s="1">
        <v>862</v>
      </c>
      <c r="C564" s="1">
        <v>0.627663135528564</v>
      </c>
      <c r="D564" s="1">
        <v>0.134696841239929</v>
      </c>
      <c r="E564" s="1">
        <v>8</v>
      </c>
      <c r="F564" s="1">
        <v>5</v>
      </c>
      <c r="G564" s="1">
        <v>2</v>
      </c>
      <c r="H564" s="1">
        <v>5</v>
      </c>
      <c r="I564" s="1">
        <v>0.8</v>
      </c>
      <c r="J564" s="1">
        <v>0.615384615384615</v>
      </c>
      <c r="K564" s="1">
        <v>0.695652173913043</v>
      </c>
      <c r="L564" s="1">
        <v>0.5</v>
      </c>
      <c r="M564" s="1">
        <v>0.3</v>
      </c>
      <c r="N564" s="1">
        <v>0.65</v>
      </c>
    </row>
    <row r="565" s="1" customFormat="1" spans="1:14">
      <c r="A565" s="7">
        <v>676</v>
      </c>
      <c r="B565" s="1">
        <v>676</v>
      </c>
      <c r="C565" s="1">
        <v>0.627722859382629</v>
      </c>
      <c r="D565" s="1">
        <v>0.0953929424285889</v>
      </c>
      <c r="E565" s="1">
        <v>8</v>
      </c>
      <c r="F565" s="1">
        <v>4</v>
      </c>
      <c r="G565" s="1">
        <v>2</v>
      </c>
      <c r="H565" s="1">
        <v>6</v>
      </c>
      <c r="I565" s="1">
        <v>0.8</v>
      </c>
      <c r="J565" s="1">
        <v>0.666666666666667</v>
      </c>
      <c r="K565" s="1">
        <v>0.727272727272727</v>
      </c>
      <c r="L565" s="1">
        <v>0.4</v>
      </c>
      <c r="M565" s="1">
        <v>0.4</v>
      </c>
      <c r="N565" s="1">
        <v>0.7</v>
      </c>
    </row>
    <row r="566" s="1" customFormat="1" spans="1:14">
      <c r="A566" s="7">
        <v>965</v>
      </c>
      <c r="B566" s="1">
        <v>965</v>
      </c>
      <c r="C566" s="1">
        <v>0.627762794494629</v>
      </c>
      <c r="D566" s="1">
        <v>0.168763637542725</v>
      </c>
      <c r="E566" s="1">
        <v>8</v>
      </c>
      <c r="F566" s="1">
        <v>4</v>
      </c>
      <c r="G566" s="1">
        <v>2</v>
      </c>
      <c r="H566" s="1">
        <v>6</v>
      </c>
      <c r="I566" s="1">
        <v>0.8</v>
      </c>
      <c r="J566" s="1">
        <v>0.666666666666667</v>
      </c>
      <c r="K566" s="1">
        <v>0.727272727272727</v>
      </c>
      <c r="L566" s="1">
        <v>0.4</v>
      </c>
      <c r="M566" s="1">
        <v>0.4</v>
      </c>
      <c r="N566" s="1">
        <v>0.7</v>
      </c>
    </row>
    <row r="567" s="1" customFormat="1" spans="1:14">
      <c r="A567" s="7">
        <v>21</v>
      </c>
      <c r="B567" s="1">
        <v>21</v>
      </c>
      <c r="C567" s="1">
        <v>0.62803041934967</v>
      </c>
      <c r="D567" s="1">
        <v>0.0881664752960205</v>
      </c>
      <c r="E567" s="1">
        <v>8</v>
      </c>
      <c r="F567" s="1">
        <v>3</v>
      </c>
      <c r="G567" s="1">
        <v>2</v>
      </c>
      <c r="H567" s="1">
        <v>7</v>
      </c>
      <c r="I567" s="1">
        <v>0.8</v>
      </c>
      <c r="J567" s="1">
        <v>0.727272727272727</v>
      </c>
      <c r="K567" s="1">
        <v>0.761904761904762</v>
      </c>
      <c r="L567" s="1">
        <v>0.3</v>
      </c>
      <c r="M567" s="1">
        <v>0.5</v>
      </c>
      <c r="N567" s="1">
        <v>0.75</v>
      </c>
    </row>
    <row r="568" s="1" customFormat="1" spans="1:14">
      <c r="A568" s="7">
        <v>584</v>
      </c>
      <c r="B568" s="1">
        <v>584</v>
      </c>
      <c r="C568" s="1">
        <v>0.62827479839325</v>
      </c>
      <c r="D568" s="1">
        <v>0.217533111572266</v>
      </c>
      <c r="E568" s="1">
        <v>10</v>
      </c>
      <c r="F568" s="1">
        <v>5</v>
      </c>
      <c r="G568" s="1">
        <v>0</v>
      </c>
      <c r="H568" s="1">
        <v>5</v>
      </c>
      <c r="I568" s="1">
        <v>1</v>
      </c>
      <c r="J568" s="1">
        <v>0.666666666666667</v>
      </c>
      <c r="K568" s="1">
        <v>0.8</v>
      </c>
      <c r="L568" s="1">
        <v>0.5</v>
      </c>
      <c r="M568" s="1">
        <v>0.5</v>
      </c>
      <c r="N568" s="1">
        <v>0.75</v>
      </c>
    </row>
    <row r="569" s="1" customFormat="1" spans="1:14">
      <c r="A569" s="7">
        <v>706</v>
      </c>
      <c r="B569" s="1">
        <v>706</v>
      </c>
      <c r="C569" s="1">
        <v>0.62839138507843</v>
      </c>
      <c r="D569" s="1">
        <v>0.110191464424133</v>
      </c>
      <c r="E569" s="1">
        <v>9</v>
      </c>
      <c r="F569" s="1">
        <v>4</v>
      </c>
      <c r="G569" s="1">
        <v>1</v>
      </c>
      <c r="H569" s="1">
        <v>6</v>
      </c>
      <c r="I569" s="1">
        <v>0.9</v>
      </c>
      <c r="J569" s="1">
        <v>0.692307692307692</v>
      </c>
      <c r="K569" s="1">
        <v>0.782608695652174</v>
      </c>
      <c r="L569" s="1">
        <v>0.4</v>
      </c>
      <c r="M569" s="1">
        <v>0.5</v>
      </c>
      <c r="N569" s="1">
        <v>0.75</v>
      </c>
    </row>
    <row r="570" s="1" customFormat="1" spans="1:14">
      <c r="A570" s="7">
        <v>628</v>
      </c>
      <c r="B570" s="1">
        <v>628</v>
      </c>
      <c r="C570" s="1">
        <v>0.628452181816101</v>
      </c>
      <c r="D570" s="1">
        <v>0.0396963357925415</v>
      </c>
      <c r="E570" s="1">
        <v>10</v>
      </c>
      <c r="F570" s="1">
        <v>7</v>
      </c>
      <c r="G570" s="1">
        <v>0</v>
      </c>
      <c r="H570" s="1">
        <v>3</v>
      </c>
      <c r="I570" s="1">
        <v>1</v>
      </c>
      <c r="J570" s="1">
        <v>0.588235294117647</v>
      </c>
      <c r="K570" s="1">
        <v>0.740740740740741</v>
      </c>
      <c r="L570" s="1">
        <v>0.7</v>
      </c>
      <c r="M570" s="1">
        <v>0.3</v>
      </c>
      <c r="N570" s="1">
        <v>0.65</v>
      </c>
    </row>
    <row r="571" s="1" customFormat="1" spans="1:14">
      <c r="A571" s="7">
        <v>182</v>
      </c>
      <c r="B571" s="1">
        <v>182</v>
      </c>
      <c r="C571" s="1">
        <v>0.628848195075989</v>
      </c>
      <c r="D571" s="1">
        <v>0.155686855316162</v>
      </c>
      <c r="E571" s="1">
        <v>7</v>
      </c>
      <c r="F571" s="1">
        <v>3</v>
      </c>
      <c r="G571" s="1">
        <v>3</v>
      </c>
      <c r="H571" s="1">
        <v>7</v>
      </c>
      <c r="I571" s="1">
        <v>0.7</v>
      </c>
      <c r="J571" s="1">
        <v>0.7</v>
      </c>
      <c r="K571" s="1">
        <v>0.7</v>
      </c>
      <c r="L571" s="1">
        <v>0.3</v>
      </c>
      <c r="M571" s="1">
        <v>0.4</v>
      </c>
      <c r="N571" s="1">
        <v>0.7</v>
      </c>
    </row>
    <row r="572" s="1" customFormat="1" spans="1:14">
      <c r="A572" s="7">
        <v>490</v>
      </c>
      <c r="B572" s="1">
        <v>490</v>
      </c>
      <c r="C572" s="1">
        <v>0.628879189491272</v>
      </c>
      <c r="D572" s="1">
        <v>0.109864234924316</v>
      </c>
      <c r="E572" s="1">
        <v>10</v>
      </c>
      <c r="F572" s="1">
        <v>5</v>
      </c>
      <c r="G572" s="1">
        <v>0</v>
      </c>
      <c r="H572" s="1">
        <v>5</v>
      </c>
      <c r="I572" s="1">
        <v>1</v>
      </c>
      <c r="J572" s="1">
        <v>0.666666666666667</v>
      </c>
      <c r="K572" s="1">
        <v>0.8</v>
      </c>
      <c r="L572" s="1">
        <v>0.5</v>
      </c>
      <c r="M572" s="1">
        <v>0.5</v>
      </c>
      <c r="N572" s="1">
        <v>0.75</v>
      </c>
    </row>
    <row r="573" s="1" customFormat="1" spans="1:14">
      <c r="A573" s="7">
        <v>804</v>
      </c>
      <c r="B573" s="1">
        <v>804</v>
      </c>
      <c r="C573" s="1">
        <v>0.628950357437134</v>
      </c>
      <c r="D573" s="1">
        <v>0.0599831342697144</v>
      </c>
      <c r="E573" s="1">
        <v>9</v>
      </c>
      <c r="F573" s="1">
        <v>6</v>
      </c>
      <c r="G573" s="1">
        <v>1</v>
      </c>
      <c r="H573" s="1">
        <v>4</v>
      </c>
      <c r="I573" s="1">
        <v>0.9</v>
      </c>
      <c r="J573" s="1">
        <v>0.6</v>
      </c>
      <c r="K573" s="1">
        <v>0.72</v>
      </c>
      <c r="L573" s="1">
        <v>0.6</v>
      </c>
      <c r="M573" s="1">
        <v>0.3</v>
      </c>
      <c r="N573" s="1">
        <v>0.65</v>
      </c>
    </row>
    <row r="574" s="1" customFormat="1" spans="1:14">
      <c r="A574" s="7">
        <v>101</v>
      </c>
      <c r="B574" s="1">
        <v>101</v>
      </c>
      <c r="C574" s="1">
        <v>0.629144668579102</v>
      </c>
      <c r="D574" s="1">
        <v>0.0579259395599365</v>
      </c>
      <c r="E574" s="1">
        <v>9</v>
      </c>
      <c r="F574" s="1">
        <v>3</v>
      </c>
      <c r="G574" s="1">
        <v>1</v>
      </c>
      <c r="H574" s="1">
        <v>7</v>
      </c>
      <c r="I574" s="1">
        <v>0.9</v>
      </c>
      <c r="J574" s="1">
        <v>0.75</v>
      </c>
      <c r="K574" s="1">
        <v>0.818181818181818</v>
      </c>
      <c r="L574" s="1">
        <v>0.3</v>
      </c>
      <c r="M574" s="1">
        <v>0.6</v>
      </c>
      <c r="N574" s="1">
        <v>0.8</v>
      </c>
    </row>
    <row r="575" s="1" customFormat="1" spans="1:14">
      <c r="A575" s="7">
        <v>124</v>
      </c>
      <c r="B575" s="1">
        <v>124</v>
      </c>
      <c r="C575" s="1">
        <v>0.629390001296997</v>
      </c>
      <c r="D575" s="1">
        <v>0.210688233375549</v>
      </c>
      <c r="E575" s="1">
        <v>10</v>
      </c>
      <c r="F575" s="1">
        <v>9</v>
      </c>
      <c r="G575" s="1">
        <v>0</v>
      </c>
      <c r="H575" s="1">
        <v>1</v>
      </c>
      <c r="I575" s="1">
        <v>1</v>
      </c>
      <c r="J575" s="1">
        <v>0.526315789473684</v>
      </c>
      <c r="K575" s="1">
        <v>0.689655172413793</v>
      </c>
      <c r="L575" s="1">
        <v>0.9</v>
      </c>
      <c r="M575" s="1">
        <v>0.1</v>
      </c>
      <c r="N575" s="1">
        <v>0.55</v>
      </c>
    </row>
    <row r="576" s="1" customFormat="1" spans="1:14">
      <c r="A576" s="7">
        <v>135</v>
      </c>
      <c r="B576" s="1">
        <v>135</v>
      </c>
      <c r="C576" s="1">
        <v>0.629570722579956</v>
      </c>
      <c r="D576" s="1">
        <v>0.0675289630889893</v>
      </c>
      <c r="E576" s="1">
        <v>7</v>
      </c>
      <c r="F576" s="1">
        <v>6</v>
      </c>
      <c r="G576" s="1">
        <v>3</v>
      </c>
      <c r="H576" s="1">
        <v>4</v>
      </c>
      <c r="I576" s="1">
        <v>0.7</v>
      </c>
      <c r="J576" s="1">
        <v>0.538461538461539</v>
      </c>
      <c r="K576" s="1">
        <v>0.608695652173913</v>
      </c>
      <c r="L576" s="1">
        <v>0.6</v>
      </c>
      <c r="M576" s="1">
        <v>0.1</v>
      </c>
      <c r="N576" s="1">
        <v>0.55</v>
      </c>
    </row>
    <row r="577" s="1" customFormat="1" spans="1:14">
      <c r="A577" s="7">
        <v>404</v>
      </c>
      <c r="B577" s="1">
        <v>404</v>
      </c>
      <c r="C577" s="1">
        <v>0.629693388938904</v>
      </c>
      <c r="D577" s="1">
        <v>0.0802761316299438</v>
      </c>
      <c r="E577" s="1">
        <v>9</v>
      </c>
      <c r="F577" s="1">
        <v>3</v>
      </c>
      <c r="G577" s="1">
        <v>1</v>
      </c>
      <c r="H577" s="1">
        <v>7</v>
      </c>
      <c r="I577" s="1">
        <v>0.9</v>
      </c>
      <c r="J577" s="1">
        <v>0.75</v>
      </c>
      <c r="K577" s="1">
        <v>0.818181818181818</v>
      </c>
      <c r="L577" s="1">
        <v>0.3</v>
      </c>
      <c r="M577" s="1">
        <v>0.6</v>
      </c>
      <c r="N577" s="1">
        <v>0.8</v>
      </c>
    </row>
    <row r="578" s="1" customFormat="1" spans="1:14">
      <c r="A578" s="7">
        <v>649</v>
      </c>
      <c r="B578" s="1">
        <v>649</v>
      </c>
      <c r="C578" s="1">
        <v>0.629882454872131</v>
      </c>
      <c r="D578" s="1">
        <v>0.099945068359375</v>
      </c>
      <c r="E578" s="1">
        <v>8</v>
      </c>
      <c r="F578" s="1">
        <v>6</v>
      </c>
      <c r="G578" s="1">
        <v>2</v>
      </c>
      <c r="H578" s="1">
        <v>4</v>
      </c>
      <c r="I578" s="1">
        <v>0.8</v>
      </c>
      <c r="J578" s="1">
        <v>0.571428571428572</v>
      </c>
      <c r="K578" s="1">
        <v>0.666666666666667</v>
      </c>
      <c r="L578" s="1">
        <v>0.6</v>
      </c>
      <c r="M578" s="1">
        <v>0.2</v>
      </c>
      <c r="N578" s="1">
        <v>0.6</v>
      </c>
    </row>
    <row r="579" s="1" customFormat="1" spans="1:14">
      <c r="A579" s="7">
        <v>393</v>
      </c>
      <c r="B579" s="1">
        <v>393</v>
      </c>
      <c r="C579" s="1">
        <v>0.630184412002563</v>
      </c>
      <c r="D579" s="1">
        <v>0.0430662631988525</v>
      </c>
      <c r="E579" s="1">
        <v>9</v>
      </c>
      <c r="F579" s="1">
        <v>5</v>
      </c>
      <c r="G579" s="1">
        <v>1</v>
      </c>
      <c r="H579" s="1">
        <v>5</v>
      </c>
      <c r="I579" s="1">
        <v>0.9</v>
      </c>
      <c r="J579" s="1">
        <v>0.642857142857143</v>
      </c>
      <c r="K579" s="1">
        <v>0.75</v>
      </c>
      <c r="L579" s="1">
        <v>0.5</v>
      </c>
      <c r="M579" s="1">
        <v>0.4</v>
      </c>
      <c r="N579" s="1">
        <v>0.7</v>
      </c>
    </row>
    <row r="580" s="1" customFormat="1" spans="1:14">
      <c r="A580" s="7">
        <v>983</v>
      </c>
      <c r="B580" s="1">
        <v>983</v>
      </c>
      <c r="C580" s="1">
        <v>0.630730509757996</v>
      </c>
      <c r="D580" s="1">
        <v>0.192117929458618</v>
      </c>
      <c r="E580" s="1">
        <v>8</v>
      </c>
      <c r="F580" s="1">
        <v>6</v>
      </c>
      <c r="G580" s="1">
        <v>2</v>
      </c>
      <c r="H580" s="1">
        <v>4</v>
      </c>
      <c r="I580" s="1">
        <v>0.8</v>
      </c>
      <c r="J580" s="1">
        <v>0.571428571428572</v>
      </c>
      <c r="K580" s="1">
        <v>0.666666666666667</v>
      </c>
      <c r="L580" s="1">
        <v>0.6</v>
      </c>
      <c r="M580" s="1">
        <v>0.2</v>
      </c>
      <c r="N580" s="1">
        <v>0.6</v>
      </c>
    </row>
    <row r="581" s="1" customFormat="1" spans="1:14">
      <c r="A581" s="7">
        <v>851</v>
      </c>
      <c r="B581" s="1">
        <v>851</v>
      </c>
      <c r="C581" s="1">
        <v>0.631047129631042</v>
      </c>
      <c r="D581" s="1">
        <v>0.0799742937088013</v>
      </c>
      <c r="E581" s="1">
        <v>8</v>
      </c>
      <c r="F581" s="1">
        <v>6</v>
      </c>
      <c r="G581" s="1">
        <v>2</v>
      </c>
      <c r="H581" s="1">
        <v>4</v>
      </c>
      <c r="I581" s="1">
        <v>0.8</v>
      </c>
      <c r="J581" s="1">
        <v>0.571428571428572</v>
      </c>
      <c r="K581" s="1">
        <v>0.666666666666667</v>
      </c>
      <c r="L581" s="1">
        <v>0.6</v>
      </c>
      <c r="M581" s="1">
        <v>0.2</v>
      </c>
      <c r="N581" s="1">
        <v>0.6</v>
      </c>
    </row>
    <row r="582" s="1" customFormat="1" spans="1:14">
      <c r="A582" s="7">
        <v>608</v>
      </c>
      <c r="B582" s="1">
        <v>608</v>
      </c>
      <c r="C582" s="1">
        <v>0.631119728088379</v>
      </c>
      <c r="D582" s="1">
        <v>0.143791317939758</v>
      </c>
      <c r="E582" s="1">
        <v>8</v>
      </c>
      <c r="F582" s="1">
        <v>7</v>
      </c>
      <c r="G582" s="1">
        <v>2</v>
      </c>
      <c r="H582" s="1">
        <v>3</v>
      </c>
      <c r="I582" s="1">
        <v>0.8</v>
      </c>
      <c r="J582" s="1">
        <v>0.533333333333333</v>
      </c>
      <c r="K582" s="1">
        <v>0.64</v>
      </c>
      <c r="L582" s="1">
        <v>0.7</v>
      </c>
      <c r="M582" s="1">
        <v>0.1</v>
      </c>
      <c r="N582" s="1">
        <v>0.55</v>
      </c>
    </row>
    <row r="583" s="1" customFormat="1" spans="1:14">
      <c r="A583" s="7">
        <v>162</v>
      </c>
      <c r="B583" s="1">
        <v>162</v>
      </c>
      <c r="C583" s="1">
        <v>0.631526350975037</v>
      </c>
      <c r="D583" s="1">
        <v>0.0946046113967896</v>
      </c>
      <c r="E583" s="1">
        <v>7</v>
      </c>
      <c r="F583" s="1">
        <v>6</v>
      </c>
      <c r="G583" s="1">
        <v>3</v>
      </c>
      <c r="H583" s="1">
        <v>4</v>
      </c>
      <c r="I583" s="1">
        <v>0.7</v>
      </c>
      <c r="J583" s="1">
        <v>0.538461538461539</v>
      </c>
      <c r="K583" s="1">
        <v>0.608695652173913</v>
      </c>
      <c r="L583" s="1">
        <v>0.6</v>
      </c>
      <c r="M583" s="1">
        <v>0.1</v>
      </c>
      <c r="N583" s="1">
        <v>0.55</v>
      </c>
    </row>
    <row r="584" s="1" customFormat="1" spans="1:14">
      <c r="A584" s="7">
        <v>249</v>
      </c>
      <c r="B584" s="1">
        <v>249</v>
      </c>
      <c r="C584" s="1">
        <v>0.631833672523499</v>
      </c>
      <c r="D584" s="1">
        <v>0.211252689361572</v>
      </c>
      <c r="E584" s="1">
        <v>8</v>
      </c>
      <c r="F584" s="1">
        <v>4</v>
      </c>
      <c r="G584" s="1">
        <v>2</v>
      </c>
      <c r="H584" s="1">
        <v>6</v>
      </c>
      <c r="I584" s="1">
        <v>0.8</v>
      </c>
      <c r="J584" s="1">
        <v>0.666666666666667</v>
      </c>
      <c r="K584" s="1">
        <v>0.727272727272727</v>
      </c>
      <c r="L584" s="1">
        <v>0.4</v>
      </c>
      <c r="M584" s="1">
        <v>0.4</v>
      </c>
      <c r="N584" s="1">
        <v>0.7</v>
      </c>
    </row>
    <row r="585" s="1" customFormat="1" spans="1:14">
      <c r="A585" s="7">
        <v>786</v>
      </c>
      <c r="B585" s="1">
        <v>786</v>
      </c>
      <c r="C585" s="1">
        <v>0.632263660430908</v>
      </c>
      <c r="D585" s="1">
        <v>0.0887371301651001</v>
      </c>
      <c r="E585" s="1">
        <v>9</v>
      </c>
      <c r="F585" s="1">
        <v>5</v>
      </c>
      <c r="G585" s="1">
        <v>1</v>
      </c>
      <c r="H585" s="1">
        <v>5</v>
      </c>
      <c r="I585" s="1">
        <v>0.9</v>
      </c>
      <c r="J585" s="1">
        <v>0.642857142857143</v>
      </c>
      <c r="K585" s="1">
        <v>0.75</v>
      </c>
      <c r="L585" s="1">
        <v>0.5</v>
      </c>
      <c r="M585" s="1">
        <v>0.4</v>
      </c>
      <c r="N585" s="1">
        <v>0.7</v>
      </c>
    </row>
    <row r="586" s="1" customFormat="1" spans="1:14">
      <c r="A586" s="7">
        <v>661</v>
      </c>
      <c r="B586" s="1">
        <v>661</v>
      </c>
      <c r="C586" s="1">
        <v>0.632424592971802</v>
      </c>
      <c r="D586" s="1">
        <v>0.116308331489563</v>
      </c>
      <c r="E586" s="1">
        <v>10</v>
      </c>
      <c r="F586" s="1">
        <v>6</v>
      </c>
      <c r="G586" s="1">
        <v>0</v>
      </c>
      <c r="H586" s="1">
        <v>4</v>
      </c>
      <c r="I586" s="1">
        <v>1</v>
      </c>
      <c r="J586" s="1">
        <v>0.625</v>
      </c>
      <c r="K586" s="1">
        <v>0.769230769230769</v>
      </c>
      <c r="L586" s="1">
        <v>0.6</v>
      </c>
      <c r="M586" s="1">
        <v>0.4</v>
      </c>
      <c r="N586" s="1">
        <v>0.7</v>
      </c>
    </row>
    <row r="587" s="1" customFormat="1" spans="1:14">
      <c r="A587" s="7">
        <v>623</v>
      </c>
      <c r="B587" s="1">
        <v>623</v>
      </c>
      <c r="C587" s="1">
        <v>0.632972717285156</v>
      </c>
      <c r="D587" s="1">
        <v>0.181615591049194</v>
      </c>
      <c r="E587" s="1">
        <v>9</v>
      </c>
      <c r="F587" s="1">
        <v>5</v>
      </c>
      <c r="G587" s="1">
        <v>1</v>
      </c>
      <c r="H587" s="1">
        <v>5</v>
      </c>
      <c r="I587" s="1">
        <v>0.9</v>
      </c>
      <c r="J587" s="1">
        <v>0.642857142857143</v>
      </c>
      <c r="K587" s="1">
        <v>0.75</v>
      </c>
      <c r="L587" s="1">
        <v>0.5</v>
      </c>
      <c r="M587" s="1">
        <v>0.4</v>
      </c>
      <c r="N587" s="1">
        <v>0.7</v>
      </c>
    </row>
    <row r="588" s="1" customFormat="1" spans="1:14">
      <c r="A588" s="7">
        <v>701</v>
      </c>
      <c r="B588" s="1">
        <v>701</v>
      </c>
      <c r="C588" s="1">
        <v>0.633385896682739</v>
      </c>
      <c r="D588" s="1">
        <v>0.165949463844299</v>
      </c>
      <c r="E588" s="1">
        <v>9</v>
      </c>
      <c r="F588" s="1">
        <v>5</v>
      </c>
      <c r="G588" s="1">
        <v>1</v>
      </c>
      <c r="H588" s="1">
        <v>5</v>
      </c>
      <c r="I588" s="1">
        <v>0.9</v>
      </c>
      <c r="J588" s="1">
        <v>0.642857142857143</v>
      </c>
      <c r="K588" s="1">
        <v>0.75</v>
      </c>
      <c r="L588" s="1">
        <v>0.5</v>
      </c>
      <c r="M588" s="1">
        <v>0.4</v>
      </c>
      <c r="N588" s="1">
        <v>0.7</v>
      </c>
    </row>
    <row r="589" s="1" customFormat="1" spans="1:14">
      <c r="A589" s="7">
        <v>924</v>
      </c>
      <c r="B589" s="1">
        <v>924</v>
      </c>
      <c r="C589" s="1">
        <v>0.633571624755859</v>
      </c>
      <c r="D589" s="1">
        <v>0.109119415283203</v>
      </c>
      <c r="E589" s="1">
        <v>8</v>
      </c>
      <c r="F589" s="1">
        <v>6</v>
      </c>
      <c r="G589" s="1">
        <v>2</v>
      </c>
      <c r="H589" s="1">
        <v>4</v>
      </c>
      <c r="I589" s="1">
        <v>0.8</v>
      </c>
      <c r="J589" s="1">
        <v>0.571428571428572</v>
      </c>
      <c r="K589" s="1">
        <v>0.666666666666667</v>
      </c>
      <c r="L589" s="1">
        <v>0.6</v>
      </c>
      <c r="M589" s="1">
        <v>0.2</v>
      </c>
      <c r="N589" s="1">
        <v>0.6</v>
      </c>
    </row>
    <row r="590" s="1" customFormat="1" spans="1:14">
      <c r="A590" s="7">
        <v>40</v>
      </c>
      <c r="B590" s="1">
        <v>40</v>
      </c>
      <c r="C590" s="1">
        <v>0.634088516235352</v>
      </c>
      <c r="D590" s="1">
        <v>0.209302663803101</v>
      </c>
      <c r="E590" s="1">
        <v>9</v>
      </c>
      <c r="F590" s="1">
        <v>3</v>
      </c>
      <c r="G590" s="1">
        <v>1</v>
      </c>
      <c r="H590" s="1">
        <v>7</v>
      </c>
      <c r="I590" s="1">
        <v>0.9</v>
      </c>
      <c r="J590" s="1">
        <v>0.75</v>
      </c>
      <c r="K590" s="1">
        <v>0.818181818181818</v>
      </c>
      <c r="L590" s="1">
        <v>0.3</v>
      </c>
      <c r="M590" s="1">
        <v>0.6</v>
      </c>
      <c r="N590" s="1">
        <v>0.8</v>
      </c>
    </row>
    <row r="591" s="1" customFormat="1" spans="1:14">
      <c r="A591" s="7">
        <v>766</v>
      </c>
      <c r="B591" s="1">
        <v>766</v>
      </c>
      <c r="C591" s="1">
        <v>0.634321689605713</v>
      </c>
      <c r="D591" s="1">
        <v>0.145667910575867</v>
      </c>
      <c r="E591" s="1">
        <v>9</v>
      </c>
      <c r="F591" s="1">
        <v>5</v>
      </c>
      <c r="G591" s="1">
        <v>1</v>
      </c>
      <c r="H591" s="1">
        <v>5</v>
      </c>
      <c r="I591" s="1">
        <v>0.9</v>
      </c>
      <c r="J591" s="1">
        <v>0.642857142857143</v>
      </c>
      <c r="K591" s="1">
        <v>0.75</v>
      </c>
      <c r="L591" s="1">
        <v>0.5</v>
      </c>
      <c r="M591" s="1">
        <v>0.4</v>
      </c>
      <c r="N591" s="1">
        <v>0.7</v>
      </c>
    </row>
    <row r="592" s="1" customFormat="1" spans="1:14">
      <c r="A592" s="7">
        <v>65</v>
      </c>
      <c r="B592" s="1">
        <v>65</v>
      </c>
      <c r="C592" s="1">
        <v>0.634863018989563</v>
      </c>
      <c r="D592" s="1">
        <v>0.106113433837891</v>
      </c>
      <c r="E592" s="1">
        <v>9</v>
      </c>
      <c r="F592" s="1">
        <v>7</v>
      </c>
      <c r="G592" s="1">
        <v>1</v>
      </c>
      <c r="H592" s="1">
        <v>3</v>
      </c>
      <c r="I592" s="1">
        <v>0.9</v>
      </c>
      <c r="J592" s="1">
        <v>0.5625</v>
      </c>
      <c r="K592" s="1">
        <v>0.692307692307692</v>
      </c>
      <c r="L592" s="1">
        <v>0.7</v>
      </c>
      <c r="M592" s="1">
        <v>0.2</v>
      </c>
      <c r="N592" s="1">
        <v>0.6</v>
      </c>
    </row>
    <row r="593" s="1" customFormat="1" spans="1:14">
      <c r="A593" s="7">
        <v>364</v>
      </c>
      <c r="B593" s="1">
        <v>364</v>
      </c>
      <c r="C593" s="1">
        <v>0.634941577911377</v>
      </c>
      <c r="D593" s="1">
        <v>0.159549355506897</v>
      </c>
      <c r="E593" s="1">
        <v>9</v>
      </c>
      <c r="F593" s="1">
        <v>5</v>
      </c>
      <c r="G593" s="1">
        <v>1</v>
      </c>
      <c r="H593" s="1">
        <v>5</v>
      </c>
      <c r="I593" s="1">
        <v>0.9</v>
      </c>
      <c r="J593" s="1">
        <v>0.642857142857143</v>
      </c>
      <c r="K593" s="1">
        <v>0.75</v>
      </c>
      <c r="L593" s="1">
        <v>0.5</v>
      </c>
      <c r="M593" s="1">
        <v>0.4</v>
      </c>
      <c r="N593" s="1">
        <v>0.7</v>
      </c>
    </row>
    <row r="594" s="1" customFormat="1" spans="1:14">
      <c r="A594" s="7">
        <v>922</v>
      </c>
      <c r="B594" s="1">
        <v>922</v>
      </c>
      <c r="C594" s="1">
        <v>0.635143399238586</v>
      </c>
      <c r="D594" s="1">
        <v>0.125453948974609</v>
      </c>
      <c r="E594" s="1">
        <v>10</v>
      </c>
      <c r="F594" s="1">
        <v>6</v>
      </c>
      <c r="G594" s="1">
        <v>0</v>
      </c>
      <c r="H594" s="1">
        <v>4</v>
      </c>
      <c r="I594" s="1">
        <v>1</v>
      </c>
      <c r="J594" s="1">
        <v>0.625</v>
      </c>
      <c r="K594" s="1">
        <v>0.769230769230769</v>
      </c>
      <c r="L594" s="1">
        <v>0.6</v>
      </c>
      <c r="M594" s="1">
        <v>0.4</v>
      </c>
      <c r="N594" s="1">
        <v>0.7</v>
      </c>
    </row>
    <row r="595" s="1" customFormat="1" spans="1:14">
      <c r="A595" s="7">
        <v>692</v>
      </c>
      <c r="B595" s="1">
        <v>692</v>
      </c>
      <c r="C595" s="1">
        <v>0.635324358940125</v>
      </c>
      <c r="D595" s="1">
        <v>0.0808252096176147</v>
      </c>
      <c r="E595" s="1">
        <v>7</v>
      </c>
      <c r="F595" s="1">
        <v>2</v>
      </c>
      <c r="G595" s="1">
        <v>3</v>
      </c>
      <c r="H595" s="1">
        <v>8</v>
      </c>
      <c r="I595" s="1">
        <v>0.7</v>
      </c>
      <c r="J595" s="1">
        <v>0.777777777777778</v>
      </c>
      <c r="K595" s="1">
        <v>0.736842105263158</v>
      </c>
      <c r="L595" s="1">
        <v>0.2</v>
      </c>
      <c r="M595" s="1">
        <v>0.5</v>
      </c>
      <c r="N595" s="1">
        <v>0.75</v>
      </c>
    </row>
    <row r="596" s="1" customFormat="1" spans="1:14">
      <c r="A596" s="7">
        <v>596</v>
      </c>
      <c r="B596" s="1">
        <v>596</v>
      </c>
      <c r="C596" s="1">
        <v>0.635358214378357</v>
      </c>
      <c r="D596" s="1">
        <v>0.149475455284119</v>
      </c>
      <c r="E596" s="1">
        <v>10</v>
      </c>
      <c r="F596" s="1">
        <v>4</v>
      </c>
      <c r="G596" s="1">
        <v>0</v>
      </c>
      <c r="H596" s="1">
        <v>6</v>
      </c>
      <c r="I596" s="1">
        <v>1</v>
      </c>
      <c r="J596" s="1">
        <v>0.714285714285714</v>
      </c>
      <c r="K596" s="1">
        <v>0.833333333333333</v>
      </c>
      <c r="L596" s="1">
        <v>0.4</v>
      </c>
      <c r="M596" s="1">
        <v>0.6</v>
      </c>
      <c r="N596" s="1">
        <v>0.8</v>
      </c>
    </row>
    <row r="597" s="1" customFormat="1" spans="1:14">
      <c r="A597" s="7">
        <v>974</v>
      </c>
      <c r="B597" s="1">
        <v>974</v>
      </c>
      <c r="C597" s="1">
        <v>0.635421276092529</v>
      </c>
      <c r="D597" s="1">
        <v>0.159266829490662</v>
      </c>
      <c r="E597" s="1">
        <v>6</v>
      </c>
      <c r="F597" s="1">
        <v>2</v>
      </c>
      <c r="G597" s="1">
        <v>4</v>
      </c>
      <c r="H597" s="1">
        <v>8</v>
      </c>
      <c r="I597" s="1">
        <v>0.6</v>
      </c>
      <c r="J597" s="1">
        <v>0.75</v>
      </c>
      <c r="K597" s="1">
        <v>0.666666666666667</v>
      </c>
      <c r="L597" s="1">
        <v>0.2</v>
      </c>
      <c r="M597" s="1">
        <v>0.4</v>
      </c>
      <c r="N597" s="1">
        <v>0.7</v>
      </c>
    </row>
    <row r="598" s="1" customFormat="1" spans="1:14">
      <c r="A598" s="7">
        <v>977</v>
      </c>
      <c r="B598" s="1">
        <v>977</v>
      </c>
      <c r="C598" s="1">
        <v>0.635453104972839</v>
      </c>
      <c r="D598" s="1">
        <v>0.185323357582092</v>
      </c>
      <c r="E598" s="1">
        <v>7</v>
      </c>
      <c r="F598" s="1">
        <v>6</v>
      </c>
      <c r="G598" s="1">
        <v>3</v>
      </c>
      <c r="H598" s="1">
        <v>4</v>
      </c>
      <c r="I598" s="1">
        <v>0.7</v>
      </c>
      <c r="J598" s="1">
        <v>0.538461538461539</v>
      </c>
      <c r="K598" s="1">
        <v>0.608695652173913</v>
      </c>
      <c r="L598" s="1">
        <v>0.6</v>
      </c>
      <c r="M598" s="1">
        <v>0.1</v>
      </c>
      <c r="N598" s="1">
        <v>0.55</v>
      </c>
    </row>
    <row r="599" s="1" customFormat="1" spans="1:14">
      <c r="A599" s="7">
        <v>741</v>
      </c>
      <c r="B599" s="1">
        <v>741</v>
      </c>
      <c r="C599" s="1">
        <v>0.636011719703674</v>
      </c>
      <c r="D599" s="1">
        <v>0.135664343833923</v>
      </c>
      <c r="E599" s="1">
        <v>8</v>
      </c>
      <c r="F599" s="1">
        <v>4</v>
      </c>
      <c r="G599" s="1">
        <v>2</v>
      </c>
      <c r="H599" s="1">
        <v>6</v>
      </c>
      <c r="I599" s="1">
        <v>0.8</v>
      </c>
      <c r="J599" s="1">
        <v>0.666666666666667</v>
      </c>
      <c r="K599" s="1">
        <v>0.727272727272727</v>
      </c>
      <c r="L599" s="1">
        <v>0.4</v>
      </c>
      <c r="M599" s="1">
        <v>0.4</v>
      </c>
      <c r="N599" s="1">
        <v>0.7</v>
      </c>
    </row>
    <row r="600" s="1" customFormat="1" spans="1:14">
      <c r="A600" s="7">
        <v>264</v>
      </c>
      <c r="B600" s="1">
        <v>264</v>
      </c>
      <c r="C600" s="1">
        <v>0.63611888885498</v>
      </c>
      <c r="D600" s="1">
        <v>0.142189264297485</v>
      </c>
      <c r="E600" s="1">
        <v>9</v>
      </c>
      <c r="F600" s="1">
        <v>7</v>
      </c>
      <c r="G600" s="1">
        <v>1</v>
      </c>
      <c r="H600" s="1">
        <v>3</v>
      </c>
      <c r="I600" s="1">
        <v>0.9</v>
      </c>
      <c r="J600" s="1">
        <v>0.5625</v>
      </c>
      <c r="K600" s="1">
        <v>0.692307692307692</v>
      </c>
      <c r="L600" s="1">
        <v>0.7</v>
      </c>
      <c r="M600" s="1">
        <v>0.2</v>
      </c>
      <c r="N600" s="1">
        <v>0.6</v>
      </c>
    </row>
    <row r="601" s="1" customFormat="1" spans="1:14">
      <c r="A601" s="7">
        <v>315</v>
      </c>
      <c r="B601" s="1">
        <v>315</v>
      </c>
      <c r="C601" s="1">
        <v>0.636222958564758</v>
      </c>
      <c r="D601" s="1">
        <v>0.115401387214661</v>
      </c>
      <c r="E601" s="1">
        <v>8</v>
      </c>
      <c r="F601" s="1">
        <v>6</v>
      </c>
      <c r="G601" s="1">
        <v>2</v>
      </c>
      <c r="H601" s="1">
        <v>4</v>
      </c>
      <c r="I601" s="1">
        <v>0.8</v>
      </c>
      <c r="J601" s="1">
        <v>0.571428571428572</v>
      </c>
      <c r="K601" s="1">
        <v>0.666666666666667</v>
      </c>
      <c r="L601" s="1">
        <v>0.6</v>
      </c>
      <c r="M601" s="1">
        <v>0.2</v>
      </c>
      <c r="N601" s="1">
        <v>0.6</v>
      </c>
    </row>
    <row r="602" s="1" customFormat="1" spans="1:14">
      <c r="A602" s="7">
        <v>112</v>
      </c>
      <c r="B602" s="1">
        <v>112</v>
      </c>
      <c r="C602" s="1">
        <v>0.636764287948608</v>
      </c>
      <c r="D602" s="1">
        <v>0.06131911277771</v>
      </c>
      <c r="E602" s="1">
        <v>6</v>
      </c>
      <c r="F602" s="1">
        <v>3</v>
      </c>
      <c r="G602" s="1">
        <v>4</v>
      </c>
      <c r="H602" s="1">
        <v>7</v>
      </c>
      <c r="I602" s="1">
        <v>0.6</v>
      </c>
      <c r="J602" s="1">
        <v>0.666666666666667</v>
      </c>
      <c r="K602" s="1">
        <v>0.631578947368421</v>
      </c>
      <c r="L602" s="1">
        <v>0.3</v>
      </c>
      <c r="M602" s="1">
        <v>0.3</v>
      </c>
      <c r="N602" s="1">
        <v>0.65</v>
      </c>
    </row>
    <row r="603" s="1" customFormat="1" spans="1:14">
      <c r="A603" s="7">
        <v>590</v>
      </c>
      <c r="B603" s="1">
        <v>590</v>
      </c>
      <c r="C603" s="1">
        <v>0.636844515800476</v>
      </c>
      <c r="D603" s="1">
        <v>0.119765281677246</v>
      </c>
      <c r="E603" s="1">
        <v>7</v>
      </c>
      <c r="F603" s="1">
        <v>5</v>
      </c>
      <c r="G603" s="1">
        <v>3</v>
      </c>
      <c r="H603" s="1">
        <v>5</v>
      </c>
      <c r="I603" s="1">
        <v>0.7</v>
      </c>
      <c r="J603" s="1">
        <v>0.583333333333333</v>
      </c>
      <c r="K603" s="1">
        <v>0.636363636363636</v>
      </c>
      <c r="L603" s="1">
        <v>0.5</v>
      </c>
      <c r="M603" s="1">
        <v>0.2</v>
      </c>
      <c r="N603" s="1">
        <v>0.6</v>
      </c>
    </row>
    <row r="604" s="1" customFormat="1" spans="1:14">
      <c r="A604" s="7">
        <v>314</v>
      </c>
      <c r="B604" s="1">
        <v>314</v>
      </c>
      <c r="C604" s="1">
        <v>0.637020587921143</v>
      </c>
      <c r="D604" s="1">
        <v>0.0749835968017578</v>
      </c>
      <c r="E604" s="1">
        <v>8</v>
      </c>
      <c r="F604" s="1">
        <v>6</v>
      </c>
      <c r="G604" s="1">
        <v>2</v>
      </c>
      <c r="H604" s="1">
        <v>4</v>
      </c>
      <c r="I604" s="1">
        <v>0.8</v>
      </c>
      <c r="J604" s="1">
        <v>0.571428571428572</v>
      </c>
      <c r="K604" s="1">
        <v>0.666666666666667</v>
      </c>
      <c r="L604" s="1">
        <v>0.6</v>
      </c>
      <c r="M604" s="1">
        <v>0.2</v>
      </c>
      <c r="N604" s="1">
        <v>0.6</v>
      </c>
    </row>
    <row r="605" s="1" customFormat="1" spans="1:14">
      <c r="A605" s="7">
        <v>718</v>
      </c>
      <c r="B605" s="1">
        <v>718</v>
      </c>
      <c r="C605" s="1">
        <v>0.637364506721497</v>
      </c>
      <c r="D605" s="1">
        <v>0.111701250076294</v>
      </c>
      <c r="E605" s="1">
        <v>8</v>
      </c>
      <c r="F605" s="1">
        <v>6</v>
      </c>
      <c r="G605" s="1">
        <v>2</v>
      </c>
      <c r="H605" s="1">
        <v>4</v>
      </c>
      <c r="I605" s="1">
        <v>0.8</v>
      </c>
      <c r="J605" s="1">
        <v>0.571428571428572</v>
      </c>
      <c r="K605" s="1">
        <v>0.666666666666667</v>
      </c>
      <c r="L605" s="1">
        <v>0.6</v>
      </c>
      <c r="M605" s="1">
        <v>0.2</v>
      </c>
      <c r="N605" s="1">
        <v>0.6</v>
      </c>
    </row>
    <row r="606" s="1" customFormat="1" spans="1:14">
      <c r="A606" s="7">
        <v>733</v>
      </c>
      <c r="B606" s="1">
        <v>733</v>
      </c>
      <c r="C606" s="1">
        <v>0.637650489807129</v>
      </c>
      <c r="D606" s="1">
        <v>0.121937870979309</v>
      </c>
      <c r="E606" s="1">
        <v>7</v>
      </c>
      <c r="F606" s="1">
        <v>5</v>
      </c>
      <c r="G606" s="1">
        <v>3</v>
      </c>
      <c r="H606" s="1">
        <v>5</v>
      </c>
      <c r="I606" s="1">
        <v>0.7</v>
      </c>
      <c r="J606" s="1">
        <v>0.583333333333333</v>
      </c>
      <c r="K606" s="1">
        <v>0.636363636363636</v>
      </c>
      <c r="L606" s="1">
        <v>0.5</v>
      </c>
      <c r="M606" s="1">
        <v>0.2</v>
      </c>
      <c r="N606" s="1">
        <v>0.6</v>
      </c>
    </row>
    <row r="607" s="1" customFormat="1" spans="1:14">
      <c r="A607" s="7">
        <v>482</v>
      </c>
      <c r="B607" s="1">
        <v>482</v>
      </c>
      <c r="C607" s="1">
        <v>0.637654423713684</v>
      </c>
      <c r="D607" s="1">
        <v>0.109358310699463</v>
      </c>
      <c r="E607" s="1">
        <v>7</v>
      </c>
      <c r="F607" s="1">
        <v>6</v>
      </c>
      <c r="G607" s="1">
        <v>3</v>
      </c>
      <c r="H607" s="1">
        <v>4</v>
      </c>
      <c r="I607" s="1">
        <v>0.7</v>
      </c>
      <c r="J607" s="1">
        <v>0.538461538461539</v>
      </c>
      <c r="K607" s="1">
        <v>0.608695652173913</v>
      </c>
      <c r="L607" s="1">
        <v>0.6</v>
      </c>
      <c r="M607" s="1">
        <v>0.1</v>
      </c>
      <c r="N607" s="1">
        <v>0.55</v>
      </c>
    </row>
    <row r="608" s="1" customFormat="1" spans="1:14">
      <c r="A608" s="7">
        <v>614</v>
      </c>
      <c r="B608" s="1">
        <v>614</v>
      </c>
      <c r="C608" s="1">
        <v>0.637744069099426</v>
      </c>
      <c r="D608" s="1">
        <v>0.0352884531021118</v>
      </c>
      <c r="E608" s="1">
        <v>9</v>
      </c>
      <c r="F608" s="1">
        <v>4</v>
      </c>
      <c r="G608" s="1">
        <v>1</v>
      </c>
      <c r="H608" s="1">
        <v>6</v>
      </c>
      <c r="I608" s="1">
        <v>0.9</v>
      </c>
      <c r="J608" s="1">
        <v>0.692307692307692</v>
      </c>
      <c r="K608" s="1">
        <v>0.782608695652174</v>
      </c>
      <c r="L608" s="1">
        <v>0.4</v>
      </c>
      <c r="M608" s="1">
        <v>0.5</v>
      </c>
      <c r="N608" s="1">
        <v>0.75</v>
      </c>
    </row>
    <row r="609" s="1" customFormat="1" spans="1:14">
      <c r="A609" s="7">
        <v>183</v>
      </c>
      <c r="B609" s="1">
        <v>183</v>
      </c>
      <c r="C609" s="1">
        <v>0.638206124305725</v>
      </c>
      <c r="D609" s="1">
        <v>0.0873420238494873</v>
      </c>
      <c r="E609" s="1">
        <v>9</v>
      </c>
      <c r="F609" s="1">
        <v>8</v>
      </c>
      <c r="G609" s="1">
        <v>1</v>
      </c>
      <c r="H609" s="1">
        <v>2</v>
      </c>
      <c r="I609" s="1">
        <v>0.9</v>
      </c>
      <c r="J609" s="1">
        <v>0.529411764705882</v>
      </c>
      <c r="K609" s="1">
        <v>0.666666666666667</v>
      </c>
      <c r="L609" s="1">
        <v>0.8</v>
      </c>
      <c r="M609" s="1">
        <v>0.1</v>
      </c>
      <c r="N609" s="1">
        <v>0.55</v>
      </c>
    </row>
    <row r="610" s="1" customFormat="1" spans="1:14">
      <c r="A610" s="7">
        <v>177</v>
      </c>
      <c r="B610" s="1">
        <v>177</v>
      </c>
      <c r="C610" s="1">
        <v>0.638422250747681</v>
      </c>
      <c r="D610" s="1">
        <v>0.112331390380859</v>
      </c>
      <c r="E610" s="1">
        <v>8</v>
      </c>
      <c r="F610" s="1">
        <v>7</v>
      </c>
      <c r="G610" s="1">
        <v>2</v>
      </c>
      <c r="H610" s="1">
        <v>3</v>
      </c>
      <c r="I610" s="1">
        <v>0.8</v>
      </c>
      <c r="J610" s="1">
        <v>0.533333333333333</v>
      </c>
      <c r="K610" s="1">
        <v>0.64</v>
      </c>
      <c r="L610" s="1">
        <v>0.7</v>
      </c>
      <c r="M610" s="1">
        <v>0.1</v>
      </c>
      <c r="N610" s="1">
        <v>0.55</v>
      </c>
    </row>
    <row r="611" s="1" customFormat="1" spans="1:14">
      <c r="A611" s="7">
        <v>647</v>
      </c>
      <c r="B611" s="1">
        <v>647</v>
      </c>
      <c r="C611" s="1">
        <v>0.639011383056641</v>
      </c>
      <c r="D611" s="1">
        <v>0.0592365264892578</v>
      </c>
      <c r="E611" s="1">
        <v>8</v>
      </c>
      <c r="F611" s="1">
        <v>5</v>
      </c>
      <c r="G611" s="1">
        <v>2</v>
      </c>
      <c r="H611" s="1">
        <v>5</v>
      </c>
      <c r="I611" s="1">
        <v>0.8</v>
      </c>
      <c r="J611" s="1">
        <v>0.615384615384615</v>
      </c>
      <c r="K611" s="1">
        <v>0.695652173913043</v>
      </c>
      <c r="L611" s="1">
        <v>0.5</v>
      </c>
      <c r="M611" s="1">
        <v>0.3</v>
      </c>
      <c r="N611" s="1">
        <v>0.65</v>
      </c>
    </row>
    <row r="612" s="1" customFormat="1" spans="1:14">
      <c r="A612" s="7">
        <v>455</v>
      </c>
      <c r="B612" s="1">
        <v>455</v>
      </c>
      <c r="C612" s="1">
        <v>0.639048933982849</v>
      </c>
      <c r="D612" s="1">
        <v>0.147649884223938</v>
      </c>
      <c r="E612" s="1">
        <v>7</v>
      </c>
      <c r="F612" s="1">
        <v>4</v>
      </c>
      <c r="G612" s="1">
        <v>3</v>
      </c>
      <c r="H612" s="1">
        <v>6</v>
      </c>
      <c r="I612" s="1">
        <v>0.7</v>
      </c>
      <c r="J612" s="1">
        <v>0.636363636363636</v>
      </c>
      <c r="K612" s="1">
        <v>0.666666666666667</v>
      </c>
      <c r="L612" s="1">
        <v>0.4</v>
      </c>
      <c r="M612" s="1">
        <v>0.3</v>
      </c>
      <c r="N612" s="1">
        <v>0.65</v>
      </c>
    </row>
    <row r="613" s="1" customFormat="1" spans="1:14">
      <c r="A613" s="7">
        <v>310</v>
      </c>
      <c r="B613" s="1">
        <v>310</v>
      </c>
      <c r="C613" s="1">
        <v>0.639211773872375</v>
      </c>
      <c r="D613" s="1">
        <v>0.0540398359298706</v>
      </c>
      <c r="E613" s="1">
        <v>10</v>
      </c>
      <c r="F613" s="1">
        <v>7</v>
      </c>
      <c r="G613" s="1">
        <v>0</v>
      </c>
      <c r="H613" s="1">
        <v>3</v>
      </c>
      <c r="I613" s="1">
        <v>1</v>
      </c>
      <c r="J613" s="1">
        <v>0.588235294117647</v>
      </c>
      <c r="K613" s="1">
        <v>0.740740740740741</v>
      </c>
      <c r="L613" s="1">
        <v>0.7</v>
      </c>
      <c r="M613" s="1">
        <v>0.3</v>
      </c>
      <c r="N613" s="1">
        <v>0.65</v>
      </c>
    </row>
    <row r="614" s="1" customFormat="1" spans="1:14">
      <c r="A614" s="7">
        <v>387</v>
      </c>
      <c r="B614" s="1">
        <v>387</v>
      </c>
      <c r="C614" s="1">
        <v>0.639323949813843</v>
      </c>
      <c r="D614" s="1">
        <v>0.139340281486511</v>
      </c>
      <c r="E614" s="1">
        <v>9</v>
      </c>
      <c r="F614" s="1">
        <v>4</v>
      </c>
      <c r="G614" s="1">
        <v>1</v>
      </c>
      <c r="H614" s="1">
        <v>6</v>
      </c>
      <c r="I614" s="1">
        <v>0.9</v>
      </c>
      <c r="J614" s="1">
        <v>0.692307692307692</v>
      </c>
      <c r="K614" s="1">
        <v>0.782608695652174</v>
      </c>
      <c r="L614" s="1">
        <v>0.4</v>
      </c>
      <c r="M614" s="1">
        <v>0.5</v>
      </c>
      <c r="N614" s="1">
        <v>0.75</v>
      </c>
    </row>
    <row r="615" s="1" customFormat="1" spans="1:14">
      <c r="A615" s="7">
        <v>503</v>
      </c>
      <c r="B615" s="1">
        <v>503</v>
      </c>
      <c r="C615" s="1">
        <v>0.639883041381836</v>
      </c>
      <c r="D615" s="1">
        <v>0.164122939109802</v>
      </c>
      <c r="E615" s="1">
        <v>9</v>
      </c>
      <c r="F615" s="1">
        <v>2</v>
      </c>
      <c r="G615" s="1">
        <v>1</v>
      </c>
      <c r="H615" s="1">
        <v>8</v>
      </c>
      <c r="I615" s="1">
        <v>0.9</v>
      </c>
      <c r="J615" s="1">
        <v>0.818181818181818</v>
      </c>
      <c r="K615" s="1">
        <v>0.857142857142857</v>
      </c>
      <c r="L615" s="1">
        <v>0.2</v>
      </c>
      <c r="M615" s="1">
        <v>0.7</v>
      </c>
      <c r="N615" s="1">
        <v>0.85</v>
      </c>
    </row>
    <row r="616" s="1" customFormat="1" spans="1:14">
      <c r="A616" s="7">
        <v>237</v>
      </c>
      <c r="B616" s="1">
        <v>237</v>
      </c>
      <c r="C616" s="1">
        <v>0.640653610229492</v>
      </c>
      <c r="D616" s="1">
        <v>0.0327328443527222</v>
      </c>
      <c r="E616" s="1">
        <v>9</v>
      </c>
      <c r="F616" s="1">
        <v>4</v>
      </c>
      <c r="G616" s="1">
        <v>1</v>
      </c>
      <c r="H616" s="1">
        <v>6</v>
      </c>
      <c r="I616" s="1">
        <v>0.9</v>
      </c>
      <c r="J616" s="1">
        <v>0.692307692307692</v>
      </c>
      <c r="K616" s="1">
        <v>0.782608695652174</v>
      </c>
      <c r="L616" s="1">
        <v>0.4</v>
      </c>
      <c r="M616" s="1">
        <v>0.5</v>
      </c>
      <c r="N616" s="1">
        <v>0.75</v>
      </c>
    </row>
    <row r="617" s="1" customFormat="1" spans="1:14">
      <c r="A617" s="7">
        <v>168</v>
      </c>
      <c r="B617" s="1">
        <v>168</v>
      </c>
      <c r="C617" s="1">
        <v>0.641752004623413</v>
      </c>
      <c r="D617" s="1">
        <v>0.147628545761108</v>
      </c>
      <c r="E617" s="1">
        <v>9</v>
      </c>
      <c r="F617" s="1">
        <v>6</v>
      </c>
      <c r="G617" s="1">
        <v>1</v>
      </c>
      <c r="H617" s="1">
        <v>4</v>
      </c>
      <c r="I617" s="1">
        <v>0.9</v>
      </c>
      <c r="J617" s="1">
        <v>0.6</v>
      </c>
      <c r="K617" s="1">
        <v>0.72</v>
      </c>
      <c r="L617" s="1">
        <v>0.6</v>
      </c>
      <c r="M617" s="1">
        <v>0.3</v>
      </c>
      <c r="N617" s="1">
        <v>0.65</v>
      </c>
    </row>
    <row r="618" s="1" customFormat="1" spans="1:14">
      <c r="A618" s="7">
        <v>658</v>
      </c>
      <c r="B618" s="1">
        <v>658</v>
      </c>
      <c r="C618" s="1">
        <v>0.642444252967834</v>
      </c>
      <c r="D618" s="1">
        <v>0.140411376953125</v>
      </c>
      <c r="E618" s="1">
        <v>10</v>
      </c>
      <c r="F618" s="1">
        <v>6</v>
      </c>
      <c r="G618" s="1">
        <v>0</v>
      </c>
      <c r="H618" s="1">
        <v>4</v>
      </c>
      <c r="I618" s="1">
        <v>1</v>
      </c>
      <c r="J618" s="1">
        <v>0.625</v>
      </c>
      <c r="K618" s="1">
        <v>0.769230769230769</v>
      </c>
      <c r="L618" s="1">
        <v>0.6</v>
      </c>
      <c r="M618" s="1">
        <v>0.4</v>
      </c>
      <c r="N618" s="1">
        <v>0.7</v>
      </c>
    </row>
    <row r="619" s="1" customFormat="1" spans="1:14">
      <c r="A619" s="7">
        <v>822</v>
      </c>
      <c r="B619" s="1">
        <v>822</v>
      </c>
      <c r="C619" s="1">
        <v>0.642514944076538</v>
      </c>
      <c r="D619" s="1">
        <v>0.101868748664856</v>
      </c>
      <c r="E619" s="1">
        <v>10</v>
      </c>
      <c r="F619" s="1">
        <v>3</v>
      </c>
      <c r="G619" s="1">
        <v>0</v>
      </c>
      <c r="H619" s="1">
        <v>7</v>
      </c>
      <c r="I619" s="1">
        <v>1</v>
      </c>
      <c r="J619" s="1">
        <v>0.769230769230769</v>
      </c>
      <c r="K619" s="1">
        <v>0.869565217391304</v>
      </c>
      <c r="L619" s="1">
        <v>0.3</v>
      </c>
      <c r="M619" s="1">
        <v>0.7</v>
      </c>
      <c r="N619" s="1">
        <v>0.85</v>
      </c>
    </row>
    <row r="620" s="1" customFormat="1" spans="1:14">
      <c r="A620" s="7">
        <v>411</v>
      </c>
      <c r="B620" s="1">
        <v>411</v>
      </c>
      <c r="C620" s="1">
        <v>0.642556667327881</v>
      </c>
      <c r="D620" s="1">
        <v>0.106202840805054</v>
      </c>
      <c r="E620" s="1">
        <v>9</v>
      </c>
      <c r="F620" s="1">
        <v>4</v>
      </c>
      <c r="G620" s="1">
        <v>1</v>
      </c>
      <c r="H620" s="1">
        <v>6</v>
      </c>
      <c r="I620" s="1">
        <v>0.9</v>
      </c>
      <c r="J620" s="1">
        <v>0.692307692307692</v>
      </c>
      <c r="K620" s="1">
        <v>0.782608695652174</v>
      </c>
      <c r="L620" s="1">
        <v>0.4</v>
      </c>
      <c r="M620" s="1">
        <v>0.5</v>
      </c>
      <c r="N620" s="1">
        <v>0.75</v>
      </c>
    </row>
    <row r="621" s="1" customFormat="1" spans="1:14">
      <c r="A621" s="7">
        <v>368</v>
      </c>
      <c r="B621" s="1">
        <v>368</v>
      </c>
      <c r="C621" s="1">
        <v>0.64323902130127</v>
      </c>
      <c r="D621" s="1">
        <v>0.127977132797241</v>
      </c>
      <c r="E621" s="1">
        <v>7</v>
      </c>
      <c r="F621" s="1">
        <v>5</v>
      </c>
      <c r="G621" s="1">
        <v>3</v>
      </c>
      <c r="H621" s="1">
        <v>5</v>
      </c>
      <c r="I621" s="1">
        <v>0.7</v>
      </c>
      <c r="J621" s="1">
        <v>0.583333333333333</v>
      </c>
      <c r="K621" s="1">
        <v>0.636363636363636</v>
      </c>
      <c r="L621" s="1">
        <v>0.5</v>
      </c>
      <c r="M621" s="1">
        <v>0.2</v>
      </c>
      <c r="N621" s="1">
        <v>0.6</v>
      </c>
    </row>
    <row r="622" s="1" customFormat="1" spans="1:14">
      <c r="A622" s="7">
        <v>579</v>
      </c>
      <c r="B622" s="1">
        <v>579</v>
      </c>
      <c r="C622" s="1">
        <v>0.643706798553467</v>
      </c>
      <c r="D622" s="1">
        <v>0.149799346923828</v>
      </c>
      <c r="E622" s="1">
        <v>7</v>
      </c>
      <c r="F622" s="1">
        <v>5</v>
      </c>
      <c r="G622" s="1">
        <v>3</v>
      </c>
      <c r="H622" s="1">
        <v>5</v>
      </c>
      <c r="I622" s="1">
        <v>0.7</v>
      </c>
      <c r="J622" s="1">
        <v>0.583333333333333</v>
      </c>
      <c r="K622" s="1">
        <v>0.636363636363636</v>
      </c>
      <c r="L622" s="1">
        <v>0.5</v>
      </c>
      <c r="M622" s="1">
        <v>0.2</v>
      </c>
      <c r="N622" s="1">
        <v>0.6</v>
      </c>
    </row>
    <row r="623" s="1" customFormat="1" spans="1:14">
      <c r="A623" s="7">
        <v>716</v>
      </c>
      <c r="B623" s="1">
        <v>716</v>
      </c>
      <c r="C623" s="1">
        <v>0.645399928092957</v>
      </c>
      <c r="D623" s="1">
        <v>0.204073429107666</v>
      </c>
      <c r="E623" s="1">
        <v>9</v>
      </c>
      <c r="F623" s="1">
        <v>3</v>
      </c>
      <c r="G623" s="1">
        <v>1</v>
      </c>
      <c r="H623" s="1">
        <v>7</v>
      </c>
      <c r="I623" s="1">
        <v>0.9</v>
      </c>
      <c r="J623" s="1">
        <v>0.75</v>
      </c>
      <c r="K623" s="1">
        <v>0.818181818181818</v>
      </c>
      <c r="L623" s="1">
        <v>0.3</v>
      </c>
      <c r="M623" s="1">
        <v>0.6</v>
      </c>
      <c r="N623" s="1">
        <v>0.8</v>
      </c>
    </row>
    <row r="624" s="1" customFormat="1" spans="1:14">
      <c r="A624" s="7">
        <v>690</v>
      </c>
      <c r="B624" s="1">
        <v>690</v>
      </c>
      <c r="C624" s="1">
        <v>0.645457625389099</v>
      </c>
      <c r="D624" s="1">
        <v>0.102428555488586</v>
      </c>
      <c r="E624" s="1">
        <v>6</v>
      </c>
      <c r="F624" s="1">
        <v>5</v>
      </c>
      <c r="G624" s="1">
        <v>4</v>
      </c>
      <c r="H624" s="1">
        <v>5</v>
      </c>
      <c r="I624" s="1">
        <v>0.6</v>
      </c>
      <c r="J624" s="1">
        <v>0.545454545454545</v>
      </c>
      <c r="K624" s="1">
        <v>0.571428571428571</v>
      </c>
      <c r="L624" s="1">
        <v>0.5</v>
      </c>
      <c r="M624" s="1">
        <v>0.1</v>
      </c>
      <c r="N624" s="1">
        <v>0.55</v>
      </c>
    </row>
    <row r="625" s="1" customFormat="1" spans="1:14">
      <c r="A625" s="7">
        <v>121</v>
      </c>
      <c r="B625" s="1">
        <v>121</v>
      </c>
      <c r="C625" s="1">
        <v>0.645615220069885</v>
      </c>
      <c r="D625" s="1">
        <v>0.133590459823608</v>
      </c>
      <c r="E625" s="1">
        <v>8</v>
      </c>
      <c r="F625" s="1">
        <v>4</v>
      </c>
      <c r="G625" s="1">
        <v>2</v>
      </c>
      <c r="H625" s="1">
        <v>6</v>
      </c>
      <c r="I625" s="1">
        <v>0.8</v>
      </c>
      <c r="J625" s="1">
        <v>0.666666666666667</v>
      </c>
      <c r="K625" s="1">
        <v>0.727272727272727</v>
      </c>
      <c r="L625" s="1">
        <v>0.4</v>
      </c>
      <c r="M625" s="1">
        <v>0.4</v>
      </c>
      <c r="N625" s="1">
        <v>0.7</v>
      </c>
    </row>
    <row r="626" s="1" customFormat="1" spans="1:14">
      <c r="A626" s="7">
        <v>123</v>
      </c>
      <c r="B626" s="1">
        <v>123</v>
      </c>
      <c r="C626" s="1">
        <v>0.64593517780304</v>
      </c>
      <c r="D626" s="1">
        <v>0.242363452911377</v>
      </c>
      <c r="E626" s="1">
        <v>9</v>
      </c>
      <c r="F626" s="1">
        <v>7</v>
      </c>
      <c r="G626" s="1">
        <v>1</v>
      </c>
      <c r="H626" s="1">
        <v>3</v>
      </c>
      <c r="I626" s="1">
        <v>0.9</v>
      </c>
      <c r="J626" s="1">
        <v>0.5625</v>
      </c>
      <c r="K626" s="1">
        <v>0.692307692307692</v>
      </c>
      <c r="L626" s="1">
        <v>0.7</v>
      </c>
      <c r="M626" s="1">
        <v>0.2</v>
      </c>
      <c r="N626" s="1">
        <v>0.6</v>
      </c>
    </row>
    <row r="627" s="1" customFormat="1" spans="1:14">
      <c r="A627" s="7">
        <v>877</v>
      </c>
      <c r="B627" s="1">
        <v>877</v>
      </c>
      <c r="C627" s="1">
        <v>0.646478891372681</v>
      </c>
      <c r="D627" s="1">
        <v>0.0775332450866699</v>
      </c>
      <c r="E627" s="1">
        <v>9</v>
      </c>
      <c r="F627" s="1">
        <v>3</v>
      </c>
      <c r="G627" s="1">
        <v>1</v>
      </c>
      <c r="H627" s="1">
        <v>7</v>
      </c>
      <c r="I627" s="1">
        <v>0.9</v>
      </c>
      <c r="J627" s="1">
        <v>0.75</v>
      </c>
      <c r="K627" s="1">
        <v>0.818181818181818</v>
      </c>
      <c r="L627" s="1">
        <v>0.3</v>
      </c>
      <c r="M627" s="1">
        <v>0.6</v>
      </c>
      <c r="N627" s="1">
        <v>0.8</v>
      </c>
    </row>
    <row r="628" s="1" customFormat="1" spans="1:14">
      <c r="A628" s="7">
        <v>211</v>
      </c>
      <c r="B628" s="1">
        <v>211</v>
      </c>
      <c r="C628" s="1">
        <v>0.647201657295227</v>
      </c>
      <c r="D628" s="1">
        <v>0.0204806327819824</v>
      </c>
      <c r="E628" s="1">
        <v>10</v>
      </c>
      <c r="F628" s="1">
        <v>4</v>
      </c>
      <c r="G628" s="1">
        <v>0</v>
      </c>
      <c r="H628" s="1">
        <v>6</v>
      </c>
      <c r="I628" s="1">
        <v>1</v>
      </c>
      <c r="J628" s="1">
        <v>0.714285714285714</v>
      </c>
      <c r="K628" s="1">
        <v>0.833333333333333</v>
      </c>
      <c r="L628" s="1">
        <v>0.4</v>
      </c>
      <c r="M628" s="1">
        <v>0.6</v>
      </c>
      <c r="N628" s="1">
        <v>0.8</v>
      </c>
    </row>
    <row r="629" s="1" customFormat="1" spans="1:14">
      <c r="A629" s="7">
        <v>194</v>
      </c>
      <c r="B629" s="1">
        <v>194</v>
      </c>
      <c r="C629" s="1">
        <v>0.64726722240448</v>
      </c>
      <c r="D629" s="1">
        <v>0.113173484802246</v>
      </c>
      <c r="E629" s="1">
        <v>9</v>
      </c>
      <c r="F629" s="1">
        <v>4</v>
      </c>
      <c r="G629" s="1">
        <v>1</v>
      </c>
      <c r="H629" s="1">
        <v>6</v>
      </c>
      <c r="I629" s="1">
        <v>0.9</v>
      </c>
      <c r="J629" s="1">
        <v>0.692307692307692</v>
      </c>
      <c r="K629" s="1">
        <v>0.782608695652174</v>
      </c>
      <c r="L629" s="1">
        <v>0.4</v>
      </c>
      <c r="M629" s="1">
        <v>0.5</v>
      </c>
      <c r="N629" s="1">
        <v>0.75</v>
      </c>
    </row>
    <row r="630" s="1" customFormat="1" spans="1:14">
      <c r="A630" s="7">
        <v>250</v>
      </c>
      <c r="B630" s="1">
        <v>250</v>
      </c>
      <c r="C630" s="1">
        <v>0.647572636604309</v>
      </c>
      <c r="D630" s="1">
        <v>0.24461555480957</v>
      </c>
      <c r="E630" s="1">
        <v>8</v>
      </c>
      <c r="F630" s="1">
        <v>5</v>
      </c>
      <c r="G630" s="1">
        <v>2</v>
      </c>
      <c r="H630" s="1">
        <v>5</v>
      </c>
      <c r="I630" s="1">
        <v>0.8</v>
      </c>
      <c r="J630" s="1">
        <v>0.615384615384615</v>
      </c>
      <c r="K630" s="1">
        <v>0.695652173913043</v>
      </c>
      <c r="L630" s="1">
        <v>0.5</v>
      </c>
      <c r="M630" s="1">
        <v>0.3</v>
      </c>
      <c r="N630" s="1">
        <v>0.65</v>
      </c>
    </row>
    <row r="631" s="1" customFormat="1" spans="1:14">
      <c r="A631" s="7">
        <v>754</v>
      </c>
      <c r="B631" s="1">
        <v>754</v>
      </c>
      <c r="C631" s="1">
        <v>0.648199319839478</v>
      </c>
      <c r="D631" s="1">
        <v>0.176639199256897</v>
      </c>
      <c r="E631" s="1">
        <v>7</v>
      </c>
      <c r="F631" s="1">
        <v>5</v>
      </c>
      <c r="G631" s="1">
        <v>3</v>
      </c>
      <c r="H631" s="1">
        <v>5</v>
      </c>
      <c r="I631" s="1">
        <v>0.7</v>
      </c>
      <c r="J631" s="1">
        <v>0.583333333333333</v>
      </c>
      <c r="K631" s="1">
        <v>0.636363636363636</v>
      </c>
      <c r="L631" s="1">
        <v>0.5</v>
      </c>
      <c r="M631" s="1">
        <v>0.2</v>
      </c>
      <c r="N631" s="1">
        <v>0.6</v>
      </c>
    </row>
    <row r="632" s="1" customFormat="1" spans="1:14">
      <c r="A632" s="7">
        <v>801</v>
      </c>
      <c r="B632" s="1">
        <v>801</v>
      </c>
      <c r="C632" s="1">
        <v>0.648322224617004</v>
      </c>
      <c r="D632" s="1">
        <v>0.13305401802063</v>
      </c>
      <c r="E632" s="1">
        <v>9</v>
      </c>
      <c r="F632" s="1">
        <v>2</v>
      </c>
      <c r="G632" s="1">
        <v>1</v>
      </c>
      <c r="H632" s="1">
        <v>8</v>
      </c>
      <c r="I632" s="1">
        <v>0.9</v>
      </c>
      <c r="J632" s="1">
        <v>0.818181818181818</v>
      </c>
      <c r="K632" s="1">
        <v>0.857142857142857</v>
      </c>
      <c r="L632" s="1">
        <v>0.2</v>
      </c>
      <c r="M632" s="1">
        <v>0.7</v>
      </c>
      <c r="N632" s="1">
        <v>0.85</v>
      </c>
    </row>
    <row r="633" s="1" customFormat="1" spans="1:14">
      <c r="A633" s="7">
        <v>927</v>
      </c>
      <c r="B633" s="1">
        <v>927</v>
      </c>
      <c r="C633" s="1">
        <v>0.648564696311951</v>
      </c>
      <c r="D633" s="1">
        <v>0.160820841789246</v>
      </c>
      <c r="E633" s="1">
        <v>9</v>
      </c>
      <c r="F633" s="1">
        <v>6</v>
      </c>
      <c r="G633" s="1">
        <v>1</v>
      </c>
      <c r="H633" s="1">
        <v>4</v>
      </c>
      <c r="I633" s="1">
        <v>0.9</v>
      </c>
      <c r="J633" s="1">
        <v>0.6</v>
      </c>
      <c r="K633" s="1">
        <v>0.72</v>
      </c>
      <c r="L633" s="1">
        <v>0.6</v>
      </c>
      <c r="M633" s="1">
        <v>0.3</v>
      </c>
      <c r="N633" s="1">
        <v>0.65</v>
      </c>
    </row>
    <row r="634" s="1" customFormat="1" spans="1:14">
      <c r="A634" s="7">
        <v>711</v>
      </c>
      <c r="B634" s="1">
        <v>711</v>
      </c>
      <c r="C634" s="1">
        <v>0.648829817771912</v>
      </c>
      <c r="D634" s="1">
        <v>0.0818157196044922</v>
      </c>
      <c r="E634" s="1">
        <v>7</v>
      </c>
      <c r="F634" s="1">
        <v>4</v>
      </c>
      <c r="G634" s="1">
        <v>3</v>
      </c>
      <c r="H634" s="1">
        <v>6</v>
      </c>
      <c r="I634" s="1">
        <v>0.7</v>
      </c>
      <c r="J634" s="1">
        <v>0.636363636363636</v>
      </c>
      <c r="K634" s="1">
        <v>0.666666666666667</v>
      </c>
      <c r="L634" s="1">
        <v>0.4</v>
      </c>
      <c r="M634" s="1">
        <v>0.3</v>
      </c>
      <c r="N634" s="1">
        <v>0.65</v>
      </c>
    </row>
    <row r="635" s="1" customFormat="1" spans="1:14">
      <c r="A635" s="7">
        <v>342</v>
      </c>
      <c r="B635" s="1">
        <v>342</v>
      </c>
      <c r="C635" s="1">
        <v>0.649056434631348</v>
      </c>
      <c r="D635" s="1">
        <v>0.0593552589416504</v>
      </c>
      <c r="E635" s="1">
        <v>9</v>
      </c>
      <c r="F635" s="1">
        <v>4</v>
      </c>
      <c r="G635" s="1">
        <v>1</v>
      </c>
      <c r="H635" s="1">
        <v>6</v>
      </c>
      <c r="I635" s="1">
        <v>0.9</v>
      </c>
      <c r="J635" s="1">
        <v>0.692307692307692</v>
      </c>
      <c r="K635" s="1">
        <v>0.782608695652174</v>
      </c>
      <c r="L635" s="1">
        <v>0.4</v>
      </c>
      <c r="M635" s="1">
        <v>0.5</v>
      </c>
      <c r="N635" s="1">
        <v>0.75</v>
      </c>
    </row>
    <row r="636" s="1" customFormat="1" spans="1:14">
      <c r="A636" s="7">
        <v>531</v>
      </c>
      <c r="B636" s="1">
        <v>531</v>
      </c>
      <c r="C636" s="1">
        <v>0.649796605110168</v>
      </c>
      <c r="D636" s="1">
        <v>0.112168550491333</v>
      </c>
      <c r="E636" s="1">
        <v>9</v>
      </c>
      <c r="F636" s="1">
        <v>4</v>
      </c>
      <c r="G636" s="1">
        <v>1</v>
      </c>
      <c r="H636" s="1">
        <v>6</v>
      </c>
      <c r="I636" s="1">
        <v>0.9</v>
      </c>
      <c r="J636" s="1">
        <v>0.692307692307692</v>
      </c>
      <c r="K636" s="1">
        <v>0.782608695652174</v>
      </c>
      <c r="L636" s="1">
        <v>0.4</v>
      </c>
      <c r="M636" s="1">
        <v>0.5</v>
      </c>
      <c r="N636" s="1">
        <v>0.75</v>
      </c>
    </row>
    <row r="637" s="1" customFormat="1" spans="1:14">
      <c r="A637" s="7">
        <v>181</v>
      </c>
      <c r="B637" s="1">
        <v>181</v>
      </c>
      <c r="C637" s="1">
        <v>0.649857401847839</v>
      </c>
      <c r="D637" s="1">
        <v>0.121154546737671</v>
      </c>
      <c r="E637" s="1">
        <v>9</v>
      </c>
      <c r="F637" s="1">
        <v>5</v>
      </c>
      <c r="G637" s="1">
        <v>1</v>
      </c>
      <c r="H637" s="1">
        <v>5</v>
      </c>
      <c r="I637" s="1">
        <v>0.9</v>
      </c>
      <c r="J637" s="1">
        <v>0.642857142857143</v>
      </c>
      <c r="K637" s="1">
        <v>0.75</v>
      </c>
      <c r="L637" s="1">
        <v>0.5</v>
      </c>
      <c r="M637" s="1">
        <v>0.4</v>
      </c>
      <c r="N637" s="1">
        <v>0.7</v>
      </c>
    </row>
    <row r="638" s="1" customFormat="1" spans="1:14">
      <c r="A638" s="7">
        <v>523</v>
      </c>
      <c r="B638" s="1">
        <v>523</v>
      </c>
      <c r="C638" s="1">
        <v>0.650142431259155</v>
      </c>
      <c r="D638" s="1">
        <v>0.0638198852539062</v>
      </c>
      <c r="E638" s="1">
        <v>9</v>
      </c>
      <c r="F638" s="1">
        <v>4</v>
      </c>
      <c r="G638" s="1">
        <v>1</v>
      </c>
      <c r="H638" s="1">
        <v>6</v>
      </c>
      <c r="I638" s="1">
        <v>0.9</v>
      </c>
      <c r="J638" s="1">
        <v>0.692307692307692</v>
      </c>
      <c r="K638" s="1">
        <v>0.782608695652174</v>
      </c>
      <c r="L638" s="1">
        <v>0.4</v>
      </c>
      <c r="M638" s="1">
        <v>0.5</v>
      </c>
      <c r="N638" s="1">
        <v>0.75</v>
      </c>
    </row>
    <row r="639" s="1" customFormat="1" spans="1:14">
      <c r="A639" s="7">
        <v>31</v>
      </c>
      <c r="B639" s="1">
        <v>31</v>
      </c>
      <c r="C639" s="1">
        <v>0.65151309967041</v>
      </c>
      <c r="D639" s="1">
        <v>0.131381988525391</v>
      </c>
      <c r="E639" s="1">
        <v>10</v>
      </c>
      <c r="F639" s="1">
        <v>8</v>
      </c>
      <c r="G639" s="1">
        <v>0</v>
      </c>
      <c r="H639" s="1">
        <v>2</v>
      </c>
      <c r="I639" s="1">
        <v>1</v>
      </c>
      <c r="J639" s="1">
        <v>0.555555555555556</v>
      </c>
      <c r="K639" s="1">
        <v>0.714285714285714</v>
      </c>
      <c r="L639" s="1">
        <v>0.8</v>
      </c>
      <c r="M639" s="1">
        <v>0.2</v>
      </c>
      <c r="N639" s="1">
        <v>0.6</v>
      </c>
    </row>
    <row r="640" s="1" customFormat="1" spans="1:14">
      <c r="A640" s="7">
        <v>909</v>
      </c>
      <c r="B640" s="1">
        <v>909</v>
      </c>
      <c r="C640" s="1">
        <v>0.651805877685547</v>
      </c>
      <c r="D640" s="1">
        <v>0.206578016281128</v>
      </c>
      <c r="E640" s="1">
        <v>9</v>
      </c>
      <c r="F640" s="1">
        <v>3</v>
      </c>
      <c r="G640" s="1">
        <v>1</v>
      </c>
      <c r="H640" s="1">
        <v>7</v>
      </c>
      <c r="I640" s="1">
        <v>0.9</v>
      </c>
      <c r="J640" s="1">
        <v>0.75</v>
      </c>
      <c r="K640" s="1">
        <v>0.818181818181818</v>
      </c>
      <c r="L640" s="1">
        <v>0.3</v>
      </c>
      <c r="M640" s="1">
        <v>0.6</v>
      </c>
      <c r="N640" s="1">
        <v>0.8</v>
      </c>
    </row>
    <row r="641" s="1" customFormat="1" spans="1:14">
      <c r="A641" s="7">
        <v>96</v>
      </c>
      <c r="B641" s="1">
        <v>96</v>
      </c>
      <c r="C641" s="1">
        <v>0.652218818664551</v>
      </c>
      <c r="D641" s="1">
        <v>0.0947799682617187</v>
      </c>
      <c r="E641" s="1">
        <v>8</v>
      </c>
      <c r="F641" s="1">
        <v>3</v>
      </c>
      <c r="G641" s="1">
        <v>2</v>
      </c>
      <c r="H641" s="1">
        <v>7</v>
      </c>
      <c r="I641" s="1">
        <v>0.8</v>
      </c>
      <c r="J641" s="1">
        <v>0.727272727272727</v>
      </c>
      <c r="K641" s="1">
        <v>0.761904761904762</v>
      </c>
      <c r="L641" s="1">
        <v>0.3</v>
      </c>
      <c r="M641" s="1">
        <v>0.5</v>
      </c>
      <c r="N641" s="1">
        <v>0.75</v>
      </c>
    </row>
    <row r="642" s="1" customFormat="1" spans="1:14">
      <c r="A642" s="7">
        <v>252</v>
      </c>
      <c r="B642" s="1">
        <v>252</v>
      </c>
      <c r="C642" s="1">
        <v>0.652368664741516</v>
      </c>
      <c r="D642" s="1">
        <v>0.0322592258453369</v>
      </c>
      <c r="E642" s="1">
        <v>8</v>
      </c>
      <c r="F642" s="1">
        <v>8</v>
      </c>
      <c r="G642" s="1">
        <v>2</v>
      </c>
      <c r="H642" s="1">
        <v>2</v>
      </c>
      <c r="I642" s="1">
        <v>0.8</v>
      </c>
      <c r="J642" s="1">
        <v>0.5</v>
      </c>
      <c r="K642" s="1">
        <v>0.615384615384615</v>
      </c>
      <c r="L642" s="1">
        <v>0.8</v>
      </c>
      <c r="M642" s="1">
        <v>0</v>
      </c>
      <c r="N642" s="1">
        <v>0.5</v>
      </c>
    </row>
    <row r="643" s="1" customFormat="1" spans="1:14">
      <c r="A643" s="7">
        <v>126</v>
      </c>
      <c r="B643" s="1">
        <v>126</v>
      </c>
      <c r="C643" s="1">
        <v>0.652645111083984</v>
      </c>
      <c r="D643" s="1">
        <v>0.113232851028442</v>
      </c>
      <c r="E643" s="1">
        <v>8</v>
      </c>
      <c r="F643" s="1">
        <v>7</v>
      </c>
      <c r="G643" s="1">
        <v>2</v>
      </c>
      <c r="H643" s="1">
        <v>3</v>
      </c>
      <c r="I643" s="1">
        <v>0.8</v>
      </c>
      <c r="J643" s="1">
        <v>0.533333333333333</v>
      </c>
      <c r="K643" s="1">
        <v>0.64</v>
      </c>
      <c r="L643" s="1">
        <v>0.7</v>
      </c>
      <c r="M643" s="1">
        <v>0.1</v>
      </c>
      <c r="N643" s="1">
        <v>0.55</v>
      </c>
    </row>
    <row r="644" s="1" customFormat="1" spans="1:14">
      <c r="A644" s="7">
        <v>214</v>
      </c>
      <c r="B644" s="1">
        <v>214</v>
      </c>
      <c r="C644" s="1">
        <v>0.653076410293579</v>
      </c>
      <c r="D644" s="1">
        <v>0.102757930755615</v>
      </c>
      <c r="E644" s="1">
        <v>9</v>
      </c>
      <c r="F644" s="1">
        <v>3</v>
      </c>
      <c r="G644" s="1">
        <v>1</v>
      </c>
      <c r="H644" s="1">
        <v>7</v>
      </c>
      <c r="I644" s="1">
        <v>0.9</v>
      </c>
      <c r="J644" s="1">
        <v>0.75</v>
      </c>
      <c r="K644" s="1">
        <v>0.818181818181818</v>
      </c>
      <c r="L644" s="1">
        <v>0.3</v>
      </c>
      <c r="M644" s="1">
        <v>0.6</v>
      </c>
      <c r="N644" s="1">
        <v>0.8</v>
      </c>
    </row>
    <row r="645" s="1" customFormat="1" spans="1:14">
      <c r="A645" s="7">
        <v>517</v>
      </c>
      <c r="B645" s="1">
        <v>517</v>
      </c>
      <c r="C645" s="1">
        <v>0.653701186180115</v>
      </c>
      <c r="D645" s="1">
        <v>0.171933770179749</v>
      </c>
      <c r="E645" s="1">
        <v>7</v>
      </c>
      <c r="F645" s="1">
        <v>5</v>
      </c>
      <c r="G645" s="1">
        <v>3</v>
      </c>
      <c r="H645" s="1">
        <v>5</v>
      </c>
      <c r="I645" s="1">
        <v>0.7</v>
      </c>
      <c r="J645" s="1">
        <v>0.583333333333333</v>
      </c>
      <c r="K645" s="1">
        <v>0.636363636363636</v>
      </c>
      <c r="L645" s="1">
        <v>0.5</v>
      </c>
      <c r="M645" s="1">
        <v>0.2</v>
      </c>
      <c r="N645" s="1">
        <v>0.6</v>
      </c>
    </row>
    <row r="646" s="1" customFormat="1" spans="1:14">
      <c r="A646" s="7">
        <v>549</v>
      </c>
      <c r="B646" s="1">
        <v>549</v>
      </c>
      <c r="C646" s="1">
        <v>0.653755187988281</v>
      </c>
      <c r="D646" s="1">
        <v>0.0829956531524658</v>
      </c>
      <c r="E646" s="1">
        <v>8</v>
      </c>
      <c r="F646" s="1">
        <v>4</v>
      </c>
      <c r="G646" s="1">
        <v>2</v>
      </c>
      <c r="H646" s="1">
        <v>6</v>
      </c>
      <c r="I646" s="1">
        <v>0.8</v>
      </c>
      <c r="J646" s="1">
        <v>0.666666666666667</v>
      </c>
      <c r="K646" s="1">
        <v>0.727272727272727</v>
      </c>
      <c r="L646" s="1">
        <v>0.4</v>
      </c>
      <c r="M646" s="1">
        <v>0.4</v>
      </c>
      <c r="N646" s="1">
        <v>0.7</v>
      </c>
    </row>
    <row r="647" s="1" customFormat="1" spans="1:14">
      <c r="A647" s="7">
        <v>452</v>
      </c>
      <c r="B647" s="1">
        <v>452</v>
      </c>
      <c r="C647" s="1">
        <v>0.654157638549805</v>
      </c>
      <c r="D647" s="1">
        <v>0.158271670341492</v>
      </c>
      <c r="E647" s="1">
        <v>6</v>
      </c>
      <c r="F647" s="1">
        <v>5</v>
      </c>
      <c r="G647" s="1">
        <v>4</v>
      </c>
      <c r="H647" s="1">
        <v>5</v>
      </c>
      <c r="I647" s="1">
        <v>0.6</v>
      </c>
      <c r="J647" s="1">
        <v>0.545454545454545</v>
      </c>
      <c r="K647" s="1">
        <v>0.571428571428571</v>
      </c>
      <c r="L647" s="1">
        <v>0.5</v>
      </c>
      <c r="M647" s="1">
        <v>0.1</v>
      </c>
      <c r="N647" s="1">
        <v>0.55</v>
      </c>
    </row>
    <row r="648" s="1" customFormat="1" spans="1:14">
      <c r="A648" s="7">
        <v>864</v>
      </c>
      <c r="B648" s="1">
        <v>864</v>
      </c>
      <c r="C648" s="1">
        <v>0.654308795928955</v>
      </c>
      <c r="D648" s="1">
        <v>0.0980443954467773</v>
      </c>
      <c r="E648" s="1">
        <v>9</v>
      </c>
      <c r="F648" s="1">
        <v>5</v>
      </c>
      <c r="G648" s="1">
        <v>1</v>
      </c>
      <c r="H648" s="1">
        <v>5</v>
      </c>
      <c r="I648" s="1">
        <v>0.9</v>
      </c>
      <c r="J648" s="1">
        <v>0.642857142857143</v>
      </c>
      <c r="K648" s="1">
        <v>0.75</v>
      </c>
      <c r="L648" s="1">
        <v>0.5</v>
      </c>
      <c r="M648" s="1">
        <v>0.4</v>
      </c>
      <c r="N648" s="1">
        <v>0.7</v>
      </c>
    </row>
    <row r="649" s="1" customFormat="1" spans="1:14">
      <c r="A649" s="7">
        <v>141</v>
      </c>
      <c r="B649" s="1">
        <v>141</v>
      </c>
      <c r="C649" s="1">
        <v>0.654918313026428</v>
      </c>
      <c r="D649" s="1">
        <v>0.0878952741622925</v>
      </c>
      <c r="E649" s="1">
        <v>9</v>
      </c>
      <c r="F649" s="1">
        <v>5</v>
      </c>
      <c r="G649" s="1">
        <v>1</v>
      </c>
      <c r="H649" s="1">
        <v>5</v>
      </c>
      <c r="I649" s="1">
        <v>0.9</v>
      </c>
      <c r="J649" s="1">
        <v>0.642857142857143</v>
      </c>
      <c r="K649" s="1">
        <v>0.75</v>
      </c>
      <c r="L649" s="1">
        <v>0.5</v>
      </c>
      <c r="M649" s="1">
        <v>0.4</v>
      </c>
      <c r="N649" s="1">
        <v>0.7</v>
      </c>
    </row>
    <row r="650" s="1" customFormat="1" spans="1:14">
      <c r="A650" s="7">
        <v>10</v>
      </c>
      <c r="B650" s="1">
        <v>10</v>
      </c>
      <c r="C650" s="1">
        <v>0.654924631118774</v>
      </c>
      <c r="D650" s="1">
        <v>0.131089448928833</v>
      </c>
      <c r="E650" s="1">
        <v>10</v>
      </c>
      <c r="F650" s="1">
        <v>4</v>
      </c>
      <c r="G650" s="1">
        <v>0</v>
      </c>
      <c r="H650" s="1">
        <v>6</v>
      </c>
      <c r="I650" s="1">
        <v>1</v>
      </c>
      <c r="J650" s="1">
        <v>0.714285714285714</v>
      </c>
      <c r="K650" s="1">
        <v>0.833333333333333</v>
      </c>
      <c r="L650" s="1">
        <v>0.4</v>
      </c>
      <c r="M650" s="1">
        <v>0.6</v>
      </c>
      <c r="N650" s="1">
        <v>0.8</v>
      </c>
    </row>
    <row r="651" s="1" customFormat="1" spans="1:14">
      <c r="A651" s="7">
        <v>132</v>
      </c>
      <c r="B651" s="1">
        <v>132</v>
      </c>
      <c r="C651" s="1">
        <v>0.656367421150208</v>
      </c>
      <c r="D651" s="1">
        <v>0.107514500617981</v>
      </c>
      <c r="E651" s="1">
        <v>9</v>
      </c>
      <c r="F651" s="1">
        <v>5</v>
      </c>
      <c r="G651" s="1">
        <v>1</v>
      </c>
      <c r="H651" s="1">
        <v>5</v>
      </c>
      <c r="I651" s="1">
        <v>0.9</v>
      </c>
      <c r="J651" s="1">
        <v>0.642857142857143</v>
      </c>
      <c r="K651" s="1">
        <v>0.75</v>
      </c>
      <c r="L651" s="1">
        <v>0.5</v>
      </c>
      <c r="M651" s="1">
        <v>0.4</v>
      </c>
      <c r="N651" s="1">
        <v>0.7</v>
      </c>
    </row>
    <row r="652" s="1" customFormat="1" spans="1:14">
      <c r="A652" s="7">
        <v>879</v>
      </c>
      <c r="B652" s="1">
        <v>879</v>
      </c>
      <c r="C652" s="1">
        <v>0.656442046165466</v>
      </c>
      <c r="D652" s="1">
        <v>0.123932242393494</v>
      </c>
      <c r="E652" s="1">
        <v>9</v>
      </c>
      <c r="F652" s="1">
        <v>5</v>
      </c>
      <c r="G652" s="1">
        <v>1</v>
      </c>
      <c r="H652" s="1">
        <v>5</v>
      </c>
      <c r="I652" s="1">
        <v>0.9</v>
      </c>
      <c r="J652" s="1">
        <v>0.642857142857143</v>
      </c>
      <c r="K652" s="1">
        <v>0.75</v>
      </c>
      <c r="L652" s="1">
        <v>0.5</v>
      </c>
      <c r="M652" s="1">
        <v>0.4</v>
      </c>
      <c r="N652" s="1">
        <v>0.7</v>
      </c>
    </row>
    <row r="653" s="1" customFormat="1" spans="1:14">
      <c r="A653" s="7">
        <v>43</v>
      </c>
      <c r="B653" s="1">
        <v>43</v>
      </c>
      <c r="C653" s="1">
        <v>0.656714081764221</v>
      </c>
      <c r="D653" s="1">
        <v>0.224246263504028</v>
      </c>
      <c r="E653" s="1">
        <v>9</v>
      </c>
      <c r="F653" s="1">
        <v>5</v>
      </c>
      <c r="G653" s="1">
        <v>1</v>
      </c>
      <c r="H653" s="1">
        <v>5</v>
      </c>
      <c r="I653" s="1">
        <v>0.9</v>
      </c>
      <c r="J653" s="1">
        <v>0.642857142857143</v>
      </c>
      <c r="K653" s="1">
        <v>0.75</v>
      </c>
      <c r="L653" s="1">
        <v>0.5</v>
      </c>
      <c r="M653" s="1">
        <v>0.4</v>
      </c>
      <c r="N653" s="1">
        <v>0.7</v>
      </c>
    </row>
    <row r="654" s="1" customFormat="1" spans="1:14">
      <c r="A654" s="7">
        <v>91</v>
      </c>
      <c r="B654" s="1">
        <v>91</v>
      </c>
      <c r="C654" s="1">
        <v>0.656899452209473</v>
      </c>
      <c r="D654" s="1">
        <v>0.110978126525879</v>
      </c>
      <c r="E654" s="1">
        <v>9</v>
      </c>
      <c r="F654" s="1">
        <v>6</v>
      </c>
      <c r="G654" s="1">
        <v>1</v>
      </c>
      <c r="H654" s="1">
        <v>4</v>
      </c>
      <c r="I654" s="1">
        <v>0.9</v>
      </c>
      <c r="J654" s="1">
        <v>0.6</v>
      </c>
      <c r="K654" s="1">
        <v>0.72</v>
      </c>
      <c r="L654" s="1">
        <v>0.6</v>
      </c>
      <c r="M654" s="1">
        <v>0.3</v>
      </c>
      <c r="N654" s="1">
        <v>0.65</v>
      </c>
    </row>
    <row r="655" s="1" customFormat="1" spans="1:14">
      <c r="A655" s="7">
        <v>762</v>
      </c>
      <c r="B655" s="1">
        <v>762</v>
      </c>
      <c r="C655" s="1">
        <v>0.657448887825012</v>
      </c>
      <c r="D655" s="1">
        <v>0.104537844657898</v>
      </c>
      <c r="E655" s="1">
        <v>8</v>
      </c>
      <c r="F655" s="1">
        <v>6</v>
      </c>
      <c r="G655" s="1">
        <v>2</v>
      </c>
      <c r="H655" s="1">
        <v>4</v>
      </c>
      <c r="I655" s="1">
        <v>0.8</v>
      </c>
      <c r="J655" s="1">
        <v>0.571428571428572</v>
      </c>
      <c r="K655" s="1">
        <v>0.666666666666667</v>
      </c>
      <c r="L655" s="1">
        <v>0.6</v>
      </c>
      <c r="M655" s="1">
        <v>0.2</v>
      </c>
      <c r="N655" s="1">
        <v>0.6</v>
      </c>
    </row>
    <row r="656" s="1" customFormat="1" spans="1:14">
      <c r="A656" s="7">
        <v>24</v>
      </c>
      <c r="B656" s="1">
        <v>24</v>
      </c>
      <c r="C656" s="1">
        <v>0.657558083534241</v>
      </c>
      <c r="D656" s="1">
        <v>0.0731049776077271</v>
      </c>
      <c r="E656" s="1">
        <v>7</v>
      </c>
      <c r="F656" s="1">
        <v>4</v>
      </c>
      <c r="G656" s="1">
        <v>3</v>
      </c>
      <c r="H656" s="1">
        <v>6</v>
      </c>
      <c r="I656" s="1">
        <v>0.7</v>
      </c>
      <c r="J656" s="1">
        <v>0.636363636363636</v>
      </c>
      <c r="K656" s="1">
        <v>0.666666666666667</v>
      </c>
      <c r="L656" s="1">
        <v>0.4</v>
      </c>
      <c r="M656" s="1">
        <v>0.3</v>
      </c>
      <c r="N656" s="1">
        <v>0.65</v>
      </c>
    </row>
    <row r="657" s="1" customFormat="1" spans="1:14">
      <c r="A657" s="7">
        <v>914</v>
      </c>
      <c r="B657" s="1">
        <v>914</v>
      </c>
      <c r="C657" s="1">
        <v>0.658018946647644</v>
      </c>
      <c r="D657" s="1">
        <v>0.135432958602905</v>
      </c>
      <c r="E657" s="1">
        <v>9</v>
      </c>
      <c r="F657" s="1">
        <v>5</v>
      </c>
      <c r="G657" s="1">
        <v>1</v>
      </c>
      <c r="H657" s="1">
        <v>5</v>
      </c>
      <c r="I657" s="1">
        <v>0.9</v>
      </c>
      <c r="J657" s="1">
        <v>0.642857142857143</v>
      </c>
      <c r="K657" s="1">
        <v>0.75</v>
      </c>
      <c r="L657" s="1">
        <v>0.5</v>
      </c>
      <c r="M657" s="1">
        <v>0.4</v>
      </c>
      <c r="N657" s="1">
        <v>0.7</v>
      </c>
    </row>
    <row r="658" s="1" customFormat="1" spans="1:14">
      <c r="A658" s="7">
        <v>114</v>
      </c>
      <c r="B658" s="1">
        <v>114</v>
      </c>
      <c r="C658" s="1">
        <v>0.658638477325439</v>
      </c>
      <c r="D658" s="1">
        <v>0.0624736547470093</v>
      </c>
      <c r="E658" s="1">
        <v>7</v>
      </c>
      <c r="F658" s="1">
        <v>7</v>
      </c>
      <c r="G658" s="1">
        <v>3</v>
      </c>
      <c r="H658" s="1">
        <v>3</v>
      </c>
      <c r="I658" s="1">
        <v>0.7</v>
      </c>
      <c r="J658" s="1">
        <v>0.5</v>
      </c>
      <c r="K658" s="1">
        <v>0.583333333333333</v>
      </c>
      <c r="L658" s="1">
        <v>0.7</v>
      </c>
      <c r="M658" s="1">
        <v>0</v>
      </c>
      <c r="N658" s="1">
        <v>0.5</v>
      </c>
    </row>
    <row r="659" s="1" customFormat="1" spans="1:14">
      <c r="A659" s="7">
        <v>682</v>
      </c>
      <c r="B659" s="1">
        <v>682</v>
      </c>
      <c r="C659" s="1">
        <v>0.658996343612671</v>
      </c>
      <c r="D659" s="1">
        <v>0.14057719707489</v>
      </c>
      <c r="E659" s="1">
        <v>9</v>
      </c>
      <c r="F659" s="1">
        <v>6</v>
      </c>
      <c r="G659" s="1">
        <v>1</v>
      </c>
      <c r="H659" s="1">
        <v>4</v>
      </c>
      <c r="I659" s="1">
        <v>0.9</v>
      </c>
      <c r="J659" s="1">
        <v>0.6</v>
      </c>
      <c r="K659" s="1">
        <v>0.72</v>
      </c>
      <c r="L659" s="1">
        <v>0.6</v>
      </c>
      <c r="M659" s="1">
        <v>0.3</v>
      </c>
      <c r="N659" s="1">
        <v>0.65</v>
      </c>
    </row>
    <row r="660" s="1" customFormat="1" spans="1:14">
      <c r="A660" s="7">
        <v>267</v>
      </c>
      <c r="B660" s="1">
        <v>267</v>
      </c>
      <c r="C660" s="1">
        <v>0.659843325614929</v>
      </c>
      <c r="D660" s="1">
        <v>0.0715547800064087</v>
      </c>
      <c r="E660" s="1">
        <v>8</v>
      </c>
      <c r="F660" s="1">
        <v>6</v>
      </c>
      <c r="G660" s="1">
        <v>2</v>
      </c>
      <c r="H660" s="1">
        <v>4</v>
      </c>
      <c r="I660" s="1">
        <v>0.8</v>
      </c>
      <c r="J660" s="1">
        <v>0.571428571428572</v>
      </c>
      <c r="K660" s="1">
        <v>0.666666666666667</v>
      </c>
      <c r="L660" s="1">
        <v>0.6</v>
      </c>
      <c r="M660" s="1">
        <v>0.2</v>
      </c>
      <c r="N660" s="1">
        <v>0.6</v>
      </c>
    </row>
    <row r="661" s="1" customFormat="1" spans="1:14">
      <c r="A661" s="7">
        <v>243</v>
      </c>
      <c r="B661" s="1">
        <v>243</v>
      </c>
      <c r="C661" s="1">
        <v>0.659895181655884</v>
      </c>
      <c r="D661" s="1">
        <v>0.0999970436096191</v>
      </c>
      <c r="E661" s="1">
        <v>10</v>
      </c>
      <c r="F661" s="1">
        <v>3</v>
      </c>
      <c r="G661" s="1">
        <v>0</v>
      </c>
      <c r="H661" s="1">
        <v>7</v>
      </c>
      <c r="I661" s="1">
        <v>1</v>
      </c>
      <c r="J661" s="1">
        <v>0.769230769230769</v>
      </c>
      <c r="K661" s="1">
        <v>0.869565217391304</v>
      </c>
      <c r="L661" s="1">
        <v>0.3</v>
      </c>
      <c r="M661" s="1">
        <v>0.7</v>
      </c>
      <c r="N661" s="1">
        <v>0.85</v>
      </c>
    </row>
    <row r="662" s="1" customFormat="1" spans="1:14">
      <c r="A662" s="7">
        <v>230</v>
      </c>
      <c r="B662" s="1">
        <v>230</v>
      </c>
      <c r="C662" s="1">
        <v>0.660181760787964</v>
      </c>
      <c r="D662" s="1">
        <v>0.146413803100586</v>
      </c>
      <c r="E662" s="1">
        <v>7</v>
      </c>
      <c r="F662" s="1">
        <v>4</v>
      </c>
      <c r="G662" s="1">
        <v>3</v>
      </c>
      <c r="H662" s="1">
        <v>6</v>
      </c>
      <c r="I662" s="1">
        <v>0.7</v>
      </c>
      <c r="J662" s="1">
        <v>0.636363636363636</v>
      </c>
      <c r="K662" s="1">
        <v>0.666666666666667</v>
      </c>
      <c r="L662" s="1">
        <v>0.4</v>
      </c>
      <c r="M662" s="1">
        <v>0.3</v>
      </c>
      <c r="N662" s="1">
        <v>0.65</v>
      </c>
    </row>
    <row r="663" s="1" customFormat="1" spans="1:14">
      <c r="A663" s="7">
        <v>554</v>
      </c>
      <c r="B663" s="1">
        <v>554</v>
      </c>
      <c r="C663" s="1">
        <v>0.660832762718201</v>
      </c>
      <c r="D663" s="1">
        <v>0.225080013275147</v>
      </c>
      <c r="E663" s="1">
        <v>6</v>
      </c>
      <c r="F663" s="1">
        <v>7</v>
      </c>
      <c r="G663" s="1">
        <v>4</v>
      </c>
      <c r="H663" s="1">
        <v>3</v>
      </c>
      <c r="I663" s="1">
        <v>0.6</v>
      </c>
      <c r="J663" s="1">
        <v>0.461538461538462</v>
      </c>
      <c r="K663" s="1">
        <v>0.521739130434783</v>
      </c>
      <c r="L663" s="1">
        <v>0.7</v>
      </c>
      <c r="M663" s="1">
        <v>-0.1</v>
      </c>
      <c r="N663" s="1">
        <v>0.45</v>
      </c>
    </row>
    <row r="664" s="1" customFormat="1" spans="1:14">
      <c r="A664" s="7">
        <v>852</v>
      </c>
      <c r="B664" s="1">
        <v>852</v>
      </c>
      <c r="C664" s="1">
        <v>0.661973476409912</v>
      </c>
      <c r="D664" s="1">
        <v>0.0750224590301514</v>
      </c>
      <c r="E664" s="1">
        <v>8</v>
      </c>
      <c r="F664" s="1">
        <v>4</v>
      </c>
      <c r="G664" s="1">
        <v>2</v>
      </c>
      <c r="H664" s="1">
        <v>6</v>
      </c>
      <c r="I664" s="1">
        <v>0.8</v>
      </c>
      <c r="J664" s="1">
        <v>0.666666666666667</v>
      </c>
      <c r="K664" s="1">
        <v>0.727272727272727</v>
      </c>
      <c r="L664" s="1">
        <v>0.4</v>
      </c>
      <c r="M664" s="1">
        <v>0.4</v>
      </c>
      <c r="N664" s="1">
        <v>0.7</v>
      </c>
    </row>
    <row r="665" s="1" customFormat="1" spans="1:14">
      <c r="A665" s="7">
        <v>681</v>
      </c>
      <c r="B665" s="1">
        <v>681</v>
      </c>
      <c r="C665" s="1">
        <v>0.662702322006226</v>
      </c>
      <c r="D665" s="1">
        <v>0.0978585481643677</v>
      </c>
      <c r="E665" s="1">
        <v>8</v>
      </c>
      <c r="F665" s="1">
        <v>5</v>
      </c>
      <c r="G665" s="1">
        <v>2</v>
      </c>
      <c r="H665" s="1">
        <v>5</v>
      </c>
      <c r="I665" s="1">
        <v>0.8</v>
      </c>
      <c r="J665" s="1">
        <v>0.615384615384615</v>
      </c>
      <c r="K665" s="1">
        <v>0.695652173913043</v>
      </c>
      <c r="L665" s="1">
        <v>0.5</v>
      </c>
      <c r="M665" s="1">
        <v>0.3</v>
      </c>
      <c r="N665" s="1">
        <v>0.65</v>
      </c>
    </row>
    <row r="666" s="1" customFormat="1" spans="1:14">
      <c r="A666" s="7">
        <v>496</v>
      </c>
      <c r="B666" s="1">
        <v>496</v>
      </c>
      <c r="C666" s="1">
        <v>0.663251161575317</v>
      </c>
      <c r="D666" s="1">
        <v>0.086097240447998</v>
      </c>
      <c r="E666" s="1">
        <v>10</v>
      </c>
      <c r="F666" s="1">
        <v>6</v>
      </c>
      <c r="G666" s="1">
        <v>0</v>
      </c>
      <c r="H666" s="1">
        <v>4</v>
      </c>
      <c r="I666" s="1">
        <v>1</v>
      </c>
      <c r="J666" s="1">
        <v>0.625</v>
      </c>
      <c r="K666" s="1">
        <v>0.769230769230769</v>
      </c>
      <c r="L666" s="1">
        <v>0.6</v>
      </c>
      <c r="M666" s="1">
        <v>0.4</v>
      </c>
      <c r="N666" s="1">
        <v>0.7</v>
      </c>
    </row>
    <row r="667" s="1" customFormat="1" spans="1:14">
      <c r="A667" s="7">
        <v>294</v>
      </c>
      <c r="B667" s="1">
        <v>294</v>
      </c>
      <c r="C667" s="1">
        <v>0.663757920265198</v>
      </c>
      <c r="D667" s="1">
        <v>0.0591132640838623</v>
      </c>
      <c r="E667" s="1">
        <v>9</v>
      </c>
      <c r="F667" s="1">
        <v>3</v>
      </c>
      <c r="G667" s="1">
        <v>1</v>
      </c>
      <c r="H667" s="1">
        <v>7</v>
      </c>
      <c r="I667" s="1">
        <v>0.9</v>
      </c>
      <c r="J667" s="1">
        <v>0.75</v>
      </c>
      <c r="K667" s="1">
        <v>0.818181818181818</v>
      </c>
      <c r="L667" s="1">
        <v>0.3</v>
      </c>
      <c r="M667" s="1">
        <v>0.6</v>
      </c>
      <c r="N667" s="1">
        <v>0.8</v>
      </c>
    </row>
    <row r="668" s="1" customFormat="1" spans="1:14">
      <c r="A668" s="7">
        <v>827</v>
      </c>
      <c r="B668" s="1">
        <v>827</v>
      </c>
      <c r="C668" s="1">
        <v>0.664244651794434</v>
      </c>
      <c r="D668" s="1">
        <v>0.195667386054993</v>
      </c>
      <c r="E668" s="1">
        <v>7</v>
      </c>
      <c r="F668" s="1">
        <v>4</v>
      </c>
      <c r="G668" s="1">
        <v>3</v>
      </c>
      <c r="H668" s="1">
        <v>6</v>
      </c>
      <c r="I668" s="1">
        <v>0.7</v>
      </c>
      <c r="J668" s="1">
        <v>0.636363636363636</v>
      </c>
      <c r="K668" s="1">
        <v>0.666666666666667</v>
      </c>
      <c r="L668" s="1">
        <v>0.4</v>
      </c>
      <c r="M668" s="1">
        <v>0.3</v>
      </c>
      <c r="N668" s="1">
        <v>0.65</v>
      </c>
    </row>
    <row r="669" s="1" customFormat="1" spans="1:14">
      <c r="A669" s="7">
        <v>846</v>
      </c>
      <c r="B669" s="1">
        <v>846</v>
      </c>
      <c r="C669" s="1">
        <v>0.664389133453369</v>
      </c>
      <c r="D669" s="1">
        <v>0.0893771648406982</v>
      </c>
      <c r="E669" s="1">
        <v>6</v>
      </c>
      <c r="F669" s="1">
        <v>5</v>
      </c>
      <c r="G669" s="1">
        <v>4</v>
      </c>
      <c r="H669" s="1">
        <v>5</v>
      </c>
      <c r="I669" s="1">
        <v>0.6</v>
      </c>
      <c r="J669" s="1">
        <v>0.545454545454545</v>
      </c>
      <c r="K669" s="1">
        <v>0.571428571428571</v>
      </c>
      <c r="L669" s="1">
        <v>0.5</v>
      </c>
      <c r="M669" s="1">
        <v>0.1</v>
      </c>
      <c r="N669" s="1">
        <v>0.55</v>
      </c>
    </row>
    <row r="670" s="1" customFormat="1" spans="1:14">
      <c r="A670" s="7">
        <v>451</v>
      </c>
      <c r="B670" s="1">
        <v>451</v>
      </c>
      <c r="C670" s="1">
        <v>0.665182590484619</v>
      </c>
      <c r="D670" s="1">
        <v>0.250267744064331</v>
      </c>
      <c r="E670" s="1">
        <v>9</v>
      </c>
      <c r="F670" s="1">
        <v>6</v>
      </c>
      <c r="G670" s="1">
        <v>1</v>
      </c>
      <c r="H670" s="1">
        <v>4</v>
      </c>
      <c r="I670" s="1">
        <v>0.9</v>
      </c>
      <c r="J670" s="1">
        <v>0.6</v>
      </c>
      <c r="K670" s="1">
        <v>0.72</v>
      </c>
      <c r="L670" s="1">
        <v>0.6</v>
      </c>
      <c r="M670" s="1">
        <v>0.3</v>
      </c>
      <c r="N670" s="1">
        <v>0.65</v>
      </c>
    </row>
    <row r="671" s="1" customFormat="1" spans="1:14">
      <c r="A671" s="7">
        <v>970</v>
      </c>
      <c r="B671" s="1">
        <v>970</v>
      </c>
      <c r="C671" s="1">
        <v>0.66580867767334</v>
      </c>
      <c r="D671" s="1">
        <v>0.114129424095154</v>
      </c>
      <c r="E671" s="1">
        <v>10</v>
      </c>
      <c r="F671" s="1">
        <v>7</v>
      </c>
      <c r="G671" s="1">
        <v>0</v>
      </c>
      <c r="H671" s="1">
        <v>3</v>
      </c>
      <c r="I671" s="1">
        <v>1</v>
      </c>
      <c r="J671" s="1">
        <v>0.588235294117647</v>
      </c>
      <c r="K671" s="1">
        <v>0.740740740740741</v>
      </c>
      <c r="L671" s="1">
        <v>0.7</v>
      </c>
      <c r="M671" s="1">
        <v>0.3</v>
      </c>
      <c r="N671" s="1">
        <v>0.65</v>
      </c>
    </row>
    <row r="672" s="1" customFormat="1" spans="1:14">
      <c r="A672" s="7">
        <v>735</v>
      </c>
      <c r="B672" s="1">
        <v>735</v>
      </c>
      <c r="C672" s="1">
        <v>0.665870547294617</v>
      </c>
      <c r="D672" s="1">
        <v>0.160851716995239</v>
      </c>
      <c r="E672" s="1">
        <v>8</v>
      </c>
      <c r="F672" s="1">
        <v>6</v>
      </c>
      <c r="G672" s="1">
        <v>2</v>
      </c>
      <c r="H672" s="1">
        <v>4</v>
      </c>
      <c r="I672" s="1">
        <v>0.8</v>
      </c>
      <c r="J672" s="1">
        <v>0.571428571428572</v>
      </c>
      <c r="K672" s="1">
        <v>0.666666666666667</v>
      </c>
      <c r="L672" s="1">
        <v>0.6</v>
      </c>
      <c r="M672" s="1">
        <v>0.2</v>
      </c>
      <c r="N672" s="1">
        <v>0.6</v>
      </c>
    </row>
    <row r="673" s="1" customFormat="1" spans="1:14">
      <c r="A673" s="7">
        <v>442</v>
      </c>
      <c r="B673" s="1">
        <v>442</v>
      </c>
      <c r="C673" s="1">
        <v>0.666353225708008</v>
      </c>
      <c r="D673" s="1">
        <v>0.134917259216309</v>
      </c>
      <c r="E673" s="1">
        <v>9</v>
      </c>
      <c r="F673" s="1">
        <v>2</v>
      </c>
      <c r="G673" s="1">
        <v>1</v>
      </c>
      <c r="H673" s="1">
        <v>8</v>
      </c>
      <c r="I673" s="1">
        <v>0.9</v>
      </c>
      <c r="J673" s="1">
        <v>0.818181818181818</v>
      </c>
      <c r="K673" s="1">
        <v>0.857142857142857</v>
      </c>
      <c r="L673" s="1">
        <v>0.2</v>
      </c>
      <c r="M673" s="1">
        <v>0.7</v>
      </c>
      <c r="N673" s="1">
        <v>0.85</v>
      </c>
    </row>
    <row r="674" s="1" customFormat="1" spans="1:14">
      <c r="A674" s="7">
        <v>145</v>
      </c>
      <c r="B674" s="1">
        <v>145</v>
      </c>
      <c r="C674" s="1">
        <v>0.666755676269531</v>
      </c>
      <c r="D674" s="1">
        <v>0.160360813140869</v>
      </c>
      <c r="E674" s="1">
        <v>8</v>
      </c>
      <c r="F674" s="1">
        <v>6</v>
      </c>
      <c r="G674" s="1">
        <v>2</v>
      </c>
      <c r="H674" s="1">
        <v>4</v>
      </c>
      <c r="I674" s="1">
        <v>0.8</v>
      </c>
      <c r="J674" s="1">
        <v>0.571428571428572</v>
      </c>
      <c r="K674" s="1">
        <v>0.666666666666667</v>
      </c>
      <c r="L674" s="1">
        <v>0.6</v>
      </c>
      <c r="M674" s="1">
        <v>0.2</v>
      </c>
      <c r="N674" s="1">
        <v>0.6</v>
      </c>
    </row>
    <row r="675" s="1" customFormat="1" spans="1:14">
      <c r="A675" s="7">
        <v>774</v>
      </c>
      <c r="B675" s="1">
        <v>774</v>
      </c>
      <c r="C675" s="1">
        <v>0.666874885559082</v>
      </c>
      <c r="D675" s="1">
        <v>0.125918030738831</v>
      </c>
      <c r="E675" s="1">
        <v>10</v>
      </c>
      <c r="F675" s="1">
        <v>4</v>
      </c>
      <c r="G675" s="1">
        <v>0</v>
      </c>
      <c r="H675" s="1">
        <v>6</v>
      </c>
      <c r="I675" s="1">
        <v>1</v>
      </c>
      <c r="J675" s="1">
        <v>0.714285714285714</v>
      </c>
      <c r="K675" s="1">
        <v>0.833333333333333</v>
      </c>
      <c r="L675" s="1">
        <v>0.4</v>
      </c>
      <c r="M675" s="1">
        <v>0.6</v>
      </c>
      <c r="N675" s="1">
        <v>0.8</v>
      </c>
    </row>
    <row r="676" s="1" customFormat="1" spans="1:14">
      <c r="A676" s="7">
        <v>622</v>
      </c>
      <c r="B676" s="1">
        <v>622</v>
      </c>
      <c r="C676" s="1">
        <v>0.667471408843994</v>
      </c>
      <c r="D676" s="1">
        <v>0.137484431266785</v>
      </c>
      <c r="E676" s="1">
        <v>8</v>
      </c>
      <c r="F676" s="1">
        <v>4</v>
      </c>
      <c r="G676" s="1">
        <v>2</v>
      </c>
      <c r="H676" s="1">
        <v>6</v>
      </c>
      <c r="I676" s="1">
        <v>0.8</v>
      </c>
      <c r="J676" s="1">
        <v>0.666666666666667</v>
      </c>
      <c r="K676" s="1">
        <v>0.727272727272727</v>
      </c>
      <c r="L676" s="1">
        <v>0.4</v>
      </c>
      <c r="M676" s="1">
        <v>0.4</v>
      </c>
      <c r="N676" s="1">
        <v>0.7</v>
      </c>
    </row>
    <row r="677" s="1" customFormat="1" spans="1:14">
      <c r="A677" s="7">
        <v>659</v>
      </c>
      <c r="B677" s="1">
        <v>659</v>
      </c>
      <c r="C677" s="1">
        <v>0.667481899261475</v>
      </c>
      <c r="D677" s="1">
        <v>0.0849647521972656</v>
      </c>
      <c r="E677" s="1">
        <v>9</v>
      </c>
      <c r="F677" s="1">
        <v>4</v>
      </c>
      <c r="G677" s="1">
        <v>1</v>
      </c>
      <c r="H677" s="1">
        <v>6</v>
      </c>
      <c r="I677" s="1">
        <v>0.9</v>
      </c>
      <c r="J677" s="1">
        <v>0.692307692307692</v>
      </c>
      <c r="K677" s="1">
        <v>0.782608695652174</v>
      </c>
      <c r="L677" s="1">
        <v>0.4</v>
      </c>
      <c r="M677" s="1">
        <v>0.5</v>
      </c>
      <c r="N677" s="1">
        <v>0.75</v>
      </c>
    </row>
    <row r="678" s="1" customFormat="1" spans="1:14">
      <c r="A678" s="7">
        <v>693</v>
      </c>
      <c r="B678" s="1">
        <v>693</v>
      </c>
      <c r="C678" s="1">
        <v>0.667569756507874</v>
      </c>
      <c r="D678" s="1">
        <v>0.195605278015137</v>
      </c>
      <c r="E678" s="1">
        <v>9</v>
      </c>
      <c r="F678" s="1">
        <v>7</v>
      </c>
      <c r="G678" s="1">
        <v>1</v>
      </c>
      <c r="H678" s="1">
        <v>3</v>
      </c>
      <c r="I678" s="1">
        <v>0.9</v>
      </c>
      <c r="J678" s="1">
        <v>0.5625</v>
      </c>
      <c r="K678" s="1">
        <v>0.692307692307692</v>
      </c>
      <c r="L678" s="1">
        <v>0.7</v>
      </c>
      <c r="M678" s="1">
        <v>0.2</v>
      </c>
      <c r="N678" s="1">
        <v>0.6</v>
      </c>
    </row>
    <row r="679" s="1" customFormat="1" spans="1:14">
      <c r="A679" s="7">
        <v>142</v>
      </c>
      <c r="B679" s="1">
        <v>142</v>
      </c>
      <c r="C679" s="1">
        <v>0.667958617210388</v>
      </c>
      <c r="D679" s="1">
        <v>0.103005886077881</v>
      </c>
      <c r="E679" s="1">
        <v>9</v>
      </c>
      <c r="F679" s="1">
        <v>3</v>
      </c>
      <c r="G679" s="1">
        <v>1</v>
      </c>
      <c r="H679" s="1">
        <v>7</v>
      </c>
      <c r="I679" s="1">
        <v>0.9</v>
      </c>
      <c r="J679" s="1">
        <v>0.75</v>
      </c>
      <c r="K679" s="1">
        <v>0.818181818181818</v>
      </c>
      <c r="L679" s="1">
        <v>0.3</v>
      </c>
      <c r="M679" s="1">
        <v>0.6</v>
      </c>
      <c r="N679" s="1">
        <v>0.8</v>
      </c>
    </row>
    <row r="680" s="1" customFormat="1" spans="1:14">
      <c r="A680" s="7">
        <v>131</v>
      </c>
      <c r="B680" s="1">
        <v>131</v>
      </c>
      <c r="C680" s="1">
        <v>0.668599486351013</v>
      </c>
      <c r="D680" s="1">
        <v>0.127093553543091</v>
      </c>
      <c r="E680" s="1">
        <v>8</v>
      </c>
      <c r="F680" s="1">
        <v>5</v>
      </c>
      <c r="G680" s="1">
        <v>2</v>
      </c>
      <c r="H680" s="1">
        <v>5</v>
      </c>
      <c r="I680" s="1">
        <v>0.8</v>
      </c>
      <c r="J680" s="1">
        <v>0.615384615384615</v>
      </c>
      <c r="K680" s="1">
        <v>0.695652173913043</v>
      </c>
      <c r="L680" s="1">
        <v>0.5</v>
      </c>
      <c r="M680" s="1">
        <v>0.3</v>
      </c>
      <c r="N680" s="1">
        <v>0.65</v>
      </c>
    </row>
    <row r="681" s="1" customFormat="1" spans="1:14">
      <c r="A681" s="7">
        <v>220</v>
      </c>
      <c r="B681" s="1">
        <v>220</v>
      </c>
      <c r="C681" s="1">
        <v>0.668813109397888</v>
      </c>
      <c r="D681" s="1">
        <v>0.146394371986389</v>
      </c>
      <c r="E681" s="1">
        <v>9</v>
      </c>
      <c r="F681" s="1">
        <v>5</v>
      </c>
      <c r="G681" s="1">
        <v>1</v>
      </c>
      <c r="H681" s="1">
        <v>5</v>
      </c>
      <c r="I681" s="1">
        <v>0.9</v>
      </c>
      <c r="J681" s="1">
        <v>0.642857142857143</v>
      </c>
      <c r="K681" s="1">
        <v>0.75</v>
      </c>
      <c r="L681" s="1">
        <v>0.5</v>
      </c>
      <c r="M681" s="1">
        <v>0.4</v>
      </c>
      <c r="N681" s="1">
        <v>0.7</v>
      </c>
    </row>
    <row r="682" s="1" customFormat="1" spans="1:14">
      <c r="A682" s="7">
        <v>930</v>
      </c>
      <c r="B682" s="1">
        <v>930</v>
      </c>
      <c r="C682" s="1">
        <v>0.669099926948547</v>
      </c>
      <c r="D682" s="1">
        <v>0.135711550712585</v>
      </c>
      <c r="E682" s="1">
        <v>8</v>
      </c>
      <c r="F682" s="1">
        <v>4</v>
      </c>
      <c r="G682" s="1">
        <v>2</v>
      </c>
      <c r="H682" s="1">
        <v>6</v>
      </c>
      <c r="I682" s="1">
        <v>0.8</v>
      </c>
      <c r="J682" s="1">
        <v>0.666666666666667</v>
      </c>
      <c r="K682" s="1">
        <v>0.727272727272727</v>
      </c>
      <c r="L682" s="1">
        <v>0.4</v>
      </c>
      <c r="M682" s="1">
        <v>0.4</v>
      </c>
      <c r="N682" s="1">
        <v>0.7</v>
      </c>
    </row>
    <row r="683" s="1" customFormat="1" spans="1:14">
      <c r="A683" s="7">
        <v>234</v>
      </c>
      <c r="B683" s="1">
        <v>234</v>
      </c>
      <c r="C683" s="1">
        <v>0.670105934143066</v>
      </c>
      <c r="D683" s="1">
        <v>0.10030210018158</v>
      </c>
      <c r="E683" s="1">
        <v>7</v>
      </c>
      <c r="F683" s="1">
        <v>6</v>
      </c>
      <c r="G683" s="1">
        <v>3</v>
      </c>
      <c r="H683" s="1">
        <v>4</v>
      </c>
      <c r="I683" s="1">
        <v>0.7</v>
      </c>
      <c r="J683" s="1">
        <v>0.538461538461539</v>
      </c>
      <c r="K683" s="1">
        <v>0.608695652173913</v>
      </c>
      <c r="L683" s="1">
        <v>0.6</v>
      </c>
      <c r="M683" s="1">
        <v>0.1</v>
      </c>
      <c r="N683" s="1">
        <v>0.55</v>
      </c>
    </row>
    <row r="684" s="1" customFormat="1" spans="1:14">
      <c r="A684" s="7">
        <v>306</v>
      </c>
      <c r="B684" s="1">
        <v>306</v>
      </c>
      <c r="C684" s="1">
        <v>0.670213222503662</v>
      </c>
      <c r="D684" s="1">
        <v>0.0990145206451416</v>
      </c>
      <c r="E684" s="1">
        <v>8</v>
      </c>
      <c r="F684" s="1">
        <v>6</v>
      </c>
      <c r="G684" s="1">
        <v>2</v>
      </c>
      <c r="H684" s="1">
        <v>4</v>
      </c>
      <c r="I684" s="1">
        <v>0.8</v>
      </c>
      <c r="J684" s="1">
        <v>0.571428571428572</v>
      </c>
      <c r="K684" s="1">
        <v>0.666666666666667</v>
      </c>
      <c r="L684" s="1">
        <v>0.6</v>
      </c>
      <c r="M684" s="1">
        <v>0.2</v>
      </c>
      <c r="N684" s="1">
        <v>0.6</v>
      </c>
    </row>
    <row r="685" s="1" customFormat="1" spans="1:14">
      <c r="A685" s="7">
        <v>187</v>
      </c>
      <c r="B685" s="1">
        <v>187</v>
      </c>
      <c r="C685" s="1">
        <v>0.670835256576538</v>
      </c>
      <c r="D685" s="1">
        <v>0.0881763696670532</v>
      </c>
      <c r="E685" s="1">
        <v>8</v>
      </c>
      <c r="F685" s="1">
        <v>5</v>
      </c>
      <c r="G685" s="1">
        <v>2</v>
      </c>
      <c r="H685" s="1">
        <v>5</v>
      </c>
      <c r="I685" s="1">
        <v>0.8</v>
      </c>
      <c r="J685" s="1">
        <v>0.615384615384615</v>
      </c>
      <c r="K685" s="1">
        <v>0.695652173913043</v>
      </c>
      <c r="L685" s="1">
        <v>0.5</v>
      </c>
      <c r="M685" s="1">
        <v>0.3</v>
      </c>
      <c r="N685" s="1">
        <v>0.65</v>
      </c>
    </row>
    <row r="686" s="1" customFormat="1" spans="1:14">
      <c r="A686" s="7">
        <v>636</v>
      </c>
      <c r="B686" s="1">
        <v>636</v>
      </c>
      <c r="C686" s="1">
        <v>0.670911908149719</v>
      </c>
      <c r="D686" s="1">
        <v>0.149082541465759</v>
      </c>
      <c r="E686" s="1">
        <v>9</v>
      </c>
      <c r="F686" s="1">
        <v>5</v>
      </c>
      <c r="G686" s="1">
        <v>1</v>
      </c>
      <c r="H686" s="1">
        <v>5</v>
      </c>
      <c r="I686" s="1">
        <v>0.9</v>
      </c>
      <c r="J686" s="1">
        <v>0.642857142857143</v>
      </c>
      <c r="K686" s="1">
        <v>0.75</v>
      </c>
      <c r="L686" s="1">
        <v>0.5</v>
      </c>
      <c r="M686" s="1">
        <v>0.4</v>
      </c>
      <c r="N686" s="1">
        <v>0.7</v>
      </c>
    </row>
    <row r="687" s="1" customFormat="1" spans="1:14">
      <c r="A687" s="7">
        <v>150</v>
      </c>
      <c r="B687" s="1">
        <v>150</v>
      </c>
      <c r="C687" s="1">
        <v>0.670947313308716</v>
      </c>
      <c r="D687" s="1">
        <v>0.134091973304749</v>
      </c>
      <c r="E687" s="1">
        <v>7</v>
      </c>
      <c r="F687" s="1">
        <v>5</v>
      </c>
      <c r="G687" s="1">
        <v>3</v>
      </c>
      <c r="H687" s="1">
        <v>5</v>
      </c>
      <c r="I687" s="1">
        <v>0.7</v>
      </c>
      <c r="J687" s="1">
        <v>0.583333333333333</v>
      </c>
      <c r="K687" s="1">
        <v>0.636363636363636</v>
      </c>
      <c r="L687" s="1">
        <v>0.5</v>
      </c>
      <c r="M687" s="1">
        <v>0.2</v>
      </c>
      <c r="N687" s="1">
        <v>0.6</v>
      </c>
    </row>
    <row r="688" s="1" customFormat="1" spans="1:14">
      <c r="A688" s="7">
        <v>913</v>
      </c>
      <c r="B688" s="1">
        <v>913</v>
      </c>
      <c r="C688" s="1">
        <v>0.673286437988281</v>
      </c>
      <c r="D688" s="1">
        <v>0.0727068185806274</v>
      </c>
      <c r="E688" s="1">
        <v>8</v>
      </c>
      <c r="F688" s="1">
        <v>5</v>
      </c>
      <c r="G688" s="1">
        <v>2</v>
      </c>
      <c r="H688" s="1">
        <v>5</v>
      </c>
      <c r="I688" s="1">
        <v>0.8</v>
      </c>
      <c r="J688" s="1">
        <v>0.615384615384615</v>
      </c>
      <c r="K688" s="1">
        <v>0.695652173913043</v>
      </c>
      <c r="L688" s="1">
        <v>0.5</v>
      </c>
      <c r="M688" s="1">
        <v>0.3</v>
      </c>
      <c r="N688" s="1">
        <v>0.65</v>
      </c>
    </row>
    <row r="689" s="1" customFormat="1" spans="1:14">
      <c r="A689" s="7">
        <v>331</v>
      </c>
      <c r="B689" s="1">
        <v>331</v>
      </c>
      <c r="C689" s="1">
        <v>0.673345446586609</v>
      </c>
      <c r="D689" s="1">
        <v>0.0884199142456055</v>
      </c>
      <c r="E689" s="1">
        <v>7</v>
      </c>
      <c r="F689" s="1">
        <v>7</v>
      </c>
      <c r="G689" s="1">
        <v>3</v>
      </c>
      <c r="H689" s="1">
        <v>3</v>
      </c>
      <c r="I689" s="1">
        <v>0.7</v>
      </c>
      <c r="J689" s="1">
        <v>0.5</v>
      </c>
      <c r="K689" s="1">
        <v>0.583333333333333</v>
      </c>
      <c r="L689" s="1">
        <v>0.7</v>
      </c>
      <c r="M689" s="1">
        <v>0</v>
      </c>
      <c r="N689" s="1">
        <v>0.5</v>
      </c>
    </row>
    <row r="690" s="1" customFormat="1" spans="1:14">
      <c r="A690" s="7">
        <v>75</v>
      </c>
      <c r="B690" s="1">
        <v>75</v>
      </c>
      <c r="C690" s="1">
        <v>0.673701882362366</v>
      </c>
      <c r="D690" s="1">
        <v>0.165518283843994</v>
      </c>
      <c r="E690" s="1">
        <v>10</v>
      </c>
      <c r="F690" s="1">
        <v>3</v>
      </c>
      <c r="G690" s="1">
        <v>0</v>
      </c>
      <c r="H690" s="1">
        <v>7</v>
      </c>
      <c r="I690" s="1">
        <v>1</v>
      </c>
      <c r="J690" s="1">
        <v>0.769230769230769</v>
      </c>
      <c r="K690" s="1">
        <v>0.869565217391304</v>
      </c>
      <c r="L690" s="1">
        <v>0.3</v>
      </c>
      <c r="M690" s="1">
        <v>0.7</v>
      </c>
      <c r="N690" s="1">
        <v>0.85</v>
      </c>
    </row>
    <row r="691" s="1" customFormat="1" spans="1:14">
      <c r="A691" s="7">
        <v>670</v>
      </c>
      <c r="B691" s="1">
        <v>670</v>
      </c>
      <c r="C691" s="1">
        <v>0.673749566078186</v>
      </c>
      <c r="D691" s="1">
        <v>0.0930041074752808</v>
      </c>
      <c r="E691" s="1">
        <v>8</v>
      </c>
      <c r="F691" s="1">
        <v>4</v>
      </c>
      <c r="G691" s="1">
        <v>2</v>
      </c>
      <c r="H691" s="1">
        <v>6</v>
      </c>
      <c r="I691" s="1">
        <v>0.8</v>
      </c>
      <c r="J691" s="1">
        <v>0.666666666666667</v>
      </c>
      <c r="K691" s="1">
        <v>0.727272727272727</v>
      </c>
      <c r="L691" s="1">
        <v>0.4</v>
      </c>
      <c r="M691" s="1">
        <v>0.4</v>
      </c>
      <c r="N691" s="1">
        <v>0.7</v>
      </c>
    </row>
    <row r="692" s="1" customFormat="1" spans="1:14">
      <c r="A692" s="7">
        <v>687</v>
      </c>
      <c r="B692" s="1">
        <v>687</v>
      </c>
      <c r="C692" s="1">
        <v>0.674171090126038</v>
      </c>
      <c r="D692" s="1">
        <v>0.105040669441223</v>
      </c>
      <c r="E692" s="1">
        <v>10</v>
      </c>
      <c r="F692" s="1">
        <v>5</v>
      </c>
      <c r="G692" s="1">
        <v>0</v>
      </c>
      <c r="H692" s="1">
        <v>5</v>
      </c>
      <c r="I692" s="1">
        <v>1</v>
      </c>
      <c r="J692" s="1">
        <v>0.666666666666667</v>
      </c>
      <c r="K692" s="1">
        <v>0.8</v>
      </c>
      <c r="L692" s="1">
        <v>0.5</v>
      </c>
      <c r="M692" s="1">
        <v>0.5</v>
      </c>
      <c r="N692" s="1">
        <v>0.75</v>
      </c>
    </row>
    <row r="693" s="1" customFormat="1" spans="1:14">
      <c r="A693" s="7">
        <v>372</v>
      </c>
      <c r="B693" s="1">
        <v>372</v>
      </c>
      <c r="C693" s="1">
        <v>0.674781918525696</v>
      </c>
      <c r="D693" s="1">
        <v>0.0981770753860474</v>
      </c>
      <c r="E693" s="1">
        <v>9</v>
      </c>
      <c r="F693" s="1">
        <v>3</v>
      </c>
      <c r="G693" s="1">
        <v>1</v>
      </c>
      <c r="H693" s="1">
        <v>7</v>
      </c>
      <c r="I693" s="1">
        <v>0.9</v>
      </c>
      <c r="J693" s="1">
        <v>0.75</v>
      </c>
      <c r="K693" s="1">
        <v>0.818181818181818</v>
      </c>
      <c r="L693" s="1">
        <v>0.3</v>
      </c>
      <c r="M693" s="1">
        <v>0.6</v>
      </c>
      <c r="N693" s="1">
        <v>0.8</v>
      </c>
    </row>
    <row r="694" s="1" customFormat="1" spans="1:14">
      <c r="A694" s="7">
        <v>548</v>
      </c>
      <c r="B694" s="1">
        <v>548</v>
      </c>
      <c r="C694" s="1">
        <v>0.675123810768127</v>
      </c>
      <c r="D694" s="1">
        <v>0.0894871950149536</v>
      </c>
      <c r="E694" s="1">
        <v>9</v>
      </c>
      <c r="F694" s="1">
        <v>8</v>
      </c>
      <c r="G694" s="1">
        <v>1</v>
      </c>
      <c r="H694" s="1">
        <v>2</v>
      </c>
      <c r="I694" s="1">
        <v>0.9</v>
      </c>
      <c r="J694" s="1">
        <v>0.529411764705882</v>
      </c>
      <c r="K694" s="1">
        <v>0.666666666666667</v>
      </c>
      <c r="L694" s="1">
        <v>0.8</v>
      </c>
      <c r="M694" s="1">
        <v>0.1</v>
      </c>
      <c r="N694" s="1">
        <v>0.55</v>
      </c>
    </row>
    <row r="695" s="1" customFormat="1" spans="1:14">
      <c r="A695" s="7">
        <v>740</v>
      </c>
      <c r="B695" s="1">
        <v>740</v>
      </c>
      <c r="C695" s="1">
        <v>0.675251960754395</v>
      </c>
      <c r="D695" s="1">
        <v>0.111318230628967</v>
      </c>
      <c r="E695" s="1">
        <v>10</v>
      </c>
      <c r="F695" s="1">
        <v>2</v>
      </c>
      <c r="G695" s="1">
        <v>0</v>
      </c>
      <c r="H695" s="1">
        <v>8</v>
      </c>
      <c r="I695" s="1">
        <v>1</v>
      </c>
      <c r="J695" s="1">
        <v>0.833333333333333</v>
      </c>
      <c r="K695" s="1">
        <v>0.909090909090909</v>
      </c>
      <c r="L695" s="1">
        <v>0.2</v>
      </c>
      <c r="M695" s="1">
        <v>0.8</v>
      </c>
      <c r="N695" s="1">
        <v>0.9</v>
      </c>
    </row>
    <row r="696" s="1" customFormat="1" spans="1:14">
      <c r="A696" s="7">
        <v>946</v>
      </c>
      <c r="B696" s="1">
        <v>946</v>
      </c>
      <c r="C696" s="1">
        <v>0.675660729408264</v>
      </c>
      <c r="D696" s="1">
        <v>0.0758144855499268</v>
      </c>
      <c r="E696" s="1">
        <v>8</v>
      </c>
      <c r="F696" s="1">
        <v>2</v>
      </c>
      <c r="G696" s="1">
        <v>2</v>
      </c>
      <c r="H696" s="1">
        <v>8</v>
      </c>
      <c r="I696" s="1">
        <v>0.8</v>
      </c>
      <c r="J696" s="1">
        <v>0.8</v>
      </c>
      <c r="K696" s="1">
        <v>0.8</v>
      </c>
      <c r="L696" s="1">
        <v>0.2</v>
      </c>
      <c r="M696" s="1">
        <v>0.6</v>
      </c>
      <c r="N696" s="1">
        <v>0.8</v>
      </c>
    </row>
    <row r="697" s="1" customFormat="1" spans="1:14">
      <c r="A697" s="7">
        <v>619</v>
      </c>
      <c r="B697" s="1">
        <v>619</v>
      </c>
      <c r="C697" s="1">
        <v>0.675872921943665</v>
      </c>
      <c r="D697" s="1">
        <v>0.0941002368927002</v>
      </c>
      <c r="E697" s="1">
        <v>6</v>
      </c>
      <c r="F697" s="1">
        <v>4</v>
      </c>
      <c r="G697" s="1">
        <v>4</v>
      </c>
      <c r="H697" s="1">
        <v>6</v>
      </c>
      <c r="I697" s="1">
        <v>0.6</v>
      </c>
      <c r="J697" s="1">
        <v>0.6</v>
      </c>
      <c r="K697" s="1">
        <v>0.6</v>
      </c>
      <c r="L697" s="1">
        <v>0.4</v>
      </c>
      <c r="M697" s="1">
        <v>0.2</v>
      </c>
      <c r="N697" s="1">
        <v>0.6</v>
      </c>
    </row>
    <row r="698" s="1" customFormat="1" spans="1:14">
      <c r="A698" s="7">
        <v>958</v>
      </c>
      <c r="B698" s="1">
        <v>958</v>
      </c>
      <c r="C698" s="1">
        <v>0.676203846931458</v>
      </c>
      <c r="D698" s="1">
        <v>0.124395489692688</v>
      </c>
      <c r="E698" s="1">
        <v>6</v>
      </c>
      <c r="F698" s="1">
        <v>8</v>
      </c>
      <c r="G698" s="1">
        <v>4</v>
      </c>
      <c r="H698" s="1">
        <v>2</v>
      </c>
      <c r="I698" s="1">
        <v>0.6</v>
      </c>
      <c r="J698" s="1">
        <v>0.428571428571429</v>
      </c>
      <c r="K698" s="1">
        <v>0.5</v>
      </c>
      <c r="L698" s="1">
        <v>0.8</v>
      </c>
      <c r="M698" s="1">
        <v>-0.2</v>
      </c>
      <c r="N698" s="1">
        <v>0.4</v>
      </c>
    </row>
    <row r="699" s="1" customFormat="1" spans="1:14">
      <c r="A699" s="7">
        <v>800</v>
      </c>
      <c r="B699" s="1">
        <v>800</v>
      </c>
      <c r="C699" s="1">
        <v>0.676334142684937</v>
      </c>
      <c r="D699" s="1">
        <v>0.122590184211731</v>
      </c>
      <c r="E699" s="1">
        <v>10</v>
      </c>
      <c r="F699" s="1">
        <v>4</v>
      </c>
      <c r="G699" s="1">
        <v>0</v>
      </c>
      <c r="H699" s="1">
        <v>6</v>
      </c>
      <c r="I699" s="1">
        <v>1</v>
      </c>
      <c r="J699" s="1">
        <v>0.714285714285714</v>
      </c>
      <c r="K699" s="1">
        <v>0.833333333333333</v>
      </c>
      <c r="L699" s="1">
        <v>0.4</v>
      </c>
      <c r="M699" s="1">
        <v>0.6</v>
      </c>
      <c r="N699" s="1">
        <v>0.8</v>
      </c>
    </row>
    <row r="700" s="1" customFormat="1" spans="1:14">
      <c r="A700" s="7">
        <v>357</v>
      </c>
      <c r="B700" s="1">
        <v>357</v>
      </c>
      <c r="C700" s="1">
        <v>0.676360964775085</v>
      </c>
      <c r="D700" s="1">
        <v>0.160744309425354</v>
      </c>
      <c r="E700" s="1">
        <v>10</v>
      </c>
      <c r="F700" s="1">
        <v>6</v>
      </c>
      <c r="G700" s="1">
        <v>0</v>
      </c>
      <c r="H700" s="1">
        <v>4</v>
      </c>
      <c r="I700" s="1">
        <v>1</v>
      </c>
      <c r="J700" s="1">
        <v>0.625</v>
      </c>
      <c r="K700" s="1">
        <v>0.769230769230769</v>
      </c>
      <c r="L700" s="1">
        <v>0.6</v>
      </c>
      <c r="M700" s="1">
        <v>0.4</v>
      </c>
      <c r="N700" s="1">
        <v>0.7</v>
      </c>
    </row>
    <row r="701" s="1" customFormat="1" spans="1:14">
      <c r="A701" s="7">
        <v>226</v>
      </c>
      <c r="B701" s="1">
        <v>226</v>
      </c>
      <c r="C701" s="1">
        <v>0.676438689231873</v>
      </c>
      <c r="D701" s="1">
        <v>0.171672821044922</v>
      </c>
      <c r="E701" s="1">
        <v>10</v>
      </c>
      <c r="F701" s="1">
        <v>7</v>
      </c>
      <c r="G701" s="1">
        <v>0</v>
      </c>
      <c r="H701" s="1">
        <v>3</v>
      </c>
      <c r="I701" s="1">
        <v>1</v>
      </c>
      <c r="J701" s="1">
        <v>0.588235294117647</v>
      </c>
      <c r="K701" s="1">
        <v>0.740740740740741</v>
      </c>
      <c r="L701" s="1">
        <v>0.7</v>
      </c>
      <c r="M701" s="1">
        <v>0.3</v>
      </c>
      <c r="N701" s="1">
        <v>0.65</v>
      </c>
    </row>
    <row r="702" s="1" customFormat="1" spans="1:14">
      <c r="A702" s="7">
        <v>738</v>
      </c>
      <c r="B702" s="1">
        <v>738</v>
      </c>
      <c r="C702" s="1">
        <v>0.676443219184875</v>
      </c>
      <c r="D702" s="1">
        <v>0.130712628364563</v>
      </c>
      <c r="E702" s="1">
        <v>9</v>
      </c>
      <c r="F702" s="1">
        <v>6</v>
      </c>
      <c r="G702" s="1">
        <v>1</v>
      </c>
      <c r="H702" s="1">
        <v>4</v>
      </c>
      <c r="I702" s="1">
        <v>0.9</v>
      </c>
      <c r="J702" s="1">
        <v>0.6</v>
      </c>
      <c r="K702" s="1">
        <v>0.72</v>
      </c>
      <c r="L702" s="1">
        <v>0.6</v>
      </c>
      <c r="M702" s="1">
        <v>0.3</v>
      </c>
      <c r="N702" s="1">
        <v>0.65</v>
      </c>
    </row>
    <row r="703" s="1" customFormat="1" spans="1:14">
      <c r="A703" s="7">
        <v>828</v>
      </c>
      <c r="B703" s="1">
        <v>828</v>
      </c>
      <c r="C703" s="1">
        <v>0.67732310295105</v>
      </c>
      <c r="D703" s="1">
        <v>0.0732553005218506</v>
      </c>
      <c r="E703" s="1">
        <v>9</v>
      </c>
      <c r="F703" s="1">
        <v>2</v>
      </c>
      <c r="G703" s="1">
        <v>1</v>
      </c>
      <c r="H703" s="1">
        <v>8</v>
      </c>
      <c r="I703" s="1">
        <v>0.9</v>
      </c>
      <c r="J703" s="1">
        <v>0.818181818181818</v>
      </c>
      <c r="K703" s="1">
        <v>0.857142857142857</v>
      </c>
      <c r="L703" s="1">
        <v>0.2</v>
      </c>
      <c r="M703" s="1">
        <v>0.7</v>
      </c>
      <c r="N703" s="1">
        <v>0.85</v>
      </c>
    </row>
    <row r="704" s="1" customFormat="1" spans="1:14">
      <c r="A704" s="7">
        <v>805</v>
      </c>
      <c r="B704" s="1">
        <v>805</v>
      </c>
      <c r="C704" s="1">
        <v>0.677419662475586</v>
      </c>
      <c r="D704" s="1">
        <v>0.188615918159485</v>
      </c>
      <c r="E704" s="1">
        <v>9</v>
      </c>
      <c r="F704" s="1">
        <v>5</v>
      </c>
      <c r="G704" s="1">
        <v>1</v>
      </c>
      <c r="H704" s="1">
        <v>5</v>
      </c>
      <c r="I704" s="1">
        <v>0.9</v>
      </c>
      <c r="J704" s="1">
        <v>0.642857142857143</v>
      </c>
      <c r="K704" s="1">
        <v>0.75</v>
      </c>
      <c r="L704" s="1">
        <v>0.5</v>
      </c>
      <c r="M704" s="1">
        <v>0.4</v>
      </c>
      <c r="N704" s="1">
        <v>0.7</v>
      </c>
    </row>
    <row r="705" s="1" customFormat="1" spans="1:14">
      <c r="A705" s="7">
        <v>561</v>
      </c>
      <c r="B705" s="1">
        <v>561</v>
      </c>
      <c r="C705" s="1">
        <v>0.677491664886475</v>
      </c>
      <c r="D705" s="1">
        <v>0.112332820892334</v>
      </c>
      <c r="E705" s="1">
        <v>9</v>
      </c>
      <c r="F705" s="1">
        <v>4</v>
      </c>
      <c r="G705" s="1">
        <v>1</v>
      </c>
      <c r="H705" s="1">
        <v>6</v>
      </c>
      <c r="I705" s="1">
        <v>0.9</v>
      </c>
      <c r="J705" s="1">
        <v>0.692307692307692</v>
      </c>
      <c r="K705" s="1">
        <v>0.782608695652174</v>
      </c>
      <c r="L705" s="1">
        <v>0.4</v>
      </c>
      <c r="M705" s="1">
        <v>0.5</v>
      </c>
      <c r="N705" s="1">
        <v>0.75</v>
      </c>
    </row>
    <row r="706" s="1" customFormat="1" spans="1:14">
      <c r="A706" s="7">
        <v>254</v>
      </c>
      <c r="B706" s="1">
        <v>254</v>
      </c>
      <c r="C706" s="1">
        <v>0.677567481994629</v>
      </c>
      <c r="D706" s="1">
        <v>0.134127616882324</v>
      </c>
      <c r="E706" s="1">
        <v>9</v>
      </c>
      <c r="F706" s="1">
        <v>6</v>
      </c>
      <c r="G706" s="1">
        <v>1</v>
      </c>
      <c r="H706" s="1">
        <v>4</v>
      </c>
      <c r="I706" s="1">
        <v>0.9</v>
      </c>
      <c r="J706" s="1">
        <v>0.6</v>
      </c>
      <c r="K706" s="1">
        <v>0.72</v>
      </c>
      <c r="L706" s="1">
        <v>0.6</v>
      </c>
      <c r="M706" s="1">
        <v>0.3</v>
      </c>
      <c r="N706" s="1">
        <v>0.65</v>
      </c>
    </row>
    <row r="707" s="1" customFormat="1" spans="1:14">
      <c r="A707" s="7">
        <v>147</v>
      </c>
      <c r="B707" s="1">
        <v>147</v>
      </c>
      <c r="C707" s="1">
        <v>0.6775723695755</v>
      </c>
      <c r="D707" s="1">
        <v>0.166729807853699</v>
      </c>
      <c r="E707" s="1">
        <v>10</v>
      </c>
      <c r="F707" s="1">
        <v>3</v>
      </c>
      <c r="G707" s="1">
        <v>0</v>
      </c>
      <c r="H707" s="1">
        <v>7</v>
      </c>
      <c r="I707" s="1">
        <v>1</v>
      </c>
      <c r="J707" s="1">
        <v>0.769230769230769</v>
      </c>
      <c r="K707" s="1">
        <v>0.869565217391304</v>
      </c>
      <c r="L707" s="1">
        <v>0.3</v>
      </c>
      <c r="M707" s="1">
        <v>0.7</v>
      </c>
      <c r="N707" s="1">
        <v>0.85</v>
      </c>
    </row>
    <row r="708" s="1" customFormat="1" spans="1:14">
      <c r="A708" s="7">
        <v>478</v>
      </c>
      <c r="B708" s="1">
        <v>478</v>
      </c>
      <c r="C708" s="1">
        <v>0.677852630615234</v>
      </c>
      <c r="D708" s="1">
        <v>0.1463303565979</v>
      </c>
      <c r="E708" s="1">
        <v>9</v>
      </c>
      <c r="F708" s="1">
        <v>3</v>
      </c>
      <c r="G708" s="1">
        <v>1</v>
      </c>
      <c r="H708" s="1">
        <v>7</v>
      </c>
      <c r="I708" s="1">
        <v>0.9</v>
      </c>
      <c r="J708" s="1">
        <v>0.75</v>
      </c>
      <c r="K708" s="1">
        <v>0.818181818181818</v>
      </c>
      <c r="L708" s="1">
        <v>0.3</v>
      </c>
      <c r="M708" s="1">
        <v>0.6</v>
      </c>
      <c r="N708" s="1">
        <v>0.8</v>
      </c>
    </row>
    <row r="709" s="1" customFormat="1" spans="1:14">
      <c r="A709" s="7">
        <v>798</v>
      </c>
      <c r="B709" s="1">
        <v>798</v>
      </c>
      <c r="C709" s="1">
        <v>0.678243517875671</v>
      </c>
      <c r="D709" s="1">
        <v>0.237145304679871</v>
      </c>
      <c r="E709" s="1">
        <v>7</v>
      </c>
      <c r="F709" s="1">
        <v>5</v>
      </c>
      <c r="G709" s="1">
        <v>3</v>
      </c>
      <c r="H709" s="1">
        <v>5</v>
      </c>
      <c r="I709" s="1">
        <v>0.7</v>
      </c>
      <c r="J709" s="1">
        <v>0.583333333333333</v>
      </c>
      <c r="K709" s="1">
        <v>0.636363636363636</v>
      </c>
      <c r="L709" s="1">
        <v>0.5</v>
      </c>
      <c r="M709" s="1">
        <v>0.2</v>
      </c>
      <c r="N709" s="1">
        <v>0.6</v>
      </c>
    </row>
    <row r="710" s="1" customFormat="1" spans="1:14">
      <c r="A710" s="7">
        <v>143</v>
      </c>
      <c r="B710" s="1">
        <v>143</v>
      </c>
      <c r="C710" s="1">
        <v>0.678279995918274</v>
      </c>
      <c r="D710" s="1">
        <v>0.123296737670898</v>
      </c>
      <c r="E710" s="1">
        <v>10</v>
      </c>
      <c r="F710" s="1">
        <v>4</v>
      </c>
      <c r="G710" s="1">
        <v>0</v>
      </c>
      <c r="H710" s="1">
        <v>6</v>
      </c>
      <c r="I710" s="1">
        <v>1</v>
      </c>
      <c r="J710" s="1">
        <v>0.714285714285714</v>
      </c>
      <c r="K710" s="1">
        <v>0.833333333333333</v>
      </c>
      <c r="L710" s="1">
        <v>0.4</v>
      </c>
      <c r="M710" s="1">
        <v>0.6</v>
      </c>
      <c r="N710" s="1">
        <v>0.8</v>
      </c>
    </row>
    <row r="711" s="1" customFormat="1" spans="1:14">
      <c r="A711" s="7">
        <v>552</v>
      </c>
      <c r="B711" s="1">
        <v>552</v>
      </c>
      <c r="C711" s="1">
        <v>0.67832338809967</v>
      </c>
      <c r="D711" s="1">
        <v>0.0571120977401733</v>
      </c>
      <c r="E711" s="1">
        <v>7</v>
      </c>
      <c r="F711" s="1">
        <v>5</v>
      </c>
      <c r="G711" s="1">
        <v>3</v>
      </c>
      <c r="H711" s="1">
        <v>5</v>
      </c>
      <c r="I711" s="1">
        <v>0.7</v>
      </c>
      <c r="J711" s="1">
        <v>0.583333333333333</v>
      </c>
      <c r="K711" s="1">
        <v>0.636363636363636</v>
      </c>
      <c r="L711" s="1">
        <v>0.5</v>
      </c>
      <c r="M711" s="1">
        <v>0.2</v>
      </c>
      <c r="N711" s="1">
        <v>0.6</v>
      </c>
    </row>
    <row r="712" s="1" customFormat="1" spans="1:14">
      <c r="A712" s="7">
        <v>540</v>
      </c>
      <c r="B712" s="1">
        <v>540</v>
      </c>
      <c r="C712" s="1">
        <v>0.678531646728516</v>
      </c>
      <c r="D712" s="1">
        <v>0.133181214332581</v>
      </c>
      <c r="E712" s="1">
        <v>8</v>
      </c>
      <c r="F712" s="1">
        <v>2</v>
      </c>
      <c r="G712" s="1">
        <v>2</v>
      </c>
      <c r="H712" s="1">
        <v>8</v>
      </c>
      <c r="I712" s="1">
        <v>0.8</v>
      </c>
      <c r="J712" s="1">
        <v>0.8</v>
      </c>
      <c r="K712" s="1">
        <v>0.8</v>
      </c>
      <c r="L712" s="1">
        <v>0.2</v>
      </c>
      <c r="M712" s="1">
        <v>0.6</v>
      </c>
      <c r="N712" s="1">
        <v>0.8</v>
      </c>
    </row>
    <row r="713" s="1" customFormat="1" spans="1:14">
      <c r="A713" s="7">
        <v>835</v>
      </c>
      <c r="B713" s="1">
        <v>835</v>
      </c>
      <c r="C713" s="1">
        <v>0.678577899932861</v>
      </c>
      <c r="D713" s="1">
        <v>0.179389476776123</v>
      </c>
      <c r="E713" s="1">
        <v>7</v>
      </c>
      <c r="F713" s="1">
        <v>7</v>
      </c>
      <c r="G713" s="1">
        <v>3</v>
      </c>
      <c r="H713" s="1">
        <v>3</v>
      </c>
      <c r="I713" s="1">
        <v>0.7</v>
      </c>
      <c r="J713" s="1">
        <v>0.5</v>
      </c>
      <c r="K713" s="1">
        <v>0.583333333333333</v>
      </c>
      <c r="L713" s="1">
        <v>0.7</v>
      </c>
      <c r="M713" s="1">
        <v>0</v>
      </c>
      <c r="N713" s="1">
        <v>0.5</v>
      </c>
    </row>
    <row r="714" s="1" customFormat="1" spans="1:14">
      <c r="A714" s="7">
        <v>25</v>
      </c>
      <c r="B714" s="1">
        <v>25</v>
      </c>
      <c r="C714" s="1">
        <v>0.678871631622314</v>
      </c>
      <c r="D714" s="1">
        <v>0.119898200035095</v>
      </c>
      <c r="E714" s="1">
        <v>10</v>
      </c>
      <c r="F714" s="1">
        <v>4</v>
      </c>
      <c r="G714" s="1">
        <v>0</v>
      </c>
      <c r="H714" s="1">
        <v>6</v>
      </c>
      <c r="I714" s="1">
        <v>1</v>
      </c>
      <c r="J714" s="1">
        <v>0.714285714285714</v>
      </c>
      <c r="K714" s="1">
        <v>0.833333333333333</v>
      </c>
      <c r="L714" s="1">
        <v>0.4</v>
      </c>
      <c r="M714" s="1">
        <v>0.6</v>
      </c>
      <c r="N714" s="1">
        <v>0.8</v>
      </c>
    </row>
    <row r="715" s="1" customFormat="1" spans="1:14">
      <c r="A715" s="7">
        <v>752</v>
      </c>
      <c r="B715" s="1">
        <v>752</v>
      </c>
      <c r="C715" s="1">
        <v>0.678924798965454</v>
      </c>
      <c r="D715" s="1">
        <v>0.1582852602005</v>
      </c>
      <c r="E715" s="1">
        <v>7</v>
      </c>
      <c r="F715" s="1">
        <v>5</v>
      </c>
      <c r="G715" s="1">
        <v>3</v>
      </c>
      <c r="H715" s="1">
        <v>5</v>
      </c>
      <c r="I715" s="1">
        <v>0.7</v>
      </c>
      <c r="J715" s="1">
        <v>0.583333333333333</v>
      </c>
      <c r="K715" s="1">
        <v>0.636363636363636</v>
      </c>
      <c r="L715" s="1">
        <v>0.5</v>
      </c>
      <c r="M715" s="1">
        <v>0.2</v>
      </c>
      <c r="N715" s="1">
        <v>0.6</v>
      </c>
    </row>
    <row r="716" s="1" customFormat="1" spans="1:14">
      <c r="A716" s="7">
        <v>285</v>
      </c>
      <c r="B716" s="1">
        <v>285</v>
      </c>
      <c r="C716" s="1">
        <v>0.678973436355591</v>
      </c>
      <c r="D716" s="1">
        <v>0.118836045265198</v>
      </c>
      <c r="E716" s="1">
        <v>10</v>
      </c>
      <c r="F716" s="1">
        <v>3</v>
      </c>
      <c r="G716" s="1">
        <v>0</v>
      </c>
      <c r="H716" s="1">
        <v>7</v>
      </c>
      <c r="I716" s="1">
        <v>1</v>
      </c>
      <c r="J716" s="1">
        <v>0.769230769230769</v>
      </c>
      <c r="K716" s="1">
        <v>0.869565217391304</v>
      </c>
      <c r="L716" s="1">
        <v>0.3</v>
      </c>
      <c r="M716" s="1">
        <v>0.7</v>
      </c>
      <c r="N716" s="1">
        <v>0.85</v>
      </c>
    </row>
    <row r="717" s="1" customFormat="1" spans="1:14">
      <c r="A717" s="7">
        <v>571</v>
      </c>
      <c r="B717" s="1">
        <v>571</v>
      </c>
      <c r="C717" s="1">
        <v>0.679080486297607</v>
      </c>
      <c r="D717" s="1">
        <v>0.0781345367431641</v>
      </c>
      <c r="E717" s="1">
        <v>8</v>
      </c>
      <c r="F717" s="1">
        <v>6</v>
      </c>
      <c r="G717" s="1">
        <v>2</v>
      </c>
      <c r="H717" s="1">
        <v>4</v>
      </c>
      <c r="I717" s="1">
        <v>0.8</v>
      </c>
      <c r="J717" s="1">
        <v>0.571428571428572</v>
      </c>
      <c r="K717" s="1">
        <v>0.666666666666667</v>
      </c>
      <c r="L717" s="1">
        <v>0.6</v>
      </c>
      <c r="M717" s="1">
        <v>0.2</v>
      </c>
      <c r="N717" s="1">
        <v>0.6</v>
      </c>
    </row>
    <row r="718" s="1" customFormat="1" spans="1:14">
      <c r="A718" s="7">
        <v>660</v>
      </c>
      <c r="B718" s="1">
        <v>660</v>
      </c>
      <c r="C718" s="1">
        <v>0.679148435592651</v>
      </c>
      <c r="D718" s="1">
        <v>0.0501850843429565</v>
      </c>
      <c r="E718" s="1">
        <v>7</v>
      </c>
      <c r="F718" s="1">
        <v>4</v>
      </c>
      <c r="G718" s="1">
        <v>3</v>
      </c>
      <c r="H718" s="1">
        <v>6</v>
      </c>
      <c r="I718" s="1">
        <v>0.7</v>
      </c>
      <c r="J718" s="1">
        <v>0.636363636363636</v>
      </c>
      <c r="K718" s="1">
        <v>0.666666666666667</v>
      </c>
      <c r="L718" s="1">
        <v>0.4</v>
      </c>
      <c r="M718" s="1">
        <v>0.3</v>
      </c>
      <c r="N718" s="1">
        <v>0.65</v>
      </c>
    </row>
    <row r="719" s="1" customFormat="1" spans="1:14">
      <c r="A719" s="7">
        <v>891</v>
      </c>
      <c r="B719" s="1">
        <v>891</v>
      </c>
      <c r="C719" s="1">
        <v>0.6792813539505</v>
      </c>
      <c r="D719" s="1">
        <v>0.14679741859436</v>
      </c>
      <c r="E719" s="1">
        <v>8</v>
      </c>
      <c r="F719" s="1">
        <v>1</v>
      </c>
      <c r="G719" s="1">
        <v>2</v>
      </c>
      <c r="H719" s="1">
        <v>9</v>
      </c>
      <c r="I719" s="1">
        <v>0.8</v>
      </c>
      <c r="J719" s="1">
        <v>0.888888888888889</v>
      </c>
      <c r="K719" s="1">
        <v>0.842105263157895</v>
      </c>
      <c r="L719" s="1">
        <v>0.1</v>
      </c>
      <c r="M719" s="1">
        <v>0.7</v>
      </c>
      <c r="N719" s="1">
        <v>0.85</v>
      </c>
    </row>
    <row r="720" s="1" customFormat="1" spans="1:14">
      <c r="A720" s="7">
        <v>638</v>
      </c>
      <c r="B720" s="1">
        <v>638</v>
      </c>
      <c r="C720" s="1">
        <v>0.679492950439453</v>
      </c>
      <c r="D720" s="1">
        <v>0.0973337888717651</v>
      </c>
      <c r="E720" s="1">
        <v>8</v>
      </c>
      <c r="F720" s="1">
        <v>5</v>
      </c>
      <c r="G720" s="1">
        <v>2</v>
      </c>
      <c r="H720" s="1">
        <v>5</v>
      </c>
      <c r="I720" s="1">
        <v>0.8</v>
      </c>
      <c r="J720" s="1">
        <v>0.615384615384615</v>
      </c>
      <c r="K720" s="1">
        <v>0.695652173913043</v>
      </c>
      <c r="L720" s="1">
        <v>0.5</v>
      </c>
      <c r="M720" s="1">
        <v>0.3</v>
      </c>
      <c r="N720" s="1">
        <v>0.65</v>
      </c>
    </row>
    <row r="721" s="1" customFormat="1" spans="1:14">
      <c r="A721" s="7">
        <v>325</v>
      </c>
      <c r="B721" s="1">
        <v>325</v>
      </c>
      <c r="C721" s="1">
        <v>0.679853320121765</v>
      </c>
      <c r="D721" s="1">
        <v>0.124103903770447</v>
      </c>
      <c r="E721" s="1">
        <v>9</v>
      </c>
      <c r="F721" s="1">
        <v>7</v>
      </c>
      <c r="G721" s="1">
        <v>1</v>
      </c>
      <c r="H721" s="1">
        <v>3</v>
      </c>
      <c r="I721" s="1">
        <v>0.9</v>
      </c>
      <c r="J721" s="1">
        <v>0.5625</v>
      </c>
      <c r="K721" s="1">
        <v>0.692307692307692</v>
      </c>
      <c r="L721" s="1">
        <v>0.7</v>
      </c>
      <c r="M721" s="1">
        <v>0.2</v>
      </c>
      <c r="N721" s="1">
        <v>0.6</v>
      </c>
    </row>
    <row r="722" s="1" customFormat="1" spans="1:14">
      <c r="A722" s="7">
        <v>767</v>
      </c>
      <c r="B722" s="1">
        <v>767</v>
      </c>
      <c r="C722" s="1">
        <v>0.679904103279114</v>
      </c>
      <c r="D722" s="1">
        <v>0.189218759536743</v>
      </c>
      <c r="E722" s="1">
        <v>7</v>
      </c>
      <c r="F722" s="1">
        <v>7</v>
      </c>
      <c r="G722" s="1">
        <v>3</v>
      </c>
      <c r="H722" s="1">
        <v>3</v>
      </c>
      <c r="I722" s="1">
        <v>0.7</v>
      </c>
      <c r="J722" s="1">
        <v>0.5</v>
      </c>
      <c r="K722" s="1">
        <v>0.583333333333333</v>
      </c>
      <c r="L722" s="1">
        <v>0.7</v>
      </c>
      <c r="M722" s="1">
        <v>0</v>
      </c>
      <c r="N722" s="1">
        <v>0.5</v>
      </c>
    </row>
    <row r="723" s="1" customFormat="1" spans="1:14">
      <c r="A723" s="7">
        <v>178</v>
      </c>
      <c r="B723" s="1">
        <v>178</v>
      </c>
      <c r="C723" s="1">
        <v>0.679997801780701</v>
      </c>
      <c r="D723" s="1">
        <v>0.155033469200134</v>
      </c>
      <c r="E723" s="1">
        <v>10</v>
      </c>
      <c r="F723" s="1">
        <v>2</v>
      </c>
      <c r="G723" s="1">
        <v>0</v>
      </c>
      <c r="H723" s="1">
        <v>8</v>
      </c>
      <c r="I723" s="1">
        <v>1</v>
      </c>
      <c r="J723" s="1">
        <v>0.833333333333333</v>
      </c>
      <c r="K723" s="1">
        <v>0.909090909090909</v>
      </c>
      <c r="L723" s="1">
        <v>0.2</v>
      </c>
      <c r="M723" s="1">
        <v>0.8</v>
      </c>
      <c r="N723" s="1">
        <v>0.9</v>
      </c>
    </row>
    <row r="724" s="1" customFormat="1" spans="1:14">
      <c r="A724" s="7">
        <v>203</v>
      </c>
      <c r="B724" s="1">
        <v>203</v>
      </c>
      <c r="C724" s="1">
        <v>0.680103302001953</v>
      </c>
      <c r="D724" s="1">
        <v>0.131391286849976</v>
      </c>
      <c r="E724" s="1">
        <v>8</v>
      </c>
      <c r="F724" s="1">
        <v>3</v>
      </c>
      <c r="G724" s="1">
        <v>2</v>
      </c>
      <c r="H724" s="1">
        <v>7</v>
      </c>
      <c r="I724" s="1">
        <v>0.8</v>
      </c>
      <c r="J724" s="1">
        <v>0.727272727272727</v>
      </c>
      <c r="K724" s="1">
        <v>0.761904761904762</v>
      </c>
      <c r="L724" s="1">
        <v>0.3</v>
      </c>
      <c r="M724" s="1">
        <v>0.5</v>
      </c>
      <c r="N724" s="1">
        <v>0.75</v>
      </c>
    </row>
    <row r="725" s="1" customFormat="1" spans="1:14">
      <c r="A725" s="7">
        <v>225</v>
      </c>
      <c r="B725" s="1">
        <v>225</v>
      </c>
      <c r="C725" s="1">
        <v>0.680215120315552</v>
      </c>
      <c r="D725" s="1">
        <v>0.174178600311279</v>
      </c>
      <c r="E725" s="1">
        <v>10</v>
      </c>
      <c r="F725" s="1">
        <v>6</v>
      </c>
      <c r="G725" s="1">
        <v>0</v>
      </c>
      <c r="H725" s="1">
        <v>4</v>
      </c>
      <c r="I725" s="1">
        <v>1</v>
      </c>
      <c r="J725" s="1">
        <v>0.625</v>
      </c>
      <c r="K725" s="1">
        <v>0.769230769230769</v>
      </c>
      <c r="L725" s="1">
        <v>0.6</v>
      </c>
      <c r="M725" s="1">
        <v>0.4</v>
      </c>
      <c r="N725" s="1">
        <v>0.7</v>
      </c>
    </row>
    <row r="726" s="1" customFormat="1" spans="1:14">
      <c r="A726" s="7">
        <v>746</v>
      </c>
      <c r="B726" s="1">
        <v>746</v>
      </c>
      <c r="C726" s="1">
        <v>0.680225491523743</v>
      </c>
      <c r="D726" s="1">
        <v>0.0561617612838745</v>
      </c>
      <c r="E726" s="1">
        <v>8</v>
      </c>
      <c r="F726" s="1">
        <v>3</v>
      </c>
      <c r="G726" s="1">
        <v>2</v>
      </c>
      <c r="H726" s="1">
        <v>7</v>
      </c>
      <c r="I726" s="1">
        <v>0.8</v>
      </c>
      <c r="J726" s="1">
        <v>0.727272727272727</v>
      </c>
      <c r="K726" s="1">
        <v>0.761904761904762</v>
      </c>
      <c r="L726" s="1">
        <v>0.3</v>
      </c>
      <c r="M726" s="1">
        <v>0.5</v>
      </c>
      <c r="N726" s="1">
        <v>0.75</v>
      </c>
    </row>
    <row r="727" s="1" customFormat="1" spans="1:14">
      <c r="A727" s="7">
        <v>263</v>
      </c>
      <c r="B727" s="1">
        <v>263</v>
      </c>
      <c r="C727" s="1">
        <v>0.680226802825928</v>
      </c>
      <c r="D727" s="1">
        <v>0.184762239456177</v>
      </c>
      <c r="E727" s="1">
        <v>10</v>
      </c>
      <c r="F727" s="1">
        <v>2</v>
      </c>
      <c r="G727" s="1">
        <v>0</v>
      </c>
      <c r="H727" s="1">
        <v>8</v>
      </c>
      <c r="I727" s="1">
        <v>1</v>
      </c>
      <c r="J727" s="1">
        <v>0.833333333333333</v>
      </c>
      <c r="K727" s="1">
        <v>0.909090909090909</v>
      </c>
      <c r="L727" s="1">
        <v>0.2</v>
      </c>
      <c r="M727" s="1">
        <v>0.8</v>
      </c>
      <c r="N727" s="1">
        <v>0.9</v>
      </c>
    </row>
    <row r="728" s="1" customFormat="1" spans="1:14">
      <c r="A728" s="7">
        <v>618</v>
      </c>
      <c r="B728" s="1">
        <v>618</v>
      </c>
      <c r="C728" s="1">
        <v>0.680298686027527</v>
      </c>
      <c r="D728" s="1">
        <v>0.144068360328674</v>
      </c>
      <c r="E728" s="1">
        <v>9</v>
      </c>
      <c r="F728" s="1">
        <v>1</v>
      </c>
      <c r="G728" s="1">
        <v>1</v>
      </c>
      <c r="H728" s="1">
        <v>9</v>
      </c>
      <c r="I728" s="1">
        <v>0.9</v>
      </c>
      <c r="J728" s="1">
        <v>0.9</v>
      </c>
      <c r="K728" s="1">
        <v>0.9</v>
      </c>
      <c r="L728" s="1">
        <v>0.1</v>
      </c>
      <c r="M728" s="1">
        <v>0.8</v>
      </c>
      <c r="N728" s="1">
        <v>0.9</v>
      </c>
    </row>
    <row r="729" s="1" customFormat="1" spans="1:14">
      <c r="A729" s="7">
        <v>527</v>
      </c>
      <c r="B729" s="1">
        <v>527</v>
      </c>
      <c r="C729" s="1">
        <v>0.680398464202881</v>
      </c>
      <c r="D729" s="1">
        <v>0.115677952766418</v>
      </c>
      <c r="E729" s="1">
        <v>9</v>
      </c>
      <c r="F729" s="1">
        <v>4</v>
      </c>
      <c r="G729" s="1">
        <v>1</v>
      </c>
      <c r="H729" s="1">
        <v>6</v>
      </c>
      <c r="I729" s="1">
        <v>0.9</v>
      </c>
      <c r="J729" s="1">
        <v>0.692307692307692</v>
      </c>
      <c r="K729" s="1">
        <v>0.782608695652174</v>
      </c>
      <c r="L729" s="1">
        <v>0.4</v>
      </c>
      <c r="M729" s="1">
        <v>0.5</v>
      </c>
      <c r="N729" s="1">
        <v>0.75</v>
      </c>
    </row>
    <row r="730" s="1" customFormat="1" spans="1:14">
      <c r="A730" s="7">
        <v>841</v>
      </c>
      <c r="B730" s="1">
        <v>841</v>
      </c>
      <c r="C730" s="1">
        <v>0.680454611778259</v>
      </c>
      <c r="D730" s="1">
        <v>0.105181932449341</v>
      </c>
      <c r="E730" s="1">
        <v>8</v>
      </c>
      <c r="F730" s="1">
        <v>2</v>
      </c>
      <c r="G730" s="1">
        <v>2</v>
      </c>
      <c r="H730" s="1">
        <v>8</v>
      </c>
      <c r="I730" s="1">
        <v>0.8</v>
      </c>
      <c r="J730" s="1">
        <v>0.8</v>
      </c>
      <c r="K730" s="1">
        <v>0.8</v>
      </c>
      <c r="L730" s="1">
        <v>0.2</v>
      </c>
      <c r="M730" s="1">
        <v>0.6</v>
      </c>
      <c r="N730" s="1">
        <v>0.8</v>
      </c>
    </row>
    <row r="731" s="1" customFormat="1" spans="1:14">
      <c r="A731" s="7">
        <v>407</v>
      </c>
      <c r="B731" s="1">
        <v>407</v>
      </c>
      <c r="C731" s="1">
        <v>0.680575251579285</v>
      </c>
      <c r="D731" s="1">
        <v>0.0847270488739014</v>
      </c>
      <c r="E731" s="1">
        <v>8</v>
      </c>
      <c r="F731" s="1">
        <v>5</v>
      </c>
      <c r="G731" s="1">
        <v>2</v>
      </c>
      <c r="H731" s="1">
        <v>5</v>
      </c>
      <c r="I731" s="1">
        <v>0.8</v>
      </c>
      <c r="J731" s="1">
        <v>0.615384615384615</v>
      </c>
      <c r="K731" s="1">
        <v>0.695652173913043</v>
      </c>
      <c r="L731" s="1">
        <v>0.5</v>
      </c>
      <c r="M731" s="1">
        <v>0.3</v>
      </c>
      <c r="N731" s="1">
        <v>0.65</v>
      </c>
    </row>
    <row r="732" s="1" customFormat="1" spans="1:14">
      <c r="A732" s="7">
        <v>470</v>
      </c>
      <c r="B732" s="1">
        <v>470</v>
      </c>
      <c r="C732" s="1">
        <v>0.68072235584259</v>
      </c>
      <c r="D732" s="1">
        <v>0.13503110408783</v>
      </c>
      <c r="E732" s="1">
        <v>9</v>
      </c>
      <c r="F732" s="1">
        <v>6</v>
      </c>
      <c r="G732" s="1">
        <v>1</v>
      </c>
      <c r="H732" s="1">
        <v>4</v>
      </c>
      <c r="I732" s="1">
        <v>0.9</v>
      </c>
      <c r="J732" s="1">
        <v>0.6</v>
      </c>
      <c r="K732" s="1">
        <v>0.72</v>
      </c>
      <c r="L732" s="1">
        <v>0.6</v>
      </c>
      <c r="M732" s="1">
        <v>0.3</v>
      </c>
      <c r="N732" s="1">
        <v>0.65</v>
      </c>
    </row>
    <row r="733" s="1" customFormat="1" spans="1:14">
      <c r="A733" s="7">
        <v>892</v>
      </c>
      <c r="B733" s="1">
        <v>892</v>
      </c>
      <c r="C733" s="1">
        <v>0.680731534957886</v>
      </c>
      <c r="D733" s="1">
        <v>0.141495943069458</v>
      </c>
      <c r="E733" s="1">
        <v>7</v>
      </c>
      <c r="F733" s="1">
        <v>5</v>
      </c>
      <c r="G733" s="1">
        <v>3</v>
      </c>
      <c r="H733" s="1">
        <v>5</v>
      </c>
      <c r="I733" s="1">
        <v>0.7</v>
      </c>
      <c r="J733" s="1">
        <v>0.583333333333333</v>
      </c>
      <c r="K733" s="1">
        <v>0.636363636363636</v>
      </c>
      <c r="L733" s="1">
        <v>0.5</v>
      </c>
      <c r="M733" s="1">
        <v>0.2</v>
      </c>
      <c r="N733" s="1">
        <v>0.6</v>
      </c>
    </row>
    <row r="734" s="1" customFormat="1" spans="1:14">
      <c r="A734" s="7">
        <v>276</v>
      </c>
      <c r="B734" s="1">
        <v>276</v>
      </c>
      <c r="C734" s="1">
        <v>0.680754899978638</v>
      </c>
      <c r="D734" s="1">
        <v>0.0205116271972656</v>
      </c>
      <c r="E734" s="1">
        <v>8</v>
      </c>
      <c r="F734" s="1">
        <v>5</v>
      </c>
      <c r="G734" s="1">
        <v>2</v>
      </c>
      <c r="H734" s="1">
        <v>5</v>
      </c>
      <c r="I734" s="1">
        <v>0.8</v>
      </c>
      <c r="J734" s="1">
        <v>0.615384615384615</v>
      </c>
      <c r="K734" s="1">
        <v>0.695652173913043</v>
      </c>
      <c r="L734" s="1">
        <v>0.5</v>
      </c>
      <c r="M734" s="1">
        <v>0.3</v>
      </c>
      <c r="N734" s="1">
        <v>0.65</v>
      </c>
    </row>
    <row r="735" s="1" customFormat="1" spans="1:14">
      <c r="A735" s="7">
        <v>935</v>
      </c>
      <c r="B735" s="1">
        <v>935</v>
      </c>
      <c r="C735" s="1">
        <v>0.6810063123703</v>
      </c>
      <c r="D735" s="1">
        <v>0.126592993736267</v>
      </c>
      <c r="E735" s="1">
        <v>7</v>
      </c>
      <c r="F735" s="1">
        <v>5</v>
      </c>
      <c r="G735" s="1">
        <v>3</v>
      </c>
      <c r="H735" s="1">
        <v>5</v>
      </c>
      <c r="I735" s="1">
        <v>0.7</v>
      </c>
      <c r="J735" s="1">
        <v>0.583333333333333</v>
      </c>
      <c r="K735" s="1">
        <v>0.636363636363636</v>
      </c>
      <c r="L735" s="1">
        <v>0.5</v>
      </c>
      <c r="M735" s="1">
        <v>0.2</v>
      </c>
      <c r="N735" s="1">
        <v>0.6</v>
      </c>
    </row>
    <row r="736" s="1" customFormat="1" spans="1:14">
      <c r="A736" s="7">
        <v>920</v>
      </c>
      <c r="B736" s="1">
        <v>920</v>
      </c>
      <c r="C736" s="1">
        <v>0.681057333946228</v>
      </c>
      <c r="D736" s="1">
        <v>0.108631014823914</v>
      </c>
      <c r="E736" s="1">
        <v>7</v>
      </c>
      <c r="F736" s="1">
        <v>4</v>
      </c>
      <c r="G736" s="1">
        <v>3</v>
      </c>
      <c r="H736" s="1">
        <v>6</v>
      </c>
      <c r="I736" s="1">
        <v>0.7</v>
      </c>
      <c r="J736" s="1">
        <v>0.636363636363636</v>
      </c>
      <c r="K736" s="1">
        <v>0.666666666666667</v>
      </c>
      <c r="L736" s="1">
        <v>0.4</v>
      </c>
      <c r="M736" s="1">
        <v>0.3</v>
      </c>
      <c r="N736" s="1">
        <v>0.65</v>
      </c>
    </row>
    <row r="737" s="1" customFormat="1" spans="1:14">
      <c r="A737" s="7">
        <v>931</v>
      </c>
      <c r="B737" s="1">
        <v>931</v>
      </c>
      <c r="C737" s="1">
        <v>0.681087970733643</v>
      </c>
      <c r="D737" s="1">
        <v>0.24998950958252</v>
      </c>
      <c r="E737" s="1">
        <v>8</v>
      </c>
      <c r="F737" s="1">
        <v>5</v>
      </c>
      <c r="G737" s="1">
        <v>2</v>
      </c>
      <c r="H737" s="1">
        <v>5</v>
      </c>
      <c r="I737" s="1">
        <v>0.8</v>
      </c>
      <c r="J737" s="1">
        <v>0.615384615384615</v>
      </c>
      <c r="K737" s="1">
        <v>0.695652173913043</v>
      </c>
      <c r="L737" s="1">
        <v>0.5</v>
      </c>
      <c r="M737" s="1">
        <v>0.3</v>
      </c>
      <c r="N737" s="1">
        <v>0.65</v>
      </c>
    </row>
    <row r="738" s="1" customFormat="1" spans="1:14">
      <c r="A738" s="7">
        <v>662</v>
      </c>
      <c r="B738" s="1">
        <v>662</v>
      </c>
      <c r="C738" s="1">
        <v>0.681370139122009</v>
      </c>
      <c r="D738" s="1">
        <v>0.0188992023468018</v>
      </c>
      <c r="E738" s="1">
        <v>9</v>
      </c>
      <c r="F738" s="1">
        <v>5</v>
      </c>
      <c r="G738" s="1">
        <v>1</v>
      </c>
      <c r="H738" s="1">
        <v>5</v>
      </c>
      <c r="I738" s="1">
        <v>0.9</v>
      </c>
      <c r="J738" s="1">
        <v>0.642857142857143</v>
      </c>
      <c r="K738" s="1">
        <v>0.75</v>
      </c>
      <c r="L738" s="1">
        <v>0.5</v>
      </c>
      <c r="M738" s="1">
        <v>0.4</v>
      </c>
      <c r="N738" s="1">
        <v>0.7</v>
      </c>
    </row>
    <row r="739" s="1" customFormat="1" spans="1:14">
      <c r="A739" s="7">
        <v>297</v>
      </c>
      <c r="B739" s="1">
        <v>297</v>
      </c>
      <c r="C739" s="1">
        <v>0.681482791900635</v>
      </c>
      <c r="D739" s="1">
        <v>0.176036477088928</v>
      </c>
      <c r="E739" s="1">
        <v>8</v>
      </c>
      <c r="F739" s="1">
        <v>4</v>
      </c>
      <c r="G739" s="1">
        <v>2</v>
      </c>
      <c r="H739" s="1">
        <v>6</v>
      </c>
      <c r="I739" s="1">
        <v>0.8</v>
      </c>
      <c r="J739" s="1">
        <v>0.666666666666667</v>
      </c>
      <c r="K739" s="1">
        <v>0.727272727272727</v>
      </c>
      <c r="L739" s="1">
        <v>0.4</v>
      </c>
      <c r="M739" s="1">
        <v>0.4</v>
      </c>
      <c r="N739" s="1">
        <v>0.7</v>
      </c>
    </row>
    <row r="740" s="1" customFormat="1" spans="1:14">
      <c r="A740" s="7">
        <v>528</v>
      </c>
      <c r="B740" s="1">
        <v>528</v>
      </c>
      <c r="C740" s="1">
        <v>0.681533455848694</v>
      </c>
      <c r="D740" s="1">
        <v>0.200799584388733</v>
      </c>
      <c r="E740" s="1">
        <v>7</v>
      </c>
      <c r="F740" s="1">
        <v>6</v>
      </c>
      <c r="G740" s="1">
        <v>3</v>
      </c>
      <c r="H740" s="1">
        <v>4</v>
      </c>
      <c r="I740" s="1">
        <v>0.7</v>
      </c>
      <c r="J740" s="1">
        <v>0.538461538461539</v>
      </c>
      <c r="K740" s="1">
        <v>0.608695652173913</v>
      </c>
      <c r="L740" s="1">
        <v>0.6</v>
      </c>
      <c r="M740" s="1">
        <v>0.1</v>
      </c>
      <c r="N740" s="1">
        <v>0.55</v>
      </c>
    </row>
    <row r="741" s="1" customFormat="1" spans="1:14">
      <c r="A741" s="7">
        <v>897</v>
      </c>
      <c r="B741" s="1">
        <v>897</v>
      </c>
      <c r="C741" s="1">
        <v>0.681613564491272</v>
      </c>
      <c r="D741" s="1">
        <v>0.0875613689422607</v>
      </c>
      <c r="E741" s="1">
        <v>10</v>
      </c>
      <c r="F741" s="1">
        <v>5</v>
      </c>
      <c r="G741" s="1">
        <v>0</v>
      </c>
      <c r="H741" s="1">
        <v>5</v>
      </c>
      <c r="I741" s="1">
        <v>1</v>
      </c>
      <c r="J741" s="1">
        <v>0.666666666666667</v>
      </c>
      <c r="K741" s="1">
        <v>0.8</v>
      </c>
      <c r="L741" s="1">
        <v>0.5</v>
      </c>
      <c r="M741" s="1">
        <v>0.5</v>
      </c>
      <c r="N741" s="1">
        <v>0.75</v>
      </c>
    </row>
    <row r="742" s="1" customFormat="1" spans="1:14">
      <c r="A742" s="7">
        <v>195</v>
      </c>
      <c r="B742" s="1">
        <v>195</v>
      </c>
      <c r="C742" s="1">
        <v>0.681819915771484</v>
      </c>
      <c r="D742" s="1">
        <v>0.16376268863678</v>
      </c>
      <c r="E742" s="1">
        <v>7</v>
      </c>
      <c r="F742" s="1">
        <v>4</v>
      </c>
      <c r="G742" s="1">
        <v>3</v>
      </c>
      <c r="H742" s="1">
        <v>6</v>
      </c>
      <c r="I742" s="1">
        <v>0.7</v>
      </c>
      <c r="J742" s="1">
        <v>0.636363636363636</v>
      </c>
      <c r="K742" s="1">
        <v>0.666666666666667</v>
      </c>
      <c r="L742" s="1">
        <v>0.4</v>
      </c>
      <c r="M742" s="1">
        <v>0.3</v>
      </c>
      <c r="N742" s="1">
        <v>0.65</v>
      </c>
    </row>
    <row r="743" s="1" customFormat="1" spans="1:14">
      <c r="A743" s="7">
        <v>428</v>
      </c>
      <c r="B743" s="1">
        <v>428</v>
      </c>
      <c r="C743" s="1">
        <v>0.682002902030945</v>
      </c>
      <c r="D743" s="1">
        <v>0.22208571434021</v>
      </c>
      <c r="E743" s="1">
        <v>8</v>
      </c>
      <c r="F743" s="1">
        <v>5</v>
      </c>
      <c r="G743" s="1">
        <v>2</v>
      </c>
      <c r="H743" s="1">
        <v>5</v>
      </c>
      <c r="I743" s="1">
        <v>0.8</v>
      </c>
      <c r="J743" s="1">
        <v>0.615384615384615</v>
      </c>
      <c r="K743" s="1">
        <v>0.695652173913043</v>
      </c>
      <c r="L743" s="1">
        <v>0.5</v>
      </c>
      <c r="M743" s="1">
        <v>0.3</v>
      </c>
      <c r="N743" s="1">
        <v>0.65</v>
      </c>
    </row>
    <row r="744" s="1" customFormat="1" spans="1:14">
      <c r="A744" s="7">
        <v>157</v>
      </c>
      <c r="B744" s="1">
        <v>157</v>
      </c>
      <c r="C744" s="1">
        <v>0.682018518447876</v>
      </c>
      <c r="D744" s="1">
        <v>0.112360119819641</v>
      </c>
      <c r="E744" s="1">
        <v>8</v>
      </c>
      <c r="F744" s="1">
        <v>4</v>
      </c>
      <c r="G744" s="1">
        <v>2</v>
      </c>
      <c r="H744" s="1">
        <v>6</v>
      </c>
      <c r="I744" s="1">
        <v>0.8</v>
      </c>
      <c r="J744" s="1">
        <v>0.666666666666667</v>
      </c>
      <c r="K744" s="1">
        <v>0.727272727272727</v>
      </c>
      <c r="L744" s="1">
        <v>0.4</v>
      </c>
      <c r="M744" s="1">
        <v>0.4</v>
      </c>
      <c r="N744" s="1">
        <v>0.7</v>
      </c>
    </row>
    <row r="745" s="1" customFormat="1" spans="1:14">
      <c r="A745" s="7">
        <v>466</v>
      </c>
      <c r="B745" s="1">
        <v>466</v>
      </c>
      <c r="C745" s="1">
        <v>0.682071328163147</v>
      </c>
      <c r="D745" s="1">
        <v>0.087367057800293</v>
      </c>
      <c r="E745" s="1">
        <v>8</v>
      </c>
      <c r="F745" s="1">
        <v>4</v>
      </c>
      <c r="G745" s="1">
        <v>2</v>
      </c>
      <c r="H745" s="1">
        <v>6</v>
      </c>
      <c r="I745" s="1">
        <v>0.8</v>
      </c>
      <c r="J745" s="1">
        <v>0.666666666666667</v>
      </c>
      <c r="K745" s="1">
        <v>0.727272727272727</v>
      </c>
      <c r="L745" s="1">
        <v>0.4</v>
      </c>
      <c r="M745" s="1">
        <v>0.4</v>
      </c>
      <c r="N745" s="1">
        <v>0.7</v>
      </c>
    </row>
    <row r="746" s="1" customFormat="1" spans="1:14">
      <c r="A746" s="7">
        <v>575</v>
      </c>
      <c r="B746" s="1">
        <v>575</v>
      </c>
      <c r="C746" s="1">
        <v>0.682088375091553</v>
      </c>
      <c r="D746" s="1">
        <v>0.152239561080933</v>
      </c>
      <c r="E746" s="1">
        <v>9</v>
      </c>
      <c r="F746" s="1">
        <v>3</v>
      </c>
      <c r="G746" s="1">
        <v>1</v>
      </c>
      <c r="H746" s="1">
        <v>7</v>
      </c>
      <c r="I746" s="1">
        <v>0.9</v>
      </c>
      <c r="J746" s="1">
        <v>0.75</v>
      </c>
      <c r="K746" s="1">
        <v>0.818181818181818</v>
      </c>
      <c r="L746" s="1">
        <v>0.3</v>
      </c>
      <c r="M746" s="1">
        <v>0.6</v>
      </c>
      <c r="N746" s="1">
        <v>0.8</v>
      </c>
    </row>
    <row r="747" s="1" customFormat="1" spans="1:14">
      <c r="A747" s="7">
        <v>495</v>
      </c>
      <c r="B747" s="1">
        <v>495</v>
      </c>
      <c r="C747" s="1">
        <v>0.682112097740173</v>
      </c>
      <c r="D747" s="1">
        <v>0.125601053237915</v>
      </c>
      <c r="E747" s="1">
        <v>8</v>
      </c>
      <c r="F747" s="1">
        <v>3</v>
      </c>
      <c r="G747" s="1">
        <v>2</v>
      </c>
      <c r="H747" s="1">
        <v>7</v>
      </c>
      <c r="I747" s="1">
        <v>0.8</v>
      </c>
      <c r="J747" s="1">
        <v>0.727272727272727</v>
      </c>
      <c r="K747" s="1">
        <v>0.761904761904762</v>
      </c>
      <c r="L747" s="1">
        <v>0.3</v>
      </c>
      <c r="M747" s="1">
        <v>0.5</v>
      </c>
      <c r="N747" s="1">
        <v>0.75</v>
      </c>
    </row>
    <row r="748" s="1" customFormat="1" spans="1:14">
      <c r="A748" s="7">
        <v>104</v>
      </c>
      <c r="B748" s="1">
        <v>104</v>
      </c>
      <c r="C748" s="1">
        <v>0.682313323020935</v>
      </c>
      <c r="D748" s="1">
        <v>0.177073001861572</v>
      </c>
      <c r="E748" s="1">
        <v>9</v>
      </c>
      <c r="F748" s="1">
        <v>2</v>
      </c>
      <c r="G748" s="1">
        <v>1</v>
      </c>
      <c r="H748" s="1">
        <v>8</v>
      </c>
      <c r="I748" s="1">
        <v>0.9</v>
      </c>
      <c r="J748" s="1">
        <v>0.818181818181818</v>
      </c>
      <c r="K748" s="1">
        <v>0.857142857142857</v>
      </c>
      <c r="L748" s="1">
        <v>0.2</v>
      </c>
      <c r="M748" s="1">
        <v>0.7</v>
      </c>
      <c r="N748" s="1">
        <v>0.85</v>
      </c>
    </row>
    <row r="749" s="1" customFormat="1" spans="1:14">
      <c r="A749" s="7">
        <v>570</v>
      </c>
      <c r="B749" s="1">
        <v>570</v>
      </c>
      <c r="C749" s="1">
        <v>0.682331562042236</v>
      </c>
      <c r="D749" s="1">
        <v>0.102596282958984</v>
      </c>
      <c r="E749" s="1">
        <v>8</v>
      </c>
      <c r="F749" s="1">
        <v>5</v>
      </c>
      <c r="G749" s="1">
        <v>2</v>
      </c>
      <c r="H749" s="1">
        <v>5</v>
      </c>
      <c r="I749" s="1">
        <v>0.8</v>
      </c>
      <c r="J749" s="1">
        <v>0.615384615384615</v>
      </c>
      <c r="K749" s="1">
        <v>0.695652173913043</v>
      </c>
      <c r="L749" s="1">
        <v>0.5</v>
      </c>
      <c r="M749" s="1">
        <v>0.3</v>
      </c>
      <c r="N749" s="1">
        <v>0.65</v>
      </c>
    </row>
    <row r="750" s="1" customFormat="1" spans="1:14">
      <c r="A750" s="7">
        <v>493</v>
      </c>
      <c r="B750" s="1">
        <v>493</v>
      </c>
      <c r="C750" s="1">
        <v>0.682357311248779</v>
      </c>
      <c r="D750" s="1">
        <v>0.131349444389343</v>
      </c>
      <c r="E750" s="1">
        <v>9</v>
      </c>
      <c r="F750" s="1">
        <v>5</v>
      </c>
      <c r="G750" s="1">
        <v>1</v>
      </c>
      <c r="H750" s="1">
        <v>5</v>
      </c>
      <c r="I750" s="1">
        <v>0.9</v>
      </c>
      <c r="J750" s="1">
        <v>0.642857142857143</v>
      </c>
      <c r="K750" s="1">
        <v>0.75</v>
      </c>
      <c r="L750" s="1">
        <v>0.5</v>
      </c>
      <c r="M750" s="1">
        <v>0.4</v>
      </c>
      <c r="N750" s="1">
        <v>0.7</v>
      </c>
    </row>
    <row r="751" s="1" customFormat="1" spans="1:14">
      <c r="A751" s="7">
        <v>341</v>
      </c>
      <c r="B751" s="1">
        <v>341</v>
      </c>
      <c r="C751" s="1">
        <v>0.682363271713257</v>
      </c>
      <c r="D751" s="1">
        <v>0.116019248962402</v>
      </c>
      <c r="E751" s="1">
        <v>10</v>
      </c>
      <c r="F751" s="1">
        <v>3</v>
      </c>
      <c r="G751" s="1">
        <v>0</v>
      </c>
      <c r="H751" s="1">
        <v>7</v>
      </c>
      <c r="I751" s="1">
        <v>1</v>
      </c>
      <c r="J751" s="1">
        <v>0.769230769230769</v>
      </c>
      <c r="K751" s="1">
        <v>0.869565217391304</v>
      </c>
      <c r="L751" s="1">
        <v>0.3</v>
      </c>
      <c r="M751" s="1">
        <v>0.7</v>
      </c>
      <c r="N751" s="1">
        <v>0.85</v>
      </c>
    </row>
    <row r="752" s="1" customFormat="1" spans="1:14">
      <c r="A752" s="7">
        <v>422</v>
      </c>
      <c r="B752" s="1">
        <v>422</v>
      </c>
      <c r="C752" s="1">
        <v>0.682582497596741</v>
      </c>
      <c r="D752" s="1">
        <v>0.10011625289917</v>
      </c>
      <c r="E752" s="1">
        <v>9</v>
      </c>
      <c r="F752" s="1">
        <v>2</v>
      </c>
      <c r="G752" s="1">
        <v>1</v>
      </c>
      <c r="H752" s="1">
        <v>8</v>
      </c>
      <c r="I752" s="1">
        <v>0.9</v>
      </c>
      <c r="J752" s="1">
        <v>0.818181818181818</v>
      </c>
      <c r="K752" s="1">
        <v>0.857142857142857</v>
      </c>
      <c r="L752" s="1">
        <v>0.2</v>
      </c>
      <c r="M752" s="1">
        <v>0.7</v>
      </c>
      <c r="N752" s="1">
        <v>0.85</v>
      </c>
    </row>
    <row r="753" s="1" customFormat="1" spans="1:14">
      <c r="A753" s="7">
        <v>51</v>
      </c>
      <c r="B753" s="1">
        <v>51</v>
      </c>
      <c r="C753" s="1">
        <v>0.682652473449707</v>
      </c>
      <c r="D753" s="1">
        <v>0.0610028505325317</v>
      </c>
      <c r="E753" s="1">
        <v>9</v>
      </c>
      <c r="F753" s="1">
        <v>4</v>
      </c>
      <c r="G753" s="1">
        <v>1</v>
      </c>
      <c r="H753" s="1">
        <v>6</v>
      </c>
      <c r="I753" s="1">
        <v>0.9</v>
      </c>
      <c r="J753" s="1">
        <v>0.692307692307692</v>
      </c>
      <c r="K753" s="1">
        <v>0.782608695652174</v>
      </c>
      <c r="L753" s="1">
        <v>0.4</v>
      </c>
      <c r="M753" s="1">
        <v>0.5</v>
      </c>
      <c r="N753" s="1">
        <v>0.75</v>
      </c>
    </row>
    <row r="754" s="1" customFormat="1" spans="1:14">
      <c r="A754" s="7">
        <v>202</v>
      </c>
      <c r="B754" s="1">
        <v>202</v>
      </c>
      <c r="C754" s="1">
        <v>0.682697415351868</v>
      </c>
      <c r="D754" s="1">
        <v>0.0130748748779297</v>
      </c>
      <c r="E754" s="1">
        <v>7</v>
      </c>
      <c r="F754" s="1">
        <v>7</v>
      </c>
      <c r="G754" s="1">
        <v>3</v>
      </c>
      <c r="H754" s="1">
        <v>3</v>
      </c>
      <c r="I754" s="1">
        <v>0.7</v>
      </c>
      <c r="J754" s="1">
        <v>0.5</v>
      </c>
      <c r="K754" s="1">
        <v>0.583333333333333</v>
      </c>
      <c r="L754" s="1">
        <v>0.7</v>
      </c>
      <c r="M754" s="1">
        <v>0</v>
      </c>
      <c r="N754" s="1">
        <v>0.5</v>
      </c>
    </row>
    <row r="755" s="1" customFormat="1" spans="1:14">
      <c r="A755" s="7">
        <v>739</v>
      </c>
      <c r="B755" s="1">
        <v>739</v>
      </c>
      <c r="C755" s="1">
        <v>0.682813167572021</v>
      </c>
      <c r="D755" s="1">
        <v>0.105817914009094</v>
      </c>
      <c r="E755" s="1">
        <v>10</v>
      </c>
      <c r="F755" s="1">
        <v>1</v>
      </c>
      <c r="G755" s="1">
        <v>0</v>
      </c>
      <c r="H755" s="1">
        <v>9</v>
      </c>
      <c r="I755" s="1">
        <v>1</v>
      </c>
      <c r="J755" s="1">
        <v>0.909090909090909</v>
      </c>
      <c r="K755" s="1">
        <v>0.952380952380952</v>
      </c>
      <c r="L755" s="1">
        <v>0.1</v>
      </c>
      <c r="M755" s="1">
        <v>0.9</v>
      </c>
      <c r="N755" s="1">
        <v>0.95</v>
      </c>
    </row>
    <row r="756" s="1" customFormat="1" spans="1:14">
      <c r="A756" s="7">
        <v>290</v>
      </c>
      <c r="B756" s="1">
        <v>290</v>
      </c>
      <c r="C756" s="1">
        <v>0.682830929756165</v>
      </c>
      <c r="D756" s="1">
        <v>0.131515502929687</v>
      </c>
      <c r="E756" s="1">
        <v>8</v>
      </c>
      <c r="F756" s="1">
        <v>7</v>
      </c>
      <c r="G756" s="1">
        <v>2</v>
      </c>
      <c r="H756" s="1">
        <v>3</v>
      </c>
      <c r="I756" s="1">
        <v>0.8</v>
      </c>
      <c r="J756" s="1">
        <v>0.533333333333333</v>
      </c>
      <c r="K756" s="1">
        <v>0.64</v>
      </c>
      <c r="L756" s="1">
        <v>0.7</v>
      </c>
      <c r="M756" s="1">
        <v>0.1</v>
      </c>
      <c r="N756" s="1">
        <v>0.55</v>
      </c>
    </row>
    <row r="757" s="1" customFormat="1" spans="1:14">
      <c r="A757" s="7">
        <v>675</v>
      </c>
      <c r="B757" s="1">
        <v>675</v>
      </c>
      <c r="C757" s="1">
        <v>0.682971835136414</v>
      </c>
      <c r="D757" s="1">
        <v>0.0337067842483521</v>
      </c>
      <c r="E757" s="1">
        <v>8</v>
      </c>
      <c r="F757" s="1">
        <v>4</v>
      </c>
      <c r="G757" s="1">
        <v>2</v>
      </c>
      <c r="H757" s="1">
        <v>6</v>
      </c>
      <c r="I757" s="1">
        <v>0.8</v>
      </c>
      <c r="J757" s="1">
        <v>0.666666666666667</v>
      </c>
      <c r="K757" s="1">
        <v>0.727272727272727</v>
      </c>
      <c r="L757" s="1">
        <v>0.4</v>
      </c>
      <c r="M757" s="1">
        <v>0.4</v>
      </c>
      <c r="N757" s="1">
        <v>0.7</v>
      </c>
    </row>
    <row r="758" s="1" customFormat="1" spans="1:14">
      <c r="A758" s="7">
        <v>956</v>
      </c>
      <c r="B758" s="1">
        <v>956</v>
      </c>
      <c r="C758" s="1">
        <v>0.682979464530945</v>
      </c>
      <c r="D758" s="1">
        <v>0.166069269180298</v>
      </c>
      <c r="E758" s="1">
        <v>8</v>
      </c>
      <c r="F758" s="1">
        <v>3</v>
      </c>
      <c r="G758" s="1">
        <v>2</v>
      </c>
      <c r="H758" s="1">
        <v>7</v>
      </c>
      <c r="I758" s="1">
        <v>0.8</v>
      </c>
      <c r="J758" s="1">
        <v>0.727272727272727</v>
      </c>
      <c r="K758" s="1">
        <v>0.761904761904762</v>
      </c>
      <c r="L758" s="1">
        <v>0.3</v>
      </c>
      <c r="M758" s="1">
        <v>0.5</v>
      </c>
      <c r="N758" s="1">
        <v>0.75</v>
      </c>
    </row>
    <row r="759" s="1" customFormat="1" spans="1:14">
      <c r="A759" s="7">
        <v>643</v>
      </c>
      <c r="B759" s="1">
        <v>643</v>
      </c>
      <c r="C759" s="1">
        <v>0.683057904243469</v>
      </c>
      <c r="D759" s="1">
        <v>0.167835474014282</v>
      </c>
      <c r="E759" s="1">
        <v>8</v>
      </c>
      <c r="F759" s="1">
        <v>5</v>
      </c>
      <c r="G759" s="1">
        <v>2</v>
      </c>
      <c r="H759" s="1">
        <v>5</v>
      </c>
      <c r="I759" s="1">
        <v>0.8</v>
      </c>
      <c r="J759" s="1">
        <v>0.615384615384615</v>
      </c>
      <c r="K759" s="1">
        <v>0.695652173913043</v>
      </c>
      <c r="L759" s="1">
        <v>0.5</v>
      </c>
      <c r="M759" s="1">
        <v>0.3</v>
      </c>
      <c r="N759" s="1">
        <v>0.65</v>
      </c>
    </row>
    <row r="760" s="1" customFormat="1" spans="1:14">
      <c r="A760" s="7">
        <v>7</v>
      </c>
      <c r="B760" s="1">
        <v>7</v>
      </c>
      <c r="C760" s="1">
        <v>0.683082222938538</v>
      </c>
      <c r="D760" s="1">
        <v>0.161648035049439</v>
      </c>
      <c r="E760" s="1">
        <v>9</v>
      </c>
      <c r="F760" s="1">
        <v>4</v>
      </c>
      <c r="G760" s="1">
        <v>1</v>
      </c>
      <c r="H760" s="1">
        <v>6</v>
      </c>
      <c r="I760" s="1">
        <v>0.9</v>
      </c>
      <c r="J760" s="1">
        <v>0.692307692307692</v>
      </c>
      <c r="K760" s="1">
        <v>0.782608695652174</v>
      </c>
      <c r="L760" s="1">
        <v>0.4</v>
      </c>
      <c r="M760" s="1">
        <v>0.5</v>
      </c>
      <c r="N760" s="1">
        <v>0.75</v>
      </c>
    </row>
    <row r="761" s="1" customFormat="1" spans="1:14">
      <c r="A761" s="7">
        <v>745</v>
      </c>
      <c r="B761" s="1">
        <v>745</v>
      </c>
      <c r="C761" s="1">
        <v>0.683122754096985</v>
      </c>
      <c r="D761" s="1">
        <v>0.185926675796509</v>
      </c>
      <c r="E761" s="1">
        <v>7</v>
      </c>
      <c r="F761" s="1">
        <v>8</v>
      </c>
      <c r="G761" s="1">
        <v>3</v>
      </c>
      <c r="H761" s="1">
        <v>2</v>
      </c>
      <c r="I761" s="1">
        <v>0.7</v>
      </c>
      <c r="J761" s="1">
        <v>0.466666666666667</v>
      </c>
      <c r="K761" s="1">
        <v>0.56</v>
      </c>
      <c r="L761" s="1">
        <v>0.8</v>
      </c>
      <c r="M761" s="1">
        <v>-0.1</v>
      </c>
      <c r="N761" s="1">
        <v>0.45</v>
      </c>
    </row>
    <row r="762" s="1" customFormat="1" spans="1:14">
      <c r="A762" s="7">
        <v>355</v>
      </c>
      <c r="B762" s="1">
        <v>355</v>
      </c>
      <c r="C762" s="1">
        <v>0.683211803436279</v>
      </c>
      <c r="D762" s="1">
        <v>0.133986830711365</v>
      </c>
      <c r="E762" s="1">
        <v>9</v>
      </c>
      <c r="F762" s="1">
        <v>2</v>
      </c>
      <c r="G762" s="1">
        <v>1</v>
      </c>
      <c r="H762" s="1">
        <v>8</v>
      </c>
      <c r="I762" s="1">
        <v>0.9</v>
      </c>
      <c r="J762" s="1">
        <v>0.818181818181818</v>
      </c>
      <c r="K762" s="1">
        <v>0.857142857142857</v>
      </c>
      <c r="L762" s="1">
        <v>0.2</v>
      </c>
      <c r="M762" s="1">
        <v>0.7</v>
      </c>
      <c r="N762" s="1">
        <v>0.85</v>
      </c>
    </row>
    <row r="763" s="1" customFormat="1" spans="1:14">
      <c r="A763" s="7">
        <v>806</v>
      </c>
      <c r="B763" s="1">
        <v>806</v>
      </c>
      <c r="C763" s="1">
        <v>0.683741450309753</v>
      </c>
      <c r="D763" s="1">
        <v>0.144745588302612</v>
      </c>
      <c r="E763" s="1">
        <v>8</v>
      </c>
      <c r="F763" s="1">
        <v>5</v>
      </c>
      <c r="G763" s="1">
        <v>2</v>
      </c>
      <c r="H763" s="1">
        <v>5</v>
      </c>
      <c r="I763" s="1">
        <v>0.8</v>
      </c>
      <c r="J763" s="1">
        <v>0.615384615384615</v>
      </c>
      <c r="K763" s="1">
        <v>0.695652173913043</v>
      </c>
      <c r="L763" s="1">
        <v>0.5</v>
      </c>
      <c r="M763" s="1">
        <v>0.3</v>
      </c>
      <c r="N763" s="1">
        <v>0.65</v>
      </c>
    </row>
    <row r="764" s="1" customFormat="1" spans="1:14">
      <c r="A764" s="7">
        <v>874</v>
      </c>
      <c r="B764" s="1">
        <v>874</v>
      </c>
      <c r="C764" s="1">
        <v>0.683785915374756</v>
      </c>
      <c r="D764" s="1">
        <v>0.160463333129883</v>
      </c>
      <c r="E764" s="1">
        <v>10</v>
      </c>
      <c r="F764" s="1">
        <v>3</v>
      </c>
      <c r="G764" s="1">
        <v>0</v>
      </c>
      <c r="H764" s="1">
        <v>7</v>
      </c>
      <c r="I764" s="1">
        <v>1</v>
      </c>
      <c r="J764" s="1">
        <v>0.769230769230769</v>
      </c>
      <c r="K764" s="1">
        <v>0.869565217391304</v>
      </c>
      <c r="L764" s="1">
        <v>0.3</v>
      </c>
      <c r="M764" s="1">
        <v>0.7</v>
      </c>
      <c r="N764" s="1">
        <v>0.85</v>
      </c>
    </row>
    <row r="765" s="1" customFormat="1" spans="1:14">
      <c r="A765" s="7">
        <v>581</v>
      </c>
      <c r="B765" s="1">
        <v>581</v>
      </c>
      <c r="C765" s="1">
        <v>0.683907389640808</v>
      </c>
      <c r="D765" s="1">
        <v>0.102945566177368</v>
      </c>
      <c r="E765" s="1">
        <v>9</v>
      </c>
      <c r="F765" s="1">
        <v>4</v>
      </c>
      <c r="G765" s="1">
        <v>1</v>
      </c>
      <c r="H765" s="1">
        <v>6</v>
      </c>
      <c r="I765" s="1">
        <v>0.9</v>
      </c>
      <c r="J765" s="1">
        <v>0.692307692307692</v>
      </c>
      <c r="K765" s="1">
        <v>0.782608695652174</v>
      </c>
      <c r="L765" s="1">
        <v>0.4</v>
      </c>
      <c r="M765" s="1">
        <v>0.5</v>
      </c>
      <c r="N765" s="1">
        <v>0.75</v>
      </c>
    </row>
    <row r="766" s="1" customFormat="1" spans="1:14">
      <c r="A766" s="7">
        <v>351</v>
      </c>
      <c r="B766" s="1">
        <v>351</v>
      </c>
      <c r="C766" s="1">
        <v>0.684127926826477</v>
      </c>
      <c r="D766" s="1">
        <v>0.0837174654006958</v>
      </c>
      <c r="E766" s="1">
        <v>10</v>
      </c>
      <c r="F766" s="1">
        <v>5</v>
      </c>
      <c r="G766" s="1">
        <v>0</v>
      </c>
      <c r="H766" s="1">
        <v>5</v>
      </c>
      <c r="I766" s="1">
        <v>1</v>
      </c>
      <c r="J766" s="1">
        <v>0.666666666666667</v>
      </c>
      <c r="K766" s="1">
        <v>0.8</v>
      </c>
      <c r="L766" s="1">
        <v>0.5</v>
      </c>
      <c r="M766" s="1">
        <v>0.5</v>
      </c>
      <c r="N766" s="1">
        <v>0.75</v>
      </c>
    </row>
    <row r="767" s="1" customFormat="1" spans="1:14">
      <c r="A767" s="7">
        <v>259</v>
      </c>
      <c r="B767" s="1">
        <v>259</v>
      </c>
      <c r="C767" s="1">
        <v>0.684139132499695</v>
      </c>
      <c r="D767" s="1">
        <v>0.146857380867004</v>
      </c>
      <c r="E767" s="1">
        <v>9</v>
      </c>
      <c r="F767" s="1">
        <v>5</v>
      </c>
      <c r="G767" s="1">
        <v>1</v>
      </c>
      <c r="H767" s="1">
        <v>5</v>
      </c>
      <c r="I767" s="1">
        <v>0.9</v>
      </c>
      <c r="J767" s="1">
        <v>0.642857142857143</v>
      </c>
      <c r="K767" s="1">
        <v>0.75</v>
      </c>
      <c r="L767" s="1">
        <v>0.5</v>
      </c>
      <c r="M767" s="1">
        <v>0.4</v>
      </c>
      <c r="N767" s="1">
        <v>0.7</v>
      </c>
    </row>
    <row r="768" s="1" customFormat="1" spans="1:14">
      <c r="A768" s="7">
        <v>861</v>
      </c>
      <c r="B768" s="1">
        <v>861</v>
      </c>
      <c r="C768" s="1">
        <v>0.684200286865234</v>
      </c>
      <c r="D768" s="1">
        <v>0.167941451072693</v>
      </c>
      <c r="E768" s="1">
        <v>8</v>
      </c>
      <c r="F768" s="1">
        <v>6</v>
      </c>
      <c r="G768" s="1">
        <v>2</v>
      </c>
      <c r="H768" s="1">
        <v>4</v>
      </c>
      <c r="I768" s="1">
        <v>0.8</v>
      </c>
      <c r="J768" s="1">
        <v>0.571428571428572</v>
      </c>
      <c r="K768" s="1">
        <v>0.666666666666667</v>
      </c>
      <c r="L768" s="1">
        <v>0.6</v>
      </c>
      <c r="M768" s="1">
        <v>0.2</v>
      </c>
      <c r="N768" s="1">
        <v>0.6</v>
      </c>
    </row>
    <row r="769" s="1" customFormat="1" spans="1:14">
      <c r="A769" s="7">
        <v>208</v>
      </c>
      <c r="B769" s="1">
        <v>208</v>
      </c>
      <c r="C769" s="1">
        <v>0.684432864189148</v>
      </c>
      <c r="D769" s="1">
        <v>0.143793702125549</v>
      </c>
      <c r="E769" s="1">
        <v>10</v>
      </c>
      <c r="F769" s="1">
        <v>6</v>
      </c>
      <c r="G769" s="1">
        <v>0</v>
      </c>
      <c r="H769" s="1">
        <v>4</v>
      </c>
      <c r="I769" s="1">
        <v>1</v>
      </c>
      <c r="J769" s="1">
        <v>0.625</v>
      </c>
      <c r="K769" s="1">
        <v>0.769230769230769</v>
      </c>
      <c r="L769" s="1">
        <v>0.6</v>
      </c>
      <c r="M769" s="1">
        <v>0.4</v>
      </c>
      <c r="N769" s="1">
        <v>0.7</v>
      </c>
    </row>
    <row r="770" s="1" customFormat="1" spans="1:14">
      <c r="A770" s="7">
        <v>652</v>
      </c>
      <c r="B770" s="1">
        <v>652</v>
      </c>
      <c r="C770" s="1">
        <v>0.684495806694031</v>
      </c>
      <c r="D770" s="1">
        <v>0.156694531440735</v>
      </c>
      <c r="E770" s="1">
        <v>9</v>
      </c>
      <c r="F770" s="1">
        <v>6</v>
      </c>
      <c r="G770" s="1">
        <v>1</v>
      </c>
      <c r="H770" s="1">
        <v>4</v>
      </c>
      <c r="I770" s="1">
        <v>0.9</v>
      </c>
      <c r="J770" s="1">
        <v>0.6</v>
      </c>
      <c r="K770" s="1">
        <v>0.72</v>
      </c>
      <c r="L770" s="1">
        <v>0.6</v>
      </c>
      <c r="M770" s="1">
        <v>0.3</v>
      </c>
      <c r="N770" s="1">
        <v>0.65</v>
      </c>
    </row>
    <row r="771" s="1" customFormat="1" spans="1:14">
      <c r="A771" s="7">
        <v>185</v>
      </c>
      <c r="B771" s="1">
        <v>185</v>
      </c>
      <c r="C771" s="1">
        <v>0.684498429298401</v>
      </c>
      <c r="D771" s="1">
        <v>0.134665608406067</v>
      </c>
      <c r="E771" s="1">
        <v>10</v>
      </c>
      <c r="F771" s="1">
        <v>5</v>
      </c>
      <c r="G771" s="1">
        <v>0</v>
      </c>
      <c r="H771" s="1">
        <v>5</v>
      </c>
      <c r="I771" s="1">
        <v>1</v>
      </c>
      <c r="J771" s="1">
        <v>0.666666666666667</v>
      </c>
      <c r="K771" s="1">
        <v>0.8</v>
      </c>
      <c r="L771" s="1">
        <v>0.5</v>
      </c>
      <c r="M771" s="1">
        <v>0.5</v>
      </c>
      <c r="N771" s="1">
        <v>0.75</v>
      </c>
    </row>
    <row r="772" s="1" customFormat="1" spans="1:14">
      <c r="A772" s="7">
        <v>111</v>
      </c>
      <c r="B772" s="1">
        <v>111</v>
      </c>
      <c r="C772" s="1">
        <v>0.684608936309814</v>
      </c>
      <c r="D772" s="1">
        <v>0.110446929931641</v>
      </c>
      <c r="E772" s="1">
        <v>9</v>
      </c>
      <c r="F772" s="1">
        <v>2</v>
      </c>
      <c r="G772" s="1">
        <v>1</v>
      </c>
      <c r="H772" s="1">
        <v>8</v>
      </c>
      <c r="I772" s="1">
        <v>0.9</v>
      </c>
      <c r="J772" s="1">
        <v>0.818181818181818</v>
      </c>
      <c r="K772" s="1">
        <v>0.857142857142857</v>
      </c>
      <c r="L772" s="1">
        <v>0.2</v>
      </c>
      <c r="M772" s="1">
        <v>0.7</v>
      </c>
      <c r="N772" s="1">
        <v>0.85</v>
      </c>
    </row>
    <row r="773" s="1" customFormat="1" spans="1:14">
      <c r="A773" s="7">
        <v>89</v>
      </c>
      <c r="B773" s="1">
        <v>89</v>
      </c>
      <c r="C773" s="1">
        <v>0.684877753257751</v>
      </c>
      <c r="D773" s="1">
        <v>0.0499852895736694</v>
      </c>
      <c r="E773" s="1">
        <v>9</v>
      </c>
      <c r="F773" s="1">
        <v>2</v>
      </c>
      <c r="G773" s="1">
        <v>1</v>
      </c>
      <c r="H773" s="1">
        <v>8</v>
      </c>
      <c r="I773" s="1">
        <v>0.9</v>
      </c>
      <c r="J773" s="1">
        <v>0.818181818181818</v>
      </c>
      <c r="K773" s="1">
        <v>0.857142857142857</v>
      </c>
      <c r="L773" s="1">
        <v>0.2</v>
      </c>
      <c r="M773" s="1">
        <v>0.7</v>
      </c>
      <c r="N773" s="1">
        <v>0.85</v>
      </c>
    </row>
    <row r="774" s="1" customFormat="1" spans="1:14">
      <c r="A774" s="7">
        <v>245</v>
      </c>
      <c r="B774" s="1">
        <v>245</v>
      </c>
      <c r="C774" s="1">
        <v>0.685161948204041</v>
      </c>
      <c r="D774" s="1">
        <v>0.185090065002441</v>
      </c>
      <c r="E774" s="1">
        <v>7</v>
      </c>
      <c r="F774" s="1">
        <v>6</v>
      </c>
      <c r="G774" s="1">
        <v>3</v>
      </c>
      <c r="H774" s="1">
        <v>4</v>
      </c>
      <c r="I774" s="1">
        <v>0.7</v>
      </c>
      <c r="J774" s="1">
        <v>0.538461538461539</v>
      </c>
      <c r="K774" s="1">
        <v>0.608695652173913</v>
      </c>
      <c r="L774" s="1">
        <v>0.6</v>
      </c>
      <c r="M774" s="1">
        <v>0.1</v>
      </c>
      <c r="N774" s="1">
        <v>0.55</v>
      </c>
    </row>
    <row r="775" s="1" customFormat="1" spans="1:14">
      <c r="A775" s="7">
        <v>511</v>
      </c>
      <c r="B775" s="1">
        <v>511</v>
      </c>
      <c r="C775" s="1">
        <v>0.685317993164062</v>
      </c>
      <c r="D775" s="1">
        <v>0.0885097980499268</v>
      </c>
      <c r="E775" s="1">
        <v>8</v>
      </c>
      <c r="F775" s="1">
        <v>5</v>
      </c>
      <c r="G775" s="1">
        <v>2</v>
      </c>
      <c r="H775" s="1">
        <v>5</v>
      </c>
      <c r="I775" s="1">
        <v>0.8</v>
      </c>
      <c r="J775" s="1">
        <v>0.615384615384615</v>
      </c>
      <c r="K775" s="1">
        <v>0.695652173913043</v>
      </c>
      <c r="L775" s="1">
        <v>0.5</v>
      </c>
      <c r="M775" s="1">
        <v>0.3</v>
      </c>
      <c r="N775" s="1">
        <v>0.65</v>
      </c>
    </row>
    <row r="776" s="1" customFormat="1" spans="1:14">
      <c r="A776" s="7">
        <v>500</v>
      </c>
      <c r="B776" s="1">
        <v>500</v>
      </c>
      <c r="C776" s="1">
        <v>0.685319423675537</v>
      </c>
      <c r="D776" s="1">
        <v>0.0966950654983521</v>
      </c>
      <c r="E776" s="1">
        <v>9</v>
      </c>
      <c r="F776" s="1">
        <v>4</v>
      </c>
      <c r="G776" s="1">
        <v>1</v>
      </c>
      <c r="H776" s="1">
        <v>6</v>
      </c>
      <c r="I776" s="1">
        <v>0.9</v>
      </c>
      <c r="J776" s="1">
        <v>0.692307692307692</v>
      </c>
      <c r="K776" s="1">
        <v>0.782608695652174</v>
      </c>
      <c r="L776" s="1">
        <v>0.4</v>
      </c>
      <c r="M776" s="1">
        <v>0.5</v>
      </c>
      <c r="N776" s="1">
        <v>0.75</v>
      </c>
    </row>
    <row r="777" s="1" customFormat="1" spans="1:14">
      <c r="A777" s="7">
        <v>542</v>
      </c>
      <c r="B777" s="1">
        <v>542</v>
      </c>
      <c r="C777" s="1">
        <v>0.685416102409363</v>
      </c>
      <c r="D777" s="1">
        <v>0.0919715166091919</v>
      </c>
      <c r="E777" s="1">
        <v>10</v>
      </c>
      <c r="F777" s="1">
        <v>7</v>
      </c>
      <c r="G777" s="1">
        <v>0</v>
      </c>
      <c r="H777" s="1">
        <v>3</v>
      </c>
      <c r="I777" s="1">
        <v>1</v>
      </c>
      <c r="J777" s="1">
        <v>0.588235294117647</v>
      </c>
      <c r="K777" s="1">
        <v>0.740740740740741</v>
      </c>
      <c r="L777" s="1">
        <v>0.7</v>
      </c>
      <c r="M777" s="1">
        <v>0.3</v>
      </c>
      <c r="N777" s="1">
        <v>0.65</v>
      </c>
    </row>
    <row r="778" s="1" customFormat="1" spans="1:14">
      <c r="A778" s="7">
        <v>236</v>
      </c>
      <c r="B778" s="1">
        <v>236</v>
      </c>
      <c r="C778" s="1">
        <v>0.685735821723938</v>
      </c>
      <c r="D778" s="1">
        <v>0.12888765335083</v>
      </c>
      <c r="E778" s="1">
        <v>10</v>
      </c>
      <c r="F778" s="1">
        <v>7</v>
      </c>
      <c r="G778" s="1">
        <v>0</v>
      </c>
      <c r="H778" s="1">
        <v>3</v>
      </c>
      <c r="I778" s="1">
        <v>1</v>
      </c>
      <c r="J778" s="1">
        <v>0.588235294117647</v>
      </c>
      <c r="K778" s="1">
        <v>0.740740740740741</v>
      </c>
      <c r="L778" s="1">
        <v>0.7</v>
      </c>
      <c r="M778" s="1">
        <v>0.3</v>
      </c>
      <c r="N778" s="1">
        <v>0.65</v>
      </c>
    </row>
    <row r="779" s="1" customFormat="1" spans="1:14">
      <c r="A779" s="7">
        <v>504</v>
      </c>
      <c r="B779" s="1">
        <v>504</v>
      </c>
      <c r="C779" s="1">
        <v>0.685853719711304</v>
      </c>
      <c r="D779" s="1">
        <v>0.159085392951965</v>
      </c>
      <c r="E779" s="1">
        <v>9</v>
      </c>
      <c r="F779" s="1">
        <v>5</v>
      </c>
      <c r="G779" s="1">
        <v>1</v>
      </c>
      <c r="H779" s="1">
        <v>5</v>
      </c>
      <c r="I779" s="1">
        <v>0.9</v>
      </c>
      <c r="J779" s="1">
        <v>0.642857142857143</v>
      </c>
      <c r="K779" s="1">
        <v>0.75</v>
      </c>
      <c r="L779" s="1">
        <v>0.5</v>
      </c>
      <c r="M779" s="1">
        <v>0.4</v>
      </c>
      <c r="N779" s="1">
        <v>0.7</v>
      </c>
    </row>
    <row r="780" s="1" customFormat="1" spans="1:14">
      <c r="A780" s="7">
        <v>723</v>
      </c>
      <c r="B780" s="1">
        <v>723</v>
      </c>
      <c r="C780" s="1">
        <v>0.686090707778931</v>
      </c>
      <c r="D780" s="1">
        <v>0.102131843566895</v>
      </c>
      <c r="E780" s="1">
        <v>8</v>
      </c>
      <c r="F780" s="1">
        <v>9</v>
      </c>
      <c r="G780" s="1">
        <v>2</v>
      </c>
      <c r="H780" s="1">
        <v>1</v>
      </c>
      <c r="I780" s="1">
        <v>0.8</v>
      </c>
      <c r="J780" s="1">
        <v>0.470588235294118</v>
      </c>
      <c r="K780" s="1">
        <v>0.592592592592593</v>
      </c>
      <c r="L780" s="1">
        <v>0.9</v>
      </c>
      <c r="M780" s="1">
        <v>-0.1</v>
      </c>
      <c r="N780" s="1">
        <v>0.45</v>
      </c>
    </row>
    <row r="781" s="1" customFormat="1" spans="1:14">
      <c r="A781" s="7">
        <v>795</v>
      </c>
      <c r="B781" s="1">
        <v>795</v>
      </c>
      <c r="C781" s="1">
        <v>0.686209917068481</v>
      </c>
      <c r="D781" s="1">
        <v>0.0975741147994995</v>
      </c>
      <c r="E781" s="1">
        <v>9</v>
      </c>
      <c r="F781" s="1">
        <v>5</v>
      </c>
      <c r="G781" s="1">
        <v>1</v>
      </c>
      <c r="H781" s="1">
        <v>5</v>
      </c>
      <c r="I781" s="1">
        <v>0.9</v>
      </c>
      <c r="J781" s="1">
        <v>0.642857142857143</v>
      </c>
      <c r="K781" s="1">
        <v>0.75</v>
      </c>
      <c r="L781" s="1">
        <v>0.5</v>
      </c>
      <c r="M781" s="1">
        <v>0.4</v>
      </c>
      <c r="N781" s="1">
        <v>0.7</v>
      </c>
    </row>
    <row r="782" s="1" customFormat="1" spans="1:14">
      <c r="A782" s="7">
        <v>56</v>
      </c>
      <c r="B782" s="1">
        <v>56</v>
      </c>
      <c r="C782" s="1">
        <v>0.686362504959106</v>
      </c>
      <c r="D782" s="1">
        <v>0.0313787460327148</v>
      </c>
      <c r="E782" s="1">
        <v>7</v>
      </c>
      <c r="F782" s="1">
        <v>7</v>
      </c>
      <c r="G782" s="1">
        <v>3</v>
      </c>
      <c r="H782" s="1">
        <v>3</v>
      </c>
      <c r="I782" s="1">
        <v>0.7</v>
      </c>
      <c r="J782" s="1">
        <v>0.5</v>
      </c>
      <c r="K782" s="1">
        <v>0.583333333333333</v>
      </c>
      <c r="L782" s="1">
        <v>0.7</v>
      </c>
      <c r="M782" s="1">
        <v>0</v>
      </c>
      <c r="N782" s="1">
        <v>0.5</v>
      </c>
    </row>
    <row r="783" s="1" customFormat="1" spans="1:14">
      <c r="A783" s="7">
        <v>103</v>
      </c>
      <c r="B783" s="1">
        <v>103</v>
      </c>
      <c r="C783" s="1">
        <v>0.6866854429245</v>
      </c>
      <c r="D783" s="1">
        <v>0.108776211738586</v>
      </c>
      <c r="E783" s="1">
        <v>10</v>
      </c>
      <c r="F783" s="1">
        <v>3</v>
      </c>
      <c r="G783" s="1">
        <v>0</v>
      </c>
      <c r="H783" s="1">
        <v>7</v>
      </c>
      <c r="I783" s="1">
        <v>1</v>
      </c>
      <c r="J783" s="1">
        <v>0.769230769230769</v>
      </c>
      <c r="K783" s="1">
        <v>0.869565217391304</v>
      </c>
      <c r="L783" s="1">
        <v>0.3</v>
      </c>
      <c r="M783" s="1">
        <v>0.7</v>
      </c>
      <c r="N783" s="1">
        <v>0.85</v>
      </c>
    </row>
    <row r="784" s="1" customFormat="1" spans="1:14">
      <c r="A784" s="7">
        <v>632</v>
      </c>
      <c r="B784" s="1">
        <v>632</v>
      </c>
      <c r="C784" s="1">
        <v>0.686844944953918</v>
      </c>
      <c r="D784" s="1">
        <v>0.0966768264770508</v>
      </c>
      <c r="E784" s="1">
        <v>9</v>
      </c>
      <c r="F784" s="1">
        <v>8</v>
      </c>
      <c r="G784" s="1">
        <v>1</v>
      </c>
      <c r="H784" s="1">
        <v>2</v>
      </c>
      <c r="I784" s="1">
        <v>0.9</v>
      </c>
      <c r="J784" s="1">
        <v>0.529411764705882</v>
      </c>
      <c r="K784" s="1">
        <v>0.666666666666667</v>
      </c>
      <c r="L784" s="1">
        <v>0.8</v>
      </c>
      <c r="M784" s="1">
        <v>0.1</v>
      </c>
      <c r="N784" s="1">
        <v>0.55</v>
      </c>
    </row>
    <row r="785" s="1" customFormat="1" spans="1:14">
      <c r="A785" s="7">
        <v>403</v>
      </c>
      <c r="B785" s="1">
        <v>403</v>
      </c>
      <c r="C785" s="1">
        <v>0.686959266662598</v>
      </c>
      <c r="D785" s="1">
        <v>0.138943076133728</v>
      </c>
      <c r="E785" s="1">
        <v>9</v>
      </c>
      <c r="F785" s="1">
        <v>2</v>
      </c>
      <c r="G785" s="1">
        <v>1</v>
      </c>
      <c r="H785" s="1">
        <v>8</v>
      </c>
      <c r="I785" s="1">
        <v>0.9</v>
      </c>
      <c r="J785" s="1">
        <v>0.818181818181818</v>
      </c>
      <c r="K785" s="1">
        <v>0.857142857142857</v>
      </c>
      <c r="L785" s="1">
        <v>0.2</v>
      </c>
      <c r="M785" s="1">
        <v>0.7</v>
      </c>
      <c r="N785" s="1">
        <v>0.85</v>
      </c>
    </row>
    <row r="786" s="1" customFormat="1" spans="1:14">
      <c r="A786" s="7">
        <v>578</v>
      </c>
      <c r="B786" s="1">
        <v>578</v>
      </c>
      <c r="C786" s="1">
        <v>0.686991453170776</v>
      </c>
      <c r="D786" s="1">
        <v>0.142976641654968</v>
      </c>
      <c r="E786" s="1">
        <v>9</v>
      </c>
      <c r="F786" s="1">
        <v>4</v>
      </c>
      <c r="G786" s="1">
        <v>1</v>
      </c>
      <c r="H786" s="1">
        <v>6</v>
      </c>
      <c r="I786" s="1">
        <v>0.9</v>
      </c>
      <c r="J786" s="1">
        <v>0.692307692307692</v>
      </c>
      <c r="K786" s="1">
        <v>0.782608695652174</v>
      </c>
      <c r="L786" s="1">
        <v>0.4</v>
      </c>
      <c r="M786" s="1">
        <v>0.5</v>
      </c>
      <c r="N786" s="1">
        <v>0.75</v>
      </c>
    </row>
    <row r="787" s="1" customFormat="1" spans="1:14">
      <c r="A787" s="7">
        <v>316</v>
      </c>
      <c r="B787" s="1">
        <v>316</v>
      </c>
      <c r="C787" s="1">
        <v>0.687016129493713</v>
      </c>
      <c r="D787" s="1">
        <v>0.189412236213684</v>
      </c>
      <c r="E787" s="1">
        <v>7</v>
      </c>
      <c r="F787" s="1">
        <v>7</v>
      </c>
      <c r="G787" s="1">
        <v>3</v>
      </c>
      <c r="H787" s="1">
        <v>3</v>
      </c>
      <c r="I787" s="1">
        <v>0.7</v>
      </c>
      <c r="J787" s="1">
        <v>0.5</v>
      </c>
      <c r="K787" s="1">
        <v>0.583333333333333</v>
      </c>
      <c r="L787" s="1">
        <v>0.7</v>
      </c>
      <c r="M787" s="1">
        <v>0</v>
      </c>
      <c r="N787" s="1">
        <v>0.5</v>
      </c>
    </row>
    <row r="788" s="1" customFormat="1" spans="1:14">
      <c r="A788" s="7">
        <v>789</v>
      </c>
      <c r="B788" s="1">
        <v>789</v>
      </c>
      <c r="C788" s="1">
        <v>0.68738853931427</v>
      </c>
      <c r="D788" s="1">
        <v>0.07422935962677</v>
      </c>
      <c r="E788" s="1">
        <v>9</v>
      </c>
      <c r="F788" s="1">
        <v>0</v>
      </c>
      <c r="G788" s="1">
        <v>1</v>
      </c>
      <c r="H788" s="1">
        <v>10</v>
      </c>
      <c r="I788" s="1">
        <v>0.9</v>
      </c>
      <c r="J788" s="1">
        <v>1</v>
      </c>
      <c r="K788" s="1">
        <v>0.947368421052632</v>
      </c>
      <c r="L788" s="1">
        <v>0</v>
      </c>
      <c r="M788" s="1">
        <v>0.9</v>
      </c>
      <c r="N788" s="1">
        <v>0.95</v>
      </c>
    </row>
    <row r="789" s="1" customFormat="1" spans="1:14">
      <c r="A789" s="7">
        <v>979</v>
      </c>
      <c r="B789" s="1">
        <v>979</v>
      </c>
      <c r="C789" s="1">
        <v>0.687433481216431</v>
      </c>
      <c r="D789" s="1">
        <v>0.0926127433776855</v>
      </c>
      <c r="E789" s="1">
        <v>8</v>
      </c>
      <c r="F789" s="1">
        <v>5</v>
      </c>
      <c r="G789" s="1">
        <v>2</v>
      </c>
      <c r="H789" s="1">
        <v>5</v>
      </c>
      <c r="I789" s="1">
        <v>0.8</v>
      </c>
      <c r="J789" s="1">
        <v>0.615384615384615</v>
      </c>
      <c r="K789" s="1">
        <v>0.695652173913043</v>
      </c>
      <c r="L789" s="1">
        <v>0.5</v>
      </c>
      <c r="M789" s="1">
        <v>0.3</v>
      </c>
      <c r="N789" s="1">
        <v>0.65</v>
      </c>
    </row>
    <row r="790" s="1" customFormat="1" spans="1:14">
      <c r="A790" s="7">
        <v>438</v>
      </c>
      <c r="B790" s="1">
        <v>438</v>
      </c>
      <c r="C790" s="1">
        <v>0.687597513198853</v>
      </c>
      <c r="D790" s="1">
        <v>0.118685960769653</v>
      </c>
      <c r="E790" s="1">
        <v>8</v>
      </c>
      <c r="F790" s="1">
        <v>6</v>
      </c>
      <c r="G790" s="1">
        <v>2</v>
      </c>
      <c r="H790" s="1">
        <v>4</v>
      </c>
      <c r="I790" s="1">
        <v>0.8</v>
      </c>
      <c r="J790" s="1">
        <v>0.571428571428572</v>
      </c>
      <c r="K790" s="1">
        <v>0.666666666666667</v>
      </c>
      <c r="L790" s="1">
        <v>0.6</v>
      </c>
      <c r="M790" s="1">
        <v>0.2</v>
      </c>
      <c r="N790" s="1">
        <v>0.6</v>
      </c>
    </row>
    <row r="791" s="1" customFormat="1" spans="1:14">
      <c r="A791" s="7">
        <v>201</v>
      </c>
      <c r="B791" s="1">
        <v>201</v>
      </c>
      <c r="C791" s="1">
        <v>0.687728881835937</v>
      </c>
      <c r="D791" s="1">
        <v>0.18174397945404</v>
      </c>
      <c r="E791" s="1">
        <v>10</v>
      </c>
      <c r="F791" s="1">
        <v>4</v>
      </c>
      <c r="G791" s="1">
        <v>0</v>
      </c>
      <c r="H791" s="1">
        <v>6</v>
      </c>
      <c r="I791" s="1">
        <v>1</v>
      </c>
      <c r="J791" s="1">
        <v>0.714285714285714</v>
      </c>
      <c r="K791" s="1">
        <v>0.833333333333333</v>
      </c>
      <c r="L791" s="1">
        <v>0.4</v>
      </c>
      <c r="M791" s="1">
        <v>0.6</v>
      </c>
      <c r="N791" s="1">
        <v>0.8</v>
      </c>
    </row>
    <row r="792" s="1" customFormat="1" spans="1:14">
      <c r="A792" s="7">
        <v>760</v>
      </c>
      <c r="B792" s="1">
        <v>760</v>
      </c>
      <c r="C792" s="1">
        <v>0.688011646270752</v>
      </c>
      <c r="D792" s="1">
        <v>0.136356949806213</v>
      </c>
      <c r="E792" s="1">
        <v>8</v>
      </c>
      <c r="F792" s="1">
        <v>5</v>
      </c>
      <c r="G792" s="1">
        <v>2</v>
      </c>
      <c r="H792" s="1">
        <v>5</v>
      </c>
      <c r="I792" s="1">
        <v>0.8</v>
      </c>
      <c r="J792" s="1">
        <v>0.615384615384615</v>
      </c>
      <c r="K792" s="1">
        <v>0.695652173913043</v>
      </c>
      <c r="L792" s="1">
        <v>0.5</v>
      </c>
      <c r="M792" s="1">
        <v>0.3</v>
      </c>
      <c r="N792" s="1">
        <v>0.65</v>
      </c>
    </row>
    <row r="793" s="1" customFormat="1" spans="1:14">
      <c r="A793" s="7">
        <v>327</v>
      </c>
      <c r="B793" s="1">
        <v>327</v>
      </c>
      <c r="C793" s="1">
        <v>0.688083529472351</v>
      </c>
      <c r="D793" s="1">
        <v>0.0955228805541992</v>
      </c>
      <c r="E793" s="1">
        <v>10</v>
      </c>
      <c r="F793" s="1">
        <v>8</v>
      </c>
      <c r="G793" s="1">
        <v>0</v>
      </c>
      <c r="H793" s="1">
        <v>2</v>
      </c>
      <c r="I793" s="1">
        <v>1</v>
      </c>
      <c r="J793" s="1">
        <v>0.555555555555556</v>
      </c>
      <c r="K793" s="1">
        <v>0.714285714285714</v>
      </c>
      <c r="L793" s="1">
        <v>0.8</v>
      </c>
      <c r="M793" s="1">
        <v>0.2</v>
      </c>
      <c r="N793" s="1">
        <v>0.6</v>
      </c>
    </row>
    <row r="794" s="1" customFormat="1" spans="1:14">
      <c r="A794" s="7">
        <v>546</v>
      </c>
      <c r="B794" s="1">
        <v>546</v>
      </c>
      <c r="C794" s="1">
        <v>0.688168883323669</v>
      </c>
      <c r="D794" s="1">
        <v>0.217426300048828</v>
      </c>
      <c r="E794" s="1">
        <v>8</v>
      </c>
      <c r="F794" s="1">
        <v>6</v>
      </c>
      <c r="G794" s="1">
        <v>2</v>
      </c>
      <c r="H794" s="1">
        <v>4</v>
      </c>
      <c r="I794" s="1">
        <v>0.8</v>
      </c>
      <c r="J794" s="1">
        <v>0.571428571428572</v>
      </c>
      <c r="K794" s="1">
        <v>0.666666666666667</v>
      </c>
      <c r="L794" s="1">
        <v>0.6</v>
      </c>
      <c r="M794" s="1">
        <v>0.2</v>
      </c>
      <c r="N794" s="1">
        <v>0.6</v>
      </c>
    </row>
    <row r="795" s="1" customFormat="1" spans="1:14">
      <c r="A795" s="7">
        <v>113</v>
      </c>
      <c r="B795" s="1">
        <v>113</v>
      </c>
      <c r="C795" s="1">
        <v>0.688411593437195</v>
      </c>
      <c r="D795" s="1">
        <v>0.146399974822998</v>
      </c>
      <c r="E795" s="1">
        <v>9</v>
      </c>
      <c r="F795" s="1">
        <v>6</v>
      </c>
      <c r="G795" s="1">
        <v>1</v>
      </c>
      <c r="H795" s="1">
        <v>4</v>
      </c>
      <c r="I795" s="1">
        <v>0.9</v>
      </c>
      <c r="J795" s="1">
        <v>0.6</v>
      </c>
      <c r="K795" s="1">
        <v>0.72</v>
      </c>
      <c r="L795" s="1">
        <v>0.6</v>
      </c>
      <c r="M795" s="1">
        <v>0.3</v>
      </c>
      <c r="N795" s="1">
        <v>0.65</v>
      </c>
    </row>
    <row r="796" s="1" customFormat="1" spans="1:14">
      <c r="A796" s="7">
        <v>809</v>
      </c>
      <c r="B796" s="1">
        <v>809</v>
      </c>
      <c r="C796" s="1">
        <v>0.688589215278625</v>
      </c>
      <c r="D796" s="1">
        <v>0.171416997909546</v>
      </c>
      <c r="E796" s="1">
        <v>8</v>
      </c>
      <c r="F796" s="1">
        <v>7</v>
      </c>
      <c r="G796" s="1">
        <v>2</v>
      </c>
      <c r="H796" s="1">
        <v>3</v>
      </c>
      <c r="I796" s="1">
        <v>0.8</v>
      </c>
      <c r="J796" s="1">
        <v>0.533333333333333</v>
      </c>
      <c r="K796" s="1">
        <v>0.64</v>
      </c>
      <c r="L796" s="1">
        <v>0.7</v>
      </c>
      <c r="M796" s="1">
        <v>0.1</v>
      </c>
      <c r="N796" s="1">
        <v>0.55</v>
      </c>
    </row>
    <row r="797" s="1" customFormat="1" spans="1:14">
      <c r="A797" s="7">
        <v>349</v>
      </c>
      <c r="B797" s="1">
        <v>349</v>
      </c>
      <c r="C797" s="1">
        <v>0.688700914382935</v>
      </c>
      <c r="D797" s="1">
        <v>0.130250453948975</v>
      </c>
      <c r="E797" s="1">
        <v>9</v>
      </c>
      <c r="F797" s="1">
        <v>3</v>
      </c>
      <c r="G797" s="1">
        <v>1</v>
      </c>
      <c r="H797" s="1">
        <v>7</v>
      </c>
      <c r="I797" s="1">
        <v>0.9</v>
      </c>
      <c r="J797" s="1">
        <v>0.75</v>
      </c>
      <c r="K797" s="1">
        <v>0.818181818181818</v>
      </c>
      <c r="L797" s="1">
        <v>0.3</v>
      </c>
      <c r="M797" s="1">
        <v>0.6</v>
      </c>
      <c r="N797" s="1">
        <v>0.8</v>
      </c>
    </row>
    <row r="798" s="1" customFormat="1" spans="1:14">
      <c r="A798" s="7">
        <v>170</v>
      </c>
      <c r="B798" s="1">
        <v>170</v>
      </c>
      <c r="C798" s="1">
        <v>0.6889967918396</v>
      </c>
      <c r="D798" s="1">
        <v>0.212616920471191</v>
      </c>
      <c r="E798" s="1">
        <v>7</v>
      </c>
      <c r="F798" s="1">
        <v>4</v>
      </c>
      <c r="G798" s="1">
        <v>3</v>
      </c>
      <c r="H798" s="1">
        <v>6</v>
      </c>
      <c r="I798" s="1">
        <v>0.7</v>
      </c>
      <c r="J798" s="1">
        <v>0.636363636363636</v>
      </c>
      <c r="K798" s="1">
        <v>0.666666666666667</v>
      </c>
      <c r="L798" s="1">
        <v>0.4</v>
      </c>
      <c r="M798" s="1">
        <v>0.3</v>
      </c>
      <c r="N798" s="1">
        <v>0.65</v>
      </c>
    </row>
    <row r="799" s="1" customFormat="1" spans="1:14">
      <c r="A799" s="7">
        <v>826</v>
      </c>
      <c r="B799" s="1">
        <v>826</v>
      </c>
      <c r="C799" s="1">
        <v>0.689115524291992</v>
      </c>
      <c r="D799" s="1">
        <v>0.0723822116851807</v>
      </c>
      <c r="E799" s="1">
        <v>7</v>
      </c>
      <c r="F799" s="1">
        <v>2</v>
      </c>
      <c r="G799" s="1">
        <v>3</v>
      </c>
      <c r="H799" s="1">
        <v>8</v>
      </c>
      <c r="I799" s="1">
        <v>0.7</v>
      </c>
      <c r="J799" s="1">
        <v>0.777777777777778</v>
      </c>
      <c r="K799" s="1">
        <v>0.736842105263158</v>
      </c>
      <c r="L799" s="1">
        <v>0.2</v>
      </c>
      <c r="M799" s="1">
        <v>0.5</v>
      </c>
      <c r="N799" s="1">
        <v>0.75</v>
      </c>
    </row>
    <row r="800" s="1" customFormat="1" spans="1:14">
      <c r="A800" s="7">
        <v>984</v>
      </c>
      <c r="B800" s="1">
        <v>984</v>
      </c>
      <c r="C800" s="1">
        <v>0.68944263458252</v>
      </c>
      <c r="D800" s="1">
        <v>0.0957242250442505</v>
      </c>
      <c r="E800" s="1">
        <v>9</v>
      </c>
      <c r="F800" s="1">
        <v>2</v>
      </c>
      <c r="G800" s="1">
        <v>1</v>
      </c>
      <c r="H800" s="1">
        <v>8</v>
      </c>
      <c r="I800" s="1">
        <v>0.9</v>
      </c>
      <c r="J800" s="1">
        <v>0.818181818181818</v>
      </c>
      <c r="K800" s="1">
        <v>0.857142857142857</v>
      </c>
      <c r="L800" s="1">
        <v>0.2</v>
      </c>
      <c r="M800" s="1">
        <v>0.7</v>
      </c>
      <c r="N800" s="1">
        <v>0.85</v>
      </c>
    </row>
    <row r="801" s="1" customFormat="1" spans="1:14">
      <c r="A801" s="7">
        <v>755</v>
      </c>
      <c r="B801" s="1">
        <v>755</v>
      </c>
      <c r="C801" s="1">
        <v>0.689755201339722</v>
      </c>
      <c r="D801" s="1">
        <v>0.128807067871094</v>
      </c>
      <c r="E801" s="1">
        <v>8</v>
      </c>
      <c r="F801" s="1">
        <v>6</v>
      </c>
      <c r="G801" s="1">
        <v>2</v>
      </c>
      <c r="H801" s="1">
        <v>4</v>
      </c>
      <c r="I801" s="1">
        <v>0.8</v>
      </c>
      <c r="J801" s="1">
        <v>0.571428571428572</v>
      </c>
      <c r="K801" s="1">
        <v>0.666666666666667</v>
      </c>
      <c r="L801" s="1">
        <v>0.6</v>
      </c>
      <c r="M801" s="1">
        <v>0.2</v>
      </c>
      <c r="N801" s="1">
        <v>0.6</v>
      </c>
    </row>
    <row r="802" s="1" customFormat="1" spans="1:14">
      <c r="A802" s="7">
        <v>728</v>
      </c>
      <c r="B802" s="1">
        <v>728</v>
      </c>
      <c r="C802" s="1">
        <v>0.690316200256348</v>
      </c>
      <c r="D802" s="1">
        <v>0.11410391330719</v>
      </c>
      <c r="E802" s="1">
        <v>9</v>
      </c>
      <c r="F802" s="1">
        <v>4</v>
      </c>
      <c r="G802" s="1">
        <v>1</v>
      </c>
      <c r="H802" s="1">
        <v>6</v>
      </c>
      <c r="I802" s="1">
        <v>0.9</v>
      </c>
      <c r="J802" s="1">
        <v>0.692307692307692</v>
      </c>
      <c r="K802" s="1">
        <v>0.782608695652174</v>
      </c>
      <c r="L802" s="1">
        <v>0.4</v>
      </c>
      <c r="M802" s="1">
        <v>0.5</v>
      </c>
      <c r="N802" s="1">
        <v>0.75</v>
      </c>
    </row>
    <row r="803" s="1" customFormat="1" spans="1:14">
      <c r="A803" s="7">
        <v>299</v>
      </c>
      <c r="B803" s="1">
        <v>299</v>
      </c>
      <c r="C803" s="1">
        <v>0.69033420085907</v>
      </c>
      <c r="D803" s="1">
        <v>0.11790120601654</v>
      </c>
      <c r="E803" s="1">
        <v>7</v>
      </c>
      <c r="F803" s="1">
        <v>3</v>
      </c>
      <c r="G803" s="1">
        <v>3</v>
      </c>
      <c r="H803" s="1">
        <v>7</v>
      </c>
      <c r="I803" s="1">
        <v>0.7</v>
      </c>
      <c r="J803" s="1">
        <v>0.7</v>
      </c>
      <c r="K803" s="1">
        <v>0.7</v>
      </c>
      <c r="L803" s="1">
        <v>0.3</v>
      </c>
      <c r="M803" s="1">
        <v>0.4</v>
      </c>
      <c r="N803" s="1">
        <v>0.7</v>
      </c>
    </row>
    <row r="804" s="1" customFormat="1" spans="1:14">
      <c r="A804" s="7">
        <v>833</v>
      </c>
      <c r="B804" s="1">
        <v>833</v>
      </c>
      <c r="C804" s="1">
        <v>0.690421223640442</v>
      </c>
      <c r="D804" s="1">
        <v>0.13439667224884</v>
      </c>
      <c r="E804" s="1">
        <v>8</v>
      </c>
      <c r="F804" s="1">
        <v>6</v>
      </c>
      <c r="G804" s="1">
        <v>2</v>
      </c>
      <c r="H804" s="1">
        <v>4</v>
      </c>
      <c r="I804" s="1">
        <v>0.8</v>
      </c>
      <c r="J804" s="1">
        <v>0.571428571428572</v>
      </c>
      <c r="K804" s="1">
        <v>0.666666666666667</v>
      </c>
      <c r="L804" s="1">
        <v>0.6</v>
      </c>
      <c r="M804" s="1">
        <v>0.2</v>
      </c>
      <c r="N804" s="1">
        <v>0.6</v>
      </c>
    </row>
    <row r="805" s="1" customFormat="1" spans="1:14">
      <c r="A805" s="7">
        <v>446</v>
      </c>
      <c r="B805" s="1">
        <v>446</v>
      </c>
      <c r="C805" s="1">
        <v>0.690558791160583</v>
      </c>
      <c r="D805" s="1">
        <v>0.0697774887084961</v>
      </c>
      <c r="E805" s="1">
        <v>9</v>
      </c>
      <c r="F805" s="1">
        <v>4</v>
      </c>
      <c r="G805" s="1">
        <v>1</v>
      </c>
      <c r="H805" s="1">
        <v>6</v>
      </c>
      <c r="I805" s="1">
        <v>0.9</v>
      </c>
      <c r="J805" s="1">
        <v>0.692307692307692</v>
      </c>
      <c r="K805" s="1">
        <v>0.782608695652174</v>
      </c>
      <c r="L805" s="1">
        <v>0.4</v>
      </c>
      <c r="M805" s="1">
        <v>0.5</v>
      </c>
      <c r="N805" s="1">
        <v>0.75</v>
      </c>
    </row>
    <row r="806" s="1" customFormat="1" spans="1:14">
      <c r="A806" s="7">
        <v>592</v>
      </c>
      <c r="B806" s="1">
        <v>592</v>
      </c>
      <c r="C806" s="1">
        <v>0.690569877624512</v>
      </c>
      <c r="D806" s="1">
        <v>0.184137344360352</v>
      </c>
      <c r="E806" s="1">
        <v>10</v>
      </c>
      <c r="F806" s="1">
        <v>6</v>
      </c>
      <c r="G806" s="1">
        <v>0</v>
      </c>
      <c r="H806" s="1">
        <v>4</v>
      </c>
      <c r="I806" s="1">
        <v>1</v>
      </c>
      <c r="J806" s="1">
        <v>0.625</v>
      </c>
      <c r="K806" s="1">
        <v>0.769230769230769</v>
      </c>
      <c r="L806" s="1">
        <v>0.6</v>
      </c>
      <c r="M806" s="1">
        <v>0.4</v>
      </c>
      <c r="N806" s="1">
        <v>0.7</v>
      </c>
    </row>
    <row r="807" s="1" customFormat="1" spans="1:14">
      <c r="A807" s="7">
        <v>269</v>
      </c>
      <c r="B807" s="1">
        <v>269</v>
      </c>
      <c r="C807" s="1">
        <v>0.69059157371521</v>
      </c>
      <c r="D807" s="1">
        <v>0.089540958404541</v>
      </c>
      <c r="E807" s="1">
        <v>10</v>
      </c>
      <c r="F807" s="1">
        <v>4</v>
      </c>
      <c r="G807" s="1">
        <v>0</v>
      </c>
      <c r="H807" s="1">
        <v>6</v>
      </c>
      <c r="I807" s="1">
        <v>1</v>
      </c>
      <c r="J807" s="1">
        <v>0.714285714285714</v>
      </c>
      <c r="K807" s="1">
        <v>0.833333333333333</v>
      </c>
      <c r="L807" s="1">
        <v>0.4</v>
      </c>
      <c r="M807" s="1">
        <v>0.6</v>
      </c>
      <c r="N807" s="1">
        <v>0.8</v>
      </c>
    </row>
    <row r="808" s="1" customFormat="1" spans="1:14">
      <c r="A808" s="7">
        <v>756</v>
      </c>
      <c r="B808" s="1">
        <v>756</v>
      </c>
      <c r="C808" s="1">
        <v>0.690647840499878</v>
      </c>
      <c r="D808" s="1">
        <v>0.0593792200088501</v>
      </c>
      <c r="E808" s="1">
        <v>9</v>
      </c>
      <c r="F808" s="1">
        <v>6</v>
      </c>
      <c r="G808" s="1">
        <v>1</v>
      </c>
      <c r="H808" s="1">
        <v>4</v>
      </c>
      <c r="I808" s="1">
        <v>0.9</v>
      </c>
      <c r="J808" s="1">
        <v>0.6</v>
      </c>
      <c r="K808" s="1">
        <v>0.72</v>
      </c>
      <c r="L808" s="1">
        <v>0.6</v>
      </c>
      <c r="M808" s="1">
        <v>0.3</v>
      </c>
      <c r="N808" s="1">
        <v>0.65</v>
      </c>
    </row>
    <row r="809" s="1" customFormat="1" spans="1:14">
      <c r="A809" s="7">
        <v>707</v>
      </c>
      <c r="B809" s="1">
        <v>707</v>
      </c>
      <c r="C809" s="1">
        <v>0.690716624259949</v>
      </c>
      <c r="D809" s="1">
        <v>0.0942658185958862</v>
      </c>
      <c r="E809" s="1">
        <v>8</v>
      </c>
      <c r="F809" s="1">
        <v>5</v>
      </c>
      <c r="G809" s="1">
        <v>2</v>
      </c>
      <c r="H809" s="1">
        <v>5</v>
      </c>
      <c r="I809" s="1">
        <v>0.8</v>
      </c>
      <c r="J809" s="1">
        <v>0.615384615384615</v>
      </c>
      <c r="K809" s="1">
        <v>0.695652173913043</v>
      </c>
      <c r="L809" s="1">
        <v>0.5</v>
      </c>
      <c r="M809" s="1">
        <v>0.3</v>
      </c>
      <c r="N809" s="1">
        <v>0.65</v>
      </c>
    </row>
    <row r="810" s="1" customFormat="1" spans="1:14">
      <c r="A810" s="7">
        <v>553</v>
      </c>
      <c r="B810" s="1">
        <v>553</v>
      </c>
      <c r="C810" s="1">
        <v>0.691254615783691</v>
      </c>
      <c r="D810" s="1">
        <v>0.0944372415542603</v>
      </c>
      <c r="E810" s="1">
        <v>9</v>
      </c>
      <c r="F810" s="1">
        <v>6</v>
      </c>
      <c r="G810" s="1">
        <v>1</v>
      </c>
      <c r="H810" s="1">
        <v>4</v>
      </c>
      <c r="I810" s="1">
        <v>0.9</v>
      </c>
      <c r="J810" s="1">
        <v>0.6</v>
      </c>
      <c r="K810" s="1">
        <v>0.72</v>
      </c>
      <c r="L810" s="1">
        <v>0.6</v>
      </c>
      <c r="M810" s="1">
        <v>0.3</v>
      </c>
      <c r="N810" s="1">
        <v>0.65</v>
      </c>
    </row>
    <row r="811" s="1" customFormat="1" spans="1:14">
      <c r="A811" s="7">
        <v>37</v>
      </c>
      <c r="B811" s="1">
        <v>37</v>
      </c>
      <c r="C811" s="1">
        <v>0.691394686698914</v>
      </c>
      <c r="D811" s="1">
        <v>0.162402987480164</v>
      </c>
      <c r="E811" s="1">
        <v>7</v>
      </c>
      <c r="F811" s="1">
        <v>5</v>
      </c>
      <c r="G811" s="1">
        <v>3</v>
      </c>
      <c r="H811" s="1">
        <v>5</v>
      </c>
      <c r="I811" s="1">
        <v>0.7</v>
      </c>
      <c r="J811" s="1">
        <v>0.583333333333333</v>
      </c>
      <c r="K811" s="1">
        <v>0.636363636363636</v>
      </c>
      <c r="L811" s="1">
        <v>0.5</v>
      </c>
      <c r="M811" s="1">
        <v>0.2</v>
      </c>
      <c r="N811" s="1">
        <v>0.6</v>
      </c>
    </row>
    <row r="812" s="1" customFormat="1" spans="1:14">
      <c r="A812" s="7">
        <v>895</v>
      </c>
      <c r="B812" s="1">
        <v>895</v>
      </c>
      <c r="C812" s="1">
        <v>0.691546320915222</v>
      </c>
      <c r="D812" s="1">
        <v>0.125174283981323</v>
      </c>
      <c r="E812" s="1">
        <v>9</v>
      </c>
      <c r="F812" s="1">
        <v>7</v>
      </c>
      <c r="G812" s="1">
        <v>1</v>
      </c>
      <c r="H812" s="1">
        <v>3</v>
      </c>
      <c r="I812" s="1">
        <v>0.9</v>
      </c>
      <c r="J812" s="1">
        <v>0.5625</v>
      </c>
      <c r="K812" s="1">
        <v>0.692307692307692</v>
      </c>
      <c r="L812" s="1">
        <v>0.7</v>
      </c>
      <c r="M812" s="1">
        <v>0.2</v>
      </c>
      <c r="N812" s="1">
        <v>0.6</v>
      </c>
    </row>
    <row r="813" s="1" customFormat="1" spans="1:14">
      <c r="A813" s="7">
        <v>541</v>
      </c>
      <c r="B813" s="1">
        <v>541</v>
      </c>
      <c r="C813" s="1">
        <v>0.692004084587097</v>
      </c>
      <c r="D813" s="1">
        <v>0.120380759239197</v>
      </c>
      <c r="E813" s="1">
        <v>7</v>
      </c>
      <c r="F813" s="1">
        <v>5</v>
      </c>
      <c r="G813" s="1">
        <v>3</v>
      </c>
      <c r="H813" s="1">
        <v>5</v>
      </c>
      <c r="I813" s="1">
        <v>0.7</v>
      </c>
      <c r="J813" s="1">
        <v>0.583333333333333</v>
      </c>
      <c r="K813" s="1">
        <v>0.636363636363636</v>
      </c>
      <c r="L813" s="1">
        <v>0.5</v>
      </c>
      <c r="M813" s="1">
        <v>0.2</v>
      </c>
      <c r="N813" s="1">
        <v>0.6</v>
      </c>
    </row>
    <row r="814" s="1" customFormat="1" spans="1:14">
      <c r="A814" s="7">
        <v>982</v>
      </c>
      <c r="B814" s="1">
        <v>982</v>
      </c>
      <c r="C814" s="1">
        <v>0.692065119743347</v>
      </c>
      <c r="D814" s="1">
        <v>0.139185190200806</v>
      </c>
      <c r="E814" s="1">
        <v>8</v>
      </c>
      <c r="F814" s="1">
        <v>7</v>
      </c>
      <c r="G814" s="1">
        <v>2</v>
      </c>
      <c r="H814" s="1">
        <v>3</v>
      </c>
      <c r="I814" s="1">
        <v>0.8</v>
      </c>
      <c r="J814" s="1">
        <v>0.533333333333333</v>
      </c>
      <c r="K814" s="1">
        <v>0.64</v>
      </c>
      <c r="L814" s="1">
        <v>0.7</v>
      </c>
      <c r="M814" s="1">
        <v>0.1</v>
      </c>
      <c r="N814" s="1">
        <v>0.55</v>
      </c>
    </row>
    <row r="815" s="1" customFormat="1" spans="1:14">
      <c r="A815" s="7">
        <v>955</v>
      </c>
      <c r="B815" s="1">
        <v>955</v>
      </c>
      <c r="C815" s="1">
        <v>0.692258596420288</v>
      </c>
      <c r="D815" s="1">
        <v>0.0783685445785522</v>
      </c>
      <c r="E815" s="1">
        <v>8</v>
      </c>
      <c r="F815" s="1">
        <v>5</v>
      </c>
      <c r="G815" s="1">
        <v>2</v>
      </c>
      <c r="H815" s="1">
        <v>5</v>
      </c>
      <c r="I815" s="1">
        <v>0.8</v>
      </c>
      <c r="J815" s="1">
        <v>0.615384615384615</v>
      </c>
      <c r="K815" s="1">
        <v>0.695652173913043</v>
      </c>
      <c r="L815" s="1">
        <v>0.5</v>
      </c>
      <c r="M815" s="1">
        <v>0.3</v>
      </c>
      <c r="N815" s="1">
        <v>0.65</v>
      </c>
    </row>
    <row r="816" s="1" customFormat="1" spans="1:14">
      <c r="A816" s="7">
        <v>684</v>
      </c>
      <c r="B816" s="1">
        <v>684</v>
      </c>
      <c r="C816" s="1">
        <v>0.692280530929565</v>
      </c>
      <c r="D816" s="1">
        <v>0.100188612937927</v>
      </c>
      <c r="E816" s="1">
        <v>7</v>
      </c>
      <c r="F816" s="1">
        <v>5</v>
      </c>
      <c r="G816" s="1">
        <v>3</v>
      </c>
      <c r="H816" s="1">
        <v>5</v>
      </c>
      <c r="I816" s="1">
        <v>0.7</v>
      </c>
      <c r="J816" s="1">
        <v>0.583333333333333</v>
      </c>
      <c r="K816" s="1">
        <v>0.636363636363636</v>
      </c>
      <c r="L816" s="1">
        <v>0.5</v>
      </c>
      <c r="M816" s="1">
        <v>0.2</v>
      </c>
      <c r="N816" s="1">
        <v>0.6</v>
      </c>
    </row>
    <row r="817" s="1" customFormat="1" spans="1:14">
      <c r="A817" s="7">
        <v>140</v>
      </c>
      <c r="B817" s="1">
        <v>140</v>
      </c>
      <c r="C817" s="1">
        <v>0.692341089248657</v>
      </c>
      <c r="D817" s="1">
        <v>0.139295935630798</v>
      </c>
      <c r="E817" s="1">
        <v>10</v>
      </c>
      <c r="F817" s="1">
        <v>8</v>
      </c>
      <c r="G817" s="1">
        <v>0</v>
      </c>
      <c r="H817" s="1">
        <v>2</v>
      </c>
      <c r="I817" s="1">
        <v>1</v>
      </c>
      <c r="J817" s="1">
        <v>0.555555555555556</v>
      </c>
      <c r="K817" s="1">
        <v>0.714285714285714</v>
      </c>
      <c r="L817" s="1">
        <v>0.8</v>
      </c>
      <c r="M817" s="1">
        <v>0.2</v>
      </c>
      <c r="N817" s="1">
        <v>0.6</v>
      </c>
    </row>
    <row r="818" s="1" customFormat="1" spans="1:14">
      <c r="A818" s="7">
        <v>64</v>
      </c>
      <c r="B818" s="1">
        <v>64</v>
      </c>
      <c r="C818" s="1">
        <v>0.69255530834198</v>
      </c>
      <c r="D818" s="1">
        <v>0.120256304740906</v>
      </c>
      <c r="E818" s="1">
        <v>9</v>
      </c>
      <c r="F818" s="1">
        <v>4</v>
      </c>
      <c r="G818" s="1">
        <v>1</v>
      </c>
      <c r="H818" s="1">
        <v>6</v>
      </c>
      <c r="I818" s="1">
        <v>0.9</v>
      </c>
      <c r="J818" s="1">
        <v>0.692307692307692</v>
      </c>
      <c r="K818" s="1">
        <v>0.782608695652174</v>
      </c>
      <c r="L818" s="1">
        <v>0.4</v>
      </c>
      <c r="M818" s="1">
        <v>0.5</v>
      </c>
      <c r="N818" s="1">
        <v>0.75</v>
      </c>
    </row>
    <row r="819" s="1" customFormat="1" spans="1:14">
      <c r="A819" s="7">
        <v>865</v>
      </c>
      <c r="B819" s="1">
        <v>865</v>
      </c>
      <c r="C819" s="1">
        <v>0.692625880241394</v>
      </c>
      <c r="D819" s="1">
        <v>0.118810057640076</v>
      </c>
      <c r="E819" s="1">
        <v>9</v>
      </c>
      <c r="F819" s="1">
        <v>5</v>
      </c>
      <c r="G819" s="1">
        <v>1</v>
      </c>
      <c r="H819" s="1">
        <v>5</v>
      </c>
      <c r="I819" s="1">
        <v>0.9</v>
      </c>
      <c r="J819" s="1">
        <v>0.642857142857143</v>
      </c>
      <c r="K819" s="1">
        <v>0.75</v>
      </c>
      <c r="L819" s="1">
        <v>0.5</v>
      </c>
      <c r="M819" s="1">
        <v>0.4</v>
      </c>
      <c r="N819" s="1">
        <v>0.7</v>
      </c>
    </row>
    <row r="820" s="1" customFormat="1" spans="1:14">
      <c r="A820" s="7">
        <v>901</v>
      </c>
      <c r="B820" s="1">
        <v>901</v>
      </c>
      <c r="C820" s="1">
        <v>0.693103194236755</v>
      </c>
      <c r="D820" s="1">
        <v>0.155065536499023</v>
      </c>
      <c r="E820" s="1">
        <v>8</v>
      </c>
      <c r="F820" s="1">
        <v>5</v>
      </c>
      <c r="G820" s="1">
        <v>2</v>
      </c>
      <c r="H820" s="1">
        <v>5</v>
      </c>
      <c r="I820" s="1">
        <v>0.8</v>
      </c>
      <c r="J820" s="1">
        <v>0.615384615384615</v>
      </c>
      <c r="K820" s="1">
        <v>0.695652173913043</v>
      </c>
      <c r="L820" s="1">
        <v>0.5</v>
      </c>
      <c r="M820" s="1">
        <v>0.3</v>
      </c>
      <c r="N820" s="1">
        <v>0.65</v>
      </c>
    </row>
    <row r="821" s="1" customFormat="1" spans="1:14">
      <c r="A821" s="7">
        <v>615</v>
      </c>
      <c r="B821" s="1">
        <v>615</v>
      </c>
      <c r="C821" s="1">
        <v>0.693337082862854</v>
      </c>
      <c r="D821" s="1">
        <v>0.189844489097595</v>
      </c>
      <c r="E821" s="1">
        <v>9</v>
      </c>
      <c r="F821" s="1">
        <v>5</v>
      </c>
      <c r="G821" s="1">
        <v>1</v>
      </c>
      <c r="H821" s="1">
        <v>5</v>
      </c>
      <c r="I821" s="1">
        <v>0.9</v>
      </c>
      <c r="J821" s="1">
        <v>0.642857142857143</v>
      </c>
      <c r="K821" s="1">
        <v>0.75</v>
      </c>
      <c r="L821" s="1">
        <v>0.5</v>
      </c>
      <c r="M821" s="1">
        <v>0.4</v>
      </c>
      <c r="N821" s="1">
        <v>0.7</v>
      </c>
    </row>
    <row r="822" s="1" customFormat="1" spans="1:14">
      <c r="A822" s="7">
        <v>340</v>
      </c>
      <c r="B822" s="1">
        <v>340</v>
      </c>
      <c r="C822" s="1">
        <v>0.69361400604248</v>
      </c>
      <c r="D822" s="1">
        <v>0.279063940048218</v>
      </c>
      <c r="E822" s="1">
        <v>9</v>
      </c>
      <c r="F822" s="1">
        <v>5</v>
      </c>
      <c r="G822" s="1">
        <v>1</v>
      </c>
      <c r="H822" s="1">
        <v>5</v>
      </c>
      <c r="I822" s="1">
        <v>0.9</v>
      </c>
      <c r="J822" s="1">
        <v>0.642857142857143</v>
      </c>
      <c r="K822" s="1">
        <v>0.75</v>
      </c>
      <c r="L822" s="1">
        <v>0.5</v>
      </c>
      <c r="M822" s="1">
        <v>0.4</v>
      </c>
      <c r="N822" s="1">
        <v>0.7</v>
      </c>
    </row>
    <row r="823" s="1" customFormat="1" spans="1:14">
      <c r="A823" s="7">
        <v>378</v>
      </c>
      <c r="B823" s="1">
        <v>378</v>
      </c>
      <c r="C823" s="1">
        <v>0.693980813026428</v>
      </c>
      <c r="D823" s="1">
        <v>0.129968047142029</v>
      </c>
      <c r="E823" s="1">
        <v>10</v>
      </c>
      <c r="F823" s="1">
        <v>5</v>
      </c>
      <c r="G823" s="1">
        <v>0</v>
      </c>
      <c r="H823" s="1">
        <v>5</v>
      </c>
      <c r="I823" s="1">
        <v>1</v>
      </c>
      <c r="J823" s="1">
        <v>0.666666666666667</v>
      </c>
      <c r="K823" s="1">
        <v>0.8</v>
      </c>
      <c r="L823" s="1">
        <v>0.5</v>
      </c>
      <c r="M823" s="1">
        <v>0.5</v>
      </c>
      <c r="N823" s="1">
        <v>0.75</v>
      </c>
    </row>
    <row r="824" s="1" customFormat="1" spans="1:14">
      <c r="A824" s="7">
        <v>108</v>
      </c>
      <c r="B824" s="1">
        <v>108</v>
      </c>
      <c r="C824" s="1">
        <v>0.694685220718384</v>
      </c>
      <c r="D824" s="1">
        <v>0.0895614624023437</v>
      </c>
      <c r="E824" s="1">
        <v>9</v>
      </c>
      <c r="F824" s="1">
        <v>6</v>
      </c>
      <c r="G824" s="1">
        <v>1</v>
      </c>
      <c r="H824" s="1">
        <v>4</v>
      </c>
      <c r="I824" s="1">
        <v>0.9</v>
      </c>
      <c r="J824" s="1">
        <v>0.6</v>
      </c>
      <c r="K824" s="1">
        <v>0.72</v>
      </c>
      <c r="L824" s="1">
        <v>0.6</v>
      </c>
      <c r="M824" s="1">
        <v>0.3</v>
      </c>
      <c r="N824" s="1">
        <v>0.65</v>
      </c>
    </row>
    <row r="825" s="1" customFormat="1" spans="1:14">
      <c r="A825" s="7">
        <v>373</v>
      </c>
      <c r="B825" s="1">
        <v>373</v>
      </c>
      <c r="C825" s="1">
        <v>0.695722937583923</v>
      </c>
      <c r="D825" s="1">
        <v>0.0393593311309815</v>
      </c>
      <c r="E825" s="1">
        <v>6</v>
      </c>
      <c r="F825" s="1">
        <v>4</v>
      </c>
      <c r="G825" s="1">
        <v>4</v>
      </c>
      <c r="H825" s="1">
        <v>6</v>
      </c>
      <c r="I825" s="1">
        <v>0.6</v>
      </c>
      <c r="J825" s="1">
        <v>0.6</v>
      </c>
      <c r="K825" s="1">
        <v>0.6</v>
      </c>
      <c r="L825" s="1">
        <v>0.4</v>
      </c>
      <c r="M825" s="1">
        <v>0.2</v>
      </c>
      <c r="N825" s="1">
        <v>0.6</v>
      </c>
    </row>
    <row r="826" s="1" customFormat="1" spans="1:14">
      <c r="A826" s="7">
        <v>498</v>
      </c>
      <c r="B826" s="1">
        <v>498</v>
      </c>
      <c r="C826" s="1">
        <v>0.696210503578186</v>
      </c>
      <c r="D826" s="1">
        <v>0.0400842428207398</v>
      </c>
      <c r="E826" s="1">
        <v>10</v>
      </c>
      <c r="F826" s="1">
        <v>3</v>
      </c>
      <c r="G826" s="1">
        <v>0</v>
      </c>
      <c r="H826" s="1">
        <v>7</v>
      </c>
      <c r="I826" s="1">
        <v>1</v>
      </c>
      <c r="J826" s="1">
        <v>0.769230769230769</v>
      </c>
      <c r="K826" s="1">
        <v>0.869565217391304</v>
      </c>
      <c r="L826" s="1">
        <v>0.3</v>
      </c>
      <c r="M826" s="1">
        <v>0.7</v>
      </c>
      <c r="N826" s="1">
        <v>0.85</v>
      </c>
    </row>
    <row r="827" s="1" customFormat="1" spans="1:14">
      <c r="A827" s="7">
        <v>305</v>
      </c>
      <c r="B827" s="1">
        <v>305</v>
      </c>
      <c r="C827" s="1">
        <v>0.696395635604858</v>
      </c>
      <c r="D827" s="1">
        <v>0.0912990570068359</v>
      </c>
      <c r="E827" s="1">
        <v>7</v>
      </c>
      <c r="F827" s="1">
        <v>5</v>
      </c>
      <c r="G827" s="1">
        <v>3</v>
      </c>
      <c r="H827" s="1">
        <v>5</v>
      </c>
      <c r="I827" s="1">
        <v>0.7</v>
      </c>
      <c r="J827" s="1">
        <v>0.583333333333333</v>
      </c>
      <c r="K827" s="1">
        <v>0.636363636363636</v>
      </c>
      <c r="L827" s="1">
        <v>0.5</v>
      </c>
      <c r="M827" s="1">
        <v>0.2</v>
      </c>
      <c r="N827" s="1">
        <v>0.6</v>
      </c>
    </row>
    <row r="828" s="1" customFormat="1" spans="1:14">
      <c r="A828" s="7">
        <v>848</v>
      </c>
      <c r="B828" s="1">
        <v>848</v>
      </c>
      <c r="C828" s="1">
        <v>0.696596503257751</v>
      </c>
      <c r="D828" s="1">
        <v>0.10268247127533</v>
      </c>
      <c r="E828" s="1">
        <v>8</v>
      </c>
      <c r="F828" s="1">
        <v>5</v>
      </c>
      <c r="G828" s="1">
        <v>2</v>
      </c>
      <c r="H828" s="1">
        <v>5</v>
      </c>
      <c r="I828" s="1">
        <v>0.8</v>
      </c>
      <c r="J828" s="1">
        <v>0.615384615384615</v>
      </c>
      <c r="K828" s="1">
        <v>0.695652173913043</v>
      </c>
      <c r="L828" s="1">
        <v>0.5</v>
      </c>
      <c r="M828" s="1">
        <v>0.3</v>
      </c>
      <c r="N828" s="1">
        <v>0.65</v>
      </c>
    </row>
    <row r="829" s="1" customFormat="1" spans="1:14">
      <c r="A829" s="7">
        <v>972</v>
      </c>
      <c r="B829" s="1">
        <v>972</v>
      </c>
      <c r="C829" s="1">
        <v>0.696782231330872</v>
      </c>
      <c r="D829" s="1">
        <v>0.111510753631592</v>
      </c>
      <c r="E829" s="1">
        <v>9</v>
      </c>
      <c r="F829" s="1">
        <v>6</v>
      </c>
      <c r="G829" s="1">
        <v>1</v>
      </c>
      <c r="H829" s="1">
        <v>4</v>
      </c>
      <c r="I829" s="1">
        <v>0.9</v>
      </c>
      <c r="J829" s="1">
        <v>0.6</v>
      </c>
      <c r="K829" s="1">
        <v>0.72</v>
      </c>
      <c r="L829" s="1">
        <v>0.6</v>
      </c>
      <c r="M829" s="1">
        <v>0.3</v>
      </c>
      <c r="N829" s="1">
        <v>0.65</v>
      </c>
    </row>
    <row r="830" s="1" customFormat="1" spans="1:14">
      <c r="A830" s="7">
        <v>149</v>
      </c>
      <c r="B830" s="1">
        <v>149</v>
      </c>
      <c r="C830" s="1">
        <v>0.697419166564941</v>
      </c>
      <c r="D830" s="1">
        <v>0.186042070388794</v>
      </c>
      <c r="E830" s="1">
        <v>7</v>
      </c>
      <c r="F830" s="1">
        <v>5</v>
      </c>
      <c r="G830" s="1">
        <v>3</v>
      </c>
      <c r="H830" s="1">
        <v>5</v>
      </c>
      <c r="I830" s="1">
        <v>0.7</v>
      </c>
      <c r="J830" s="1">
        <v>0.583333333333333</v>
      </c>
      <c r="K830" s="1">
        <v>0.636363636363636</v>
      </c>
      <c r="L830" s="1">
        <v>0.5</v>
      </c>
      <c r="M830" s="1">
        <v>0.2</v>
      </c>
      <c r="N830" s="1">
        <v>0.6</v>
      </c>
    </row>
    <row r="831" s="1" customFormat="1" spans="1:14">
      <c r="A831" s="7">
        <v>954</v>
      </c>
      <c r="B831" s="1">
        <v>954</v>
      </c>
      <c r="C831" s="1">
        <v>0.697533488273621</v>
      </c>
      <c r="D831" s="1">
        <v>0.120162844657898</v>
      </c>
      <c r="E831" s="1">
        <v>10</v>
      </c>
      <c r="F831" s="1">
        <v>6</v>
      </c>
      <c r="G831" s="1">
        <v>0</v>
      </c>
      <c r="H831" s="1">
        <v>4</v>
      </c>
      <c r="I831" s="1">
        <v>1</v>
      </c>
      <c r="J831" s="1">
        <v>0.625</v>
      </c>
      <c r="K831" s="1">
        <v>0.769230769230769</v>
      </c>
      <c r="L831" s="1">
        <v>0.6</v>
      </c>
      <c r="M831" s="1">
        <v>0.4</v>
      </c>
      <c r="N831" s="1">
        <v>0.7</v>
      </c>
    </row>
    <row r="832" s="1" customFormat="1" spans="1:14">
      <c r="A832" s="7">
        <v>2</v>
      </c>
      <c r="B832" s="1">
        <v>2</v>
      </c>
      <c r="C832" s="1">
        <v>0.698237299919128</v>
      </c>
      <c r="D832" s="1">
        <v>0.0751848220825195</v>
      </c>
      <c r="E832" s="1">
        <v>9</v>
      </c>
      <c r="F832" s="1">
        <v>6</v>
      </c>
      <c r="G832" s="1">
        <v>1</v>
      </c>
      <c r="H832" s="1">
        <v>4</v>
      </c>
      <c r="I832" s="1">
        <v>0.9</v>
      </c>
      <c r="J832" s="1">
        <v>0.6</v>
      </c>
      <c r="K832" s="1">
        <v>0.72</v>
      </c>
      <c r="L832" s="1">
        <v>0.6</v>
      </c>
      <c r="M832" s="1">
        <v>0.3</v>
      </c>
      <c r="N832" s="1">
        <v>0.65</v>
      </c>
    </row>
    <row r="833" s="1" customFormat="1" spans="1:14">
      <c r="A833" s="7">
        <v>626</v>
      </c>
      <c r="B833" s="1">
        <v>626</v>
      </c>
      <c r="C833" s="1">
        <v>0.698548436164856</v>
      </c>
      <c r="D833" s="1">
        <v>0.106972217559814</v>
      </c>
      <c r="E833" s="1">
        <v>8</v>
      </c>
      <c r="F833" s="1">
        <v>4</v>
      </c>
      <c r="G833" s="1">
        <v>2</v>
      </c>
      <c r="H833" s="1">
        <v>6</v>
      </c>
      <c r="I833" s="1">
        <v>0.8</v>
      </c>
      <c r="J833" s="1">
        <v>0.666666666666667</v>
      </c>
      <c r="K833" s="1">
        <v>0.727272727272727</v>
      </c>
      <c r="L833" s="1">
        <v>0.4</v>
      </c>
      <c r="M833" s="1">
        <v>0.4</v>
      </c>
      <c r="N833" s="1">
        <v>0.7</v>
      </c>
    </row>
    <row r="834" s="1" customFormat="1" spans="1:14">
      <c r="A834" s="7">
        <v>502</v>
      </c>
      <c r="B834" s="1">
        <v>502</v>
      </c>
      <c r="C834" s="1">
        <v>0.698814630508423</v>
      </c>
      <c r="D834" s="1">
        <v>0.215407133102417</v>
      </c>
      <c r="E834" s="1">
        <v>10</v>
      </c>
      <c r="F834" s="1">
        <v>5</v>
      </c>
      <c r="G834" s="1">
        <v>0</v>
      </c>
      <c r="H834" s="1">
        <v>5</v>
      </c>
      <c r="I834" s="1">
        <v>1</v>
      </c>
      <c r="J834" s="1">
        <v>0.666666666666667</v>
      </c>
      <c r="K834" s="1">
        <v>0.8</v>
      </c>
      <c r="L834" s="1">
        <v>0.5</v>
      </c>
      <c r="M834" s="1">
        <v>0.5</v>
      </c>
      <c r="N834" s="1">
        <v>0.75</v>
      </c>
    </row>
    <row r="835" s="1" customFormat="1" spans="1:14">
      <c r="A835" s="7">
        <v>791</v>
      </c>
      <c r="B835" s="1">
        <v>791</v>
      </c>
      <c r="C835" s="1">
        <v>0.699225306510925</v>
      </c>
      <c r="D835" s="1">
        <v>0.115858793258667</v>
      </c>
      <c r="E835" s="1">
        <v>10</v>
      </c>
      <c r="F835" s="1">
        <v>6</v>
      </c>
      <c r="G835" s="1">
        <v>0</v>
      </c>
      <c r="H835" s="1">
        <v>4</v>
      </c>
      <c r="I835" s="1">
        <v>1</v>
      </c>
      <c r="J835" s="1">
        <v>0.625</v>
      </c>
      <c r="K835" s="1">
        <v>0.769230769230769</v>
      </c>
      <c r="L835" s="1">
        <v>0.6</v>
      </c>
      <c r="M835" s="1">
        <v>0.4</v>
      </c>
      <c r="N835" s="1">
        <v>0.7</v>
      </c>
    </row>
    <row r="836" s="1" customFormat="1" spans="1:14">
      <c r="A836" s="7">
        <v>572</v>
      </c>
      <c r="B836" s="1">
        <v>572</v>
      </c>
      <c r="C836" s="1">
        <v>0.700523853302002</v>
      </c>
      <c r="D836" s="1">
        <v>0.11441433429718</v>
      </c>
      <c r="E836" s="1">
        <v>10</v>
      </c>
      <c r="F836" s="1">
        <v>6</v>
      </c>
      <c r="G836" s="1">
        <v>0</v>
      </c>
      <c r="H836" s="1">
        <v>4</v>
      </c>
      <c r="I836" s="1">
        <v>1</v>
      </c>
      <c r="J836" s="1">
        <v>0.625</v>
      </c>
      <c r="K836" s="1">
        <v>0.769230769230769</v>
      </c>
      <c r="L836" s="1">
        <v>0.6</v>
      </c>
      <c r="M836" s="1">
        <v>0.4</v>
      </c>
      <c r="N836" s="1">
        <v>0.7</v>
      </c>
    </row>
    <row r="837" s="1" customFormat="1" spans="1:14">
      <c r="A837" s="7">
        <v>780</v>
      </c>
      <c r="B837" s="1">
        <v>780</v>
      </c>
      <c r="C837" s="1">
        <v>0.700768947601318</v>
      </c>
      <c r="D837" s="1">
        <v>0.0417674779891968</v>
      </c>
      <c r="E837" s="1">
        <v>8</v>
      </c>
      <c r="F837" s="1">
        <v>6</v>
      </c>
      <c r="G837" s="1">
        <v>2</v>
      </c>
      <c r="H837" s="1">
        <v>4</v>
      </c>
      <c r="I837" s="1">
        <v>0.8</v>
      </c>
      <c r="J837" s="1">
        <v>0.571428571428572</v>
      </c>
      <c r="K837" s="1">
        <v>0.666666666666667</v>
      </c>
      <c r="L837" s="1">
        <v>0.6</v>
      </c>
      <c r="M837" s="1">
        <v>0.2</v>
      </c>
      <c r="N837" s="1">
        <v>0.6</v>
      </c>
    </row>
    <row r="838" s="1" customFormat="1" spans="1:14">
      <c r="A838" s="7">
        <v>94</v>
      </c>
      <c r="B838" s="1">
        <v>94</v>
      </c>
      <c r="C838" s="1">
        <v>0.701077580451965</v>
      </c>
      <c r="D838" s="1">
        <v>0.176891088485718</v>
      </c>
      <c r="E838" s="1">
        <v>8</v>
      </c>
      <c r="F838" s="1">
        <v>6</v>
      </c>
      <c r="G838" s="1">
        <v>2</v>
      </c>
      <c r="H838" s="1">
        <v>4</v>
      </c>
      <c r="I838" s="1">
        <v>0.8</v>
      </c>
      <c r="J838" s="1">
        <v>0.571428571428572</v>
      </c>
      <c r="K838" s="1">
        <v>0.666666666666667</v>
      </c>
      <c r="L838" s="1">
        <v>0.6</v>
      </c>
      <c r="M838" s="1">
        <v>0.2</v>
      </c>
      <c r="N838" s="1">
        <v>0.6</v>
      </c>
    </row>
    <row r="839" s="1" customFormat="1" spans="1:14">
      <c r="A839" s="7">
        <v>533</v>
      </c>
      <c r="B839" s="1">
        <v>533</v>
      </c>
      <c r="C839" s="1">
        <v>0.701823592185974</v>
      </c>
      <c r="D839" s="1">
        <v>0.136722564697266</v>
      </c>
      <c r="E839" s="1">
        <v>9</v>
      </c>
      <c r="F839" s="1">
        <v>4</v>
      </c>
      <c r="G839" s="1">
        <v>1</v>
      </c>
      <c r="H839" s="1">
        <v>6</v>
      </c>
      <c r="I839" s="1">
        <v>0.9</v>
      </c>
      <c r="J839" s="1">
        <v>0.692307692307692</v>
      </c>
      <c r="K839" s="1">
        <v>0.782608695652174</v>
      </c>
      <c r="L839" s="1">
        <v>0.4</v>
      </c>
      <c r="M839" s="1">
        <v>0.5</v>
      </c>
      <c r="N839" s="1">
        <v>0.75</v>
      </c>
    </row>
    <row r="840" s="1" customFormat="1" spans="1:14">
      <c r="A840" s="7">
        <v>199</v>
      </c>
      <c r="B840" s="1">
        <v>199</v>
      </c>
      <c r="C840" s="1">
        <v>0.702245593070984</v>
      </c>
      <c r="D840" s="1">
        <v>0.165382504463196</v>
      </c>
      <c r="E840" s="1">
        <v>9</v>
      </c>
      <c r="F840" s="1">
        <v>7</v>
      </c>
      <c r="G840" s="1">
        <v>1</v>
      </c>
      <c r="H840" s="1">
        <v>3</v>
      </c>
      <c r="I840" s="1">
        <v>0.9</v>
      </c>
      <c r="J840" s="1">
        <v>0.5625</v>
      </c>
      <c r="K840" s="1">
        <v>0.692307692307692</v>
      </c>
      <c r="L840" s="1">
        <v>0.7</v>
      </c>
      <c r="M840" s="1">
        <v>0.2</v>
      </c>
      <c r="N840" s="1">
        <v>0.6</v>
      </c>
    </row>
    <row r="841" s="1" customFormat="1" spans="1:14">
      <c r="A841" s="7">
        <v>6</v>
      </c>
      <c r="B841" s="1">
        <v>6</v>
      </c>
      <c r="C841" s="1">
        <v>0.70316219329834</v>
      </c>
      <c r="D841" s="1">
        <v>0.091391921043396</v>
      </c>
      <c r="E841" s="1">
        <v>9</v>
      </c>
      <c r="F841" s="1">
        <v>5</v>
      </c>
      <c r="G841" s="1">
        <v>1</v>
      </c>
      <c r="H841" s="1">
        <v>5</v>
      </c>
      <c r="I841" s="1">
        <v>0.9</v>
      </c>
      <c r="J841" s="1">
        <v>0.642857142857143</v>
      </c>
      <c r="K841" s="1">
        <v>0.75</v>
      </c>
      <c r="L841" s="1">
        <v>0.5</v>
      </c>
      <c r="M841" s="1">
        <v>0.4</v>
      </c>
      <c r="N841" s="1">
        <v>0.7</v>
      </c>
    </row>
    <row r="842" s="1" customFormat="1" spans="1:14">
      <c r="A842" s="7">
        <v>116</v>
      </c>
      <c r="B842" s="1">
        <v>116</v>
      </c>
      <c r="C842" s="1">
        <v>0.704044461250305</v>
      </c>
      <c r="D842" s="1">
        <v>0.072165846824646</v>
      </c>
      <c r="E842" s="1">
        <v>9</v>
      </c>
      <c r="F842" s="1">
        <v>4</v>
      </c>
      <c r="G842" s="1">
        <v>1</v>
      </c>
      <c r="H842" s="1">
        <v>6</v>
      </c>
      <c r="I842" s="1">
        <v>0.9</v>
      </c>
      <c r="J842" s="1">
        <v>0.692307692307692</v>
      </c>
      <c r="K842" s="1">
        <v>0.782608695652174</v>
      </c>
      <c r="L842" s="1">
        <v>0.4</v>
      </c>
      <c r="M842" s="1">
        <v>0.5</v>
      </c>
      <c r="N842" s="1">
        <v>0.75</v>
      </c>
    </row>
    <row r="843" s="1" customFormat="1" spans="1:14">
      <c r="A843" s="7">
        <v>348</v>
      </c>
      <c r="B843" s="1">
        <v>348</v>
      </c>
      <c r="C843" s="1">
        <v>0.704671263694763</v>
      </c>
      <c r="D843" s="1">
        <v>0.234467625617981</v>
      </c>
      <c r="E843" s="1">
        <v>8</v>
      </c>
      <c r="F843" s="1">
        <v>5</v>
      </c>
      <c r="G843" s="1">
        <v>2</v>
      </c>
      <c r="H843" s="1">
        <v>5</v>
      </c>
      <c r="I843" s="1">
        <v>0.8</v>
      </c>
      <c r="J843" s="1">
        <v>0.615384615384615</v>
      </c>
      <c r="K843" s="1">
        <v>0.695652173913043</v>
      </c>
      <c r="L843" s="1">
        <v>0.5</v>
      </c>
      <c r="M843" s="1">
        <v>0.3</v>
      </c>
      <c r="N843" s="1">
        <v>0.65</v>
      </c>
    </row>
    <row r="844" s="1" customFormat="1" spans="1:14">
      <c r="A844" s="7">
        <v>689</v>
      </c>
      <c r="B844" s="1">
        <v>689</v>
      </c>
      <c r="C844" s="1">
        <v>0.704744815826416</v>
      </c>
      <c r="D844" s="1">
        <v>0.174178719520569</v>
      </c>
      <c r="E844" s="1">
        <v>8</v>
      </c>
      <c r="F844" s="1">
        <v>3</v>
      </c>
      <c r="G844" s="1">
        <v>2</v>
      </c>
      <c r="H844" s="1">
        <v>7</v>
      </c>
      <c r="I844" s="1">
        <v>0.8</v>
      </c>
      <c r="J844" s="1">
        <v>0.727272727272727</v>
      </c>
      <c r="K844" s="1">
        <v>0.761904761904762</v>
      </c>
      <c r="L844" s="1">
        <v>0.3</v>
      </c>
      <c r="M844" s="1">
        <v>0.5</v>
      </c>
      <c r="N844" s="1">
        <v>0.75</v>
      </c>
    </row>
    <row r="845" s="1" customFormat="1" spans="1:14">
      <c r="A845" s="7">
        <v>710</v>
      </c>
      <c r="B845" s="1">
        <v>710</v>
      </c>
      <c r="C845" s="1">
        <v>0.706785440444946</v>
      </c>
      <c r="D845" s="1">
        <v>0.148695588111877</v>
      </c>
      <c r="E845" s="1">
        <v>8</v>
      </c>
      <c r="F845" s="1">
        <v>5</v>
      </c>
      <c r="G845" s="1">
        <v>2</v>
      </c>
      <c r="H845" s="1">
        <v>5</v>
      </c>
      <c r="I845" s="1">
        <v>0.8</v>
      </c>
      <c r="J845" s="1">
        <v>0.615384615384615</v>
      </c>
      <c r="K845" s="1">
        <v>0.695652173913043</v>
      </c>
      <c r="L845" s="1">
        <v>0.5</v>
      </c>
      <c r="M845" s="1">
        <v>0.3</v>
      </c>
      <c r="N845" s="1">
        <v>0.65</v>
      </c>
    </row>
    <row r="846" s="1" customFormat="1" spans="1:14">
      <c r="A846" s="7">
        <v>784</v>
      </c>
      <c r="B846" s="1">
        <v>784</v>
      </c>
      <c r="C846" s="1">
        <v>0.706818580627441</v>
      </c>
      <c r="D846" s="1">
        <v>0.199303984642029</v>
      </c>
      <c r="E846" s="1">
        <v>9</v>
      </c>
      <c r="F846" s="1">
        <v>6</v>
      </c>
      <c r="G846" s="1">
        <v>1</v>
      </c>
      <c r="H846" s="1">
        <v>4</v>
      </c>
      <c r="I846" s="1">
        <v>0.9</v>
      </c>
      <c r="J846" s="1">
        <v>0.6</v>
      </c>
      <c r="K846" s="1">
        <v>0.72</v>
      </c>
      <c r="L846" s="1">
        <v>0.6</v>
      </c>
      <c r="M846" s="1">
        <v>0.3</v>
      </c>
      <c r="N846" s="1">
        <v>0.65</v>
      </c>
    </row>
    <row r="847" s="1" customFormat="1" spans="1:14">
      <c r="A847" s="7">
        <v>430</v>
      </c>
      <c r="B847" s="1">
        <v>430</v>
      </c>
      <c r="C847" s="1">
        <v>0.707673311233521</v>
      </c>
      <c r="D847" s="1">
        <v>0.102629542350769</v>
      </c>
      <c r="E847" s="1">
        <v>9</v>
      </c>
      <c r="F847" s="1">
        <v>2</v>
      </c>
      <c r="G847" s="1">
        <v>1</v>
      </c>
      <c r="H847" s="1">
        <v>8</v>
      </c>
      <c r="I847" s="1">
        <v>0.9</v>
      </c>
      <c r="J847" s="1">
        <v>0.818181818181818</v>
      </c>
      <c r="K847" s="1">
        <v>0.857142857142857</v>
      </c>
      <c r="L847" s="1">
        <v>0.2</v>
      </c>
      <c r="M847" s="1">
        <v>0.7</v>
      </c>
      <c r="N847" s="1">
        <v>0.85</v>
      </c>
    </row>
    <row r="848" s="1" customFormat="1" spans="1:14">
      <c r="A848" s="7">
        <v>611</v>
      </c>
      <c r="B848" s="1">
        <v>611</v>
      </c>
      <c r="C848" s="1">
        <v>0.707795858383179</v>
      </c>
      <c r="D848" s="1">
        <v>0.174257516860962</v>
      </c>
      <c r="E848" s="1">
        <v>8</v>
      </c>
      <c r="F848" s="1">
        <v>2</v>
      </c>
      <c r="G848" s="1">
        <v>2</v>
      </c>
      <c r="H848" s="1">
        <v>8</v>
      </c>
      <c r="I848" s="1">
        <v>0.8</v>
      </c>
      <c r="J848" s="1">
        <v>0.8</v>
      </c>
      <c r="K848" s="1">
        <v>0.8</v>
      </c>
      <c r="L848" s="1">
        <v>0.2</v>
      </c>
      <c r="M848" s="1">
        <v>0.6</v>
      </c>
      <c r="N848" s="1">
        <v>0.8</v>
      </c>
    </row>
    <row r="849" s="1" customFormat="1" spans="1:14">
      <c r="A849" s="7">
        <v>435</v>
      </c>
      <c r="B849" s="1">
        <v>435</v>
      </c>
      <c r="C849" s="1">
        <v>0.708345055580139</v>
      </c>
      <c r="D849" s="1">
        <v>0.0942379236221313</v>
      </c>
      <c r="E849" s="1">
        <v>9</v>
      </c>
      <c r="F849" s="1">
        <v>4</v>
      </c>
      <c r="G849" s="1">
        <v>1</v>
      </c>
      <c r="H849" s="1">
        <v>6</v>
      </c>
      <c r="I849" s="1">
        <v>0.9</v>
      </c>
      <c r="J849" s="1">
        <v>0.692307692307692</v>
      </c>
      <c r="K849" s="1">
        <v>0.782608695652174</v>
      </c>
      <c r="L849" s="1">
        <v>0.4</v>
      </c>
      <c r="M849" s="1">
        <v>0.5</v>
      </c>
      <c r="N849" s="1">
        <v>0.75</v>
      </c>
    </row>
    <row r="850" s="1" customFormat="1" spans="1:14">
      <c r="A850" s="7">
        <v>3</v>
      </c>
      <c r="B850" s="1">
        <v>3</v>
      </c>
      <c r="C850" s="1">
        <v>0.708565592765808</v>
      </c>
      <c r="D850" s="1">
        <v>0.100190043449402</v>
      </c>
      <c r="E850" s="1">
        <v>8</v>
      </c>
      <c r="F850" s="1">
        <v>4</v>
      </c>
      <c r="G850" s="1">
        <v>2</v>
      </c>
      <c r="H850" s="1">
        <v>6</v>
      </c>
      <c r="I850" s="1">
        <v>0.8</v>
      </c>
      <c r="J850" s="1">
        <v>0.666666666666667</v>
      </c>
      <c r="K850" s="1">
        <v>0.727272727272727</v>
      </c>
      <c r="L850" s="1">
        <v>0.4</v>
      </c>
      <c r="M850" s="1">
        <v>0.4</v>
      </c>
      <c r="N850" s="1">
        <v>0.7</v>
      </c>
    </row>
    <row r="851" s="1" customFormat="1" spans="1:14">
      <c r="A851" s="7">
        <v>616</v>
      </c>
      <c r="B851" s="1">
        <v>616</v>
      </c>
      <c r="C851" s="1">
        <v>0.709154844284058</v>
      </c>
      <c r="D851" s="1">
        <v>0.0997705459594727</v>
      </c>
      <c r="E851" s="1">
        <v>10</v>
      </c>
      <c r="F851" s="1">
        <v>3</v>
      </c>
      <c r="G851" s="1">
        <v>0</v>
      </c>
      <c r="H851" s="1">
        <v>7</v>
      </c>
      <c r="I851" s="1">
        <v>1</v>
      </c>
      <c r="J851" s="1">
        <v>0.769230769230769</v>
      </c>
      <c r="K851" s="1">
        <v>0.869565217391304</v>
      </c>
      <c r="L851" s="1">
        <v>0.3</v>
      </c>
      <c r="M851" s="1">
        <v>0.7</v>
      </c>
      <c r="N851" s="1">
        <v>0.85</v>
      </c>
    </row>
    <row r="852" s="1" customFormat="1" spans="1:14">
      <c r="A852" s="7">
        <v>100</v>
      </c>
      <c r="B852" s="1">
        <v>100</v>
      </c>
      <c r="C852" s="1">
        <v>0.709319829940796</v>
      </c>
      <c r="D852" s="1">
        <v>0.0979667901992798</v>
      </c>
      <c r="E852" s="1">
        <v>9</v>
      </c>
      <c r="F852" s="1">
        <v>5</v>
      </c>
      <c r="G852" s="1">
        <v>1</v>
      </c>
      <c r="H852" s="1">
        <v>5</v>
      </c>
      <c r="I852" s="1">
        <v>0.9</v>
      </c>
      <c r="J852" s="1">
        <v>0.642857142857143</v>
      </c>
      <c r="K852" s="1">
        <v>0.75</v>
      </c>
      <c r="L852" s="1">
        <v>0.5</v>
      </c>
      <c r="M852" s="1">
        <v>0.4</v>
      </c>
      <c r="N852" s="1">
        <v>0.7</v>
      </c>
    </row>
    <row r="853" s="1" customFormat="1" spans="1:14">
      <c r="A853" s="7">
        <v>105</v>
      </c>
      <c r="B853" s="1">
        <v>105</v>
      </c>
      <c r="C853" s="1">
        <v>0.709338784217834</v>
      </c>
      <c r="D853" s="1">
        <v>0.0906252861022949</v>
      </c>
      <c r="E853" s="1">
        <v>9</v>
      </c>
      <c r="F853" s="1">
        <v>4</v>
      </c>
      <c r="G853" s="1">
        <v>1</v>
      </c>
      <c r="H853" s="1">
        <v>6</v>
      </c>
      <c r="I853" s="1">
        <v>0.9</v>
      </c>
      <c r="J853" s="1">
        <v>0.692307692307692</v>
      </c>
      <c r="K853" s="1">
        <v>0.782608695652174</v>
      </c>
      <c r="L853" s="1">
        <v>0.4</v>
      </c>
      <c r="M853" s="1">
        <v>0.5</v>
      </c>
      <c r="N853" s="1">
        <v>0.75</v>
      </c>
    </row>
    <row r="854" s="1" customFormat="1" spans="1:14">
      <c r="A854" s="7">
        <v>233</v>
      </c>
      <c r="B854" s="1">
        <v>233</v>
      </c>
      <c r="C854" s="1">
        <v>0.71002209186554</v>
      </c>
      <c r="D854" s="1">
        <v>0.0766681432723999</v>
      </c>
      <c r="E854" s="1">
        <v>9</v>
      </c>
      <c r="F854" s="1">
        <v>7</v>
      </c>
      <c r="G854" s="1">
        <v>1</v>
      </c>
      <c r="H854" s="1">
        <v>3</v>
      </c>
      <c r="I854" s="1">
        <v>0.9</v>
      </c>
      <c r="J854" s="1">
        <v>0.5625</v>
      </c>
      <c r="K854" s="1">
        <v>0.692307692307692</v>
      </c>
      <c r="L854" s="1">
        <v>0.7</v>
      </c>
      <c r="M854" s="1">
        <v>0.2</v>
      </c>
      <c r="N854" s="1">
        <v>0.6</v>
      </c>
    </row>
    <row r="855" s="1" customFormat="1" spans="1:14">
      <c r="A855" s="7">
        <v>627</v>
      </c>
      <c r="B855" s="1">
        <v>627</v>
      </c>
      <c r="C855" s="1">
        <v>0.710673928260803</v>
      </c>
      <c r="D855" s="1">
        <v>0.158693909645081</v>
      </c>
      <c r="E855" s="1">
        <v>6</v>
      </c>
      <c r="F855" s="1">
        <v>7</v>
      </c>
      <c r="G855" s="1">
        <v>4</v>
      </c>
      <c r="H855" s="1">
        <v>3</v>
      </c>
      <c r="I855" s="1">
        <v>0.6</v>
      </c>
      <c r="J855" s="1">
        <v>0.461538461538462</v>
      </c>
      <c r="K855" s="1">
        <v>0.521739130434783</v>
      </c>
      <c r="L855" s="1">
        <v>0.7</v>
      </c>
      <c r="M855" s="1">
        <v>-0.1</v>
      </c>
      <c r="N855" s="1">
        <v>0.45</v>
      </c>
    </row>
    <row r="856" s="1" customFormat="1" spans="1:14">
      <c r="A856" s="7">
        <v>731</v>
      </c>
      <c r="B856" s="1">
        <v>731</v>
      </c>
      <c r="C856" s="1">
        <v>0.710972428321838</v>
      </c>
      <c r="D856" s="1">
        <v>0.113817811012268</v>
      </c>
      <c r="E856" s="1">
        <v>8</v>
      </c>
      <c r="F856" s="1">
        <v>7</v>
      </c>
      <c r="G856" s="1">
        <v>2</v>
      </c>
      <c r="H856" s="1">
        <v>3</v>
      </c>
      <c r="I856" s="1">
        <v>0.8</v>
      </c>
      <c r="J856" s="1">
        <v>0.533333333333333</v>
      </c>
      <c r="K856" s="1">
        <v>0.64</v>
      </c>
      <c r="L856" s="1">
        <v>0.7</v>
      </c>
      <c r="M856" s="1">
        <v>0.1</v>
      </c>
      <c r="N856" s="1">
        <v>0.55</v>
      </c>
    </row>
    <row r="857" s="1" customFormat="1" spans="1:14">
      <c r="A857" s="7">
        <v>282</v>
      </c>
      <c r="B857" s="1">
        <v>282</v>
      </c>
      <c r="C857" s="1">
        <v>0.710972785949707</v>
      </c>
      <c r="D857" s="1">
        <v>0.0856907367706299</v>
      </c>
      <c r="E857" s="1">
        <v>5</v>
      </c>
      <c r="F857" s="1">
        <v>3</v>
      </c>
      <c r="G857" s="1">
        <v>5</v>
      </c>
      <c r="H857" s="1">
        <v>7</v>
      </c>
      <c r="I857" s="1">
        <v>0.5</v>
      </c>
      <c r="J857" s="1">
        <v>0.625</v>
      </c>
      <c r="K857" s="1">
        <v>0.555555555555556</v>
      </c>
      <c r="L857" s="1">
        <v>0.3</v>
      </c>
      <c r="M857" s="1">
        <v>0.2</v>
      </c>
      <c r="N857" s="1">
        <v>0.6</v>
      </c>
    </row>
    <row r="858" s="1" customFormat="1" spans="1:14">
      <c r="A858" s="7">
        <v>757</v>
      </c>
      <c r="B858" s="1">
        <v>757</v>
      </c>
      <c r="C858" s="1">
        <v>0.712930560112</v>
      </c>
      <c r="D858" s="1">
        <v>0.177858114242554</v>
      </c>
      <c r="E858" s="1">
        <v>9</v>
      </c>
      <c r="F858" s="1">
        <v>5</v>
      </c>
      <c r="G858" s="1">
        <v>1</v>
      </c>
      <c r="H858" s="1">
        <v>5</v>
      </c>
      <c r="I858" s="1">
        <v>0.9</v>
      </c>
      <c r="J858" s="1">
        <v>0.642857142857143</v>
      </c>
      <c r="K858" s="1">
        <v>0.75</v>
      </c>
      <c r="L858" s="1">
        <v>0.5</v>
      </c>
      <c r="M858" s="1">
        <v>0.4</v>
      </c>
      <c r="N858" s="1">
        <v>0.7</v>
      </c>
    </row>
    <row r="859" s="1" customFormat="1" spans="1:14">
      <c r="A859" s="7">
        <v>328</v>
      </c>
      <c r="B859" s="1">
        <v>328</v>
      </c>
      <c r="C859" s="1">
        <v>0.71317720413208</v>
      </c>
      <c r="D859" s="1">
        <v>0.0862201452255249</v>
      </c>
      <c r="E859" s="1">
        <v>10</v>
      </c>
      <c r="F859" s="1">
        <v>4</v>
      </c>
      <c r="G859" s="1">
        <v>0</v>
      </c>
      <c r="H859" s="1">
        <v>6</v>
      </c>
      <c r="I859" s="1">
        <v>1</v>
      </c>
      <c r="J859" s="1">
        <v>0.714285714285714</v>
      </c>
      <c r="K859" s="1">
        <v>0.833333333333333</v>
      </c>
      <c r="L859" s="1">
        <v>0.4</v>
      </c>
      <c r="M859" s="1">
        <v>0.6</v>
      </c>
      <c r="N859" s="1">
        <v>0.8</v>
      </c>
    </row>
    <row r="860" s="1" customFormat="1" spans="1:14">
      <c r="A860" s="7">
        <v>295</v>
      </c>
      <c r="B860" s="1">
        <v>295</v>
      </c>
      <c r="C860" s="1">
        <v>0.71498429775238</v>
      </c>
      <c r="D860" s="1">
        <v>0.142163872718811</v>
      </c>
      <c r="E860" s="1">
        <v>8</v>
      </c>
      <c r="F860" s="1">
        <v>4</v>
      </c>
      <c r="G860" s="1">
        <v>2</v>
      </c>
      <c r="H860" s="1">
        <v>6</v>
      </c>
      <c r="I860" s="1">
        <v>0.8</v>
      </c>
      <c r="J860" s="1">
        <v>0.666666666666667</v>
      </c>
      <c r="K860" s="1">
        <v>0.727272727272727</v>
      </c>
      <c r="L860" s="1">
        <v>0.4</v>
      </c>
      <c r="M860" s="1">
        <v>0.4</v>
      </c>
      <c r="N860" s="1">
        <v>0.7</v>
      </c>
    </row>
    <row r="861" s="1" customFormat="1" spans="1:14">
      <c r="A861" s="7">
        <v>380</v>
      </c>
      <c r="B861" s="1">
        <v>380</v>
      </c>
      <c r="C861" s="1">
        <v>0.71546459197998</v>
      </c>
      <c r="D861" s="1">
        <v>0.139234304428101</v>
      </c>
      <c r="E861" s="1">
        <v>7</v>
      </c>
      <c r="F861" s="1">
        <v>7</v>
      </c>
      <c r="G861" s="1">
        <v>3</v>
      </c>
      <c r="H861" s="1">
        <v>3</v>
      </c>
      <c r="I861" s="1">
        <v>0.7</v>
      </c>
      <c r="J861" s="1">
        <v>0.5</v>
      </c>
      <c r="K861" s="1">
        <v>0.583333333333333</v>
      </c>
      <c r="L861" s="1">
        <v>0.7</v>
      </c>
      <c r="M861" s="1">
        <v>0</v>
      </c>
      <c r="N861" s="1">
        <v>0.5</v>
      </c>
    </row>
    <row r="862" s="1" customFormat="1" spans="1:14">
      <c r="A862" s="7">
        <v>13</v>
      </c>
      <c r="B862" s="1">
        <v>13</v>
      </c>
      <c r="C862" s="1">
        <v>0.715521574020386</v>
      </c>
      <c r="D862" s="1">
        <v>0.167502641677856</v>
      </c>
      <c r="E862" s="1">
        <v>7</v>
      </c>
      <c r="F862" s="1">
        <v>6</v>
      </c>
      <c r="G862" s="1">
        <v>3</v>
      </c>
      <c r="H862" s="1">
        <v>4</v>
      </c>
      <c r="I862" s="1">
        <v>0.7</v>
      </c>
      <c r="J862" s="1">
        <v>0.538461538461539</v>
      </c>
      <c r="K862" s="1">
        <v>0.608695652173913</v>
      </c>
      <c r="L862" s="1">
        <v>0.6</v>
      </c>
      <c r="M862" s="1">
        <v>0.1</v>
      </c>
      <c r="N862" s="1">
        <v>0.55</v>
      </c>
    </row>
    <row r="863" s="1" customFormat="1" spans="1:14">
      <c r="A863" s="7">
        <v>399</v>
      </c>
      <c r="B863" s="1">
        <v>399</v>
      </c>
      <c r="C863" s="1">
        <v>0.716256022453308</v>
      </c>
      <c r="D863" s="1">
        <v>0.069300651550293</v>
      </c>
      <c r="E863" s="1">
        <v>10</v>
      </c>
      <c r="F863" s="1">
        <v>4</v>
      </c>
      <c r="G863" s="1">
        <v>0</v>
      </c>
      <c r="H863" s="1">
        <v>6</v>
      </c>
      <c r="I863" s="1">
        <v>1</v>
      </c>
      <c r="J863" s="1">
        <v>0.714285714285714</v>
      </c>
      <c r="K863" s="1">
        <v>0.833333333333333</v>
      </c>
      <c r="L863" s="1">
        <v>0.4</v>
      </c>
      <c r="M863" s="1">
        <v>0.6</v>
      </c>
      <c r="N863" s="1">
        <v>0.8</v>
      </c>
    </row>
    <row r="864" s="1" customFormat="1" spans="1:14">
      <c r="A864" s="7">
        <v>239</v>
      </c>
      <c r="B864" s="1">
        <v>239</v>
      </c>
      <c r="C864" s="1">
        <v>0.717554092407227</v>
      </c>
      <c r="D864" s="1">
        <v>0.187056064605713</v>
      </c>
      <c r="E864" s="1">
        <v>6</v>
      </c>
      <c r="F864" s="1">
        <v>5</v>
      </c>
      <c r="G864" s="1">
        <v>4</v>
      </c>
      <c r="H864" s="1">
        <v>5</v>
      </c>
      <c r="I864" s="1">
        <v>0.6</v>
      </c>
      <c r="J864" s="1">
        <v>0.545454545454545</v>
      </c>
      <c r="K864" s="1">
        <v>0.571428571428571</v>
      </c>
      <c r="L864" s="1">
        <v>0.5</v>
      </c>
      <c r="M864" s="1">
        <v>0.1</v>
      </c>
      <c r="N864" s="1">
        <v>0.55</v>
      </c>
    </row>
    <row r="865" s="1" customFormat="1" spans="1:14">
      <c r="A865" s="7">
        <v>303</v>
      </c>
      <c r="B865" s="1">
        <v>303</v>
      </c>
      <c r="C865" s="1">
        <v>0.71898889541626</v>
      </c>
      <c r="D865" s="1">
        <v>0.243504881858826</v>
      </c>
      <c r="E865" s="1">
        <v>8</v>
      </c>
      <c r="F865" s="1">
        <v>6</v>
      </c>
      <c r="G865" s="1">
        <v>2</v>
      </c>
      <c r="H865" s="1">
        <v>4</v>
      </c>
      <c r="I865" s="1">
        <v>0.8</v>
      </c>
      <c r="J865" s="1">
        <v>0.571428571428572</v>
      </c>
      <c r="K865" s="1">
        <v>0.666666666666667</v>
      </c>
      <c r="L865" s="1">
        <v>0.6</v>
      </c>
      <c r="M865" s="1">
        <v>0.2</v>
      </c>
      <c r="N865" s="1">
        <v>0.6</v>
      </c>
    </row>
    <row r="866" s="1" customFormat="1" spans="1:14">
      <c r="A866" s="7">
        <v>964</v>
      </c>
      <c r="B866" s="1">
        <v>964</v>
      </c>
      <c r="C866" s="1">
        <v>0.720868587493896</v>
      </c>
      <c r="D866" s="1">
        <v>0.16488254070282</v>
      </c>
      <c r="E866" s="1">
        <v>5</v>
      </c>
      <c r="F866" s="1">
        <v>4</v>
      </c>
      <c r="G866" s="1">
        <v>5</v>
      </c>
      <c r="H866" s="1">
        <v>6</v>
      </c>
      <c r="I866" s="1">
        <v>0.5</v>
      </c>
      <c r="J866" s="1">
        <v>0.555555555555556</v>
      </c>
      <c r="K866" s="1">
        <v>0.526315789473684</v>
      </c>
      <c r="L866" s="1">
        <v>0.4</v>
      </c>
      <c r="M866" s="1">
        <v>0.1</v>
      </c>
      <c r="N866" s="1">
        <v>0.55</v>
      </c>
    </row>
    <row r="867" s="1" customFormat="1" spans="1:14">
      <c r="A867" s="7">
        <v>155</v>
      </c>
      <c r="B867" s="1">
        <v>155</v>
      </c>
      <c r="C867" s="1">
        <v>0.72156834602356</v>
      </c>
      <c r="D867" s="1">
        <v>0.132761359214783</v>
      </c>
      <c r="E867" s="1">
        <v>6</v>
      </c>
      <c r="F867" s="1">
        <v>4</v>
      </c>
      <c r="G867" s="1">
        <v>4</v>
      </c>
      <c r="H867" s="1">
        <v>6</v>
      </c>
      <c r="I867" s="1">
        <v>0.6</v>
      </c>
      <c r="J867" s="1">
        <v>0.6</v>
      </c>
      <c r="K867" s="1">
        <v>0.6</v>
      </c>
      <c r="L867" s="1">
        <v>0.4</v>
      </c>
      <c r="M867" s="1">
        <v>0.2</v>
      </c>
      <c r="N867" s="1">
        <v>0.6</v>
      </c>
    </row>
    <row r="868" s="1" customFormat="1" spans="1:14">
      <c r="A868" s="7">
        <v>644</v>
      </c>
      <c r="B868" s="1">
        <v>644</v>
      </c>
      <c r="C868" s="1">
        <v>0.721666574478149</v>
      </c>
      <c r="D868" s="1">
        <v>0.0976516008377075</v>
      </c>
      <c r="E868" s="1">
        <v>10</v>
      </c>
      <c r="F868" s="1">
        <v>5</v>
      </c>
      <c r="G868" s="1">
        <v>0</v>
      </c>
      <c r="H868" s="1">
        <v>5</v>
      </c>
      <c r="I868" s="1">
        <v>1</v>
      </c>
      <c r="J868" s="1">
        <v>0.666666666666667</v>
      </c>
      <c r="K868" s="1">
        <v>0.8</v>
      </c>
      <c r="L868" s="1">
        <v>0.5</v>
      </c>
      <c r="M868" s="1">
        <v>0.5</v>
      </c>
      <c r="N868" s="1">
        <v>0.75</v>
      </c>
    </row>
    <row r="869" s="1" customFormat="1" spans="1:14">
      <c r="A869" s="7">
        <v>365</v>
      </c>
      <c r="B869" s="1">
        <v>365</v>
      </c>
      <c r="C869" s="1">
        <v>0.721932530403137</v>
      </c>
      <c r="D869" s="1">
        <v>0.165367007255554</v>
      </c>
      <c r="E869" s="1">
        <v>8</v>
      </c>
      <c r="F869" s="1">
        <v>5</v>
      </c>
      <c r="G869" s="1">
        <v>2</v>
      </c>
      <c r="H869" s="1">
        <v>5</v>
      </c>
      <c r="I869" s="1">
        <v>0.8</v>
      </c>
      <c r="J869" s="1">
        <v>0.615384615384615</v>
      </c>
      <c r="K869" s="1">
        <v>0.695652173913043</v>
      </c>
      <c r="L869" s="1">
        <v>0.5</v>
      </c>
      <c r="M869" s="1">
        <v>0.3</v>
      </c>
      <c r="N869" s="1">
        <v>0.65</v>
      </c>
    </row>
    <row r="870" s="1" customFormat="1" spans="1:14">
      <c r="A870" s="7">
        <v>377</v>
      </c>
      <c r="B870" s="1">
        <v>377</v>
      </c>
      <c r="C870" s="1">
        <v>0.723507881164551</v>
      </c>
      <c r="D870" s="1">
        <v>0.161765575408935</v>
      </c>
      <c r="E870" s="1">
        <v>10</v>
      </c>
      <c r="F870" s="1">
        <v>7</v>
      </c>
      <c r="G870" s="1">
        <v>0</v>
      </c>
      <c r="H870" s="1">
        <v>3</v>
      </c>
      <c r="I870" s="1">
        <v>1</v>
      </c>
      <c r="J870" s="1">
        <v>0.588235294117647</v>
      </c>
      <c r="K870" s="1">
        <v>0.740740740740741</v>
      </c>
      <c r="L870" s="1">
        <v>0.7</v>
      </c>
      <c r="M870" s="1">
        <v>0.3</v>
      </c>
      <c r="N870" s="1">
        <v>0.65</v>
      </c>
    </row>
    <row r="871" s="1" customFormat="1" spans="1:14">
      <c r="A871" s="7">
        <v>286</v>
      </c>
      <c r="B871" s="1">
        <v>286</v>
      </c>
      <c r="C871" s="1">
        <v>0.726364254951477</v>
      </c>
      <c r="D871" s="1">
        <v>0.150683999061585</v>
      </c>
      <c r="E871" s="1">
        <v>8</v>
      </c>
      <c r="F871" s="1">
        <v>5</v>
      </c>
      <c r="G871" s="1">
        <v>2</v>
      </c>
      <c r="H871" s="1">
        <v>5</v>
      </c>
      <c r="I871" s="1">
        <v>0.8</v>
      </c>
      <c r="J871" s="1">
        <v>0.615384615384615</v>
      </c>
      <c r="K871" s="1">
        <v>0.695652173913043</v>
      </c>
      <c r="L871" s="1">
        <v>0.5</v>
      </c>
      <c r="M871" s="1">
        <v>0.3</v>
      </c>
      <c r="N871" s="1">
        <v>0.65</v>
      </c>
    </row>
    <row r="872" s="1" customFormat="1" spans="1:14">
      <c r="A872" s="7">
        <v>815</v>
      </c>
      <c r="B872" s="1">
        <v>815</v>
      </c>
      <c r="C872" s="1">
        <v>0.726889848709106</v>
      </c>
      <c r="D872" s="1">
        <v>0.112776279449463</v>
      </c>
      <c r="E872" s="1">
        <v>7</v>
      </c>
      <c r="F872" s="1">
        <v>3</v>
      </c>
      <c r="G872" s="1">
        <v>3</v>
      </c>
      <c r="H872" s="1">
        <v>7</v>
      </c>
      <c r="I872" s="1">
        <v>0.7</v>
      </c>
      <c r="J872" s="1">
        <v>0.7</v>
      </c>
      <c r="K872" s="1">
        <v>0.7</v>
      </c>
      <c r="L872" s="1">
        <v>0.3</v>
      </c>
      <c r="M872" s="1">
        <v>0.4</v>
      </c>
      <c r="N872" s="1">
        <v>0.7</v>
      </c>
    </row>
    <row r="873" s="1" customFormat="1" spans="1:14">
      <c r="A873" s="7">
        <v>613</v>
      </c>
      <c r="B873" s="1">
        <v>613</v>
      </c>
      <c r="C873" s="1">
        <v>0.727811574935913</v>
      </c>
      <c r="D873" s="1">
        <v>0.145453810691833</v>
      </c>
      <c r="E873" s="1">
        <v>9</v>
      </c>
      <c r="F873" s="1">
        <v>7</v>
      </c>
      <c r="G873" s="1">
        <v>1</v>
      </c>
      <c r="H873" s="1">
        <v>3</v>
      </c>
      <c r="I873" s="1">
        <v>0.9</v>
      </c>
      <c r="J873" s="1">
        <v>0.5625</v>
      </c>
      <c r="K873" s="1">
        <v>0.692307692307692</v>
      </c>
      <c r="L873" s="1">
        <v>0.7</v>
      </c>
      <c r="M873" s="1">
        <v>0.2</v>
      </c>
      <c r="N873" s="1">
        <v>0.6</v>
      </c>
    </row>
    <row r="874" s="1" customFormat="1" spans="1:14">
      <c r="A874" s="7">
        <v>229</v>
      </c>
      <c r="B874" s="1">
        <v>229</v>
      </c>
      <c r="C874" s="1">
        <v>0.727859258651733</v>
      </c>
      <c r="D874" s="1">
        <v>0.110341310501099</v>
      </c>
      <c r="E874" s="1">
        <v>7</v>
      </c>
      <c r="F874" s="1">
        <v>7</v>
      </c>
      <c r="G874" s="1">
        <v>3</v>
      </c>
      <c r="H874" s="1">
        <v>3</v>
      </c>
      <c r="I874" s="1">
        <v>0.7</v>
      </c>
      <c r="J874" s="1">
        <v>0.5</v>
      </c>
      <c r="K874" s="1">
        <v>0.583333333333333</v>
      </c>
      <c r="L874" s="1">
        <v>0.7</v>
      </c>
      <c r="M874" s="1">
        <v>0</v>
      </c>
      <c r="N874" s="1">
        <v>0.5</v>
      </c>
    </row>
    <row r="875" s="1" customFormat="1" spans="1:14">
      <c r="A875" s="7">
        <v>621</v>
      </c>
      <c r="B875" s="1">
        <v>621</v>
      </c>
      <c r="C875" s="1">
        <v>0.728044509887695</v>
      </c>
      <c r="D875" s="1">
        <v>0.120934724807739</v>
      </c>
      <c r="E875" s="1">
        <v>9</v>
      </c>
      <c r="F875" s="1">
        <v>8</v>
      </c>
      <c r="G875" s="1">
        <v>1</v>
      </c>
      <c r="H875" s="1">
        <v>2</v>
      </c>
      <c r="I875" s="1">
        <v>0.9</v>
      </c>
      <c r="J875" s="1">
        <v>0.529411764705882</v>
      </c>
      <c r="K875" s="1">
        <v>0.666666666666667</v>
      </c>
      <c r="L875" s="1">
        <v>0.8</v>
      </c>
      <c r="M875" s="1">
        <v>0.1</v>
      </c>
      <c r="N875" s="1">
        <v>0.55</v>
      </c>
    </row>
    <row r="876" s="1" customFormat="1" spans="1:14">
      <c r="A876" s="7">
        <v>223</v>
      </c>
      <c r="B876" s="1">
        <v>223</v>
      </c>
      <c r="C876" s="1">
        <v>0.731646060943604</v>
      </c>
      <c r="D876" s="1">
        <v>0.0777050256729126</v>
      </c>
      <c r="E876" s="1">
        <v>7</v>
      </c>
      <c r="F876" s="1">
        <v>6</v>
      </c>
      <c r="G876" s="1">
        <v>3</v>
      </c>
      <c r="H876" s="1">
        <v>4</v>
      </c>
      <c r="I876" s="1">
        <v>0.7</v>
      </c>
      <c r="J876" s="1">
        <v>0.538461538461539</v>
      </c>
      <c r="K876" s="1">
        <v>0.608695652173913</v>
      </c>
      <c r="L876" s="1">
        <v>0.6</v>
      </c>
      <c r="M876" s="1">
        <v>0.1</v>
      </c>
      <c r="N876" s="1">
        <v>0.55</v>
      </c>
    </row>
    <row r="877" s="1" customFormat="1" spans="1:14">
      <c r="A877" s="7">
        <v>152</v>
      </c>
      <c r="B877" s="1">
        <v>152</v>
      </c>
      <c r="C877" s="1">
        <v>0.733963966369629</v>
      </c>
      <c r="D877" s="1">
        <v>0.0578887462615967</v>
      </c>
      <c r="E877" s="1">
        <v>6</v>
      </c>
      <c r="F877" s="1">
        <v>6</v>
      </c>
      <c r="G877" s="1">
        <v>4</v>
      </c>
      <c r="H877" s="1">
        <v>4</v>
      </c>
      <c r="I877" s="1">
        <v>0.6</v>
      </c>
      <c r="J877" s="1">
        <v>0.5</v>
      </c>
      <c r="K877" s="1">
        <v>0.545454545454545</v>
      </c>
      <c r="L877" s="1">
        <v>0.6</v>
      </c>
      <c r="M877" s="1">
        <v>0</v>
      </c>
      <c r="N877" s="1">
        <v>0.5</v>
      </c>
    </row>
    <row r="878" s="1" customFormat="1" spans="1:14">
      <c r="A878" s="7">
        <v>20</v>
      </c>
      <c r="B878" s="1">
        <v>20</v>
      </c>
      <c r="C878" s="1">
        <v>0.73398494720459</v>
      </c>
      <c r="D878" s="1">
        <v>0.0834519863128662</v>
      </c>
      <c r="E878" s="1">
        <v>8</v>
      </c>
      <c r="F878" s="1">
        <v>5</v>
      </c>
      <c r="G878" s="1">
        <v>2</v>
      </c>
      <c r="H878" s="1">
        <v>5</v>
      </c>
      <c r="I878" s="1">
        <v>0.8</v>
      </c>
      <c r="J878" s="1">
        <v>0.615384615384615</v>
      </c>
      <c r="K878" s="1">
        <v>0.695652173913043</v>
      </c>
      <c r="L878" s="1">
        <v>0.5</v>
      </c>
      <c r="M878" s="1">
        <v>0.3</v>
      </c>
      <c r="N878" s="1">
        <v>0.65</v>
      </c>
    </row>
    <row r="879" s="1" customFormat="1" spans="1:14">
      <c r="A879" s="7">
        <v>669</v>
      </c>
      <c r="B879" s="1">
        <v>669</v>
      </c>
      <c r="C879" s="1">
        <v>0.73474645614624</v>
      </c>
      <c r="D879" s="1">
        <v>0.203985810279846</v>
      </c>
      <c r="E879" s="1">
        <v>9</v>
      </c>
      <c r="F879" s="1">
        <v>3</v>
      </c>
      <c r="G879" s="1">
        <v>1</v>
      </c>
      <c r="H879" s="1">
        <v>7</v>
      </c>
      <c r="I879" s="1">
        <v>0.9</v>
      </c>
      <c r="J879" s="1">
        <v>0.75</v>
      </c>
      <c r="K879" s="1">
        <v>0.818181818181818</v>
      </c>
      <c r="L879" s="1">
        <v>0.3</v>
      </c>
      <c r="M879" s="1">
        <v>0.6</v>
      </c>
      <c r="N879" s="1">
        <v>0.8</v>
      </c>
    </row>
    <row r="880" s="1" customFormat="1" spans="1:14">
      <c r="A880" s="7">
        <v>830</v>
      </c>
      <c r="B880" s="1">
        <v>830</v>
      </c>
      <c r="C880" s="1">
        <v>0.734759926795959</v>
      </c>
      <c r="D880" s="1">
        <v>0.130297183990478</v>
      </c>
      <c r="E880" s="1">
        <v>9</v>
      </c>
      <c r="F880" s="1">
        <v>5</v>
      </c>
      <c r="G880" s="1">
        <v>1</v>
      </c>
      <c r="H880" s="1">
        <v>5</v>
      </c>
      <c r="I880" s="1">
        <v>0.9</v>
      </c>
      <c r="J880" s="1">
        <v>0.642857142857143</v>
      </c>
      <c r="K880" s="1">
        <v>0.75</v>
      </c>
      <c r="L880" s="1">
        <v>0.5</v>
      </c>
      <c r="M880" s="1">
        <v>0.4</v>
      </c>
      <c r="N880" s="1">
        <v>0.7</v>
      </c>
    </row>
    <row r="881" s="1" customFormat="1" spans="1:14">
      <c r="A881" s="7">
        <v>583</v>
      </c>
      <c r="B881" s="1">
        <v>583</v>
      </c>
      <c r="C881" s="1">
        <v>0.734943270683289</v>
      </c>
      <c r="D881" s="1">
        <v>0.0786058902740479</v>
      </c>
      <c r="E881" s="1">
        <v>9</v>
      </c>
      <c r="F881" s="1">
        <v>3</v>
      </c>
      <c r="G881" s="1">
        <v>1</v>
      </c>
      <c r="H881" s="1">
        <v>7</v>
      </c>
      <c r="I881" s="1">
        <v>0.9</v>
      </c>
      <c r="J881" s="1">
        <v>0.75</v>
      </c>
      <c r="K881" s="1">
        <v>0.818181818181818</v>
      </c>
      <c r="L881" s="1">
        <v>0.3</v>
      </c>
      <c r="M881" s="1">
        <v>0.6</v>
      </c>
      <c r="N881" s="1">
        <v>0.8</v>
      </c>
    </row>
    <row r="882" s="1" customFormat="1" spans="1:14">
      <c r="A882" s="7">
        <v>951</v>
      </c>
      <c r="B882" s="1">
        <v>951</v>
      </c>
      <c r="C882" s="1">
        <v>0.735138416290283</v>
      </c>
      <c r="D882" s="1">
        <v>0.22585654258728</v>
      </c>
      <c r="E882" s="1">
        <v>8</v>
      </c>
      <c r="F882" s="1">
        <v>5</v>
      </c>
      <c r="G882" s="1">
        <v>2</v>
      </c>
      <c r="H882" s="1">
        <v>5</v>
      </c>
      <c r="I882" s="1">
        <v>0.8</v>
      </c>
      <c r="J882" s="1">
        <v>0.615384615384615</v>
      </c>
      <c r="K882" s="1">
        <v>0.695652173913043</v>
      </c>
      <c r="L882" s="1">
        <v>0.5</v>
      </c>
      <c r="M882" s="1">
        <v>0.3</v>
      </c>
      <c r="N882" s="1">
        <v>0.65</v>
      </c>
    </row>
    <row r="883" s="1" customFormat="1" spans="1:14">
      <c r="A883" s="7">
        <v>923</v>
      </c>
      <c r="B883" s="1">
        <v>923</v>
      </c>
      <c r="C883" s="1">
        <v>0.736769437789917</v>
      </c>
      <c r="D883" s="1">
        <v>0.222352266311646</v>
      </c>
      <c r="E883" s="1">
        <v>9</v>
      </c>
      <c r="F883" s="1">
        <v>5</v>
      </c>
      <c r="G883" s="1">
        <v>1</v>
      </c>
      <c r="H883" s="1">
        <v>5</v>
      </c>
      <c r="I883" s="1">
        <v>0.9</v>
      </c>
      <c r="J883" s="1">
        <v>0.642857142857143</v>
      </c>
      <c r="K883" s="1">
        <v>0.75</v>
      </c>
      <c r="L883" s="1">
        <v>0.5</v>
      </c>
      <c r="M883" s="1">
        <v>0.4</v>
      </c>
      <c r="N883" s="1">
        <v>0.7</v>
      </c>
    </row>
    <row r="884" s="1" customFormat="1" spans="1:14">
      <c r="A884" s="7">
        <v>505</v>
      </c>
      <c r="B884" s="1">
        <v>505</v>
      </c>
      <c r="C884" s="1">
        <v>0.736833810806274</v>
      </c>
      <c r="D884" s="1">
        <v>0.148589491844177</v>
      </c>
      <c r="E884" s="1">
        <v>8</v>
      </c>
      <c r="F884" s="1">
        <v>5</v>
      </c>
      <c r="G884" s="1">
        <v>2</v>
      </c>
      <c r="H884" s="1">
        <v>5</v>
      </c>
      <c r="I884" s="1">
        <v>0.8</v>
      </c>
      <c r="J884" s="1">
        <v>0.615384615384615</v>
      </c>
      <c r="K884" s="1">
        <v>0.695652173913043</v>
      </c>
      <c r="L884" s="1">
        <v>0.5</v>
      </c>
      <c r="M884" s="1">
        <v>0.3</v>
      </c>
      <c r="N884" s="1">
        <v>0.65</v>
      </c>
    </row>
    <row r="885" s="1" customFormat="1" spans="1:14">
      <c r="A885" s="7">
        <v>88</v>
      </c>
      <c r="B885" s="1">
        <v>88</v>
      </c>
      <c r="C885" s="1">
        <v>0.737314105033875</v>
      </c>
      <c r="D885" s="1">
        <v>0.139135479927063</v>
      </c>
      <c r="E885" s="1">
        <v>8</v>
      </c>
      <c r="F885" s="1">
        <v>6</v>
      </c>
      <c r="G885" s="1">
        <v>2</v>
      </c>
      <c r="H885" s="1">
        <v>4</v>
      </c>
      <c r="I885" s="1">
        <v>0.8</v>
      </c>
      <c r="J885" s="1">
        <v>0.571428571428572</v>
      </c>
      <c r="K885" s="1">
        <v>0.666666666666667</v>
      </c>
      <c r="L885" s="1">
        <v>0.6</v>
      </c>
      <c r="M885" s="1">
        <v>0.2</v>
      </c>
      <c r="N885" s="1">
        <v>0.6</v>
      </c>
    </row>
    <row r="886" s="1" customFormat="1" spans="1:14">
      <c r="A886" s="7">
        <v>785</v>
      </c>
      <c r="B886" s="1">
        <v>785</v>
      </c>
      <c r="C886" s="1">
        <v>0.73771059513092</v>
      </c>
      <c r="D886" s="1">
        <v>0.0737478733062744</v>
      </c>
      <c r="E886" s="1">
        <v>7</v>
      </c>
      <c r="F886" s="1">
        <v>5</v>
      </c>
      <c r="G886" s="1">
        <v>3</v>
      </c>
      <c r="H886" s="1">
        <v>5</v>
      </c>
      <c r="I886" s="1">
        <v>0.7</v>
      </c>
      <c r="J886" s="1">
        <v>0.583333333333333</v>
      </c>
      <c r="K886" s="1">
        <v>0.636363636363636</v>
      </c>
      <c r="L886" s="1">
        <v>0.5</v>
      </c>
      <c r="M886" s="1">
        <v>0.2</v>
      </c>
      <c r="N886" s="1">
        <v>0.6</v>
      </c>
    </row>
    <row r="887" s="1" customFormat="1" spans="1:14">
      <c r="A887" s="7">
        <v>568</v>
      </c>
      <c r="B887" s="1">
        <v>568</v>
      </c>
      <c r="C887" s="1">
        <v>0.737872362136841</v>
      </c>
      <c r="D887" s="1">
        <v>0.143222093582153</v>
      </c>
      <c r="E887" s="1">
        <v>9</v>
      </c>
      <c r="F887" s="1">
        <v>2</v>
      </c>
      <c r="G887" s="1">
        <v>1</v>
      </c>
      <c r="H887" s="1">
        <v>8</v>
      </c>
      <c r="I887" s="1">
        <v>0.9</v>
      </c>
      <c r="J887" s="1">
        <v>0.818181818181818</v>
      </c>
      <c r="K887" s="1">
        <v>0.857142857142857</v>
      </c>
      <c r="L887" s="1">
        <v>0.2</v>
      </c>
      <c r="M887" s="1">
        <v>0.7</v>
      </c>
      <c r="N887" s="1">
        <v>0.85</v>
      </c>
    </row>
    <row r="888" s="1" customFormat="1" spans="1:14">
      <c r="A888" s="7">
        <v>824</v>
      </c>
      <c r="B888" s="1">
        <v>824</v>
      </c>
      <c r="C888" s="1">
        <v>0.739047050476074</v>
      </c>
      <c r="D888" s="1">
        <v>0.158512473106384</v>
      </c>
      <c r="E888" s="1">
        <v>8</v>
      </c>
      <c r="F888" s="1">
        <v>2</v>
      </c>
      <c r="G888" s="1">
        <v>2</v>
      </c>
      <c r="H888" s="1">
        <v>8</v>
      </c>
      <c r="I888" s="1">
        <v>0.8</v>
      </c>
      <c r="J888" s="1">
        <v>0.8</v>
      </c>
      <c r="K888" s="1">
        <v>0.8</v>
      </c>
      <c r="L888" s="1">
        <v>0.2</v>
      </c>
      <c r="M888" s="1">
        <v>0.6</v>
      </c>
      <c r="N888" s="1">
        <v>0.8</v>
      </c>
    </row>
    <row r="889" s="1" customFormat="1" spans="1:14">
      <c r="A889" s="7">
        <v>206</v>
      </c>
      <c r="B889" s="1">
        <v>206</v>
      </c>
      <c r="C889" s="1">
        <v>0.739766359329224</v>
      </c>
      <c r="D889" s="1">
        <v>0.0500904321670532</v>
      </c>
      <c r="E889" s="1">
        <v>8</v>
      </c>
      <c r="F889" s="1">
        <v>7</v>
      </c>
      <c r="G889" s="1">
        <v>2</v>
      </c>
      <c r="H889" s="1">
        <v>3</v>
      </c>
      <c r="I889" s="1">
        <v>0.8</v>
      </c>
      <c r="J889" s="1">
        <v>0.533333333333333</v>
      </c>
      <c r="K889" s="1">
        <v>0.64</v>
      </c>
      <c r="L889" s="1">
        <v>0.7</v>
      </c>
      <c r="M889" s="1">
        <v>0.1</v>
      </c>
      <c r="N889" s="1">
        <v>0.55</v>
      </c>
    </row>
    <row r="890" s="1" customFormat="1" spans="1:14">
      <c r="A890" s="7">
        <v>86</v>
      </c>
      <c r="B890" s="1">
        <v>86</v>
      </c>
      <c r="C890" s="1">
        <v>0.740849733352661</v>
      </c>
      <c r="D890" s="1">
        <v>0.138911128044128</v>
      </c>
      <c r="E890" s="1">
        <v>9</v>
      </c>
      <c r="F890" s="1">
        <v>2</v>
      </c>
      <c r="G890" s="1">
        <v>1</v>
      </c>
      <c r="H890" s="1">
        <v>8</v>
      </c>
      <c r="I890" s="1">
        <v>0.9</v>
      </c>
      <c r="J890" s="1">
        <v>0.818181818181818</v>
      </c>
      <c r="K890" s="1">
        <v>0.857142857142857</v>
      </c>
      <c r="L890" s="1">
        <v>0.2</v>
      </c>
      <c r="M890" s="1">
        <v>0.7</v>
      </c>
      <c r="N890" s="1">
        <v>0.85</v>
      </c>
    </row>
    <row r="891" s="1" customFormat="1" spans="1:14">
      <c r="A891" s="7">
        <v>392</v>
      </c>
      <c r="B891" s="1">
        <v>392</v>
      </c>
      <c r="C891" s="1">
        <v>0.741052031517029</v>
      </c>
      <c r="D891" s="1">
        <v>0.203339219093323</v>
      </c>
      <c r="E891" s="1">
        <v>9</v>
      </c>
      <c r="F891" s="1">
        <v>5</v>
      </c>
      <c r="G891" s="1">
        <v>1</v>
      </c>
      <c r="H891" s="1">
        <v>5</v>
      </c>
      <c r="I891" s="1">
        <v>0.9</v>
      </c>
      <c r="J891" s="1">
        <v>0.642857142857143</v>
      </c>
      <c r="K891" s="1">
        <v>0.75</v>
      </c>
      <c r="L891" s="1">
        <v>0.5</v>
      </c>
      <c r="M891" s="1">
        <v>0.4</v>
      </c>
      <c r="N891" s="1">
        <v>0.7</v>
      </c>
    </row>
    <row r="892" s="1" customFormat="1" spans="1:14">
      <c r="A892" s="7">
        <v>508</v>
      </c>
      <c r="B892" s="1">
        <v>508</v>
      </c>
      <c r="C892" s="1">
        <v>0.741079568862915</v>
      </c>
      <c r="D892" s="1">
        <v>0.163100957870483</v>
      </c>
      <c r="E892" s="1">
        <v>9</v>
      </c>
      <c r="F892" s="1">
        <v>2</v>
      </c>
      <c r="G892" s="1">
        <v>1</v>
      </c>
      <c r="H892" s="1">
        <v>8</v>
      </c>
      <c r="I892" s="1">
        <v>0.9</v>
      </c>
      <c r="J892" s="1">
        <v>0.818181818181818</v>
      </c>
      <c r="K892" s="1">
        <v>0.857142857142857</v>
      </c>
      <c r="L892" s="1">
        <v>0.2</v>
      </c>
      <c r="M892" s="1">
        <v>0.7</v>
      </c>
      <c r="N892" s="1">
        <v>0.85</v>
      </c>
    </row>
    <row r="893" s="1" customFormat="1" spans="1:14">
      <c r="A893" s="7">
        <v>90</v>
      </c>
      <c r="B893" s="1">
        <v>90</v>
      </c>
      <c r="C893" s="1">
        <v>0.741232633590698</v>
      </c>
      <c r="D893" s="1">
        <v>0.123244404792786</v>
      </c>
      <c r="E893" s="1">
        <v>8</v>
      </c>
      <c r="F893" s="1">
        <v>3</v>
      </c>
      <c r="G893" s="1">
        <v>2</v>
      </c>
      <c r="H893" s="1">
        <v>7</v>
      </c>
      <c r="I893" s="1">
        <v>0.8</v>
      </c>
      <c r="J893" s="1">
        <v>0.727272727272727</v>
      </c>
      <c r="K893" s="1">
        <v>0.761904761904762</v>
      </c>
      <c r="L893" s="1">
        <v>0.3</v>
      </c>
      <c r="M893" s="1">
        <v>0.5</v>
      </c>
      <c r="N893" s="1">
        <v>0.75</v>
      </c>
    </row>
    <row r="894" s="1" customFormat="1" spans="1:14">
      <c r="A894" s="7">
        <v>709</v>
      </c>
      <c r="B894" s="1">
        <v>709</v>
      </c>
      <c r="C894" s="1">
        <v>0.741271138191223</v>
      </c>
      <c r="D894" s="1">
        <v>0.10593056678772</v>
      </c>
      <c r="E894" s="1">
        <v>10</v>
      </c>
      <c r="F894" s="1">
        <v>3</v>
      </c>
      <c r="G894" s="1">
        <v>0</v>
      </c>
      <c r="H894" s="1">
        <v>7</v>
      </c>
      <c r="I894" s="1">
        <v>1</v>
      </c>
      <c r="J894" s="1">
        <v>0.769230769230769</v>
      </c>
      <c r="K894" s="1">
        <v>0.869565217391304</v>
      </c>
      <c r="L894" s="1">
        <v>0.3</v>
      </c>
      <c r="M894" s="1">
        <v>0.7</v>
      </c>
      <c r="N894" s="1">
        <v>0.85</v>
      </c>
    </row>
    <row r="895" s="1" customFormat="1" spans="1:14">
      <c r="A895" s="7">
        <v>535</v>
      </c>
      <c r="B895" s="1">
        <v>535</v>
      </c>
      <c r="C895" s="1">
        <v>0.742258071899414</v>
      </c>
      <c r="D895" s="1">
        <v>0.139615654945374</v>
      </c>
      <c r="E895" s="1">
        <v>10</v>
      </c>
      <c r="F895" s="1">
        <v>4</v>
      </c>
      <c r="G895" s="1">
        <v>0</v>
      </c>
      <c r="H895" s="1">
        <v>6</v>
      </c>
      <c r="I895" s="1">
        <v>1</v>
      </c>
      <c r="J895" s="1">
        <v>0.714285714285714</v>
      </c>
      <c r="K895" s="1">
        <v>0.833333333333333</v>
      </c>
      <c r="L895" s="1">
        <v>0.4</v>
      </c>
      <c r="M895" s="1">
        <v>0.6</v>
      </c>
      <c r="N895" s="1">
        <v>0.8</v>
      </c>
    </row>
    <row r="896" s="1" customFormat="1" spans="1:14">
      <c r="A896" s="7">
        <v>653</v>
      </c>
      <c r="B896" s="1">
        <v>653</v>
      </c>
      <c r="C896" s="1">
        <v>0.742402076721191</v>
      </c>
      <c r="D896" s="1">
        <v>0.214298725128174</v>
      </c>
      <c r="E896" s="1">
        <v>10</v>
      </c>
      <c r="F896" s="1">
        <v>6</v>
      </c>
      <c r="G896" s="1">
        <v>0</v>
      </c>
      <c r="H896" s="1">
        <v>4</v>
      </c>
      <c r="I896" s="1">
        <v>1</v>
      </c>
      <c r="J896" s="1">
        <v>0.625</v>
      </c>
      <c r="K896" s="1">
        <v>0.769230769230769</v>
      </c>
      <c r="L896" s="1">
        <v>0.6</v>
      </c>
      <c r="M896" s="1">
        <v>0.4</v>
      </c>
      <c r="N896" s="1">
        <v>0.7</v>
      </c>
    </row>
    <row r="897" s="1" customFormat="1" spans="1:14">
      <c r="A897" s="7">
        <v>390</v>
      </c>
      <c r="B897" s="1">
        <v>390</v>
      </c>
      <c r="C897" s="1">
        <v>0.742583513259888</v>
      </c>
      <c r="D897" s="1">
        <v>0.163344383239746</v>
      </c>
      <c r="E897" s="1">
        <v>10</v>
      </c>
      <c r="F897" s="1">
        <v>4</v>
      </c>
      <c r="G897" s="1">
        <v>0</v>
      </c>
      <c r="H897" s="1">
        <v>6</v>
      </c>
      <c r="I897" s="1">
        <v>1</v>
      </c>
      <c r="J897" s="1">
        <v>0.714285714285714</v>
      </c>
      <c r="K897" s="1">
        <v>0.833333333333333</v>
      </c>
      <c r="L897" s="1">
        <v>0.4</v>
      </c>
      <c r="M897" s="1">
        <v>0.6</v>
      </c>
      <c r="N897" s="1">
        <v>0.8</v>
      </c>
    </row>
    <row r="898" s="1" customFormat="1" spans="1:14">
      <c r="A898" s="7">
        <v>246</v>
      </c>
      <c r="B898" s="1">
        <v>246</v>
      </c>
      <c r="C898" s="1">
        <v>0.742902874946594</v>
      </c>
      <c r="D898" s="1">
        <v>0.0863687992095947</v>
      </c>
      <c r="E898" s="1">
        <v>9</v>
      </c>
      <c r="F898" s="1">
        <v>4</v>
      </c>
      <c r="G898" s="1">
        <v>1</v>
      </c>
      <c r="H898" s="1">
        <v>6</v>
      </c>
      <c r="I898" s="1">
        <v>0.9</v>
      </c>
      <c r="J898" s="1">
        <v>0.692307692307692</v>
      </c>
      <c r="K898" s="1">
        <v>0.782608695652174</v>
      </c>
      <c r="L898" s="1">
        <v>0.4</v>
      </c>
      <c r="M898" s="1">
        <v>0.5</v>
      </c>
      <c r="N898" s="1">
        <v>0.75</v>
      </c>
    </row>
    <row r="899" s="1" customFormat="1" spans="1:14">
      <c r="A899" s="7">
        <v>817</v>
      </c>
      <c r="B899" s="1">
        <v>817</v>
      </c>
      <c r="C899" s="1">
        <v>0.743297576904297</v>
      </c>
      <c r="D899" s="1">
        <v>0.172729134559631</v>
      </c>
      <c r="E899" s="1">
        <v>7</v>
      </c>
      <c r="F899" s="1">
        <v>7</v>
      </c>
      <c r="G899" s="1">
        <v>3</v>
      </c>
      <c r="H899" s="1">
        <v>3</v>
      </c>
      <c r="I899" s="1">
        <v>0.7</v>
      </c>
      <c r="J899" s="1">
        <v>0.5</v>
      </c>
      <c r="K899" s="1">
        <v>0.583333333333333</v>
      </c>
      <c r="L899" s="1">
        <v>0.7</v>
      </c>
      <c r="M899" s="1">
        <v>0</v>
      </c>
      <c r="N899" s="1">
        <v>0.5</v>
      </c>
    </row>
    <row r="900" s="1" customFormat="1" spans="1:14">
      <c r="A900" s="7">
        <v>191</v>
      </c>
      <c r="B900" s="1">
        <v>191</v>
      </c>
      <c r="C900" s="1">
        <v>0.743518233299255</v>
      </c>
      <c r="D900" s="1">
        <v>0.100335359573364</v>
      </c>
      <c r="E900" s="1">
        <v>10</v>
      </c>
      <c r="F900" s="1">
        <v>5</v>
      </c>
      <c r="G900" s="1">
        <v>0</v>
      </c>
      <c r="H900" s="1">
        <v>5</v>
      </c>
      <c r="I900" s="1">
        <v>1</v>
      </c>
      <c r="J900" s="1">
        <v>0.666666666666667</v>
      </c>
      <c r="K900" s="1">
        <v>0.8</v>
      </c>
      <c r="L900" s="1">
        <v>0.5</v>
      </c>
      <c r="M900" s="1">
        <v>0.5</v>
      </c>
      <c r="N900" s="1">
        <v>0.75</v>
      </c>
    </row>
    <row r="901" s="1" customFormat="1" spans="1:14">
      <c r="A901" s="7">
        <v>173</v>
      </c>
      <c r="B901" s="1">
        <v>173</v>
      </c>
      <c r="C901" s="1">
        <v>0.7436363697052</v>
      </c>
      <c r="D901" s="1">
        <v>0.182592391967773</v>
      </c>
      <c r="E901" s="1">
        <v>9</v>
      </c>
      <c r="F901" s="1">
        <v>3</v>
      </c>
      <c r="G901" s="1">
        <v>1</v>
      </c>
      <c r="H901" s="1">
        <v>7</v>
      </c>
      <c r="I901" s="1">
        <v>0.9</v>
      </c>
      <c r="J901" s="1">
        <v>0.75</v>
      </c>
      <c r="K901" s="1">
        <v>0.818181818181818</v>
      </c>
      <c r="L901" s="1">
        <v>0.3</v>
      </c>
      <c r="M901" s="1">
        <v>0.6</v>
      </c>
      <c r="N901" s="1">
        <v>0.8</v>
      </c>
    </row>
    <row r="902" s="1" customFormat="1" spans="1:14">
      <c r="A902" s="7">
        <v>860</v>
      </c>
      <c r="B902" s="1">
        <v>860</v>
      </c>
      <c r="C902" s="1">
        <v>0.743911266326904</v>
      </c>
      <c r="D902" s="1">
        <v>0.222382426261902</v>
      </c>
      <c r="E902" s="1">
        <v>9</v>
      </c>
      <c r="F902" s="1">
        <v>5</v>
      </c>
      <c r="G902" s="1">
        <v>1</v>
      </c>
      <c r="H902" s="1">
        <v>5</v>
      </c>
      <c r="I902" s="1">
        <v>0.9</v>
      </c>
      <c r="J902" s="1">
        <v>0.642857142857143</v>
      </c>
      <c r="K902" s="1">
        <v>0.75</v>
      </c>
      <c r="L902" s="1">
        <v>0.5</v>
      </c>
      <c r="M902" s="1">
        <v>0.4</v>
      </c>
      <c r="N902" s="1">
        <v>0.7</v>
      </c>
    </row>
    <row r="903" s="1" customFormat="1" spans="1:14">
      <c r="A903" s="7">
        <v>309</v>
      </c>
      <c r="B903" s="1">
        <v>309</v>
      </c>
      <c r="C903" s="1">
        <v>0.744541764259338</v>
      </c>
      <c r="D903" s="1">
        <v>0.294283986091614</v>
      </c>
      <c r="E903" s="1">
        <v>8</v>
      </c>
      <c r="F903" s="1">
        <v>1</v>
      </c>
      <c r="G903" s="1">
        <v>2</v>
      </c>
      <c r="H903" s="1">
        <v>9</v>
      </c>
      <c r="I903" s="1">
        <v>0.8</v>
      </c>
      <c r="J903" s="1">
        <v>0.888888888888889</v>
      </c>
      <c r="K903" s="1">
        <v>0.842105263157895</v>
      </c>
      <c r="L903" s="1">
        <v>0.1</v>
      </c>
      <c r="M903" s="1">
        <v>0.7</v>
      </c>
      <c r="N903" s="1">
        <v>0.85</v>
      </c>
    </row>
    <row r="904" s="1" customFormat="1" spans="1:14">
      <c r="A904" s="7">
        <v>119</v>
      </c>
      <c r="B904" s="1">
        <v>119</v>
      </c>
      <c r="C904" s="1">
        <v>0.745121121406555</v>
      </c>
      <c r="D904" s="1">
        <v>0.120239019393921</v>
      </c>
      <c r="E904" s="1">
        <v>9</v>
      </c>
      <c r="F904" s="1">
        <v>4</v>
      </c>
      <c r="G904" s="1">
        <v>1</v>
      </c>
      <c r="H904" s="1">
        <v>6</v>
      </c>
      <c r="I904" s="1">
        <v>0.9</v>
      </c>
      <c r="J904" s="1">
        <v>0.692307692307692</v>
      </c>
      <c r="K904" s="1">
        <v>0.782608695652174</v>
      </c>
      <c r="L904" s="1">
        <v>0.4</v>
      </c>
      <c r="M904" s="1">
        <v>0.5</v>
      </c>
      <c r="N904" s="1">
        <v>0.75</v>
      </c>
    </row>
    <row r="905" s="1" customFormat="1" spans="1:14">
      <c r="A905" s="7">
        <v>198</v>
      </c>
      <c r="B905" s="1">
        <v>198</v>
      </c>
      <c r="C905" s="1">
        <v>0.745155930519104</v>
      </c>
      <c r="D905" s="1">
        <v>0.0873236656188965</v>
      </c>
      <c r="E905" s="1">
        <v>9</v>
      </c>
      <c r="F905" s="1">
        <v>6</v>
      </c>
      <c r="G905" s="1">
        <v>1</v>
      </c>
      <c r="H905" s="1">
        <v>4</v>
      </c>
      <c r="I905" s="1">
        <v>0.9</v>
      </c>
      <c r="J905" s="1">
        <v>0.6</v>
      </c>
      <c r="K905" s="1">
        <v>0.72</v>
      </c>
      <c r="L905" s="1">
        <v>0.6</v>
      </c>
      <c r="M905" s="1">
        <v>0.3</v>
      </c>
      <c r="N905" s="1">
        <v>0.65</v>
      </c>
    </row>
    <row r="906" s="1" customFormat="1" spans="1:14">
      <c r="A906" s="7">
        <v>903</v>
      </c>
      <c r="B906" s="1">
        <v>903</v>
      </c>
      <c r="C906" s="1">
        <v>0.745175242424011</v>
      </c>
      <c r="D906" s="1">
        <v>0.116806983947754</v>
      </c>
      <c r="E906" s="1">
        <v>9</v>
      </c>
      <c r="F906" s="1">
        <v>2</v>
      </c>
      <c r="G906" s="1">
        <v>1</v>
      </c>
      <c r="H906" s="1">
        <v>8</v>
      </c>
      <c r="I906" s="1">
        <v>0.9</v>
      </c>
      <c r="J906" s="1">
        <v>0.818181818181818</v>
      </c>
      <c r="K906" s="1">
        <v>0.857142857142857</v>
      </c>
      <c r="L906" s="1">
        <v>0.2</v>
      </c>
      <c r="M906" s="1">
        <v>0.7</v>
      </c>
      <c r="N906" s="1">
        <v>0.85</v>
      </c>
    </row>
    <row r="907" s="1" customFormat="1" spans="1:14">
      <c r="A907" s="7">
        <v>287</v>
      </c>
      <c r="B907" s="1">
        <v>287</v>
      </c>
      <c r="C907" s="1">
        <v>0.745387673377991</v>
      </c>
      <c r="D907" s="1">
        <v>0.0656861066818237</v>
      </c>
      <c r="E907" s="1">
        <v>8</v>
      </c>
      <c r="F907" s="1">
        <v>4</v>
      </c>
      <c r="G907" s="1">
        <v>2</v>
      </c>
      <c r="H907" s="1">
        <v>6</v>
      </c>
      <c r="I907" s="1">
        <v>0.8</v>
      </c>
      <c r="J907" s="1">
        <v>0.666666666666667</v>
      </c>
      <c r="K907" s="1">
        <v>0.727272727272727</v>
      </c>
      <c r="L907" s="1">
        <v>0.4</v>
      </c>
      <c r="M907" s="1">
        <v>0.4</v>
      </c>
      <c r="N907" s="1">
        <v>0.7</v>
      </c>
    </row>
    <row r="908" s="1" customFormat="1" spans="1:14">
      <c r="A908" s="7">
        <v>74</v>
      </c>
      <c r="B908" s="1">
        <v>74</v>
      </c>
      <c r="C908" s="1">
        <v>0.745646357536316</v>
      </c>
      <c r="D908" s="1">
        <v>0.109940409660339</v>
      </c>
      <c r="E908" s="1">
        <v>5</v>
      </c>
      <c r="F908" s="1">
        <v>3</v>
      </c>
      <c r="G908" s="1">
        <v>5</v>
      </c>
      <c r="H908" s="1">
        <v>7</v>
      </c>
      <c r="I908" s="1">
        <v>0.5</v>
      </c>
      <c r="J908" s="1">
        <v>0.625</v>
      </c>
      <c r="K908" s="1">
        <v>0.555555555555556</v>
      </c>
      <c r="L908" s="1">
        <v>0.3</v>
      </c>
      <c r="M908" s="1">
        <v>0.2</v>
      </c>
      <c r="N908" s="1">
        <v>0.6</v>
      </c>
    </row>
    <row r="909" s="1" customFormat="1" spans="1:14">
      <c r="A909" s="7">
        <v>255</v>
      </c>
      <c r="B909" s="1">
        <v>255</v>
      </c>
      <c r="C909" s="1">
        <v>0.745726108551025</v>
      </c>
      <c r="D909" s="1">
        <v>0.0122008323669434</v>
      </c>
      <c r="E909" s="1">
        <v>9</v>
      </c>
      <c r="F909" s="1">
        <v>5</v>
      </c>
      <c r="G909" s="1">
        <v>1</v>
      </c>
      <c r="H909" s="1">
        <v>5</v>
      </c>
      <c r="I909" s="1">
        <v>0.9</v>
      </c>
      <c r="J909" s="1">
        <v>0.642857142857143</v>
      </c>
      <c r="K909" s="1">
        <v>0.75</v>
      </c>
      <c r="L909" s="1">
        <v>0.5</v>
      </c>
      <c r="M909" s="1">
        <v>0.4</v>
      </c>
      <c r="N909" s="1">
        <v>0.7</v>
      </c>
    </row>
    <row r="910" s="1" customFormat="1" spans="1:14">
      <c r="A910" s="7">
        <v>577</v>
      </c>
      <c r="B910" s="1">
        <v>577</v>
      </c>
      <c r="C910" s="1">
        <v>0.746004939079285</v>
      </c>
      <c r="D910" s="1">
        <v>0.101424694061279</v>
      </c>
      <c r="E910" s="1">
        <v>9</v>
      </c>
      <c r="F910" s="1">
        <v>6</v>
      </c>
      <c r="G910" s="1">
        <v>1</v>
      </c>
      <c r="H910" s="1">
        <v>4</v>
      </c>
      <c r="I910" s="1">
        <v>0.9</v>
      </c>
      <c r="J910" s="1">
        <v>0.6</v>
      </c>
      <c r="K910" s="1">
        <v>0.72</v>
      </c>
      <c r="L910" s="1">
        <v>0.6</v>
      </c>
      <c r="M910" s="1">
        <v>0.3</v>
      </c>
      <c r="N910" s="1">
        <v>0.65</v>
      </c>
    </row>
    <row r="911" s="1" customFormat="1" spans="1:14">
      <c r="A911" s="7">
        <v>346</v>
      </c>
      <c r="B911" s="1">
        <v>346</v>
      </c>
      <c r="C911" s="1">
        <v>0.746053576469421</v>
      </c>
      <c r="D911" s="1">
        <v>0.173988938331604</v>
      </c>
      <c r="E911" s="1">
        <v>9</v>
      </c>
      <c r="F911" s="1">
        <v>7</v>
      </c>
      <c r="G911" s="1">
        <v>1</v>
      </c>
      <c r="H911" s="1">
        <v>3</v>
      </c>
      <c r="I911" s="1">
        <v>0.9</v>
      </c>
      <c r="J911" s="1">
        <v>0.5625</v>
      </c>
      <c r="K911" s="1">
        <v>0.692307692307692</v>
      </c>
      <c r="L911" s="1">
        <v>0.7</v>
      </c>
      <c r="M911" s="1">
        <v>0.2</v>
      </c>
      <c r="N911" s="1">
        <v>0.6</v>
      </c>
    </row>
    <row r="912" s="1" customFormat="1" spans="1:14">
      <c r="A912" s="7">
        <v>67</v>
      </c>
      <c r="B912" s="1">
        <v>67</v>
      </c>
      <c r="C912" s="1">
        <v>0.746085166931152</v>
      </c>
      <c r="D912" s="1">
        <v>0.0754534006118774</v>
      </c>
      <c r="E912" s="1">
        <v>9</v>
      </c>
      <c r="F912" s="1">
        <v>4</v>
      </c>
      <c r="G912" s="1">
        <v>1</v>
      </c>
      <c r="H912" s="1">
        <v>6</v>
      </c>
      <c r="I912" s="1">
        <v>0.9</v>
      </c>
      <c r="J912" s="1">
        <v>0.692307692307692</v>
      </c>
      <c r="K912" s="1">
        <v>0.782608695652174</v>
      </c>
      <c r="L912" s="1">
        <v>0.4</v>
      </c>
      <c r="M912" s="1">
        <v>0.5</v>
      </c>
      <c r="N912" s="1">
        <v>0.75</v>
      </c>
    </row>
    <row r="913" s="1" customFormat="1" spans="1:14">
      <c r="A913" s="7">
        <v>610</v>
      </c>
      <c r="B913" s="1">
        <v>610</v>
      </c>
      <c r="C913" s="1">
        <v>0.74614143371582</v>
      </c>
      <c r="D913" s="1">
        <v>0.153885841369629</v>
      </c>
      <c r="E913" s="1">
        <v>10</v>
      </c>
      <c r="F913" s="1">
        <v>1</v>
      </c>
      <c r="G913" s="1">
        <v>0</v>
      </c>
      <c r="H913" s="1">
        <v>9</v>
      </c>
      <c r="I913" s="1">
        <v>1</v>
      </c>
      <c r="J913" s="1">
        <v>0.909090909090909</v>
      </c>
      <c r="K913" s="1">
        <v>0.952380952380952</v>
      </c>
      <c r="L913" s="1">
        <v>0.1</v>
      </c>
      <c r="M913" s="1">
        <v>0.9</v>
      </c>
      <c r="N913" s="1">
        <v>0.95</v>
      </c>
    </row>
    <row r="914" s="1" customFormat="1" spans="1:14">
      <c r="A914" s="7">
        <v>330</v>
      </c>
      <c r="B914" s="1">
        <v>330</v>
      </c>
      <c r="C914" s="1">
        <v>0.746199488639832</v>
      </c>
      <c r="D914" s="1">
        <v>0.170079350471497</v>
      </c>
      <c r="E914" s="1">
        <v>9</v>
      </c>
      <c r="F914" s="1">
        <v>3</v>
      </c>
      <c r="G914" s="1">
        <v>1</v>
      </c>
      <c r="H914" s="1">
        <v>7</v>
      </c>
      <c r="I914" s="1">
        <v>0.9</v>
      </c>
      <c r="J914" s="1">
        <v>0.75</v>
      </c>
      <c r="K914" s="1">
        <v>0.818181818181818</v>
      </c>
      <c r="L914" s="1">
        <v>0.3</v>
      </c>
      <c r="M914" s="1">
        <v>0.6</v>
      </c>
      <c r="N914" s="1">
        <v>0.8</v>
      </c>
    </row>
    <row r="915" s="1" customFormat="1" spans="1:14">
      <c r="A915" s="7">
        <v>184</v>
      </c>
      <c r="B915" s="1">
        <v>184</v>
      </c>
      <c r="C915" s="1">
        <v>0.746280670166016</v>
      </c>
      <c r="D915" s="1">
        <v>0.251963019371033</v>
      </c>
      <c r="E915" s="1">
        <v>6</v>
      </c>
      <c r="F915" s="1">
        <v>4</v>
      </c>
      <c r="G915" s="1">
        <v>4</v>
      </c>
      <c r="H915" s="1">
        <v>6</v>
      </c>
      <c r="I915" s="1">
        <v>0.6</v>
      </c>
      <c r="J915" s="1">
        <v>0.6</v>
      </c>
      <c r="K915" s="1">
        <v>0.6</v>
      </c>
      <c r="L915" s="1">
        <v>0.4</v>
      </c>
      <c r="M915" s="1">
        <v>0.2</v>
      </c>
      <c r="N915" s="1">
        <v>0.6</v>
      </c>
    </row>
    <row r="916" s="1" customFormat="1" spans="1:14">
      <c r="A916" s="7">
        <v>429</v>
      </c>
      <c r="B916" s="1">
        <v>429</v>
      </c>
      <c r="C916" s="1">
        <v>0.746398687362671</v>
      </c>
      <c r="D916" s="1">
        <v>0.0914851427078247</v>
      </c>
      <c r="E916" s="1">
        <v>9</v>
      </c>
      <c r="F916" s="1">
        <v>6</v>
      </c>
      <c r="G916" s="1">
        <v>1</v>
      </c>
      <c r="H916" s="1">
        <v>4</v>
      </c>
      <c r="I916" s="1">
        <v>0.9</v>
      </c>
      <c r="J916" s="1">
        <v>0.6</v>
      </c>
      <c r="K916" s="1">
        <v>0.72</v>
      </c>
      <c r="L916" s="1">
        <v>0.6</v>
      </c>
      <c r="M916" s="1">
        <v>0.3</v>
      </c>
      <c r="N916" s="1">
        <v>0.65</v>
      </c>
    </row>
    <row r="917" s="1" customFormat="1" spans="1:14">
      <c r="A917" s="7">
        <v>908</v>
      </c>
      <c r="B917" s="1">
        <v>908</v>
      </c>
      <c r="C917" s="1">
        <v>0.746446847915649</v>
      </c>
      <c r="D917" s="1">
        <v>0.0972362756729126</v>
      </c>
      <c r="E917" s="1">
        <v>10</v>
      </c>
      <c r="F917" s="1">
        <v>5</v>
      </c>
      <c r="G917" s="1">
        <v>0</v>
      </c>
      <c r="H917" s="1">
        <v>5</v>
      </c>
      <c r="I917" s="1">
        <v>1</v>
      </c>
      <c r="J917" s="1">
        <v>0.666666666666667</v>
      </c>
      <c r="K917" s="1">
        <v>0.8</v>
      </c>
      <c r="L917" s="1">
        <v>0.5</v>
      </c>
      <c r="M917" s="1">
        <v>0.5</v>
      </c>
      <c r="N917" s="1">
        <v>0.75</v>
      </c>
    </row>
    <row r="918" s="1" customFormat="1" spans="1:14">
      <c r="A918" s="7">
        <v>902</v>
      </c>
      <c r="B918" s="1">
        <v>902</v>
      </c>
      <c r="C918" s="1">
        <v>0.746563792228699</v>
      </c>
      <c r="D918" s="1">
        <v>0.131284713745117</v>
      </c>
      <c r="E918" s="1">
        <v>9</v>
      </c>
      <c r="F918" s="1">
        <v>4</v>
      </c>
      <c r="G918" s="1">
        <v>1</v>
      </c>
      <c r="H918" s="1">
        <v>6</v>
      </c>
      <c r="I918" s="1">
        <v>0.9</v>
      </c>
      <c r="J918" s="1">
        <v>0.692307692307692</v>
      </c>
      <c r="K918" s="1">
        <v>0.782608695652174</v>
      </c>
      <c r="L918" s="1">
        <v>0.4</v>
      </c>
      <c r="M918" s="1">
        <v>0.5</v>
      </c>
      <c r="N918" s="1">
        <v>0.75</v>
      </c>
    </row>
    <row r="919" s="1" customFormat="1" spans="1:14">
      <c r="A919" s="7">
        <v>427</v>
      </c>
      <c r="B919" s="1">
        <v>427</v>
      </c>
      <c r="C919" s="1">
        <v>0.746612668037415</v>
      </c>
      <c r="D919" s="1">
        <v>0.158156871795654</v>
      </c>
      <c r="E919" s="1">
        <v>8</v>
      </c>
      <c r="F919" s="1">
        <v>5</v>
      </c>
      <c r="G919" s="1">
        <v>2</v>
      </c>
      <c r="H919" s="1">
        <v>5</v>
      </c>
      <c r="I919" s="1">
        <v>0.8</v>
      </c>
      <c r="J919" s="1">
        <v>0.615384615384615</v>
      </c>
      <c r="K919" s="1">
        <v>0.695652173913043</v>
      </c>
      <c r="L919" s="1">
        <v>0.5</v>
      </c>
      <c r="M919" s="1">
        <v>0.3</v>
      </c>
      <c r="N919" s="1">
        <v>0.65</v>
      </c>
    </row>
    <row r="920" s="1" customFormat="1" spans="1:14">
      <c r="A920" s="7">
        <v>949</v>
      </c>
      <c r="B920" s="1">
        <v>949</v>
      </c>
      <c r="C920" s="1">
        <v>0.746928215026855</v>
      </c>
      <c r="D920" s="1">
        <v>0.121425032615662</v>
      </c>
      <c r="E920" s="1">
        <v>8</v>
      </c>
      <c r="F920" s="1">
        <v>4</v>
      </c>
      <c r="G920" s="1">
        <v>2</v>
      </c>
      <c r="H920" s="1">
        <v>6</v>
      </c>
      <c r="I920" s="1">
        <v>0.8</v>
      </c>
      <c r="J920" s="1">
        <v>0.666666666666667</v>
      </c>
      <c r="K920" s="1">
        <v>0.727272727272727</v>
      </c>
      <c r="L920" s="1">
        <v>0.4</v>
      </c>
      <c r="M920" s="1">
        <v>0.4</v>
      </c>
      <c r="N920" s="1">
        <v>0.7</v>
      </c>
    </row>
    <row r="921" s="1" customFormat="1" spans="1:14">
      <c r="A921" s="7">
        <v>700</v>
      </c>
      <c r="B921" s="1">
        <v>700</v>
      </c>
      <c r="C921" s="1">
        <v>0.748815417289734</v>
      </c>
      <c r="D921" s="1">
        <v>0.151418805122375</v>
      </c>
      <c r="E921" s="1">
        <v>10</v>
      </c>
      <c r="F921" s="1">
        <v>2</v>
      </c>
      <c r="G921" s="1">
        <v>0</v>
      </c>
      <c r="H921" s="1">
        <v>8</v>
      </c>
      <c r="I921" s="1">
        <v>1</v>
      </c>
      <c r="J921" s="1">
        <v>0.833333333333333</v>
      </c>
      <c r="K921" s="1">
        <v>0.909090909090909</v>
      </c>
      <c r="L921" s="1">
        <v>0.2</v>
      </c>
      <c r="M921" s="1">
        <v>0.8</v>
      </c>
      <c r="N921" s="1">
        <v>0.9</v>
      </c>
    </row>
    <row r="922" s="1" customFormat="1" spans="1:14">
      <c r="A922" s="7">
        <v>46</v>
      </c>
      <c r="B922" s="1">
        <v>46</v>
      </c>
      <c r="C922" s="1">
        <v>0.748969078063965</v>
      </c>
      <c r="D922" s="1">
        <v>0.0878483057022095</v>
      </c>
      <c r="E922" s="1">
        <v>8</v>
      </c>
      <c r="F922" s="1">
        <v>6</v>
      </c>
      <c r="G922" s="1">
        <v>2</v>
      </c>
      <c r="H922" s="1">
        <v>4</v>
      </c>
      <c r="I922" s="1">
        <v>0.8</v>
      </c>
      <c r="J922" s="1">
        <v>0.571428571428572</v>
      </c>
      <c r="K922" s="1">
        <v>0.666666666666667</v>
      </c>
      <c r="L922" s="1">
        <v>0.6</v>
      </c>
      <c r="M922" s="1">
        <v>0.2</v>
      </c>
      <c r="N922" s="1">
        <v>0.6</v>
      </c>
    </row>
    <row r="923" s="1" customFormat="1" spans="1:14">
      <c r="A923" s="7">
        <v>750</v>
      </c>
      <c r="B923" s="1">
        <v>750</v>
      </c>
      <c r="C923" s="1">
        <v>0.750151753425598</v>
      </c>
      <c r="D923" s="1">
        <v>0.141588926315308</v>
      </c>
      <c r="E923" s="1">
        <v>9</v>
      </c>
      <c r="F923" s="1">
        <v>3</v>
      </c>
      <c r="G923" s="1">
        <v>1</v>
      </c>
      <c r="H923" s="1">
        <v>7</v>
      </c>
      <c r="I923" s="1">
        <v>0.9</v>
      </c>
      <c r="J923" s="1">
        <v>0.75</v>
      </c>
      <c r="K923" s="1">
        <v>0.818181818181818</v>
      </c>
      <c r="L923" s="1">
        <v>0.3</v>
      </c>
      <c r="M923" s="1">
        <v>0.6</v>
      </c>
      <c r="N923" s="1">
        <v>0.8</v>
      </c>
    </row>
    <row r="924" s="1" customFormat="1" spans="1:14">
      <c r="A924" s="7">
        <v>247</v>
      </c>
      <c r="B924" s="1">
        <v>247</v>
      </c>
      <c r="C924" s="1">
        <v>0.75033438205719</v>
      </c>
      <c r="D924" s="1">
        <v>0.0898913145065308</v>
      </c>
      <c r="E924" s="1">
        <v>9</v>
      </c>
      <c r="F924" s="1">
        <v>5</v>
      </c>
      <c r="G924" s="1">
        <v>1</v>
      </c>
      <c r="H924" s="1">
        <v>5</v>
      </c>
      <c r="I924" s="1">
        <v>0.9</v>
      </c>
      <c r="J924" s="1">
        <v>0.642857142857143</v>
      </c>
      <c r="K924" s="1">
        <v>0.75</v>
      </c>
      <c r="L924" s="1">
        <v>0.5</v>
      </c>
      <c r="M924" s="1">
        <v>0.4</v>
      </c>
      <c r="N924" s="1">
        <v>0.7</v>
      </c>
    </row>
    <row r="925" s="1" customFormat="1" spans="1:14">
      <c r="A925" s="7">
        <v>210</v>
      </c>
      <c r="B925" s="1">
        <v>210</v>
      </c>
      <c r="C925" s="1">
        <v>0.750462651252747</v>
      </c>
      <c r="D925" s="1">
        <v>0.163699865341186</v>
      </c>
      <c r="E925" s="1">
        <v>9</v>
      </c>
      <c r="F925" s="1">
        <v>3</v>
      </c>
      <c r="G925" s="1">
        <v>1</v>
      </c>
      <c r="H925" s="1">
        <v>7</v>
      </c>
      <c r="I925" s="1">
        <v>0.9</v>
      </c>
      <c r="J925" s="1">
        <v>0.75</v>
      </c>
      <c r="K925" s="1">
        <v>0.818181818181818</v>
      </c>
      <c r="L925" s="1">
        <v>0.3</v>
      </c>
      <c r="M925" s="1">
        <v>0.6</v>
      </c>
      <c r="N925" s="1">
        <v>0.8</v>
      </c>
    </row>
    <row r="926" s="1" customFormat="1" spans="1:14">
      <c r="A926" s="7">
        <v>742</v>
      </c>
      <c r="B926" s="1">
        <v>742</v>
      </c>
      <c r="C926" s="1">
        <v>0.750622987747192</v>
      </c>
      <c r="D926" s="1">
        <v>0.157911658287048</v>
      </c>
      <c r="E926" s="1">
        <v>8</v>
      </c>
      <c r="F926" s="1">
        <v>5</v>
      </c>
      <c r="G926" s="1">
        <v>2</v>
      </c>
      <c r="H926" s="1">
        <v>5</v>
      </c>
      <c r="I926" s="1">
        <v>0.8</v>
      </c>
      <c r="J926" s="1">
        <v>0.615384615384615</v>
      </c>
      <c r="K926" s="1">
        <v>0.695652173913043</v>
      </c>
      <c r="L926" s="1">
        <v>0.5</v>
      </c>
      <c r="M926" s="1">
        <v>0.3</v>
      </c>
      <c r="N926" s="1">
        <v>0.65</v>
      </c>
    </row>
    <row r="927" s="1" customFormat="1" spans="1:14">
      <c r="A927" s="7">
        <v>209</v>
      </c>
      <c r="B927" s="1">
        <v>209</v>
      </c>
      <c r="C927" s="1">
        <v>0.751039028167725</v>
      </c>
      <c r="D927" s="1">
        <v>0.12755024433136</v>
      </c>
      <c r="E927" s="1">
        <v>9</v>
      </c>
      <c r="F927" s="1">
        <v>4</v>
      </c>
      <c r="G927" s="1">
        <v>1</v>
      </c>
      <c r="H927" s="1">
        <v>6</v>
      </c>
      <c r="I927" s="1">
        <v>0.9</v>
      </c>
      <c r="J927" s="1">
        <v>0.692307692307692</v>
      </c>
      <c r="K927" s="1">
        <v>0.782608695652174</v>
      </c>
      <c r="L927" s="1">
        <v>0.4</v>
      </c>
      <c r="M927" s="1">
        <v>0.5</v>
      </c>
      <c r="N927" s="1">
        <v>0.75</v>
      </c>
    </row>
    <row r="928" s="1" customFormat="1" spans="1:14">
      <c r="A928" s="7">
        <v>876</v>
      </c>
      <c r="B928" s="1">
        <v>876</v>
      </c>
      <c r="C928" s="1">
        <v>0.751581072807312</v>
      </c>
      <c r="D928" s="1">
        <v>0.130845427513123</v>
      </c>
      <c r="E928" s="1">
        <v>8</v>
      </c>
      <c r="F928" s="1">
        <v>3</v>
      </c>
      <c r="G928" s="1">
        <v>2</v>
      </c>
      <c r="H928" s="1">
        <v>7</v>
      </c>
      <c r="I928" s="1">
        <v>0.8</v>
      </c>
      <c r="J928" s="1">
        <v>0.727272727272727</v>
      </c>
      <c r="K928" s="1">
        <v>0.761904761904762</v>
      </c>
      <c r="L928" s="1">
        <v>0.3</v>
      </c>
      <c r="M928" s="1">
        <v>0.5</v>
      </c>
      <c r="N928" s="1">
        <v>0.75</v>
      </c>
    </row>
    <row r="929" s="1" customFormat="1" spans="1:14">
      <c r="A929" s="7">
        <v>401</v>
      </c>
      <c r="B929" s="1">
        <v>401</v>
      </c>
      <c r="C929" s="1">
        <v>0.753035545349121</v>
      </c>
      <c r="D929" s="1">
        <v>0.228763222694397</v>
      </c>
      <c r="E929" s="1">
        <v>10</v>
      </c>
      <c r="F929" s="1">
        <v>4</v>
      </c>
      <c r="G929" s="1">
        <v>0</v>
      </c>
      <c r="H929" s="1">
        <v>6</v>
      </c>
      <c r="I929" s="1">
        <v>1</v>
      </c>
      <c r="J929" s="1">
        <v>0.714285714285714</v>
      </c>
      <c r="K929" s="1">
        <v>0.833333333333333</v>
      </c>
      <c r="L929" s="1">
        <v>0.4</v>
      </c>
      <c r="M929" s="1">
        <v>0.6</v>
      </c>
      <c r="N929" s="1">
        <v>0.8</v>
      </c>
    </row>
    <row r="930" s="1" customFormat="1" spans="1:14">
      <c r="A930" s="7">
        <v>771</v>
      </c>
      <c r="B930" s="1">
        <v>771</v>
      </c>
      <c r="C930" s="1">
        <v>0.753212571144104</v>
      </c>
      <c r="D930" s="1">
        <v>0.125364899635315</v>
      </c>
      <c r="E930" s="1">
        <v>10</v>
      </c>
      <c r="F930" s="1">
        <v>5</v>
      </c>
      <c r="G930" s="1">
        <v>0</v>
      </c>
      <c r="H930" s="1">
        <v>5</v>
      </c>
      <c r="I930" s="1">
        <v>1</v>
      </c>
      <c r="J930" s="1">
        <v>0.666666666666667</v>
      </c>
      <c r="K930" s="1">
        <v>0.8</v>
      </c>
      <c r="L930" s="1">
        <v>0.5</v>
      </c>
      <c r="M930" s="1">
        <v>0.5</v>
      </c>
      <c r="N930" s="1">
        <v>0.75</v>
      </c>
    </row>
    <row r="931" s="1" customFormat="1" spans="1:14">
      <c r="A931" s="7">
        <v>969</v>
      </c>
      <c r="B931" s="1">
        <v>969</v>
      </c>
      <c r="C931" s="1">
        <v>0.753363847732544</v>
      </c>
      <c r="D931" s="1">
        <v>0.123353958129883</v>
      </c>
      <c r="E931" s="1">
        <v>8</v>
      </c>
      <c r="F931" s="1">
        <v>6</v>
      </c>
      <c r="G931" s="1">
        <v>2</v>
      </c>
      <c r="H931" s="1">
        <v>4</v>
      </c>
      <c r="I931" s="1">
        <v>0.8</v>
      </c>
      <c r="J931" s="1">
        <v>0.571428571428572</v>
      </c>
      <c r="K931" s="1">
        <v>0.666666666666667</v>
      </c>
      <c r="L931" s="1">
        <v>0.6</v>
      </c>
      <c r="M931" s="1">
        <v>0.2</v>
      </c>
      <c r="N931" s="1">
        <v>0.6</v>
      </c>
    </row>
    <row r="932" s="1" customFormat="1" spans="1:14">
      <c r="A932" s="7">
        <v>893</v>
      </c>
      <c r="B932" s="1">
        <v>893</v>
      </c>
      <c r="C932" s="1">
        <v>0.754010558128357</v>
      </c>
      <c r="D932" s="1">
        <v>0.0874552726745605</v>
      </c>
      <c r="E932" s="1">
        <v>9</v>
      </c>
      <c r="F932" s="1">
        <v>5</v>
      </c>
      <c r="G932" s="1">
        <v>1</v>
      </c>
      <c r="H932" s="1">
        <v>5</v>
      </c>
      <c r="I932" s="1">
        <v>0.9</v>
      </c>
      <c r="J932" s="1">
        <v>0.642857142857143</v>
      </c>
      <c r="K932" s="1">
        <v>0.75</v>
      </c>
      <c r="L932" s="1">
        <v>0.5</v>
      </c>
      <c r="M932" s="1">
        <v>0.4</v>
      </c>
      <c r="N932" s="1">
        <v>0.7</v>
      </c>
    </row>
    <row r="933" s="1" customFormat="1" spans="1:14">
      <c r="A933" s="7">
        <v>604</v>
      </c>
      <c r="B933" s="1">
        <v>604</v>
      </c>
      <c r="C933" s="1">
        <v>0.754541397094727</v>
      </c>
      <c r="D933" s="1">
        <v>0.119377017021179</v>
      </c>
      <c r="E933" s="1">
        <v>7</v>
      </c>
      <c r="F933" s="1">
        <v>6</v>
      </c>
      <c r="G933" s="1">
        <v>3</v>
      </c>
      <c r="H933" s="1">
        <v>4</v>
      </c>
      <c r="I933" s="1">
        <v>0.7</v>
      </c>
      <c r="J933" s="1">
        <v>0.538461538461539</v>
      </c>
      <c r="K933" s="1">
        <v>0.608695652173913</v>
      </c>
      <c r="L933" s="1">
        <v>0.6</v>
      </c>
      <c r="M933" s="1">
        <v>0.1</v>
      </c>
      <c r="N933" s="1">
        <v>0.55</v>
      </c>
    </row>
    <row r="934" s="1" customFormat="1" spans="1:14">
      <c r="A934" s="7">
        <v>702</v>
      </c>
      <c r="B934" s="1">
        <v>702</v>
      </c>
      <c r="C934" s="1">
        <v>0.756459355354309</v>
      </c>
      <c r="D934" s="1">
        <v>0.0885168313980103</v>
      </c>
      <c r="E934" s="1">
        <v>8</v>
      </c>
      <c r="F934" s="1">
        <v>6</v>
      </c>
      <c r="G934" s="1">
        <v>2</v>
      </c>
      <c r="H934" s="1">
        <v>4</v>
      </c>
      <c r="I934" s="1">
        <v>0.8</v>
      </c>
      <c r="J934" s="1">
        <v>0.571428571428572</v>
      </c>
      <c r="K934" s="1">
        <v>0.666666666666667</v>
      </c>
      <c r="L934" s="1">
        <v>0.6</v>
      </c>
      <c r="M934" s="1">
        <v>0.2</v>
      </c>
      <c r="N934" s="1">
        <v>0.6</v>
      </c>
    </row>
    <row r="935" s="1" customFormat="1" spans="1:14">
      <c r="A935" s="7">
        <v>855</v>
      </c>
      <c r="B935" s="1">
        <v>855</v>
      </c>
      <c r="C935" s="1">
        <v>0.756858825683594</v>
      </c>
      <c r="D935" s="1">
        <v>0.160518527030945</v>
      </c>
      <c r="E935" s="1">
        <v>8</v>
      </c>
      <c r="F935" s="1">
        <v>7</v>
      </c>
      <c r="G935" s="1">
        <v>2</v>
      </c>
      <c r="H935" s="1">
        <v>3</v>
      </c>
      <c r="I935" s="1">
        <v>0.8</v>
      </c>
      <c r="J935" s="1">
        <v>0.533333333333333</v>
      </c>
      <c r="K935" s="1">
        <v>0.64</v>
      </c>
      <c r="L935" s="1">
        <v>0.7</v>
      </c>
      <c r="M935" s="1">
        <v>0.1</v>
      </c>
      <c r="N935" s="1">
        <v>0.55</v>
      </c>
    </row>
    <row r="936" s="1" customFormat="1" spans="1:14">
      <c r="A936" s="7">
        <v>15</v>
      </c>
      <c r="B936" s="1">
        <v>15</v>
      </c>
      <c r="C936" s="1">
        <v>0.757629036903381</v>
      </c>
      <c r="D936" s="1">
        <v>0.130363345146179</v>
      </c>
      <c r="E936" s="1">
        <v>10</v>
      </c>
      <c r="F936" s="1">
        <v>6</v>
      </c>
      <c r="G936" s="1">
        <v>0</v>
      </c>
      <c r="H936" s="1">
        <v>4</v>
      </c>
      <c r="I936" s="1">
        <v>1</v>
      </c>
      <c r="J936" s="1">
        <v>0.625</v>
      </c>
      <c r="K936" s="1">
        <v>0.769230769230769</v>
      </c>
      <c r="L936" s="1">
        <v>0.6</v>
      </c>
      <c r="M936" s="1">
        <v>0.4</v>
      </c>
      <c r="N936" s="1">
        <v>0.7</v>
      </c>
    </row>
    <row r="937" s="1" customFormat="1" spans="1:14">
      <c r="A937" s="7">
        <v>597</v>
      </c>
      <c r="B937" s="1">
        <v>597</v>
      </c>
      <c r="C937" s="1">
        <v>0.758385896682739</v>
      </c>
      <c r="D937" s="1">
        <v>0.156681180000305</v>
      </c>
      <c r="E937" s="1">
        <v>8</v>
      </c>
      <c r="F937" s="1">
        <v>4</v>
      </c>
      <c r="G937" s="1">
        <v>2</v>
      </c>
      <c r="H937" s="1">
        <v>6</v>
      </c>
      <c r="I937" s="1">
        <v>0.8</v>
      </c>
      <c r="J937" s="1">
        <v>0.666666666666667</v>
      </c>
      <c r="K937" s="1">
        <v>0.727272727272727</v>
      </c>
      <c r="L937" s="1">
        <v>0.4</v>
      </c>
      <c r="M937" s="1">
        <v>0.4</v>
      </c>
      <c r="N937" s="1">
        <v>0.7</v>
      </c>
    </row>
    <row r="938" s="1" customFormat="1" spans="1:14">
      <c r="A938" s="7">
        <v>607</v>
      </c>
      <c r="B938" s="1">
        <v>607</v>
      </c>
      <c r="C938" s="1">
        <v>0.759205937385559</v>
      </c>
      <c r="D938" s="1">
        <v>0.0919692516326904</v>
      </c>
      <c r="E938" s="1">
        <v>10</v>
      </c>
      <c r="F938" s="1">
        <v>5</v>
      </c>
      <c r="G938" s="1">
        <v>0</v>
      </c>
      <c r="H938" s="1">
        <v>5</v>
      </c>
      <c r="I938" s="1">
        <v>1</v>
      </c>
      <c r="J938" s="1">
        <v>0.666666666666667</v>
      </c>
      <c r="K938" s="1">
        <v>0.8</v>
      </c>
      <c r="L938" s="1">
        <v>0.5</v>
      </c>
      <c r="M938" s="1">
        <v>0.5</v>
      </c>
      <c r="N938" s="1">
        <v>0.75</v>
      </c>
    </row>
    <row r="939" s="1" customFormat="1" spans="1:14">
      <c r="A939" s="7">
        <v>714</v>
      </c>
      <c r="B939" s="1">
        <v>714</v>
      </c>
      <c r="C939" s="1">
        <v>0.760669589042664</v>
      </c>
      <c r="D939" s="1">
        <v>0.151639819145203</v>
      </c>
      <c r="E939" s="1">
        <v>10</v>
      </c>
      <c r="F939" s="1">
        <v>4</v>
      </c>
      <c r="G939" s="1">
        <v>0</v>
      </c>
      <c r="H939" s="1">
        <v>6</v>
      </c>
      <c r="I939" s="1">
        <v>1</v>
      </c>
      <c r="J939" s="1">
        <v>0.714285714285714</v>
      </c>
      <c r="K939" s="1">
        <v>0.833333333333333</v>
      </c>
      <c r="L939" s="1">
        <v>0.4</v>
      </c>
      <c r="M939" s="1">
        <v>0.6</v>
      </c>
      <c r="N939" s="1">
        <v>0.8</v>
      </c>
    </row>
    <row r="940" s="1" customFormat="1" spans="1:14">
      <c r="A940" s="7">
        <v>379</v>
      </c>
      <c r="B940" s="1">
        <v>379</v>
      </c>
      <c r="C940" s="1">
        <v>0.763228416442871</v>
      </c>
      <c r="D940" s="1">
        <v>0.146036624908447</v>
      </c>
      <c r="E940" s="1">
        <v>10</v>
      </c>
      <c r="F940" s="1">
        <v>6</v>
      </c>
      <c r="G940" s="1">
        <v>0</v>
      </c>
      <c r="H940" s="1">
        <v>4</v>
      </c>
      <c r="I940" s="1">
        <v>1</v>
      </c>
      <c r="J940" s="1">
        <v>0.625</v>
      </c>
      <c r="K940" s="1">
        <v>0.769230769230769</v>
      </c>
      <c r="L940" s="1">
        <v>0.6</v>
      </c>
      <c r="M940" s="1">
        <v>0.4</v>
      </c>
      <c r="N940" s="1">
        <v>0.7</v>
      </c>
    </row>
    <row r="941" s="1" customFormat="1" spans="1:14">
      <c r="A941" s="7">
        <v>358</v>
      </c>
      <c r="B941" s="1">
        <v>358</v>
      </c>
      <c r="C941" s="1">
        <v>0.764511704444885</v>
      </c>
      <c r="D941" s="1">
        <v>0.0849670171737671</v>
      </c>
      <c r="E941" s="1">
        <v>8</v>
      </c>
      <c r="F941" s="1">
        <v>5</v>
      </c>
      <c r="G941" s="1">
        <v>2</v>
      </c>
      <c r="H941" s="1">
        <v>5</v>
      </c>
      <c r="I941" s="1">
        <v>0.8</v>
      </c>
      <c r="J941" s="1">
        <v>0.615384615384615</v>
      </c>
      <c r="K941" s="1">
        <v>0.695652173913043</v>
      </c>
      <c r="L941" s="1">
        <v>0.5</v>
      </c>
      <c r="M941" s="1">
        <v>0.3</v>
      </c>
      <c r="N941" s="1">
        <v>0.65</v>
      </c>
    </row>
    <row r="942" s="1" customFormat="1" spans="1:14">
      <c r="A942" s="7">
        <v>256</v>
      </c>
      <c r="B942" s="1">
        <v>256</v>
      </c>
      <c r="C942" s="1">
        <v>0.769444704055786</v>
      </c>
      <c r="D942" s="1">
        <v>0.147529363632202</v>
      </c>
      <c r="E942" s="1">
        <v>10</v>
      </c>
      <c r="F942" s="1">
        <v>8</v>
      </c>
      <c r="G942" s="1">
        <v>0</v>
      </c>
      <c r="H942" s="1">
        <v>2</v>
      </c>
      <c r="I942" s="1">
        <v>1</v>
      </c>
      <c r="J942" s="1">
        <v>0.555555555555556</v>
      </c>
      <c r="K942" s="1">
        <v>0.714285714285714</v>
      </c>
      <c r="L942" s="1">
        <v>0.8</v>
      </c>
      <c r="M942" s="1">
        <v>0.2</v>
      </c>
      <c r="N942" s="1">
        <v>0.6</v>
      </c>
    </row>
    <row r="943" s="1" customFormat="1" spans="1:14">
      <c r="A943" s="7">
        <v>764</v>
      </c>
      <c r="B943" s="1">
        <v>764</v>
      </c>
      <c r="C943" s="1">
        <v>0.770396113395691</v>
      </c>
      <c r="D943" s="1">
        <v>0.118025183677673</v>
      </c>
      <c r="E943" s="1">
        <v>8</v>
      </c>
      <c r="F943" s="1">
        <v>5</v>
      </c>
      <c r="G943" s="1">
        <v>2</v>
      </c>
      <c r="H943" s="1">
        <v>5</v>
      </c>
      <c r="I943" s="1">
        <v>0.8</v>
      </c>
      <c r="J943" s="1">
        <v>0.615384615384615</v>
      </c>
      <c r="K943" s="1">
        <v>0.695652173913043</v>
      </c>
      <c r="L943" s="1">
        <v>0.5</v>
      </c>
      <c r="M943" s="1">
        <v>0.3</v>
      </c>
      <c r="N943" s="1">
        <v>0.65</v>
      </c>
    </row>
    <row r="944" s="1" customFormat="1" spans="1:14">
      <c r="A944" s="7">
        <v>888</v>
      </c>
      <c r="B944" s="1">
        <v>888</v>
      </c>
      <c r="C944" s="1">
        <v>0.771872639656067</v>
      </c>
      <c r="D944" s="1">
        <v>0.120152473449707</v>
      </c>
      <c r="E944" s="1">
        <v>8</v>
      </c>
      <c r="F944" s="1">
        <v>6</v>
      </c>
      <c r="G944" s="1">
        <v>2</v>
      </c>
      <c r="H944" s="1">
        <v>4</v>
      </c>
      <c r="I944" s="1">
        <v>0.8</v>
      </c>
      <c r="J944" s="1">
        <v>0.571428571428572</v>
      </c>
      <c r="K944" s="1">
        <v>0.666666666666667</v>
      </c>
      <c r="L944" s="1">
        <v>0.6</v>
      </c>
      <c r="M944" s="1">
        <v>0.2</v>
      </c>
      <c r="N944" s="1">
        <v>0.6</v>
      </c>
    </row>
    <row r="945" s="1" customFormat="1" spans="1:14">
      <c r="A945" s="7">
        <v>576</v>
      </c>
      <c r="B945" s="1">
        <v>576</v>
      </c>
      <c r="C945" s="1">
        <v>0.774784207344055</v>
      </c>
      <c r="D945" s="1">
        <v>0.0835216045379639</v>
      </c>
      <c r="E945" s="1">
        <v>8</v>
      </c>
      <c r="F945" s="1">
        <v>5</v>
      </c>
      <c r="G945" s="1">
        <v>2</v>
      </c>
      <c r="H945" s="1">
        <v>5</v>
      </c>
      <c r="I945" s="1">
        <v>0.8</v>
      </c>
      <c r="J945" s="1">
        <v>0.615384615384615</v>
      </c>
      <c r="K945" s="1">
        <v>0.695652173913043</v>
      </c>
      <c r="L945" s="1">
        <v>0.5</v>
      </c>
      <c r="M945" s="1">
        <v>0.3</v>
      </c>
      <c r="N945" s="1">
        <v>0.65</v>
      </c>
    </row>
    <row r="946" s="1" customFormat="1" spans="1:14">
      <c r="A946" s="7">
        <v>952</v>
      </c>
      <c r="B946" s="1">
        <v>952</v>
      </c>
      <c r="C946" s="1">
        <v>0.777769088745117</v>
      </c>
      <c r="D946" s="1">
        <v>0.174070596694946</v>
      </c>
      <c r="E946" s="1">
        <v>9</v>
      </c>
      <c r="F946" s="1">
        <v>8</v>
      </c>
      <c r="G946" s="1">
        <v>1</v>
      </c>
      <c r="H946" s="1">
        <v>2</v>
      </c>
      <c r="I946" s="1">
        <v>0.9</v>
      </c>
      <c r="J946" s="1">
        <v>0.529411764705882</v>
      </c>
      <c r="K946" s="1">
        <v>0.666666666666667</v>
      </c>
      <c r="L946" s="1">
        <v>0.8</v>
      </c>
      <c r="M946" s="1">
        <v>0.1</v>
      </c>
      <c r="N946" s="1">
        <v>0.55</v>
      </c>
    </row>
    <row r="947" s="1" customFormat="1" spans="1:14">
      <c r="A947" s="7">
        <v>637</v>
      </c>
      <c r="B947" s="1">
        <v>637</v>
      </c>
      <c r="C947" s="1">
        <v>0.779709577560425</v>
      </c>
      <c r="D947" s="1">
        <v>0.131428241729736</v>
      </c>
      <c r="E947" s="1">
        <v>8</v>
      </c>
      <c r="F947" s="1">
        <v>4</v>
      </c>
      <c r="G947" s="1">
        <v>2</v>
      </c>
      <c r="H947" s="1">
        <v>6</v>
      </c>
      <c r="I947" s="1">
        <v>0.8</v>
      </c>
      <c r="J947" s="1">
        <v>0.666666666666667</v>
      </c>
      <c r="K947" s="1">
        <v>0.727272727272727</v>
      </c>
      <c r="L947" s="1">
        <v>0.4</v>
      </c>
      <c r="M947" s="1">
        <v>0.4</v>
      </c>
      <c r="N947" s="1">
        <v>0.7</v>
      </c>
    </row>
    <row r="948" s="1" customFormat="1" spans="1:14">
      <c r="A948" s="7">
        <v>281</v>
      </c>
      <c r="B948" s="1">
        <v>281</v>
      </c>
      <c r="C948" s="1">
        <v>0.780123114585876</v>
      </c>
      <c r="D948" s="1">
        <v>0.199020862579346</v>
      </c>
      <c r="E948" s="1">
        <v>8</v>
      </c>
      <c r="F948" s="1">
        <v>5</v>
      </c>
      <c r="G948" s="1">
        <v>2</v>
      </c>
      <c r="H948" s="1">
        <v>5</v>
      </c>
      <c r="I948" s="1">
        <v>0.8</v>
      </c>
      <c r="J948" s="1">
        <v>0.615384615384615</v>
      </c>
      <c r="K948" s="1">
        <v>0.695652173913043</v>
      </c>
      <c r="L948" s="1">
        <v>0.5</v>
      </c>
      <c r="M948" s="1">
        <v>0.3</v>
      </c>
      <c r="N948" s="1">
        <v>0.65</v>
      </c>
    </row>
    <row r="949" s="1" customFormat="1" spans="1:14">
      <c r="A949" s="7">
        <v>880</v>
      </c>
      <c r="B949" s="1">
        <v>880</v>
      </c>
      <c r="C949" s="1">
        <v>0.780608892440796</v>
      </c>
      <c r="D949" s="1">
        <v>0.172005653381348</v>
      </c>
      <c r="E949" s="1">
        <v>9</v>
      </c>
      <c r="F949" s="1">
        <v>5</v>
      </c>
      <c r="G949" s="1">
        <v>1</v>
      </c>
      <c r="H949" s="1">
        <v>5</v>
      </c>
      <c r="I949" s="1">
        <v>0.9</v>
      </c>
      <c r="J949" s="1">
        <v>0.642857142857143</v>
      </c>
      <c r="K949" s="1">
        <v>0.75</v>
      </c>
      <c r="L949" s="1">
        <v>0.5</v>
      </c>
      <c r="M949" s="1">
        <v>0.4</v>
      </c>
      <c r="N949" s="1">
        <v>0.7</v>
      </c>
    </row>
    <row r="950" s="1" customFormat="1" spans="1:14">
      <c r="A950" s="7">
        <v>668</v>
      </c>
      <c r="B950" s="1">
        <v>668</v>
      </c>
      <c r="C950" s="1">
        <v>0.78334653377533</v>
      </c>
      <c r="D950" s="1">
        <v>0.184819221496582</v>
      </c>
      <c r="E950" s="1">
        <v>10</v>
      </c>
      <c r="F950" s="1">
        <v>6</v>
      </c>
      <c r="G950" s="1">
        <v>0</v>
      </c>
      <c r="H950" s="1">
        <v>4</v>
      </c>
      <c r="I950" s="1">
        <v>1</v>
      </c>
      <c r="J950" s="1">
        <v>0.625</v>
      </c>
      <c r="K950" s="1">
        <v>0.769230769230769</v>
      </c>
      <c r="L950" s="1">
        <v>0.6</v>
      </c>
      <c r="M950" s="1">
        <v>0.4</v>
      </c>
      <c r="N950" s="1">
        <v>0.7</v>
      </c>
    </row>
    <row r="951" s="1" customFormat="1" spans="1:14">
      <c r="A951" s="7">
        <v>704</v>
      </c>
      <c r="B951" s="1">
        <v>704</v>
      </c>
      <c r="C951" s="1">
        <v>0.793093085289001</v>
      </c>
      <c r="D951" s="1">
        <v>0.133874297142029</v>
      </c>
      <c r="E951" s="1">
        <v>9</v>
      </c>
      <c r="F951" s="1">
        <v>4</v>
      </c>
      <c r="G951" s="1">
        <v>1</v>
      </c>
      <c r="H951" s="1">
        <v>6</v>
      </c>
      <c r="I951" s="1">
        <v>0.9</v>
      </c>
      <c r="J951" s="1">
        <v>0.692307692307692</v>
      </c>
      <c r="K951" s="1">
        <v>0.782608695652174</v>
      </c>
      <c r="L951" s="1">
        <v>0.4</v>
      </c>
      <c r="M951" s="1">
        <v>0.5</v>
      </c>
      <c r="N951" s="1">
        <v>0.75</v>
      </c>
    </row>
    <row r="952" s="1" customFormat="1" spans="1:14">
      <c r="A952" s="7">
        <v>695</v>
      </c>
      <c r="B952" s="1">
        <v>695</v>
      </c>
      <c r="C952" s="1">
        <v>0.793387413024902</v>
      </c>
      <c r="D952" s="1">
        <v>0.140011191368103</v>
      </c>
      <c r="E952" s="1">
        <v>9</v>
      </c>
      <c r="F952" s="1">
        <v>5</v>
      </c>
      <c r="G952" s="1">
        <v>1</v>
      </c>
      <c r="H952" s="1">
        <v>5</v>
      </c>
      <c r="I952" s="1">
        <v>0.9</v>
      </c>
      <c r="J952" s="1">
        <v>0.642857142857143</v>
      </c>
      <c r="K952" s="1">
        <v>0.75</v>
      </c>
      <c r="L952" s="1">
        <v>0.5</v>
      </c>
      <c r="M952" s="1">
        <v>0.4</v>
      </c>
      <c r="N952" s="1">
        <v>0.7</v>
      </c>
    </row>
    <row r="953" s="1" customFormat="1" spans="1:14">
      <c r="A953" s="7">
        <v>929</v>
      </c>
      <c r="B953" s="1">
        <v>929</v>
      </c>
      <c r="C953" s="1">
        <v>0.795631051063538</v>
      </c>
      <c r="D953" s="1">
        <v>0.0636559724807739</v>
      </c>
      <c r="E953" s="1">
        <v>10</v>
      </c>
      <c r="F953" s="1">
        <v>4</v>
      </c>
      <c r="G953" s="1">
        <v>0</v>
      </c>
      <c r="H953" s="1">
        <v>6</v>
      </c>
      <c r="I953" s="1">
        <v>1</v>
      </c>
      <c r="J953" s="1">
        <v>0.714285714285714</v>
      </c>
      <c r="K953" s="1">
        <v>0.833333333333333</v>
      </c>
      <c r="L953" s="1">
        <v>0.4</v>
      </c>
      <c r="M953" s="1">
        <v>0.6</v>
      </c>
      <c r="N953" s="1">
        <v>0.8</v>
      </c>
    </row>
    <row r="954" s="1" customFormat="1" spans="1:14">
      <c r="A954" s="7">
        <v>698</v>
      </c>
      <c r="B954" s="1">
        <v>698</v>
      </c>
      <c r="C954" s="1">
        <v>0.796518921852112</v>
      </c>
      <c r="D954" s="1">
        <v>0.266257882118225</v>
      </c>
      <c r="E954" s="1">
        <v>9</v>
      </c>
      <c r="F954" s="1">
        <v>3</v>
      </c>
      <c r="G954" s="1">
        <v>1</v>
      </c>
      <c r="H954" s="1">
        <v>7</v>
      </c>
      <c r="I954" s="1">
        <v>0.9</v>
      </c>
      <c r="J954" s="1">
        <v>0.75</v>
      </c>
      <c r="K954" s="1">
        <v>0.818181818181818</v>
      </c>
      <c r="L954" s="1">
        <v>0.3</v>
      </c>
      <c r="M954" s="1">
        <v>0.6</v>
      </c>
      <c r="N954" s="1">
        <v>0.8</v>
      </c>
    </row>
    <row r="955" s="1" customFormat="1" spans="1:14">
      <c r="A955" s="7">
        <v>4</v>
      </c>
      <c r="B955" s="1">
        <v>4</v>
      </c>
      <c r="C955" s="1">
        <v>0.799562454223633</v>
      </c>
      <c r="D955" s="1">
        <v>0.261473536491394</v>
      </c>
      <c r="E955" s="1">
        <v>9</v>
      </c>
      <c r="F955" s="1">
        <v>8</v>
      </c>
      <c r="G955" s="1">
        <v>1</v>
      </c>
      <c r="H955" s="1">
        <v>2</v>
      </c>
      <c r="I955" s="1">
        <v>0.9</v>
      </c>
      <c r="J955" s="1">
        <v>0.529411764705882</v>
      </c>
      <c r="K955" s="1">
        <v>0.666666666666667</v>
      </c>
      <c r="L955" s="1">
        <v>0.8</v>
      </c>
      <c r="M955" s="1">
        <v>0.1</v>
      </c>
      <c r="N955" s="1">
        <v>0.55</v>
      </c>
    </row>
    <row r="956" s="1" customFormat="1" spans="1:14">
      <c r="A956" s="7">
        <v>439</v>
      </c>
      <c r="B956" s="1">
        <v>439</v>
      </c>
      <c r="C956" s="1">
        <v>0.799637913703918</v>
      </c>
      <c r="D956" s="1">
        <v>0.0570443868637085</v>
      </c>
      <c r="E956" s="1">
        <v>10</v>
      </c>
      <c r="F956" s="1">
        <v>3</v>
      </c>
      <c r="G956" s="1">
        <v>0</v>
      </c>
      <c r="H956" s="1">
        <v>7</v>
      </c>
      <c r="I956" s="1">
        <v>1</v>
      </c>
      <c r="J956" s="1">
        <v>0.769230769230769</v>
      </c>
      <c r="K956" s="1">
        <v>0.869565217391304</v>
      </c>
      <c r="L956" s="1">
        <v>0.3</v>
      </c>
      <c r="M956" s="1">
        <v>0.7</v>
      </c>
      <c r="N956" s="1">
        <v>0.85</v>
      </c>
    </row>
    <row r="957" s="1" customFormat="1" spans="1:14">
      <c r="A957" s="7">
        <v>725</v>
      </c>
      <c r="B957" s="1">
        <v>725</v>
      </c>
      <c r="C957" s="1">
        <v>0.803259372711182</v>
      </c>
      <c r="D957" s="1">
        <v>0.191452741622925</v>
      </c>
      <c r="E957" s="1">
        <v>9</v>
      </c>
      <c r="F957" s="1">
        <v>5</v>
      </c>
      <c r="G957" s="1">
        <v>1</v>
      </c>
      <c r="H957" s="1">
        <v>5</v>
      </c>
      <c r="I957" s="1">
        <v>0.9</v>
      </c>
      <c r="J957" s="1">
        <v>0.642857142857143</v>
      </c>
      <c r="K957" s="1">
        <v>0.75</v>
      </c>
      <c r="L957" s="1">
        <v>0.5</v>
      </c>
      <c r="M957" s="1">
        <v>0.4</v>
      </c>
      <c r="N957" s="1">
        <v>0.7</v>
      </c>
    </row>
    <row r="958" s="1" customFormat="1" spans="1:14">
      <c r="A958" s="7">
        <v>773</v>
      </c>
      <c r="B958" s="1">
        <v>773</v>
      </c>
      <c r="C958" s="1">
        <v>0.804943203926086</v>
      </c>
      <c r="D958" s="1">
        <v>0.0974832773208618</v>
      </c>
      <c r="E958" s="1">
        <v>9</v>
      </c>
      <c r="F958" s="1">
        <v>3</v>
      </c>
      <c r="G958" s="1">
        <v>1</v>
      </c>
      <c r="H958" s="1">
        <v>7</v>
      </c>
      <c r="I958" s="1">
        <v>0.9</v>
      </c>
      <c r="J958" s="1">
        <v>0.75</v>
      </c>
      <c r="K958" s="1">
        <v>0.818181818181818</v>
      </c>
      <c r="L958" s="1">
        <v>0.3</v>
      </c>
      <c r="M958" s="1">
        <v>0.6</v>
      </c>
      <c r="N958" s="1">
        <v>0.8</v>
      </c>
    </row>
    <row r="959" s="1" customFormat="1" spans="1:14">
      <c r="A959" s="7">
        <v>133</v>
      </c>
      <c r="B959" s="1">
        <v>133</v>
      </c>
      <c r="C959" s="1">
        <v>0.805436015129089</v>
      </c>
      <c r="D959" s="1">
        <v>0.172886252403259</v>
      </c>
      <c r="E959" s="1">
        <v>10</v>
      </c>
      <c r="F959" s="1">
        <v>4</v>
      </c>
      <c r="G959" s="1">
        <v>0</v>
      </c>
      <c r="H959" s="1">
        <v>6</v>
      </c>
      <c r="I959" s="1">
        <v>1</v>
      </c>
      <c r="J959" s="1">
        <v>0.714285714285714</v>
      </c>
      <c r="K959" s="1">
        <v>0.833333333333333</v>
      </c>
      <c r="L959" s="1">
        <v>0.4</v>
      </c>
      <c r="M959" s="1">
        <v>0.6</v>
      </c>
      <c r="N959" s="1">
        <v>0.8</v>
      </c>
    </row>
    <row r="960" s="1" customFormat="1" spans="1:14">
      <c r="A960" s="7">
        <v>347</v>
      </c>
      <c r="B960" s="1">
        <v>347</v>
      </c>
      <c r="C960" s="1">
        <v>0.807642936706543</v>
      </c>
      <c r="D960" s="1">
        <v>0.11441159248352</v>
      </c>
      <c r="E960" s="1">
        <v>10</v>
      </c>
      <c r="F960" s="1">
        <v>7</v>
      </c>
      <c r="G960" s="1">
        <v>0</v>
      </c>
      <c r="H960" s="1">
        <v>3</v>
      </c>
      <c r="I960" s="1">
        <v>1</v>
      </c>
      <c r="J960" s="1">
        <v>0.588235294117647</v>
      </c>
      <c r="K960" s="1">
        <v>0.740740740740741</v>
      </c>
      <c r="L960" s="1">
        <v>0.7</v>
      </c>
      <c r="M960" s="1">
        <v>0.3</v>
      </c>
      <c r="N960" s="1">
        <v>0.65</v>
      </c>
    </row>
    <row r="961" s="1" customFormat="1" spans="1:14">
      <c r="A961" s="7">
        <v>598</v>
      </c>
      <c r="B961" s="1">
        <v>598</v>
      </c>
      <c r="C961" s="1">
        <v>0.808453559875488</v>
      </c>
      <c r="D961" s="1">
        <v>0.0991584062576294</v>
      </c>
      <c r="E961" s="1">
        <v>10</v>
      </c>
      <c r="F961" s="1">
        <v>3</v>
      </c>
      <c r="G961" s="1">
        <v>0</v>
      </c>
      <c r="H961" s="1">
        <v>7</v>
      </c>
      <c r="I961" s="1">
        <v>1</v>
      </c>
      <c r="J961" s="1">
        <v>0.769230769230769</v>
      </c>
      <c r="K961" s="1">
        <v>0.869565217391304</v>
      </c>
      <c r="L961" s="1">
        <v>0.3</v>
      </c>
      <c r="M961" s="1">
        <v>0.7</v>
      </c>
      <c r="N961" s="1">
        <v>0.85</v>
      </c>
    </row>
    <row r="962" s="1" customFormat="1" spans="1:14">
      <c r="A962" s="7">
        <v>777</v>
      </c>
      <c r="B962" s="1">
        <v>777</v>
      </c>
      <c r="C962" s="1">
        <v>0.808679223060608</v>
      </c>
      <c r="D962" s="1">
        <v>0.145735383033752</v>
      </c>
      <c r="E962" s="1">
        <v>10</v>
      </c>
      <c r="F962" s="1">
        <v>3</v>
      </c>
      <c r="G962" s="1">
        <v>0</v>
      </c>
      <c r="H962" s="1">
        <v>7</v>
      </c>
      <c r="I962" s="1">
        <v>1</v>
      </c>
      <c r="J962" s="1">
        <v>0.769230769230769</v>
      </c>
      <c r="K962" s="1">
        <v>0.869565217391304</v>
      </c>
      <c r="L962" s="1">
        <v>0.3</v>
      </c>
      <c r="M962" s="1">
        <v>0.7</v>
      </c>
      <c r="N962" s="1">
        <v>0.85</v>
      </c>
    </row>
    <row r="963" s="1" customFormat="1" spans="1:14">
      <c r="A963" s="7">
        <v>516</v>
      </c>
      <c r="B963" s="1">
        <v>516</v>
      </c>
      <c r="C963" s="1">
        <v>0.808926939964294</v>
      </c>
      <c r="D963" s="1">
        <v>0.204248666763306</v>
      </c>
      <c r="E963" s="1">
        <v>7</v>
      </c>
      <c r="F963" s="1">
        <v>3</v>
      </c>
      <c r="G963" s="1">
        <v>3</v>
      </c>
      <c r="H963" s="1">
        <v>7</v>
      </c>
      <c r="I963" s="1">
        <v>0.7</v>
      </c>
      <c r="J963" s="1">
        <v>0.7</v>
      </c>
      <c r="K963" s="1">
        <v>0.7</v>
      </c>
      <c r="L963" s="1">
        <v>0.3</v>
      </c>
      <c r="M963" s="1">
        <v>0.4</v>
      </c>
      <c r="N963" s="1">
        <v>0.7</v>
      </c>
    </row>
    <row r="964" s="1" customFormat="1" spans="1:14">
      <c r="A964" s="7">
        <v>354</v>
      </c>
      <c r="B964" s="1">
        <v>354</v>
      </c>
      <c r="C964" s="1">
        <v>0.808939099311829</v>
      </c>
      <c r="D964" s="1">
        <v>0.152334570884705</v>
      </c>
      <c r="E964" s="1">
        <v>8</v>
      </c>
      <c r="F964" s="1">
        <v>6</v>
      </c>
      <c r="G964" s="1">
        <v>2</v>
      </c>
      <c r="H964" s="1">
        <v>4</v>
      </c>
      <c r="I964" s="1">
        <v>0.8</v>
      </c>
      <c r="J964" s="1">
        <v>0.571428571428572</v>
      </c>
      <c r="K964" s="1">
        <v>0.666666666666667</v>
      </c>
      <c r="L964" s="1">
        <v>0.6</v>
      </c>
      <c r="M964" s="1">
        <v>0.2</v>
      </c>
      <c r="N964" s="1">
        <v>0.6</v>
      </c>
    </row>
    <row r="965" s="1" customFormat="1" spans="1:14">
      <c r="A965" s="7">
        <v>631</v>
      </c>
      <c r="B965" s="1">
        <v>631</v>
      </c>
      <c r="C965" s="1">
        <v>0.809487223625183</v>
      </c>
      <c r="D965" s="1">
        <v>0.125691533088684</v>
      </c>
      <c r="E965" s="1">
        <v>7</v>
      </c>
      <c r="F965" s="1">
        <v>5</v>
      </c>
      <c r="G965" s="1">
        <v>3</v>
      </c>
      <c r="H965" s="1">
        <v>5</v>
      </c>
      <c r="I965" s="1">
        <v>0.7</v>
      </c>
      <c r="J965" s="1">
        <v>0.583333333333333</v>
      </c>
      <c r="K965" s="1">
        <v>0.636363636363636</v>
      </c>
      <c r="L965" s="1">
        <v>0.5</v>
      </c>
      <c r="M965" s="1">
        <v>0.2</v>
      </c>
      <c r="N965" s="1">
        <v>0.6</v>
      </c>
    </row>
    <row r="966" s="1" customFormat="1" spans="1:14">
      <c r="A966" s="7">
        <v>543</v>
      </c>
      <c r="B966" s="1">
        <v>543</v>
      </c>
      <c r="C966" s="1">
        <v>0.810562133789062</v>
      </c>
      <c r="D966" s="1">
        <v>0.140990376472473</v>
      </c>
      <c r="E966" s="1">
        <v>9</v>
      </c>
      <c r="F966" s="1">
        <v>3</v>
      </c>
      <c r="G966" s="1">
        <v>1</v>
      </c>
      <c r="H966" s="1">
        <v>7</v>
      </c>
      <c r="I966" s="1">
        <v>0.9</v>
      </c>
      <c r="J966" s="1">
        <v>0.75</v>
      </c>
      <c r="K966" s="1">
        <v>0.818181818181818</v>
      </c>
      <c r="L966" s="1">
        <v>0.3</v>
      </c>
      <c r="M966" s="1">
        <v>0.6</v>
      </c>
      <c r="N966" s="1">
        <v>0.8</v>
      </c>
    </row>
    <row r="967" s="1" customFormat="1" spans="1:14">
      <c r="A967" s="7">
        <v>19</v>
      </c>
      <c r="B967" s="1">
        <v>19</v>
      </c>
      <c r="C967" s="1">
        <v>0.811565637588501</v>
      </c>
      <c r="D967" s="1">
        <v>0.210479974746704</v>
      </c>
      <c r="E967" s="1">
        <v>8</v>
      </c>
      <c r="F967" s="1">
        <v>2</v>
      </c>
      <c r="G967" s="1">
        <v>2</v>
      </c>
      <c r="H967" s="1">
        <v>8</v>
      </c>
      <c r="I967" s="1">
        <v>0.8</v>
      </c>
      <c r="J967" s="1">
        <v>0.8</v>
      </c>
      <c r="K967" s="1">
        <v>0.8</v>
      </c>
      <c r="L967" s="1">
        <v>0.2</v>
      </c>
      <c r="M967" s="1">
        <v>0.6</v>
      </c>
      <c r="N967" s="1">
        <v>0.8</v>
      </c>
    </row>
    <row r="968" s="1" customFormat="1" spans="1:14">
      <c r="A968" s="7">
        <v>454</v>
      </c>
      <c r="B968" s="1">
        <v>454</v>
      </c>
      <c r="C968" s="1">
        <v>0.81167459487915</v>
      </c>
      <c r="D968" s="1">
        <v>0.116322159767151</v>
      </c>
      <c r="E968" s="1">
        <v>5</v>
      </c>
      <c r="F968" s="1">
        <v>4</v>
      </c>
      <c r="G968" s="1">
        <v>5</v>
      </c>
      <c r="H968" s="1">
        <v>6</v>
      </c>
      <c r="I968" s="1">
        <v>0.5</v>
      </c>
      <c r="J968" s="1">
        <v>0.555555555555556</v>
      </c>
      <c r="K968" s="1">
        <v>0.526315789473684</v>
      </c>
      <c r="L968" s="1">
        <v>0.4</v>
      </c>
      <c r="M968" s="1">
        <v>0.1</v>
      </c>
      <c r="N968" s="1">
        <v>0.55</v>
      </c>
    </row>
    <row r="969" s="1" customFormat="1" spans="1:14">
      <c r="A969" s="7">
        <v>907</v>
      </c>
      <c r="B969" s="1">
        <v>907</v>
      </c>
      <c r="C969" s="1">
        <v>0.811874389648437</v>
      </c>
      <c r="D969" s="1">
        <v>0.147233486175537</v>
      </c>
      <c r="E969" s="1">
        <v>9</v>
      </c>
      <c r="F969" s="1">
        <v>1</v>
      </c>
      <c r="G969" s="1">
        <v>1</v>
      </c>
      <c r="H969" s="1">
        <v>9</v>
      </c>
      <c r="I969" s="1">
        <v>0.9</v>
      </c>
      <c r="J969" s="1">
        <v>0.9</v>
      </c>
      <c r="K969" s="1">
        <v>0.9</v>
      </c>
      <c r="L969" s="1">
        <v>0.1</v>
      </c>
      <c r="M969" s="1">
        <v>0.8</v>
      </c>
      <c r="N969" s="1">
        <v>0.9</v>
      </c>
    </row>
    <row r="970" s="1" customFormat="1" spans="1:14">
      <c r="A970" s="7">
        <v>743</v>
      </c>
      <c r="B970" s="1">
        <v>743</v>
      </c>
      <c r="C970" s="1">
        <v>0.812583208084106</v>
      </c>
      <c r="D970" s="1">
        <v>0.160370707511902</v>
      </c>
      <c r="E970" s="1">
        <v>9</v>
      </c>
      <c r="F970" s="1">
        <v>5</v>
      </c>
      <c r="G970" s="1">
        <v>1</v>
      </c>
      <c r="H970" s="1">
        <v>5</v>
      </c>
      <c r="I970" s="1">
        <v>0.9</v>
      </c>
      <c r="J970" s="1">
        <v>0.642857142857143</v>
      </c>
      <c r="K970" s="1">
        <v>0.75</v>
      </c>
      <c r="L970" s="1">
        <v>0.5</v>
      </c>
      <c r="M970" s="1">
        <v>0.4</v>
      </c>
      <c r="N970" s="1">
        <v>0.7</v>
      </c>
    </row>
    <row r="971" s="1" customFormat="1" spans="1:14">
      <c r="A971" s="7">
        <v>207</v>
      </c>
      <c r="B971" s="1">
        <v>207</v>
      </c>
      <c r="C971" s="1">
        <v>0.812959790229797</v>
      </c>
      <c r="D971" s="1">
        <v>0.00219154357910156</v>
      </c>
      <c r="E971" s="1">
        <v>9</v>
      </c>
      <c r="F971" s="1">
        <v>2</v>
      </c>
      <c r="G971" s="1">
        <v>1</v>
      </c>
      <c r="H971" s="1">
        <v>8</v>
      </c>
      <c r="I971" s="1">
        <v>0.9</v>
      </c>
      <c r="J971" s="1">
        <v>0.818181818181818</v>
      </c>
      <c r="K971" s="1">
        <v>0.857142857142857</v>
      </c>
      <c r="L971" s="1">
        <v>0.2</v>
      </c>
      <c r="M971" s="1">
        <v>0.7</v>
      </c>
      <c r="N971" s="1">
        <v>0.85</v>
      </c>
    </row>
    <row r="972" s="1" customFormat="1" spans="1:14">
      <c r="A972" s="7">
        <v>488</v>
      </c>
      <c r="B972" s="1">
        <v>488</v>
      </c>
      <c r="C972" s="1">
        <v>0.813172101974487</v>
      </c>
      <c r="D972" s="1">
        <v>0.24921190738678</v>
      </c>
      <c r="E972" s="1">
        <v>10</v>
      </c>
      <c r="F972" s="1">
        <v>5</v>
      </c>
      <c r="G972" s="1">
        <v>0</v>
      </c>
      <c r="H972" s="1">
        <v>5</v>
      </c>
      <c r="I972" s="1">
        <v>1</v>
      </c>
      <c r="J972" s="1">
        <v>0.666666666666667</v>
      </c>
      <c r="K972" s="1">
        <v>0.8</v>
      </c>
      <c r="L972" s="1">
        <v>0.5</v>
      </c>
      <c r="M972" s="1">
        <v>0.5</v>
      </c>
      <c r="N972" s="1">
        <v>0.75</v>
      </c>
    </row>
    <row r="973" s="1" customFormat="1" spans="1:14">
      <c r="A973" s="7">
        <v>802</v>
      </c>
      <c r="B973" s="1">
        <v>802</v>
      </c>
      <c r="C973" s="1">
        <v>0.818269729614258</v>
      </c>
      <c r="D973" s="1">
        <v>0.142256736755371</v>
      </c>
      <c r="E973" s="1">
        <v>9</v>
      </c>
      <c r="F973" s="1">
        <v>4</v>
      </c>
      <c r="G973" s="1">
        <v>1</v>
      </c>
      <c r="H973" s="1">
        <v>6</v>
      </c>
      <c r="I973" s="1">
        <v>0.9</v>
      </c>
      <c r="J973" s="1">
        <v>0.692307692307692</v>
      </c>
      <c r="K973" s="1">
        <v>0.782608695652174</v>
      </c>
      <c r="L973" s="1">
        <v>0.4</v>
      </c>
      <c r="M973" s="1">
        <v>0.5</v>
      </c>
      <c r="N973" s="1">
        <v>0.75</v>
      </c>
    </row>
    <row r="974" s="1" customFormat="1" spans="1:14">
      <c r="A974" s="7">
        <v>558</v>
      </c>
      <c r="B974" s="1">
        <v>558</v>
      </c>
      <c r="C974" s="1">
        <v>0.821733474731445</v>
      </c>
      <c r="D974" s="1">
        <v>0.137555122375488</v>
      </c>
      <c r="E974" s="1">
        <v>9</v>
      </c>
      <c r="F974" s="1">
        <v>5</v>
      </c>
      <c r="G974" s="1">
        <v>1</v>
      </c>
      <c r="H974" s="1">
        <v>5</v>
      </c>
      <c r="I974" s="1">
        <v>0.9</v>
      </c>
      <c r="J974" s="1">
        <v>0.642857142857143</v>
      </c>
      <c r="K974" s="1">
        <v>0.75</v>
      </c>
      <c r="L974" s="1">
        <v>0.5</v>
      </c>
      <c r="M974" s="1">
        <v>0.4</v>
      </c>
      <c r="N974" s="1">
        <v>0.7</v>
      </c>
    </row>
    <row r="975" s="1" customFormat="1" spans="1:14">
      <c r="A975" s="7">
        <v>406</v>
      </c>
      <c r="B975" s="1">
        <v>406</v>
      </c>
      <c r="C975" s="1">
        <v>0.822151780128479</v>
      </c>
      <c r="D975" s="1">
        <v>0.264414072036743</v>
      </c>
      <c r="E975" s="1">
        <v>6</v>
      </c>
      <c r="F975" s="1">
        <v>4</v>
      </c>
      <c r="G975" s="1">
        <v>4</v>
      </c>
      <c r="H975" s="1">
        <v>6</v>
      </c>
      <c r="I975" s="1">
        <v>0.6</v>
      </c>
      <c r="J975" s="1">
        <v>0.6</v>
      </c>
      <c r="K975" s="1">
        <v>0.6</v>
      </c>
      <c r="L975" s="1">
        <v>0.4</v>
      </c>
      <c r="M975" s="1">
        <v>0.2</v>
      </c>
      <c r="N975" s="1">
        <v>0.6</v>
      </c>
    </row>
    <row r="976" s="1" customFormat="1" spans="1:14">
      <c r="A976" s="7">
        <v>497</v>
      </c>
      <c r="B976" s="1">
        <v>497</v>
      </c>
      <c r="C976" s="1">
        <v>0.822490453720093</v>
      </c>
      <c r="D976" s="1">
        <v>0.249233245849609</v>
      </c>
      <c r="E976" s="1">
        <v>7</v>
      </c>
      <c r="F976" s="1">
        <v>4</v>
      </c>
      <c r="G976" s="1">
        <v>3</v>
      </c>
      <c r="H976" s="1">
        <v>6</v>
      </c>
      <c r="I976" s="1">
        <v>0.7</v>
      </c>
      <c r="J976" s="1">
        <v>0.636363636363636</v>
      </c>
      <c r="K976" s="1">
        <v>0.666666666666667</v>
      </c>
      <c r="L976" s="1">
        <v>0.4</v>
      </c>
      <c r="M976" s="1">
        <v>0.3</v>
      </c>
      <c r="N976" s="1">
        <v>0.65</v>
      </c>
    </row>
    <row r="977" s="1" customFormat="1" spans="1:14">
      <c r="A977" s="7">
        <v>694</v>
      </c>
      <c r="B977" s="1">
        <v>694</v>
      </c>
      <c r="C977" s="1">
        <v>0.832526206970215</v>
      </c>
      <c r="D977" s="1">
        <v>0.154374718666077</v>
      </c>
      <c r="E977" s="1">
        <v>9</v>
      </c>
      <c r="F977" s="1">
        <v>5</v>
      </c>
      <c r="G977" s="1">
        <v>1</v>
      </c>
      <c r="H977" s="1">
        <v>5</v>
      </c>
      <c r="I977" s="1">
        <v>0.9</v>
      </c>
      <c r="J977" s="1">
        <v>0.642857142857143</v>
      </c>
      <c r="K977" s="1">
        <v>0.75</v>
      </c>
      <c r="L977" s="1">
        <v>0.5</v>
      </c>
      <c r="M977" s="1">
        <v>0.4</v>
      </c>
      <c r="N977" s="1">
        <v>0.7</v>
      </c>
    </row>
    <row r="978" s="1" customFormat="1" spans="1:14">
      <c r="A978" s="7">
        <v>522</v>
      </c>
      <c r="B978" s="1">
        <v>522</v>
      </c>
      <c r="C978" s="1">
        <v>0.841399312019348</v>
      </c>
      <c r="D978" s="1">
        <v>0.0506949424743652</v>
      </c>
      <c r="E978" s="1">
        <v>9</v>
      </c>
      <c r="F978" s="1">
        <v>4</v>
      </c>
      <c r="G978" s="1">
        <v>1</v>
      </c>
      <c r="H978" s="1">
        <v>6</v>
      </c>
      <c r="I978" s="1">
        <v>0.9</v>
      </c>
      <c r="J978" s="1">
        <v>0.692307692307692</v>
      </c>
      <c r="K978" s="1">
        <v>0.782608695652174</v>
      </c>
      <c r="L978" s="1">
        <v>0.4</v>
      </c>
      <c r="M978" s="1">
        <v>0.5</v>
      </c>
      <c r="N978" s="1">
        <v>0.75</v>
      </c>
    </row>
    <row r="979" s="1" customFormat="1" spans="1:14">
      <c r="A979" s="7">
        <v>715</v>
      </c>
      <c r="B979" s="1">
        <v>715</v>
      </c>
      <c r="C979" s="1">
        <v>0.844211578369141</v>
      </c>
      <c r="D979" s="1">
        <v>0.191892504692078</v>
      </c>
      <c r="E979" s="1">
        <v>9</v>
      </c>
      <c r="F979" s="1">
        <v>5</v>
      </c>
      <c r="G979" s="1">
        <v>1</v>
      </c>
      <c r="H979" s="1">
        <v>5</v>
      </c>
      <c r="I979" s="1">
        <v>0.9</v>
      </c>
      <c r="J979" s="1">
        <v>0.642857142857143</v>
      </c>
      <c r="K979" s="1">
        <v>0.75</v>
      </c>
      <c r="L979" s="1">
        <v>0.5</v>
      </c>
      <c r="M979" s="1">
        <v>0.4</v>
      </c>
      <c r="N979" s="1">
        <v>0.7</v>
      </c>
    </row>
    <row r="980" s="1" customFormat="1" spans="1:14">
      <c r="A980" s="7">
        <v>219</v>
      </c>
      <c r="B980" s="1">
        <v>219</v>
      </c>
      <c r="C980" s="1">
        <v>0.856444478034973</v>
      </c>
      <c r="D980" s="1">
        <v>0.000388860702514648</v>
      </c>
      <c r="E980" s="1">
        <v>8</v>
      </c>
      <c r="F980" s="1">
        <v>6</v>
      </c>
      <c r="G980" s="1">
        <v>2</v>
      </c>
      <c r="H980" s="1">
        <v>4</v>
      </c>
      <c r="I980" s="1">
        <v>0.8</v>
      </c>
      <c r="J980" s="1">
        <v>0.571428571428572</v>
      </c>
      <c r="K980" s="1">
        <v>0.666666666666667</v>
      </c>
      <c r="L980" s="1">
        <v>0.6</v>
      </c>
      <c r="M980" s="1">
        <v>0.2</v>
      </c>
      <c r="N980" s="1">
        <v>0.6</v>
      </c>
    </row>
    <row r="981" s="1" customFormat="1" spans="1:14">
      <c r="A981" s="7">
        <v>288</v>
      </c>
      <c r="B981" s="1">
        <v>288</v>
      </c>
      <c r="C981" s="1">
        <v>0.861863970756531</v>
      </c>
      <c r="D981" s="1">
        <v>0.169729828834534</v>
      </c>
      <c r="E981" s="1">
        <v>9</v>
      </c>
      <c r="F981" s="1">
        <v>3</v>
      </c>
      <c r="G981" s="1">
        <v>1</v>
      </c>
      <c r="H981" s="1">
        <v>7</v>
      </c>
      <c r="I981" s="1">
        <v>0.9</v>
      </c>
      <c r="J981" s="1">
        <v>0.75</v>
      </c>
      <c r="K981" s="1">
        <v>0.818181818181818</v>
      </c>
      <c r="L981" s="1">
        <v>0.3</v>
      </c>
      <c r="M981" s="1">
        <v>0.6</v>
      </c>
      <c r="N981" s="1">
        <v>0.8</v>
      </c>
    </row>
    <row r="982" s="1" customFormat="1" spans="1:14">
      <c r="A982" s="7">
        <v>408</v>
      </c>
      <c r="B982" s="1">
        <v>408</v>
      </c>
      <c r="C982" s="1">
        <v>0.869597673416138</v>
      </c>
      <c r="D982" s="1">
        <v>0.191558599472046</v>
      </c>
      <c r="E982" s="1">
        <v>7</v>
      </c>
      <c r="F982" s="1">
        <v>7</v>
      </c>
      <c r="G982" s="1">
        <v>3</v>
      </c>
      <c r="H982" s="1">
        <v>3</v>
      </c>
      <c r="I982" s="1">
        <v>0.7</v>
      </c>
      <c r="J982" s="1">
        <v>0.5</v>
      </c>
      <c r="K982" s="1">
        <v>0.583333333333333</v>
      </c>
      <c r="L982" s="1">
        <v>0.7</v>
      </c>
      <c r="M982" s="1">
        <v>0</v>
      </c>
      <c r="N982" s="1">
        <v>0.5</v>
      </c>
    </row>
    <row r="983" s="1" customFormat="1" spans="1:14">
      <c r="A983" s="7">
        <v>212</v>
      </c>
      <c r="B983" s="1">
        <v>212</v>
      </c>
      <c r="C983" s="1">
        <v>0.870989918708801</v>
      </c>
      <c r="D983" s="1">
        <v>0.199928522109985</v>
      </c>
      <c r="E983" s="1">
        <v>8</v>
      </c>
      <c r="F983" s="1">
        <v>6</v>
      </c>
      <c r="G983" s="1">
        <v>2</v>
      </c>
      <c r="H983" s="1">
        <v>4</v>
      </c>
      <c r="I983" s="1">
        <v>0.8</v>
      </c>
      <c r="J983" s="1">
        <v>0.571428571428572</v>
      </c>
      <c r="K983" s="1">
        <v>0.666666666666667</v>
      </c>
      <c r="L983" s="1">
        <v>0.6</v>
      </c>
      <c r="M983" s="1">
        <v>0.2</v>
      </c>
      <c r="N983" s="1">
        <v>0.6</v>
      </c>
    </row>
    <row r="984" s="1" customFormat="1" spans="1:14">
      <c r="A984" s="7">
        <v>686</v>
      </c>
      <c r="B984" s="1">
        <v>686</v>
      </c>
      <c r="C984" s="1">
        <v>0.872081875801086</v>
      </c>
      <c r="D984" s="1">
        <v>0.25467324256897</v>
      </c>
      <c r="E984" s="1">
        <v>6</v>
      </c>
      <c r="F984" s="1">
        <v>5</v>
      </c>
      <c r="G984" s="1">
        <v>4</v>
      </c>
      <c r="H984" s="1">
        <v>5</v>
      </c>
      <c r="I984" s="1">
        <v>0.6</v>
      </c>
      <c r="J984" s="1">
        <v>0.545454545454545</v>
      </c>
      <c r="K984" s="1">
        <v>0.571428571428571</v>
      </c>
      <c r="L984" s="1">
        <v>0.5</v>
      </c>
      <c r="M984" s="1">
        <v>0.1</v>
      </c>
      <c r="N984" s="1">
        <v>0.55</v>
      </c>
    </row>
    <row r="985" s="1" customFormat="1" spans="1:14">
      <c r="A985" s="7">
        <v>333</v>
      </c>
      <c r="B985" s="1">
        <v>333</v>
      </c>
      <c r="C985" s="1">
        <v>0.874210953712463</v>
      </c>
      <c r="D985" s="1">
        <v>0.289362072944641</v>
      </c>
      <c r="E985" s="1">
        <v>10</v>
      </c>
      <c r="F985" s="1">
        <v>6</v>
      </c>
      <c r="G985" s="1">
        <v>0</v>
      </c>
      <c r="H985" s="1">
        <v>4</v>
      </c>
      <c r="I985" s="1">
        <v>1</v>
      </c>
      <c r="J985" s="1">
        <v>0.625</v>
      </c>
      <c r="K985" s="1">
        <v>0.769230769230769</v>
      </c>
      <c r="L985" s="1">
        <v>0.6</v>
      </c>
      <c r="M985" s="1">
        <v>0.4</v>
      </c>
      <c r="N985" s="1">
        <v>0.7</v>
      </c>
    </row>
    <row r="986" s="1" customFormat="1" spans="1:14">
      <c r="A986" s="7">
        <v>730</v>
      </c>
      <c r="B986" s="1">
        <v>730</v>
      </c>
      <c r="C986" s="1">
        <v>0.890325307846069</v>
      </c>
      <c r="D986" s="1">
        <v>0.0865664482116699</v>
      </c>
      <c r="E986" s="1">
        <v>8</v>
      </c>
      <c r="F986" s="1">
        <v>8</v>
      </c>
      <c r="G986" s="1">
        <v>2</v>
      </c>
      <c r="H986" s="1">
        <v>2</v>
      </c>
      <c r="I986" s="1">
        <v>0.8</v>
      </c>
      <c r="J986" s="1">
        <v>0.5</v>
      </c>
      <c r="K986" s="1">
        <v>0.615384615384615</v>
      </c>
      <c r="L986" s="1">
        <v>0.8</v>
      </c>
      <c r="M986" s="1">
        <v>0</v>
      </c>
      <c r="N986" s="1">
        <v>0.5</v>
      </c>
    </row>
    <row r="987" s="1" customFormat="1" spans="1:14">
      <c r="A987" s="7">
        <v>654</v>
      </c>
      <c r="B987" s="1">
        <v>654</v>
      </c>
      <c r="C987" s="1">
        <v>1.02727949619293</v>
      </c>
      <c r="D987" s="1">
        <v>0.19322407245636</v>
      </c>
      <c r="E987" s="1">
        <v>8</v>
      </c>
      <c r="F987" s="1">
        <v>6</v>
      </c>
      <c r="G987" s="1">
        <v>2</v>
      </c>
      <c r="H987" s="1">
        <v>4</v>
      </c>
      <c r="I987" s="1">
        <v>0.8</v>
      </c>
      <c r="J987" s="1">
        <v>0.571428571428572</v>
      </c>
      <c r="K987" s="1">
        <v>0.666666666666667</v>
      </c>
      <c r="L987" s="1">
        <v>0.6</v>
      </c>
      <c r="M987" s="1">
        <v>0.2</v>
      </c>
      <c r="N987" s="1">
        <v>0.6</v>
      </c>
    </row>
    <row r="988" s="1" customFormat="1"/>
    <row r="989" s="1" customFormat="1"/>
    <row r="990" s="1" customFormat="1"/>
    <row r="991" s="1" customFormat="1" spans="3:4">
      <c r="C991" s="10" t="s">
        <v>13</v>
      </c>
      <c r="D991" s="1" t="s">
        <v>14</v>
      </c>
    </row>
    <row r="992" s="1" customFormat="1" spans="3:4">
      <c r="C992" s="1" t="s">
        <v>15</v>
      </c>
      <c r="D992" s="1">
        <f>COUNTIF(C2:C987,"&lt;0.42")-COUNTIF(C2:C987,"&lt;0.4")</f>
        <v>2</v>
      </c>
    </row>
    <row r="993" s="1" customFormat="1" spans="3:4">
      <c r="C993" s="1" t="s">
        <v>16</v>
      </c>
      <c r="D993" s="1">
        <f>COUNTIF(C2:C987,"&lt;0.44")-COUNTIF(C2:C987,"&lt;0.42")</f>
        <v>12</v>
      </c>
    </row>
    <row r="994" s="1" customFormat="1" spans="3:4">
      <c r="C994" s="1" t="s">
        <v>17</v>
      </c>
      <c r="D994" s="1">
        <f>COUNTIF(C2:C987,"&lt;0.46")-COUNTIF(C2:C987,"&lt;0.44")</f>
        <v>12</v>
      </c>
    </row>
    <row r="995" s="1" customFormat="1" spans="3:4">
      <c r="C995" s="1" t="s">
        <v>18</v>
      </c>
      <c r="D995" s="1">
        <f>COUNTIF(C2:C987,"&lt;0.48")-COUNTIF(C2:C987,"&lt;0.46")</f>
        <v>8</v>
      </c>
    </row>
    <row r="996" s="1" customFormat="1" spans="3:5">
      <c r="C996" s="1" t="s">
        <v>19</v>
      </c>
      <c r="D996" s="1">
        <f>COUNTIF(C2:C987,"&lt;0.5")-COUNTIF(C2:C987,"&lt;0.48")</f>
        <v>51</v>
      </c>
      <c r="E996" s="1">
        <v>2</v>
      </c>
    </row>
    <row r="997" s="1" customFormat="1" spans="3:5">
      <c r="C997" s="1" t="s">
        <v>20</v>
      </c>
      <c r="D997" s="1">
        <f>COUNTIF(C2:C987,"&lt;0.52")-COUNTIF(C2:C987,"&lt;0.5")</f>
        <v>41</v>
      </c>
      <c r="E997" s="1">
        <v>3</v>
      </c>
    </row>
    <row r="998" s="20" customFormat="1" spans="3:5">
      <c r="C998" s="1" t="s">
        <v>21</v>
      </c>
      <c r="D998" s="20">
        <f>COUNTIF(C2:C987,"&lt;0.54")-COUNTIF(C2:C987,"&lt;0.52")</f>
        <v>26</v>
      </c>
      <c r="E998" s="20">
        <v>4</v>
      </c>
    </row>
    <row r="999" s="21" customFormat="1" spans="3:5">
      <c r="C999" s="1" t="s">
        <v>22</v>
      </c>
      <c r="D999" s="21">
        <f>COUNTIF(C2:C987,"&lt;0.56")-COUNTIF(C2:C987,"&lt;0.54")</f>
        <v>108</v>
      </c>
      <c r="E999" s="21">
        <v>6</v>
      </c>
    </row>
    <row r="1000" s="1" customFormat="1" spans="3:5">
      <c r="C1000" s="1" t="s">
        <v>23</v>
      </c>
      <c r="D1000" s="1">
        <f>COUNTIF(C2:C987,"&lt;0.58")-COUNTIF(C2:C987,"&lt;0.56")</f>
        <v>78</v>
      </c>
      <c r="E1000" s="1">
        <v>7</v>
      </c>
    </row>
    <row r="1001" s="1" customFormat="1" spans="3:5">
      <c r="C1001" s="1" t="s">
        <v>24</v>
      </c>
      <c r="D1001" s="1">
        <f>COUNTIF(C2:C987,"&lt;0.6")-COUNTIF(C2:C987,"&lt;0.58")</f>
        <v>40</v>
      </c>
      <c r="E1001" s="1">
        <v>9</v>
      </c>
    </row>
    <row r="1002" s="1" customFormat="1" spans="3:5">
      <c r="C1002" s="1" t="s">
        <v>25</v>
      </c>
      <c r="D1002" s="1">
        <f>COUNTIF(C2:C987,"&lt;0.62")-COUNTIF(C2:C987,"&lt;0.6")</f>
        <v>108</v>
      </c>
      <c r="E1002" s="1">
        <v>12</v>
      </c>
    </row>
    <row r="1003" s="5" customFormat="1" spans="3:5">
      <c r="C1003" s="1" t="s">
        <v>26</v>
      </c>
      <c r="D1003" s="5">
        <f>COUNTIF(C2:C987,"&lt;0.64")-COUNTIF(C2:C987,"&lt;0.62")</f>
        <v>128</v>
      </c>
      <c r="E1003" s="5">
        <v>14</v>
      </c>
    </row>
    <row r="1004" s="1" customFormat="1" spans="3:5">
      <c r="C1004" s="1" t="s">
        <v>27</v>
      </c>
      <c r="D1004" s="1">
        <f>COUNTIF(C2:C987,"&lt;0.66")-COUNTIF(C2:C987,"&lt;0.64")</f>
        <v>46</v>
      </c>
      <c r="E1004" s="1">
        <v>12</v>
      </c>
    </row>
    <row r="1005" s="1" customFormat="1" spans="3:5">
      <c r="C1005" s="1" t="s">
        <v>28</v>
      </c>
      <c r="D1005" s="1">
        <f>COUNTIF(C2:C987,"&lt;0.68")-COUNTIF(C2:C987,"&lt;0.66")</f>
        <v>62</v>
      </c>
      <c r="E1005" s="1">
        <v>9</v>
      </c>
    </row>
    <row r="1006" s="1" customFormat="1" spans="3:5">
      <c r="C1006" s="1" t="s">
        <v>29</v>
      </c>
      <c r="D1006" s="1">
        <f>COUNTIF(C2:C987,"&lt;0.7")-COUNTIF(C2:C987,"&lt;0.68")</f>
        <v>112</v>
      </c>
      <c r="E1006" s="1">
        <v>7</v>
      </c>
    </row>
    <row r="1007" s="20" customFormat="1" spans="3:5">
      <c r="C1007" s="1" t="s">
        <v>30</v>
      </c>
      <c r="D1007" s="20">
        <f>COUNTIF(C2:C987,"&lt;0.72")-COUNTIF(C2:C987,"&lt;0.7")</f>
        <v>30</v>
      </c>
      <c r="E1007" s="20">
        <v>6</v>
      </c>
    </row>
    <row r="1008" s="1" customFormat="1" spans="3:5">
      <c r="C1008" s="1" t="s">
        <v>31</v>
      </c>
      <c r="D1008" s="1">
        <f>COUNTIF(C2:C987,"&lt;0.74")-COUNTIF(C2:C987,"&lt;0.72")</f>
        <v>24</v>
      </c>
      <c r="E1008" s="1">
        <v>4</v>
      </c>
    </row>
    <row r="1009" s="1" customFormat="1" spans="3:5">
      <c r="C1009" s="1" t="s">
        <v>32</v>
      </c>
      <c r="D1009" s="1">
        <f>COUNTIF(C2:C987,"&lt;0.76")-COUNTIF(C2:C987,"&lt;0.74")</f>
        <v>49</v>
      </c>
      <c r="E1009" s="1">
        <v>3</v>
      </c>
    </row>
    <row r="1010" s="1" customFormat="1" spans="3:5">
      <c r="C1010" s="1" t="s">
        <v>33</v>
      </c>
      <c r="D1010" s="1">
        <f>COUNTIF(C2:C987,"&lt;0.78")-COUNTIF(C2:C987,"&lt;0.76")</f>
        <v>9</v>
      </c>
      <c r="E1010" s="1">
        <v>2</v>
      </c>
    </row>
    <row r="1011" s="6" customFormat="1" spans="3:4">
      <c r="C1011" s="1" t="s">
        <v>34</v>
      </c>
      <c r="D1011" s="6">
        <f>COUNTIF(C2:C987,"&lt;0.8")-COUNTIF(C2:C987,"&lt;0.78")</f>
        <v>9</v>
      </c>
    </row>
    <row r="1012" s="1" customFormat="1" spans="3:4">
      <c r="C1012" s="1" t="s">
        <v>35</v>
      </c>
      <c r="D1012" s="1">
        <f>COUNTIF(C2:C987,"&lt;0.82")-COUNTIF(C2:C987,"&lt;0.8")</f>
        <v>17</v>
      </c>
    </row>
    <row r="1013" s="1" customFormat="1" spans="3:4">
      <c r="C1013" s="1" t="s">
        <v>36</v>
      </c>
      <c r="D1013" s="1">
        <f>COUNTIF(C2:C987,"&lt;0.84")-COUNTIF(C2:C987,"&lt;0.82")</f>
        <v>4</v>
      </c>
    </row>
    <row r="1014" s="1" customFormat="1" spans="3:4">
      <c r="C1014" s="1" t="s">
        <v>37</v>
      </c>
      <c r="D1014" s="1">
        <f>COUNTIF(C2:C987,"&lt;0.86")-COUNTIF(C2:C987,"&lt;0.84")</f>
        <v>3</v>
      </c>
    </row>
    <row r="1015" s="1" customFormat="1" spans="3:4">
      <c r="C1015" s="1" t="s">
        <v>38</v>
      </c>
      <c r="D1015" s="1">
        <f>COUNTIF(C2:C987,"&lt;0.88")-COUNTIF(C2:C987,"&lt;0.86")</f>
        <v>5</v>
      </c>
    </row>
    <row r="1016" s="1" customFormat="1" spans="3:4">
      <c r="C1016" s="1" t="s">
        <v>39</v>
      </c>
      <c r="D1016" s="1">
        <f>COUNTIF(C2:C987,"&lt;0.9")-COUNTIF(C2:C987,"&lt;0.88")</f>
        <v>1</v>
      </c>
    </row>
    <row r="1017" s="1" customFormat="1" spans="3:4">
      <c r="C1017" s="1" t="s">
        <v>40</v>
      </c>
      <c r="D1017" s="1">
        <f>COUNTIF(C2:C987,"&lt;0.92")-COUNTIF(C2:C987,"&lt;0.9")</f>
        <v>0</v>
      </c>
    </row>
    <row r="1018" s="1" customFormat="1" spans="3:4">
      <c r="C1018" s="1" t="s">
        <v>41</v>
      </c>
      <c r="D1018" s="1">
        <f>COUNTIF(C2:C987,"&lt;0.94")-COUNTIF(C2:C987,"&lt;0.92")</f>
        <v>0</v>
      </c>
    </row>
    <row r="1019" s="1" customFormat="1" spans="3:4">
      <c r="C1019" s="1" t="s">
        <v>42</v>
      </c>
      <c r="D1019" s="1">
        <f>COUNTIF(C2:C987,"&lt;0.96")-COUNTIF(C2:C987,"&lt;0.94")</f>
        <v>0</v>
      </c>
    </row>
    <row r="1020" s="1" customFormat="1" spans="3:4">
      <c r="C1020" s="1" t="s">
        <v>43</v>
      </c>
      <c r="D1020" s="1">
        <f>COUNTIF(C2:C987,"&lt;0.98")-COUNTIF(C2:C987,"&lt;0.96")</f>
        <v>0</v>
      </c>
    </row>
    <row r="1021" s="1" customFormat="1" spans="3:4">
      <c r="C1021" s="1" t="s">
        <v>44</v>
      </c>
      <c r="D1021" s="1">
        <f>COUNTIF(C2:C987,"&lt;1")-COUNTIF(C2:C987,"&lt;0.98")</f>
        <v>0</v>
      </c>
    </row>
    <row r="1022" s="1" customFormat="1" spans="3:4">
      <c r="C1022" s="1" t="s">
        <v>45</v>
      </c>
      <c r="D1022" s="1">
        <f>COUNTIF(C2:C987,"&lt;1.02")-COUNTIF(C2:C987,"&lt;1")</f>
        <v>0</v>
      </c>
    </row>
    <row r="1023" s="1" customFormat="1" spans="3:4">
      <c r="C1023" s="1" t="s">
        <v>46</v>
      </c>
      <c r="D1023" s="1">
        <f>COUNTIF(C2:C987,"&lt;1.04")-COUNTIF(C2:C987,"&lt;1.02")</f>
        <v>1</v>
      </c>
    </row>
    <row r="1024" spans="3:3">
      <c r="C1024" s="1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9" workbookViewId="0">
      <selection activeCell="A23" sqref="$A23:$XFD23"/>
    </sheetView>
  </sheetViews>
  <sheetFormatPr defaultColWidth="9" defaultRowHeight="13.5"/>
  <cols>
    <col min="3" max="4" width="17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560</v>
      </c>
      <c r="B2" s="1">
        <v>560</v>
      </c>
      <c r="C2" s="1">
        <v>0.480135202407837</v>
      </c>
      <c r="D2" s="1">
        <v>0.0856159925460815</v>
      </c>
      <c r="E2" s="1">
        <v>8</v>
      </c>
      <c r="F2" s="1">
        <v>7</v>
      </c>
      <c r="G2" s="1">
        <v>2</v>
      </c>
      <c r="H2" s="1">
        <v>3</v>
      </c>
      <c r="I2" s="1">
        <v>0.8</v>
      </c>
      <c r="J2" s="1">
        <v>0.533333333333333</v>
      </c>
      <c r="K2" s="1">
        <v>0.64</v>
      </c>
      <c r="L2" s="1">
        <v>0.7</v>
      </c>
      <c r="M2" s="1">
        <v>0.1</v>
      </c>
      <c r="N2" s="1">
        <v>0.55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1" customFormat="1" spans="1:14">
      <c r="A4" s="7">
        <v>957</v>
      </c>
      <c r="B4" s="1">
        <v>957</v>
      </c>
      <c r="C4" s="1">
        <v>0.501754760742187</v>
      </c>
      <c r="D4" s="1">
        <v>0.11188817024231</v>
      </c>
      <c r="E4" s="1">
        <v>10</v>
      </c>
      <c r="F4" s="1">
        <v>1</v>
      </c>
      <c r="G4" s="1">
        <v>0</v>
      </c>
      <c r="H4" s="1">
        <v>9</v>
      </c>
      <c r="I4" s="1">
        <v>1</v>
      </c>
      <c r="J4" s="1">
        <v>0.909090909090909</v>
      </c>
      <c r="K4" s="1">
        <v>0.952380952380952</v>
      </c>
      <c r="L4" s="1">
        <v>0.1</v>
      </c>
      <c r="M4" s="1">
        <v>0.9</v>
      </c>
      <c r="N4" s="1">
        <v>0.95</v>
      </c>
    </row>
    <row r="5" s="3" customFormat="1" spans="1:14">
      <c r="A5" s="9">
        <v>967</v>
      </c>
      <c r="B5" s="3">
        <v>967</v>
      </c>
      <c r="C5" s="3">
        <v>0.505633950233459</v>
      </c>
      <c r="D5" s="3">
        <v>0.134837865829468</v>
      </c>
      <c r="E5" s="3">
        <v>10</v>
      </c>
      <c r="F5" s="3">
        <v>4</v>
      </c>
      <c r="G5" s="3">
        <v>0</v>
      </c>
      <c r="H5" s="3">
        <v>6</v>
      </c>
      <c r="I5" s="3">
        <v>1</v>
      </c>
      <c r="J5" s="3">
        <v>0.714285714285714</v>
      </c>
      <c r="K5" s="3">
        <v>0.833333333333333</v>
      </c>
      <c r="L5" s="3">
        <v>0.4</v>
      </c>
      <c r="M5" s="3">
        <v>0.6</v>
      </c>
      <c r="N5" s="3">
        <v>0.8</v>
      </c>
    </row>
    <row r="6" s="1" customFormat="1" spans="1:14">
      <c r="A6" s="7">
        <v>971</v>
      </c>
      <c r="B6" s="1">
        <v>971</v>
      </c>
      <c r="C6" s="1">
        <v>0.52179229259491</v>
      </c>
      <c r="D6" s="1">
        <v>0.0986318588256836</v>
      </c>
      <c r="E6" s="1">
        <v>9</v>
      </c>
      <c r="F6" s="1">
        <v>6</v>
      </c>
      <c r="G6" s="1">
        <v>1</v>
      </c>
      <c r="H6" s="1">
        <v>4</v>
      </c>
      <c r="I6" s="1">
        <v>0.9</v>
      </c>
      <c r="J6" s="1">
        <v>0.6</v>
      </c>
      <c r="K6" s="1">
        <v>0.72</v>
      </c>
      <c r="L6" s="1">
        <v>0.6</v>
      </c>
      <c r="M6" s="1">
        <v>0.3</v>
      </c>
      <c r="N6" s="1">
        <v>0.65</v>
      </c>
    </row>
    <row r="7" s="1" customFormat="1" spans="1:14">
      <c r="A7" s="7">
        <v>703</v>
      </c>
      <c r="B7" s="1">
        <v>703</v>
      </c>
      <c r="C7" s="1">
        <v>0.525601744651794</v>
      </c>
      <c r="D7" s="1">
        <v>0.133638381958008</v>
      </c>
      <c r="E7" s="1">
        <v>7</v>
      </c>
      <c r="F7" s="1">
        <v>4</v>
      </c>
      <c r="G7" s="1">
        <v>3</v>
      </c>
      <c r="H7" s="1">
        <v>6</v>
      </c>
      <c r="I7" s="1">
        <v>0.7</v>
      </c>
      <c r="J7" s="1">
        <v>0.636363636363636</v>
      </c>
      <c r="K7" s="1">
        <v>0.666666666666667</v>
      </c>
      <c r="L7" s="1">
        <v>0.4</v>
      </c>
      <c r="M7" s="1">
        <v>0.3</v>
      </c>
      <c r="N7" s="1">
        <v>0.65</v>
      </c>
    </row>
    <row r="8" s="1" customFormat="1" spans="1:14">
      <c r="A8" s="7">
        <v>137</v>
      </c>
      <c r="B8" s="1">
        <v>137</v>
      </c>
      <c r="C8" s="1">
        <v>0.525725841522217</v>
      </c>
      <c r="D8" s="1">
        <v>0.184110879898071</v>
      </c>
      <c r="E8" s="1">
        <v>7</v>
      </c>
      <c r="F8" s="1">
        <v>5</v>
      </c>
      <c r="G8" s="1">
        <v>3</v>
      </c>
      <c r="H8" s="1">
        <v>5</v>
      </c>
      <c r="I8" s="1">
        <v>0.7</v>
      </c>
      <c r="J8" s="1">
        <v>0.583333333333333</v>
      </c>
      <c r="K8" s="1">
        <v>0.636363636363636</v>
      </c>
      <c r="L8" s="1">
        <v>0.5</v>
      </c>
      <c r="M8" s="1">
        <v>0.2</v>
      </c>
      <c r="N8" s="1">
        <v>0.6</v>
      </c>
    </row>
    <row r="9" s="3" customFormat="1" spans="1:14">
      <c r="A9" s="9">
        <v>898</v>
      </c>
      <c r="B9" s="3">
        <v>898</v>
      </c>
      <c r="C9" s="3">
        <v>0.520534038543701</v>
      </c>
      <c r="D9" s="3">
        <v>0.0267471075057983</v>
      </c>
      <c r="E9" s="3">
        <v>7</v>
      </c>
      <c r="F9" s="3">
        <v>3</v>
      </c>
      <c r="G9" s="3">
        <v>3</v>
      </c>
      <c r="H9" s="3">
        <v>7</v>
      </c>
      <c r="I9" s="3">
        <v>0.7</v>
      </c>
      <c r="J9" s="3">
        <v>0.7</v>
      </c>
      <c r="K9" s="3">
        <v>0.7</v>
      </c>
      <c r="L9" s="3">
        <v>0.3</v>
      </c>
      <c r="M9" s="3">
        <v>0.4</v>
      </c>
      <c r="N9" s="3">
        <v>0.7</v>
      </c>
    </row>
    <row r="10" s="1" customFormat="1" spans="1:14">
      <c r="A10" s="7">
        <v>165</v>
      </c>
      <c r="B10" s="1">
        <v>165</v>
      </c>
      <c r="C10" s="1">
        <v>0.540544867515564</v>
      </c>
      <c r="D10" s="1">
        <v>0.12562894821167</v>
      </c>
      <c r="E10" s="1">
        <v>7</v>
      </c>
      <c r="F10" s="1">
        <v>4</v>
      </c>
      <c r="G10" s="1">
        <v>3</v>
      </c>
      <c r="H10" s="1">
        <v>6</v>
      </c>
      <c r="I10" s="1">
        <v>0.7</v>
      </c>
      <c r="J10" s="1">
        <v>0.636363636363636</v>
      </c>
      <c r="K10" s="1">
        <v>0.666666666666667</v>
      </c>
      <c r="L10" s="1">
        <v>0.4</v>
      </c>
      <c r="M10" s="1">
        <v>0.3</v>
      </c>
      <c r="N10" s="1">
        <v>0.65</v>
      </c>
    </row>
    <row r="11" s="1" customFormat="1" spans="1:14">
      <c r="A11" s="7">
        <v>356</v>
      </c>
      <c r="B11" s="1">
        <v>356</v>
      </c>
      <c r="C11" s="1">
        <v>0.542625546455383</v>
      </c>
      <c r="D11" s="1">
        <v>0.0799902677536011</v>
      </c>
      <c r="E11" s="1">
        <v>10</v>
      </c>
      <c r="F11" s="1">
        <v>7</v>
      </c>
      <c r="G11" s="1">
        <v>0</v>
      </c>
      <c r="H11" s="1">
        <v>3</v>
      </c>
      <c r="I11" s="1">
        <v>1</v>
      </c>
      <c r="J11" s="1">
        <v>0.588235294117647</v>
      </c>
      <c r="K11" s="1">
        <v>0.740740740740741</v>
      </c>
      <c r="L11" s="1">
        <v>0.7</v>
      </c>
      <c r="M11" s="1">
        <v>0.3</v>
      </c>
      <c r="N11" s="1">
        <v>0.65</v>
      </c>
    </row>
    <row r="12" s="1" customFormat="1" spans="1:14">
      <c r="A12" s="7">
        <v>180</v>
      </c>
      <c r="B12" s="1">
        <v>180</v>
      </c>
      <c r="C12" s="1">
        <v>0.541766285896301</v>
      </c>
      <c r="D12" s="1">
        <v>0.149829506874085</v>
      </c>
      <c r="E12" s="1">
        <v>8</v>
      </c>
      <c r="F12" s="1">
        <v>6</v>
      </c>
      <c r="G12" s="1">
        <v>2</v>
      </c>
      <c r="H12" s="1">
        <v>4</v>
      </c>
      <c r="I12" s="1">
        <v>0.8</v>
      </c>
      <c r="J12" s="1">
        <v>0.571428571428572</v>
      </c>
      <c r="K12" s="1">
        <v>0.666666666666667</v>
      </c>
      <c r="L12" s="1">
        <v>0.6</v>
      </c>
      <c r="M12" s="1">
        <v>0.2</v>
      </c>
      <c r="N12" s="1">
        <v>0.6</v>
      </c>
    </row>
    <row r="13" s="1" customFormat="1" spans="1:14">
      <c r="A13" s="7">
        <v>257</v>
      </c>
      <c r="B13" s="1">
        <v>257</v>
      </c>
      <c r="C13" s="1">
        <v>0.542999148368835</v>
      </c>
      <c r="D13" s="1">
        <v>0.079084038734436</v>
      </c>
      <c r="E13" s="1">
        <v>8</v>
      </c>
      <c r="F13" s="1">
        <v>3</v>
      </c>
      <c r="G13" s="1">
        <v>2</v>
      </c>
      <c r="H13" s="1">
        <v>7</v>
      </c>
      <c r="I13" s="1">
        <v>0.8</v>
      </c>
      <c r="J13" s="1">
        <v>0.727272727272727</v>
      </c>
      <c r="K13" s="1">
        <v>0.761904761904762</v>
      </c>
      <c r="L13" s="1">
        <v>0.3</v>
      </c>
      <c r="M13" s="1">
        <v>0.5</v>
      </c>
      <c r="N13" s="1">
        <v>0.75</v>
      </c>
    </row>
    <row r="14" s="1" customFormat="1" spans="1:14">
      <c r="A14" s="7">
        <v>360</v>
      </c>
      <c r="B14" s="1">
        <v>360</v>
      </c>
      <c r="C14" s="1">
        <v>0.540149927139282</v>
      </c>
      <c r="D14" s="1">
        <v>0.0895251035690308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3" customFormat="1" spans="1:14">
      <c r="A15" s="9">
        <v>213</v>
      </c>
      <c r="B15" s="3">
        <v>213</v>
      </c>
      <c r="C15" s="3">
        <v>0.540220141410828</v>
      </c>
      <c r="D15" s="3">
        <v>0.181421518325806</v>
      </c>
      <c r="E15" s="3">
        <v>8</v>
      </c>
      <c r="F15" s="3">
        <v>6</v>
      </c>
      <c r="G15" s="3">
        <v>2</v>
      </c>
      <c r="H15" s="3">
        <v>4</v>
      </c>
      <c r="I15" s="3">
        <v>0.8</v>
      </c>
      <c r="J15" s="3">
        <v>0.571428571428572</v>
      </c>
      <c r="K15" s="3">
        <v>0.666666666666667</v>
      </c>
      <c r="L15" s="3">
        <v>0.6</v>
      </c>
      <c r="M15" s="3">
        <v>0.2</v>
      </c>
      <c r="N15" s="3">
        <v>0.6</v>
      </c>
    </row>
    <row r="16" s="1" customFormat="1" spans="1:14">
      <c r="A16" s="7">
        <v>125</v>
      </c>
      <c r="B16" s="1">
        <v>125</v>
      </c>
      <c r="C16" s="1">
        <v>0.560636758804321</v>
      </c>
      <c r="D16" s="1">
        <v>0.118411660194397</v>
      </c>
      <c r="E16" s="1">
        <v>7</v>
      </c>
      <c r="F16" s="1">
        <v>6</v>
      </c>
      <c r="G16" s="1">
        <v>3</v>
      </c>
      <c r="H16" s="1">
        <v>4</v>
      </c>
      <c r="I16" s="1">
        <v>0.7</v>
      </c>
      <c r="J16" s="1">
        <v>0.538461538461539</v>
      </c>
      <c r="K16" s="1">
        <v>0.608695652173913</v>
      </c>
      <c r="L16" s="1">
        <v>0.6</v>
      </c>
      <c r="M16" s="1">
        <v>0.1</v>
      </c>
      <c r="N16" s="1">
        <v>0.55</v>
      </c>
    </row>
    <row r="17" s="1" customFormat="1" spans="1:14">
      <c r="A17" s="7">
        <v>867</v>
      </c>
      <c r="B17" s="1">
        <v>867</v>
      </c>
      <c r="C17" s="1">
        <v>0.561114549636841</v>
      </c>
      <c r="D17" s="1">
        <v>0.101944804191589</v>
      </c>
      <c r="E17" s="1">
        <v>8</v>
      </c>
      <c r="F17" s="1">
        <v>4</v>
      </c>
      <c r="G17" s="1">
        <v>2</v>
      </c>
      <c r="H17" s="1">
        <v>6</v>
      </c>
      <c r="I17" s="1">
        <v>0.8</v>
      </c>
      <c r="J17" s="1">
        <v>0.666666666666667</v>
      </c>
      <c r="K17" s="1">
        <v>0.727272727272727</v>
      </c>
      <c r="L17" s="1">
        <v>0.4</v>
      </c>
      <c r="M17" s="1">
        <v>0.4</v>
      </c>
      <c r="N17" s="1">
        <v>0.7</v>
      </c>
    </row>
    <row r="18" s="1" customFormat="1" spans="1:14">
      <c r="A18" s="7">
        <v>544</v>
      </c>
      <c r="B18" s="1">
        <v>544</v>
      </c>
      <c r="C18" s="1">
        <v>0.56170654296875</v>
      </c>
      <c r="D18" s="1">
        <v>0.10379946231842</v>
      </c>
      <c r="E18" s="1">
        <v>7</v>
      </c>
      <c r="F18" s="1">
        <v>6</v>
      </c>
      <c r="G18" s="1">
        <v>3</v>
      </c>
      <c r="H18" s="1">
        <v>4</v>
      </c>
      <c r="I18" s="1">
        <v>0.7</v>
      </c>
      <c r="J18" s="1">
        <v>0.538461538461539</v>
      </c>
      <c r="K18" s="1">
        <v>0.608695652173913</v>
      </c>
      <c r="L18" s="1">
        <v>0.6</v>
      </c>
      <c r="M18" s="1">
        <v>0.1</v>
      </c>
      <c r="N18" s="1">
        <v>0.55</v>
      </c>
    </row>
    <row r="19" s="1" customFormat="1" spans="1:14">
      <c r="A19" s="7">
        <v>818</v>
      </c>
      <c r="B19" s="1">
        <v>818</v>
      </c>
      <c r="C19" s="1">
        <v>0.561458468437195</v>
      </c>
      <c r="D19" s="1">
        <v>0.124785542488098</v>
      </c>
      <c r="E19" s="1">
        <v>8</v>
      </c>
      <c r="F19" s="1">
        <v>6</v>
      </c>
      <c r="G19" s="1">
        <v>2</v>
      </c>
      <c r="H19" s="1">
        <v>4</v>
      </c>
      <c r="I19" s="1">
        <v>0.8</v>
      </c>
      <c r="J19" s="1">
        <v>0.571428571428572</v>
      </c>
      <c r="K19" s="1">
        <v>0.666666666666667</v>
      </c>
      <c r="L19" s="1">
        <v>0.6</v>
      </c>
      <c r="M19" s="1">
        <v>0.2</v>
      </c>
      <c r="N19" s="1">
        <v>0.6</v>
      </c>
    </row>
    <row r="20" s="1" customFormat="1" spans="1:14">
      <c r="A20" s="7">
        <v>672</v>
      </c>
      <c r="B20" s="1">
        <v>672</v>
      </c>
      <c r="C20" s="1">
        <v>0.560165882110596</v>
      </c>
      <c r="D20" s="1">
        <v>0.0761356353759766</v>
      </c>
      <c r="E20" s="1">
        <v>9</v>
      </c>
      <c r="F20" s="1">
        <v>2</v>
      </c>
      <c r="G20" s="1">
        <v>1</v>
      </c>
      <c r="H20" s="1">
        <v>8</v>
      </c>
      <c r="I20" s="1">
        <v>0.9</v>
      </c>
      <c r="J20" s="1">
        <v>0.818181818181818</v>
      </c>
      <c r="K20" s="1">
        <v>0.857142857142857</v>
      </c>
      <c r="L20" s="1">
        <v>0.2</v>
      </c>
      <c r="M20" s="1">
        <v>0.7</v>
      </c>
      <c r="N20" s="1">
        <v>0.85</v>
      </c>
    </row>
    <row r="21" s="1" customFormat="1" spans="1:14">
      <c r="A21" s="7">
        <v>300</v>
      </c>
      <c r="B21" s="1">
        <v>300</v>
      </c>
      <c r="C21" s="1">
        <v>0.560271143913269</v>
      </c>
      <c r="D21" s="1">
        <v>0.151661396026611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3" customFormat="1" spans="1:14">
      <c r="A22" s="9">
        <v>385</v>
      </c>
      <c r="B22" s="3">
        <v>385</v>
      </c>
      <c r="C22" s="3">
        <v>0.560110569000244</v>
      </c>
      <c r="D22" s="3">
        <v>0.0777961015701294</v>
      </c>
      <c r="E22" s="3">
        <v>9</v>
      </c>
      <c r="F22" s="3">
        <v>3</v>
      </c>
      <c r="G22" s="3">
        <v>1</v>
      </c>
      <c r="H22" s="3">
        <v>7</v>
      </c>
      <c r="I22" s="3">
        <v>0.9</v>
      </c>
      <c r="J22" s="3">
        <v>0.75</v>
      </c>
      <c r="K22" s="3">
        <v>0.818181818181818</v>
      </c>
      <c r="L22" s="3">
        <v>0.3</v>
      </c>
      <c r="M22" s="3">
        <v>0.6</v>
      </c>
      <c r="N22" s="3">
        <v>0.8</v>
      </c>
    </row>
    <row r="23" s="1" customFormat="1" spans="1:14">
      <c r="A23" s="7">
        <v>884</v>
      </c>
      <c r="B23" s="1">
        <v>884</v>
      </c>
      <c r="C23" s="1">
        <v>0.580617666244507</v>
      </c>
      <c r="D23" s="1">
        <v>0.103671789169311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938</v>
      </c>
      <c r="B24" s="1">
        <v>938</v>
      </c>
      <c r="C24" s="1">
        <v>0.580702304840088</v>
      </c>
      <c r="D24" s="1">
        <v>0.107056975364685</v>
      </c>
      <c r="E24" s="1">
        <v>9</v>
      </c>
      <c r="F24" s="1">
        <v>6</v>
      </c>
      <c r="G24" s="1">
        <v>1</v>
      </c>
      <c r="H24" s="1">
        <v>4</v>
      </c>
      <c r="I24" s="1">
        <v>0.9</v>
      </c>
      <c r="J24" s="1">
        <v>0.6</v>
      </c>
      <c r="K24" s="1">
        <v>0.72</v>
      </c>
      <c r="L24" s="1">
        <v>0.6</v>
      </c>
      <c r="M24" s="1">
        <v>0.3</v>
      </c>
      <c r="N24" s="1">
        <v>0.65</v>
      </c>
    </row>
    <row r="25" s="1" customFormat="1" spans="1:14">
      <c r="A25" s="7">
        <v>277</v>
      </c>
      <c r="B25" s="1">
        <v>277</v>
      </c>
      <c r="C25" s="1">
        <v>0.582349896430969</v>
      </c>
      <c r="D25" s="1">
        <v>0.0517892837524414</v>
      </c>
      <c r="E25" s="1">
        <v>8</v>
      </c>
      <c r="F25" s="1">
        <v>5</v>
      </c>
      <c r="G25" s="1">
        <v>2</v>
      </c>
      <c r="H25" s="1">
        <v>5</v>
      </c>
      <c r="I25" s="1">
        <v>0.8</v>
      </c>
      <c r="J25" s="1">
        <v>0.615384615384615</v>
      </c>
      <c r="K25" s="1">
        <v>0.695652173913043</v>
      </c>
      <c r="L25" s="1">
        <v>0.5</v>
      </c>
      <c r="M25" s="1">
        <v>0.3</v>
      </c>
      <c r="N25" s="1">
        <v>0.65</v>
      </c>
    </row>
    <row r="26" s="1" customFormat="1" spans="1:14">
      <c r="A26" s="7">
        <v>769</v>
      </c>
      <c r="B26" s="1">
        <v>769</v>
      </c>
      <c r="C26" s="1">
        <v>0.583063125610352</v>
      </c>
      <c r="D26" s="1">
        <v>0.129210829734802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640</v>
      </c>
      <c r="B27" s="1">
        <v>640</v>
      </c>
      <c r="C27" s="1">
        <v>0.583518981933594</v>
      </c>
      <c r="D27" s="1">
        <v>0.0459827184677124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59</v>
      </c>
      <c r="B28" s="1">
        <v>59</v>
      </c>
      <c r="C28" s="1">
        <v>0.583963990211487</v>
      </c>
      <c r="D28" s="1">
        <v>0.110245108604431</v>
      </c>
      <c r="E28" s="1">
        <v>10</v>
      </c>
      <c r="F28" s="1">
        <v>8</v>
      </c>
      <c r="G28" s="1">
        <v>0</v>
      </c>
      <c r="H28" s="1">
        <v>2</v>
      </c>
      <c r="I28" s="1">
        <v>1</v>
      </c>
      <c r="J28" s="1">
        <v>0.555555555555556</v>
      </c>
      <c r="K28" s="1">
        <v>0.714285714285714</v>
      </c>
      <c r="L28" s="1">
        <v>0.8</v>
      </c>
      <c r="M28" s="1">
        <v>0.2</v>
      </c>
      <c r="N28" s="1">
        <v>0.6</v>
      </c>
    </row>
    <row r="29" s="1" customFormat="1" spans="1:14">
      <c r="A29" s="7">
        <v>788</v>
      </c>
      <c r="B29" s="1">
        <v>788</v>
      </c>
      <c r="C29" s="1">
        <v>0.585186362266541</v>
      </c>
      <c r="D29" s="1">
        <v>0.0972005128860474</v>
      </c>
      <c r="E29" s="1">
        <v>8</v>
      </c>
      <c r="F29" s="1">
        <v>4</v>
      </c>
      <c r="G29" s="1">
        <v>2</v>
      </c>
      <c r="H29" s="1">
        <v>6</v>
      </c>
      <c r="I29" s="1">
        <v>0.8</v>
      </c>
      <c r="J29" s="1">
        <v>0.666666666666667</v>
      </c>
      <c r="K29" s="1">
        <v>0.727272727272727</v>
      </c>
      <c r="L29" s="1">
        <v>0.4</v>
      </c>
      <c r="M29" s="1">
        <v>0.4</v>
      </c>
      <c r="N29" s="1">
        <v>0.7</v>
      </c>
    </row>
    <row r="30" s="1" customFormat="1" spans="1:14">
      <c r="A30" s="7">
        <v>536</v>
      </c>
      <c r="B30" s="1">
        <v>536</v>
      </c>
      <c r="C30" s="1">
        <v>0.585767984390259</v>
      </c>
      <c r="D30" s="1">
        <v>0.130775928497315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3" customFormat="1" spans="1:14">
      <c r="A31" s="9">
        <v>271</v>
      </c>
      <c r="B31" s="3">
        <v>271</v>
      </c>
      <c r="C31" s="3">
        <v>0.586729526519775</v>
      </c>
      <c r="D31" s="3">
        <v>0.0930256843566895</v>
      </c>
      <c r="E31" s="3">
        <v>9</v>
      </c>
      <c r="F31" s="3">
        <v>5</v>
      </c>
      <c r="G31" s="3">
        <v>1</v>
      </c>
      <c r="H31" s="3">
        <v>5</v>
      </c>
      <c r="I31" s="3">
        <v>0.9</v>
      </c>
      <c r="J31" s="3">
        <v>0.642857142857143</v>
      </c>
      <c r="K31" s="3">
        <v>0.75</v>
      </c>
      <c r="L31" s="3">
        <v>0.5</v>
      </c>
      <c r="M31" s="3">
        <v>0.4</v>
      </c>
      <c r="N31" s="3">
        <v>0.7</v>
      </c>
    </row>
    <row r="32" s="1" customFormat="1" spans="1:14">
      <c r="A32" s="7">
        <v>713</v>
      </c>
      <c r="B32" s="1">
        <v>713</v>
      </c>
      <c r="C32" s="1">
        <v>0.605662107467651</v>
      </c>
      <c r="D32" s="1">
        <v>0.119680404663086</v>
      </c>
      <c r="E32" s="1">
        <v>10</v>
      </c>
      <c r="F32" s="1">
        <v>4</v>
      </c>
      <c r="G32" s="1">
        <v>0</v>
      </c>
      <c r="H32" s="1">
        <v>6</v>
      </c>
      <c r="I32" s="1">
        <v>1</v>
      </c>
      <c r="J32" s="1">
        <v>0.714285714285714</v>
      </c>
      <c r="K32" s="1">
        <v>0.833333333333333</v>
      </c>
      <c r="L32" s="1">
        <v>0.4</v>
      </c>
      <c r="M32" s="1">
        <v>0.6</v>
      </c>
      <c r="N32" s="1">
        <v>0.8</v>
      </c>
    </row>
    <row r="33" s="1" customFormat="1" spans="1:14">
      <c r="A33" s="7">
        <v>737</v>
      </c>
      <c r="B33" s="1">
        <v>737</v>
      </c>
      <c r="C33" s="1">
        <v>0.606427550315857</v>
      </c>
      <c r="D33" s="1">
        <v>0.127275466918945</v>
      </c>
      <c r="E33" s="1">
        <v>9</v>
      </c>
      <c r="F33" s="1">
        <v>6</v>
      </c>
      <c r="G33" s="1">
        <v>1</v>
      </c>
      <c r="H33" s="1">
        <v>4</v>
      </c>
      <c r="I33" s="1">
        <v>0.9</v>
      </c>
      <c r="J33" s="1">
        <v>0.6</v>
      </c>
      <c r="K33" s="1">
        <v>0.72</v>
      </c>
      <c r="L33" s="1">
        <v>0.6</v>
      </c>
      <c r="M33" s="1">
        <v>0.3</v>
      </c>
      <c r="N33" s="1">
        <v>0.65</v>
      </c>
    </row>
    <row r="34" s="1" customFormat="1" spans="1:14">
      <c r="A34" s="7">
        <v>273</v>
      </c>
      <c r="B34" s="1">
        <v>273</v>
      </c>
      <c r="C34" s="1">
        <v>0.605259418487549</v>
      </c>
      <c r="D34" s="1">
        <v>0.168003916740418</v>
      </c>
      <c r="E34" s="1">
        <v>7</v>
      </c>
      <c r="F34" s="1">
        <v>2</v>
      </c>
      <c r="G34" s="1">
        <v>3</v>
      </c>
      <c r="H34" s="1">
        <v>8</v>
      </c>
      <c r="I34" s="1">
        <v>0.7</v>
      </c>
      <c r="J34" s="1">
        <v>0.777777777777778</v>
      </c>
      <c r="K34" s="1">
        <v>0.736842105263158</v>
      </c>
      <c r="L34" s="1">
        <v>0.2</v>
      </c>
      <c r="M34" s="1">
        <v>0.5</v>
      </c>
      <c r="N34" s="1">
        <v>0.75</v>
      </c>
    </row>
    <row r="35" s="1" customFormat="1" spans="1:14">
      <c r="A35" s="7">
        <v>58</v>
      </c>
      <c r="B35" s="1">
        <v>58</v>
      </c>
      <c r="C35" s="1">
        <v>0.605638980865479</v>
      </c>
      <c r="D35" s="1">
        <v>0.0989300012588501</v>
      </c>
      <c r="E35" s="1">
        <v>7</v>
      </c>
      <c r="F35" s="1">
        <v>3</v>
      </c>
      <c r="G35" s="1">
        <v>3</v>
      </c>
      <c r="H35" s="1">
        <v>7</v>
      </c>
      <c r="I35" s="1">
        <v>0.7</v>
      </c>
      <c r="J35" s="1">
        <v>0.7</v>
      </c>
      <c r="K35" s="1">
        <v>0.7</v>
      </c>
      <c r="L35" s="1">
        <v>0.3</v>
      </c>
      <c r="M35" s="1">
        <v>0.4</v>
      </c>
      <c r="N35" s="1">
        <v>0.7</v>
      </c>
    </row>
    <row r="36" s="1" customFormat="1" spans="1:14">
      <c r="A36" s="7">
        <v>262</v>
      </c>
      <c r="B36" s="1">
        <v>262</v>
      </c>
      <c r="C36" s="1">
        <v>0.603102564811707</v>
      </c>
      <c r="D36" s="1">
        <v>0.146786212921143</v>
      </c>
      <c r="E36" s="1">
        <v>9</v>
      </c>
      <c r="F36" s="1">
        <v>4</v>
      </c>
      <c r="G36" s="1">
        <v>1</v>
      </c>
      <c r="H36" s="1">
        <v>6</v>
      </c>
      <c r="I36" s="1">
        <v>0.9</v>
      </c>
      <c r="J36" s="1">
        <v>0.692307692307692</v>
      </c>
      <c r="K36" s="1">
        <v>0.782608695652174</v>
      </c>
      <c r="L36" s="1">
        <v>0.4</v>
      </c>
      <c r="M36" s="1">
        <v>0.5</v>
      </c>
      <c r="N36" s="1">
        <v>0.75</v>
      </c>
    </row>
    <row r="37" s="1" customFormat="1" spans="1:14">
      <c r="A37" s="7">
        <v>630</v>
      </c>
      <c r="B37" s="1">
        <v>630</v>
      </c>
      <c r="C37" s="1">
        <v>0.605119585990906</v>
      </c>
      <c r="D37" s="1">
        <v>0.0453847646713257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389</v>
      </c>
      <c r="B38" s="1">
        <v>389</v>
      </c>
      <c r="C38" s="1">
        <v>0.603476166725159</v>
      </c>
      <c r="D38" s="1">
        <v>0.128153085708618</v>
      </c>
      <c r="E38" s="1">
        <v>8</v>
      </c>
      <c r="F38" s="1">
        <v>3</v>
      </c>
      <c r="G38" s="1">
        <v>2</v>
      </c>
      <c r="H38" s="1">
        <v>7</v>
      </c>
      <c r="I38" s="1">
        <v>0.8</v>
      </c>
      <c r="J38" s="1">
        <v>0.727272727272727</v>
      </c>
      <c r="K38" s="1">
        <v>0.761904761904762</v>
      </c>
      <c r="L38" s="1">
        <v>0.3</v>
      </c>
      <c r="M38" s="1">
        <v>0.5</v>
      </c>
      <c r="N38" s="1">
        <v>0.75</v>
      </c>
    </row>
    <row r="39" s="1" customFormat="1" spans="1:14">
      <c r="A39" s="7">
        <v>262</v>
      </c>
      <c r="B39" s="1">
        <v>262</v>
      </c>
      <c r="C39" s="1">
        <v>0.603102564811707</v>
      </c>
      <c r="D39" s="1">
        <v>0.146786212921143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599</v>
      </c>
      <c r="B40" s="1">
        <v>599</v>
      </c>
      <c r="C40" s="1">
        <v>0.601256370544434</v>
      </c>
      <c r="D40" s="1">
        <v>0.134008526802063</v>
      </c>
      <c r="E40" s="1">
        <v>7</v>
      </c>
      <c r="F40" s="1">
        <v>6</v>
      </c>
      <c r="G40" s="1">
        <v>3</v>
      </c>
      <c r="H40" s="1">
        <v>4</v>
      </c>
      <c r="I40" s="1">
        <v>0.7</v>
      </c>
      <c r="J40" s="1">
        <v>0.538461538461539</v>
      </c>
      <c r="K40" s="1">
        <v>0.608695652173913</v>
      </c>
      <c r="L40" s="1">
        <v>0.6</v>
      </c>
      <c r="M40" s="1">
        <v>0.1</v>
      </c>
      <c r="N40" s="1">
        <v>0.55</v>
      </c>
    </row>
    <row r="41" s="1" customFormat="1" spans="1:14">
      <c r="A41" s="7">
        <v>499</v>
      </c>
      <c r="B41" s="1">
        <v>499</v>
      </c>
      <c r="C41" s="1">
        <v>0.601435661315918</v>
      </c>
      <c r="D41" s="1">
        <v>0.0984448194503784</v>
      </c>
      <c r="E41" s="1">
        <v>9</v>
      </c>
      <c r="F41" s="1">
        <v>7</v>
      </c>
      <c r="G41" s="1">
        <v>1</v>
      </c>
      <c r="H41" s="1">
        <v>3</v>
      </c>
      <c r="I41" s="1">
        <v>0.9</v>
      </c>
      <c r="J41" s="1">
        <v>0.5625</v>
      </c>
      <c r="K41" s="1">
        <v>0.692307692307692</v>
      </c>
      <c r="L41" s="1">
        <v>0.7</v>
      </c>
      <c r="M41" s="1">
        <v>0.2</v>
      </c>
      <c r="N41" s="1">
        <v>0.6</v>
      </c>
    </row>
    <row r="42" s="1" customFormat="1" spans="1:14">
      <c r="A42" s="7">
        <v>871</v>
      </c>
      <c r="B42" s="1">
        <v>871</v>
      </c>
      <c r="C42" s="1">
        <v>0.600039958953857</v>
      </c>
      <c r="D42" s="1">
        <v>0.160753011703491</v>
      </c>
      <c r="E42" s="1">
        <v>7</v>
      </c>
      <c r="F42" s="1">
        <v>5</v>
      </c>
      <c r="G42" s="1">
        <v>3</v>
      </c>
      <c r="H42" s="1">
        <v>5</v>
      </c>
      <c r="I42" s="1">
        <v>0.7</v>
      </c>
      <c r="J42" s="1">
        <v>0.583333333333333</v>
      </c>
      <c r="K42" s="1">
        <v>0.636363636363636</v>
      </c>
      <c r="L42" s="1">
        <v>0.5</v>
      </c>
      <c r="M42" s="1">
        <v>0.2</v>
      </c>
      <c r="N42" s="1">
        <v>0.6</v>
      </c>
    </row>
    <row r="43" s="3" customFormat="1" spans="1:14">
      <c r="A43" s="9">
        <v>292</v>
      </c>
      <c r="B43" s="3">
        <v>292</v>
      </c>
      <c r="C43" s="3">
        <v>0.600660681724548</v>
      </c>
      <c r="D43" s="3">
        <v>0.0902086496353149</v>
      </c>
      <c r="E43" s="3">
        <v>8</v>
      </c>
      <c r="F43" s="3">
        <v>8</v>
      </c>
      <c r="G43" s="3">
        <v>2</v>
      </c>
      <c r="H43" s="3">
        <v>2</v>
      </c>
      <c r="I43" s="3">
        <v>0.8</v>
      </c>
      <c r="J43" s="3">
        <v>0.5</v>
      </c>
      <c r="K43" s="3">
        <v>0.615384615384615</v>
      </c>
      <c r="L43" s="3">
        <v>0.8</v>
      </c>
      <c r="M43" s="3">
        <v>0</v>
      </c>
      <c r="N43" s="3">
        <v>0.5</v>
      </c>
    </row>
    <row r="44" s="1" customFormat="1" spans="1:14">
      <c r="A44" s="7">
        <v>419</v>
      </c>
      <c r="B44" s="1">
        <v>419</v>
      </c>
      <c r="C44" s="1">
        <v>0.620062708854675</v>
      </c>
      <c r="D44" s="1">
        <v>0.135434985160828</v>
      </c>
      <c r="E44" s="1">
        <v>9</v>
      </c>
      <c r="F44" s="1">
        <v>4</v>
      </c>
      <c r="G44" s="1">
        <v>1</v>
      </c>
      <c r="H44" s="1">
        <v>6</v>
      </c>
      <c r="I44" s="1">
        <v>0.9</v>
      </c>
      <c r="J44" s="1">
        <v>0.692307692307692</v>
      </c>
      <c r="K44" s="1">
        <v>0.782608695652174</v>
      </c>
      <c r="L44" s="1">
        <v>0.4</v>
      </c>
      <c r="M44" s="1">
        <v>0.5</v>
      </c>
      <c r="N44" s="1">
        <v>0.75</v>
      </c>
    </row>
    <row r="45" s="1" customFormat="1" spans="1:14">
      <c r="A45" s="7">
        <v>933</v>
      </c>
      <c r="B45" s="1">
        <v>933</v>
      </c>
      <c r="C45" s="1">
        <v>0.620158910751343</v>
      </c>
      <c r="D45" s="1">
        <v>0.132879495620728</v>
      </c>
      <c r="E45" s="1">
        <v>9</v>
      </c>
      <c r="F45" s="1">
        <v>5</v>
      </c>
      <c r="G45" s="1">
        <v>1</v>
      </c>
      <c r="H45" s="1">
        <v>5</v>
      </c>
      <c r="I45" s="1">
        <v>0.9</v>
      </c>
      <c r="J45" s="1">
        <v>0.642857142857143</v>
      </c>
      <c r="K45" s="1">
        <v>0.75</v>
      </c>
      <c r="L45" s="1">
        <v>0.5</v>
      </c>
      <c r="M45" s="1">
        <v>0.4</v>
      </c>
      <c r="N45" s="1">
        <v>0.7</v>
      </c>
    </row>
    <row r="46" s="1" customFormat="1" spans="1:14">
      <c r="A46" s="7">
        <v>339</v>
      </c>
      <c r="B46" s="1">
        <v>339</v>
      </c>
      <c r="C46" s="1">
        <v>0.620162010192871</v>
      </c>
      <c r="D46" s="1">
        <v>0.130398631095886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926</v>
      </c>
      <c r="B47" s="1">
        <v>926</v>
      </c>
      <c r="C47" s="1">
        <v>0.620217442512512</v>
      </c>
      <c r="D47" s="1">
        <v>0.116368532180786</v>
      </c>
      <c r="E47" s="1">
        <v>8</v>
      </c>
      <c r="F47" s="1">
        <v>5</v>
      </c>
      <c r="G47" s="1">
        <v>2</v>
      </c>
      <c r="H47" s="1">
        <v>5</v>
      </c>
      <c r="I47" s="1">
        <v>0.8</v>
      </c>
      <c r="J47" s="1">
        <v>0.615384615384615</v>
      </c>
      <c r="K47" s="1">
        <v>0.695652173913043</v>
      </c>
      <c r="L47" s="1">
        <v>0.5</v>
      </c>
      <c r="M47" s="1">
        <v>0.3</v>
      </c>
      <c r="N47" s="1">
        <v>0.65</v>
      </c>
    </row>
    <row r="48" s="1" customFormat="1" spans="1:14">
      <c r="A48" s="7">
        <v>781</v>
      </c>
      <c r="B48" s="1">
        <v>781</v>
      </c>
      <c r="C48" s="1">
        <v>0.620644569396973</v>
      </c>
      <c r="D48" s="1">
        <v>0.142713189125061</v>
      </c>
      <c r="E48" s="1">
        <v>10</v>
      </c>
      <c r="F48" s="1">
        <v>3</v>
      </c>
      <c r="G48" s="1">
        <v>0</v>
      </c>
      <c r="H48" s="1">
        <v>7</v>
      </c>
      <c r="I48" s="1">
        <v>1</v>
      </c>
      <c r="J48" s="1">
        <v>0.769230769230769</v>
      </c>
      <c r="K48" s="1">
        <v>0.869565217391304</v>
      </c>
      <c r="L48" s="1">
        <v>0.3</v>
      </c>
      <c r="M48" s="1">
        <v>0.7</v>
      </c>
      <c r="N48" s="1">
        <v>0.85</v>
      </c>
    </row>
    <row r="49" s="1" customFormat="1" spans="1:14">
      <c r="A49" s="7">
        <v>17</v>
      </c>
      <c r="B49" s="1">
        <v>17</v>
      </c>
      <c r="C49" s="1">
        <v>0.620970845222473</v>
      </c>
      <c r="D49" s="1">
        <v>0.110070586204529</v>
      </c>
      <c r="E49" s="1">
        <v>10</v>
      </c>
      <c r="F49" s="1">
        <v>3</v>
      </c>
      <c r="G49" s="1">
        <v>0</v>
      </c>
      <c r="H49" s="1">
        <v>7</v>
      </c>
      <c r="I49" s="1">
        <v>1</v>
      </c>
      <c r="J49" s="1">
        <v>0.769230769230769</v>
      </c>
      <c r="K49" s="1">
        <v>0.869565217391304</v>
      </c>
      <c r="L49" s="1">
        <v>0.3</v>
      </c>
      <c r="M49" s="1">
        <v>0.7</v>
      </c>
      <c r="N49" s="1">
        <v>0.85</v>
      </c>
    </row>
    <row r="50" s="1" customFormat="1" spans="1:14">
      <c r="A50" s="7">
        <v>238</v>
      </c>
      <c r="B50" s="1">
        <v>238</v>
      </c>
      <c r="C50" s="1">
        <v>0.621326327323914</v>
      </c>
      <c r="D50" s="1">
        <v>0.118958115577698</v>
      </c>
      <c r="E50" s="1">
        <v>8</v>
      </c>
      <c r="F50" s="1">
        <v>3</v>
      </c>
      <c r="G50" s="1">
        <v>2</v>
      </c>
      <c r="H50" s="1">
        <v>7</v>
      </c>
      <c r="I50" s="1">
        <v>0.8</v>
      </c>
      <c r="J50" s="1">
        <v>0.727272727272727</v>
      </c>
      <c r="K50" s="1">
        <v>0.761904761904762</v>
      </c>
      <c r="L50" s="1">
        <v>0.3</v>
      </c>
      <c r="M50" s="1">
        <v>0.5</v>
      </c>
      <c r="N50" s="1">
        <v>0.75</v>
      </c>
    </row>
    <row r="51" s="1" customFormat="1" spans="1:14">
      <c r="A51" s="7">
        <v>279</v>
      </c>
      <c r="B51" s="1">
        <v>279</v>
      </c>
      <c r="C51" s="1">
        <v>0.621475219726562</v>
      </c>
      <c r="D51" s="1">
        <v>0.129709124565125</v>
      </c>
      <c r="E51" s="1">
        <v>9</v>
      </c>
      <c r="F51" s="1">
        <v>3</v>
      </c>
      <c r="G51" s="1">
        <v>1</v>
      </c>
      <c r="H51" s="1">
        <v>7</v>
      </c>
      <c r="I51" s="1">
        <v>0.9</v>
      </c>
      <c r="J51" s="1">
        <v>0.75</v>
      </c>
      <c r="K51" s="1">
        <v>0.818181818181818</v>
      </c>
      <c r="L51" s="1">
        <v>0.3</v>
      </c>
      <c r="M51" s="1">
        <v>0.6</v>
      </c>
      <c r="N51" s="1">
        <v>0.8</v>
      </c>
    </row>
    <row r="52" s="1" customFormat="1" spans="1:14">
      <c r="A52" s="7">
        <v>797</v>
      </c>
      <c r="B52" s="1">
        <v>797</v>
      </c>
      <c r="C52" s="1">
        <v>0.620695948600769</v>
      </c>
      <c r="D52" s="1">
        <v>0.0271246433258057</v>
      </c>
      <c r="E52" s="1">
        <v>8</v>
      </c>
      <c r="F52" s="1">
        <v>4</v>
      </c>
      <c r="G52" s="1">
        <v>2</v>
      </c>
      <c r="H52" s="1">
        <v>6</v>
      </c>
      <c r="I52" s="1">
        <v>0.8</v>
      </c>
      <c r="J52" s="1">
        <v>0.666666666666667</v>
      </c>
      <c r="K52" s="1">
        <v>0.727272727272727</v>
      </c>
      <c r="L52" s="1">
        <v>0.4</v>
      </c>
      <c r="M52" s="1">
        <v>0.4</v>
      </c>
      <c r="N52" s="1">
        <v>0.7</v>
      </c>
    </row>
    <row r="53" s="1" customFormat="1" spans="1:14">
      <c r="A53" s="7">
        <v>968</v>
      </c>
      <c r="B53" s="1">
        <v>968</v>
      </c>
      <c r="C53" s="1">
        <v>0.621306657791138</v>
      </c>
      <c r="D53" s="1">
        <v>0.171425342559815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350</v>
      </c>
      <c r="B54" s="1">
        <v>350</v>
      </c>
      <c r="C54" s="1">
        <v>0.620307922363281</v>
      </c>
      <c r="D54" s="1">
        <v>0.0970044136047363</v>
      </c>
      <c r="E54" s="1">
        <v>9</v>
      </c>
      <c r="F54" s="1">
        <v>3</v>
      </c>
      <c r="G54" s="1">
        <v>1</v>
      </c>
      <c r="H54" s="1">
        <v>7</v>
      </c>
      <c r="I54" s="1">
        <v>0.9</v>
      </c>
      <c r="J54" s="1">
        <v>0.75</v>
      </c>
      <c r="K54" s="1">
        <v>0.818181818181818</v>
      </c>
      <c r="L54" s="1">
        <v>0.3</v>
      </c>
      <c r="M54" s="1">
        <v>0.6</v>
      </c>
      <c r="N54" s="1">
        <v>0.8</v>
      </c>
    </row>
    <row r="55" s="1" customFormat="1" spans="1:14">
      <c r="A55" s="7">
        <v>313</v>
      </c>
      <c r="B55" s="1">
        <v>313</v>
      </c>
      <c r="C55" s="1">
        <v>0.621042728424072</v>
      </c>
      <c r="D55" s="1">
        <v>0.25707471370697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60</v>
      </c>
      <c r="B56" s="1">
        <v>60</v>
      </c>
      <c r="C56" s="1">
        <v>0.620102882385254</v>
      </c>
      <c r="D56" s="1">
        <v>0.0391786098480225</v>
      </c>
      <c r="E56" s="1">
        <v>10</v>
      </c>
      <c r="F56" s="1">
        <v>4</v>
      </c>
      <c r="G56" s="1">
        <v>0</v>
      </c>
      <c r="H56" s="1">
        <v>6</v>
      </c>
      <c r="I56" s="1">
        <v>1</v>
      </c>
      <c r="J56" s="1">
        <v>0.714285714285714</v>
      </c>
      <c r="K56" s="1">
        <v>0.833333333333333</v>
      </c>
      <c r="L56" s="1">
        <v>0.4</v>
      </c>
      <c r="M56" s="1">
        <v>0.6</v>
      </c>
      <c r="N56" s="1">
        <v>0.8</v>
      </c>
    </row>
    <row r="57" s="3" customFormat="1" spans="1:14">
      <c r="A57" s="9">
        <v>793</v>
      </c>
      <c r="B57" s="3">
        <v>793</v>
      </c>
      <c r="C57" s="3">
        <v>0.620904684066772</v>
      </c>
      <c r="D57" s="3">
        <v>0.164810180664062</v>
      </c>
      <c r="E57" s="3">
        <v>7</v>
      </c>
      <c r="F57" s="3">
        <v>5</v>
      </c>
      <c r="G57" s="3">
        <v>3</v>
      </c>
      <c r="H57" s="3">
        <v>5</v>
      </c>
      <c r="I57" s="3">
        <v>0.7</v>
      </c>
      <c r="J57" s="3">
        <v>0.583333333333333</v>
      </c>
      <c r="K57" s="3">
        <v>0.636363636363636</v>
      </c>
      <c r="L57" s="3">
        <v>0.5</v>
      </c>
      <c r="M57" s="3">
        <v>0.2</v>
      </c>
      <c r="N57" s="3">
        <v>0.6</v>
      </c>
    </row>
    <row r="58" s="1" customFormat="1" spans="1:14">
      <c r="A58" s="7">
        <v>194</v>
      </c>
      <c r="B58" s="1">
        <v>194</v>
      </c>
      <c r="C58" s="1">
        <v>0.64726722240448</v>
      </c>
      <c r="D58" s="1">
        <v>0.113173484802246</v>
      </c>
      <c r="E58" s="1">
        <v>9</v>
      </c>
      <c r="F58" s="1">
        <v>4</v>
      </c>
      <c r="G58" s="1">
        <v>1</v>
      </c>
      <c r="H58" s="1">
        <v>6</v>
      </c>
      <c r="I58" s="1">
        <v>0.9</v>
      </c>
      <c r="J58" s="1">
        <v>0.692307692307692</v>
      </c>
      <c r="K58" s="1">
        <v>0.782608695652174</v>
      </c>
      <c r="L58" s="1">
        <v>0.4</v>
      </c>
      <c r="M58" s="1">
        <v>0.5</v>
      </c>
      <c r="N58" s="1">
        <v>0.75</v>
      </c>
    </row>
    <row r="59" s="1" customFormat="1" spans="1:14">
      <c r="A59" s="7">
        <v>91</v>
      </c>
      <c r="B59" s="1">
        <v>91</v>
      </c>
      <c r="C59" s="1">
        <v>0.656899452209473</v>
      </c>
      <c r="D59" s="1">
        <v>0.110978126525879</v>
      </c>
      <c r="E59" s="1">
        <v>9</v>
      </c>
      <c r="F59" s="1">
        <v>6</v>
      </c>
      <c r="G59" s="1">
        <v>1</v>
      </c>
      <c r="H59" s="1">
        <v>4</v>
      </c>
      <c r="I59" s="1">
        <v>0.9</v>
      </c>
      <c r="J59" s="1">
        <v>0.6</v>
      </c>
      <c r="K59" s="1">
        <v>0.72</v>
      </c>
      <c r="L59" s="1">
        <v>0.6</v>
      </c>
      <c r="M59" s="1">
        <v>0.3</v>
      </c>
      <c r="N59" s="1">
        <v>0.65</v>
      </c>
    </row>
    <row r="60" s="1" customFormat="1" spans="1:14">
      <c r="A60" s="7">
        <v>762</v>
      </c>
      <c r="B60" s="1">
        <v>762</v>
      </c>
      <c r="C60" s="1">
        <v>0.657448887825012</v>
      </c>
      <c r="D60" s="1">
        <v>0.104537844657898</v>
      </c>
      <c r="E60" s="1">
        <v>8</v>
      </c>
      <c r="F60" s="1">
        <v>6</v>
      </c>
      <c r="G60" s="1">
        <v>2</v>
      </c>
      <c r="H60" s="1">
        <v>4</v>
      </c>
      <c r="I60" s="1">
        <v>0.8</v>
      </c>
      <c r="J60" s="1">
        <v>0.571428571428572</v>
      </c>
      <c r="K60" s="1">
        <v>0.666666666666667</v>
      </c>
      <c r="L60" s="1">
        <v>0.6</v>
      </c>
      <c r="M60" s="1">
        <v>0.2</v>
      </c>
      <c r="N60" s="1">
        <v>0.6</v>
      </c>
    </row>
    <row r="61" s="1" customFormat="1" spans="1:14">
      <c r="A61" s="7">
        <v>877</v>
      </c>
      <c r="B61" s="1">
        <v>877</v>
      </c>
      <c r="C61" s="1">
        <v>0.646478891372681</v>
      </c>
      <c r="D61" s="1">
        <v>0.0775332450866699</v>
      </c>
      <c r="E61" s="1">
        <v>9</v>
      </c>
      <c r="F61" s="1">
        <v>3</v>
      </c>
      <c r="G61" s="1">
        <v>1</v>
      </c>
      <c r="H61" s="1">
        <v>7</v>
      </c>
      <c r="I61" s="1">
        <v>0.9</v>
      </c>
      <c r="J61" s="1">
        <v>0.75</v>
      </c>
      <c r="K61" s="1">
        <v>0.818181818181818</v>
      </c>
      <c r="L61" s="1">
        <v>0.3</v>
      </c>
      <c r="M61" s="1">
        <v>0.6</v>
      </c>
      <c r="N61" s="1">
        <v>0.8</v>
      </c>
    </row>
    <row r="62" s="1" customFormat="1" spans="1:14">
      <c r="A62" s="7">
        <v>211</v>
      </c>
      <c r="B62" s="1">
        <v>211</v>
      </c>
      <c r="C62" s="1">
        <v>0.647201657295227</v>
      </c>
      <c r="D62" s="1">
        <v>0.0204806327819824</v>
      </c>
      <c r="E62" s="1">
        <v>10</v>
      </c>
      <c r="F62" s="1">
        <v>4</v>
      </c>
      <c r="G62" s="1">
        <v>0</v>
      </c>
      <c r="H62" s="1">
        <v>6</v>
      </c>
      <c r="I62" s="1">
        <v>1</v>
      </c>
      <c r="J62" s="1">
        <v>0.714285714285714</v>
      </c>
      <c r="K62" s="1">
        <v>0.833333333333333</v>
      </c>
      <c r="L62" s="1">
        <v>0.4</v>
      </c>
      <c r="M62" s="1">
        <v>0.6</v>
      </c>
      <c r="N62" s="1">
        <v>0.8</v>
      </c>
    </row>
    <row r="63" s="1" customFormat="1" spans="1:14">
      <c r="A63" s="7">
        <v>579</v>
      </c>
      <c r="B63" s="1">
        <v>579</v>
      </c>
      <c r="C63" s="1">
        <v>0.643706798553467</v>
      </c>
      <c r="D63" s="1">
        <v>0.149799346923828</v>
      </c>
      <c r="E63" s="1">
        <v>7</v>
      </c>
      <c r="F63" s="1">
        <v>5</v>
      </c>
      <c r="G63" s="1">
        <v>3</v>
      </c>
      <c r="H63" s="1">
        <v>5</v>
      </c>
      <c r="I63" s="1">
        <v>0.7</v>
      </c>
      <c r="J63" s="1">
        <v>0.583333333333333</v>
      </c>
      <c r="K63" s="1">
        <v>0.636363636363636</v>
      </c>
      <c r="L63" s="1">
        <v>0.5</v>
      </c>
      <c r="M63" s="1">
        <v>0.2</v>
      </c>
      <c r="N63" s="1">
        <v>0.6</v>
      </c>
    </row>
    <row r="64" s="1" customFormat="1" spans="1:14">
      <c r="A64" s="7">
        <v>24</v>
      </c>
      <c r="B64" s="1">
        <v>24</v>
      </c>
      <c r="C64" s="1">
        <v>0.657558083534241</v>
      </c>
      <c r="D64" s="1">
        <v>0.0731049776077271</v>
      </c>
      <c r="E64" s="1">
        <v>7</v>
      </c>
      <c r="F64" s="1">
        <v>4</v>
      </c>
      <c r="G64" s="1">
        <v>3</v>
      </c>
      <c r="H64" s="1">
        <v>6</v>
      </c>
      <c r="I64" s="1">
        <v>0.7</v>
      </c>
      <c r="J64" s="1">
        <v>0.636363636363636</v>
      </c>
      <c r="K64" s="1">
        <v>0.666666666666667</v>
      </c>
      <c r="L64" s="1">
        <v>0.4</v>
      </c>
      <c r="M64" s="1">
        <v>0.3</v>
      </c>
      <c r="N64" s="1">
        <v>0.65</v>
      </c>
    </row>
    <row r="65" s="1" customFormat="1" spans="1:14">
      <c r="A65" s="7">
        <v>914</v>
      </c>
      <c r="B65" s="1">
        <v>914</v>
      </c>
      <c r="C65" s="1">
        <v>0.658018946647644</v>
      </c>
      <c r="D65" s="1">
        <v>0.135432958602905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114</v>
      </c>
      <c r="B66" s="1">
        <v>114</v>
      </c>
      <c r="C66" s="1">
        <v>0.658638477325439</v>
      </c>
      <c r="D66" s="1">
        <v>0.0624736547470093</v>
      </c>
      <c r="E66" s="1">
        <v>7</v>
      </c>
      <c r="F66" s="1">
        <v>7</v>
      </c>
      <c r="G66" s="1">
        <v>3</v>
      </c>
      <c r="H66" s="1">
        <v>3</v>
      </c>
      <c r="I66" s="1">
        <v>0.7</v>
      </c>
      <c r="J66" s="1">
        <v>0.5</v>
      </c>
      <c r="K66" s="1">
        <v>0.583333333333333</v>
      </c>
      <c r="L66" s="1">
        <v>0.7</v>
      </c>
      <c r="M66" s="1">
        <v>0</v>
      </c>
      <c r="N66" s="1">
        <v>0.5</v>
      </c>
    </row>
    <row r="67" s="1" customFormat="1" spans="1:14">
      <c r="A67" s="7">
        <v>682</v>
      </c>
      <c r="B67" s="1">
        <v>682</v>
      </c>
      <c r="C67" s="1">
        <v>0.658996343612671</v>
      </c>
      <c r="D67" s="1">
        <v>0.14057719707489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267</v>
      </c>
      <c r="B68" s="1">
        <v>267</v>
      </c>
      <c r="C68" s="1">
        <v>0.659843325614929</v>
      </c>
      <c r="D68" s="1">
        <v>0.0715547800064087</v>
      </c>
      <c r="E68" s="1">
        <v>8</v>
      </c>
      <c r="F68" s="1">
        <v>6</v>
      </c>
      <c r="G68" s="1">
        <v>2</v>
      </c>
      <c r="H68" s="1">
        <v>4</v>
      </c>
      <c r="I68" s="1">
        <v>0.8</v>
      </c>
      <c r="J68" s="1">
        <v>0.571428571428572</v>
      </c>
      <c r="K68" s="1">
        <v>0.666666666666667</v>
      </c>
      <c r="L68" s="1">
        <v>0.6</v>
      </c>
      <c r="M68" s="1">
        <v>0.2</v>
      </c>
      <c r="N68" s="1">
        <v>0.6</v>
      </c>
    </row>
    <row r="69" s="3" customFormat="1" spans="1:14">
      <c r="A69" s="9">
        <v>243</v>
      </c>
      <c r="B69" s="3">
        <v>243</v>
      </c>
      <c r="C69" s="3">
        <v>0.659895181655884</v>
      </c>
      <c r="D69" s="3">
        <v>0.0999970436096191</v>
      </c>
      <c r="E69" s="3">
        <v>10</v>
      </c>
      <c r="F69" s="3">
        <v>3</v>
      </c>
      <c r="G69" s="3">
        <v>0</v>
      </c>
      <c r="H69" s="3">
        <v>7</v>
      </c>
      <c r="I69" s="3">
        <v>1</v>
      </c>
      <c r="J69" s="3">
        <v>0.769230769230769</v>
      </c>
      <c r="K69" s="3">
        <v>0.869565217391304</v>
      </c>
      <c r="L69" s="3">
        <v>0.3</v>
      </c>
      <c r="M69" s="3">
        <v>0.7</v>
      </c>
      <c r="N69" s="3">
        <v>0.85</v>
      </c>
    </row>
    <row r="70" s="1" customFormat="1" spans="1:14">
      <c r="A70" s="7">
        <v>828</v>
      </c>
      <c r="B70" s="1">
        <v>828</v>
      </c>
      <c r="C70" s="1">
        <v>0.67732310295105</v>
      </c>
      <c r="D70" s="1">
        <v>0.0732553005218506</v>
      </c>
      <c r="E70" s="1">
        <v>9</v>
      </c>
      <c r="F70" s="1">
        <v>2</v>
      </c>
      <c r="G70" s="1">
        <v>1</v>
      </c>
      <c r="H70" s="1">
        <v>8</v>
      </c>
      <c r="I70" s="1">
        <v>0.9</v>
      </c>
      <c r="J70" s="1">
        <v>0.818181818181818</v>
      </c>
      <c r="K70" s="1">
        <v>0.857142857142857</v>
      </c>
      <c r="L70" s="1">
        <v>0.2</v>
      </c>
      <c r="M70" s="1">
        <v>0.7</v>
      </c>
      <c r="N70" s="1">
        <v>0.85</v>
      </c>
    </row>
    <row r="71" s="1" customFormat="1" spans="1:14">
      <c r="A71" s="7">
        <v>552</v>
      </c>
      <c r="B71" s="1">
        <v>552</v>
      </c>
      <c r="C71" s="1">
        <v>0.67832338809967</v>
      </c>
      <c r="D71" s="1">
        <v>0.0571120977401733</v>
      </c>
      <c r="E71" s="1">
        <v>7</v>
      </c>
      <c r="F71" s="1">
        <v>5</v>
      </c>
      <c r="G71" s="1">
        <v>3</v>
      </c>
      <c r="H71" s="1">
        <v>5</v>
      </c>
      <c r="I71" s="1">
        <v>0.7</v>
      </c>
      <c r="J71" s="1">
        <v>0.583333333333333</v>
      </c>
      <c r="K71" s="1">
        <v>0.636363636363636</v>
      </c>
      <c r="L71" s="1">
        <v>0.5</v>
      </c>
      <c r="M71" s="1">
        <v>0.2</v>
      </c>
      <c r="N71" s="1">
        <v>0.6</v>
      </c>
    </row>
    <row r="72" s="1" customFormat="1" spans="1:14">
      <c r="A72" s="7">
        <v>25</v>
      </c>
      <c r="B72" s="1">
        <v>25</v>
      </c>
      <c r="C72" s="1">
        <v>0.678871631622314</v>
      </c>
      <c r="D72" s="1">
        <v>0.119898200035095</v>
      </c>
      <c r="E72" s="1">
        <v>10</v>
      </c>
      <c r="F72" s="1">
        <v>4</v>
      </c>
      <c r="G72" s="1">
        <v>0</v>
      </c>
      <c r="H72" s="1">
        <v>6</v>
      </c>
      <c r="I72" s="1">
        <v>1</v>
      </c>
      <c r="J72" s="1">
        <v>0.714285714285714</v>
      </c>
      <c r="K72" s="1">
        <v>0.833333333333333</v>
      </c>
      <c r="L72" s="1">
        <v>0.4</v>
      </c>
      <c r="M72" s="1">
        <v>0.6</v>
      </c>
      <c r="N72" s="1">
        <v>0.8</v>
      </c>
    </row>
    <row r="73" s="1" customFormat="1" spans="1:14">
      <c r="A73" s="7">
        <v>285</v>
      </c>
      <c r="B73" s="1">
        <v>285</v>
      </c>
      <c r="C73" s="1">
        <v>0.678973436355591</v>
      </c>
      <c r="D73" s="1">
        <v>0.118836045265198</v>
      </c>
      <c r="E73" s="1">
        <v>10</v>
      </c>
      <c r="F73" s="1">
        <v>3</v>
      </c>
      <c r="G73" s="1">
        <v>0</v>
      </c>
      <c r="H73" s="1">
        <v>7</v>
      </c>
      <c r="I73" s="1">
        <v>1</v>
      </c>
      <c r="J73" s="1">
        <v>0.769230769230769</v>
      </c>
      <c r="K73" s="1">
        <v>0.869565217391304</v>
      </c>
      <c r="L73" s="1">
        <v>0.3</v>
      </c>
      <c r="M73" s="1">
        <v>0.7</v>
      </c>
      <c r="N73" s="1">
        <v>0.85</v>
      </c>
    </row>
    <row r="74" s="1" customFormat="1" spans="1:14">
      <c r="A74" s="7">
        <v>571</v>
      </c>
      <c r="B74" s="1">
        <v>571</v>
      </c>
      <c r="C74" s="1">
        <v>0.679080486297607</v>
      </c>
      <c r="D74" s="1">
        <v>0.0781345367431641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660</v>
      </c>
      <c r="B75" s="1">
        <v>660</v>
      </c>
      <c r="C75" s="1">
        <v>0.679148435592651</v>
      </c>
      <c r="D75" s="1">
        <v>0.0501850843429565</v>
      </c>
      <c r="E75" s="1">
        <v>7</v>
      </c>
      <c r="F75" s="1">
        <v>4</v>
      </c>
      <c r="G75" s="1">
        <v>3</v>
      </c>
      <c r="H75" s="1">
        <v>6</v>
      </c>
      <c r="I75" s="1">
        <v>0.7</v>
      </c>
      <c r="J75" s="1">
        <v>0.636363636363636</v>
      </c>
      <c r="K75" s="1">
        <v>0.666666666666667</v>
      </c>
      <c r="L75" s="1">
        <v>0.4</v>
      </c>
      <c r="M75" s="1">
        <v>0.3</v>
      </c>
      <c r="N75" s="1">
        <v>0.65</v>
      </c>
    </row>
    <row r="76" s="1" customFormat="1" spans="1:14">
      <c r="A76" s="7">
        <v>891</v>
      </c>
      <c r="B76" s="1">
        <v>891</v>
      </c>
      <c r="C76" s="1">
        <v>0.6792813539505</v>
      </c>
      <c r="D76" s="1">
        <v>0.14679741859436</v>
      </c>
      <c r="E76" s="1">
        <v>8</v>
      </c>
      <c r="F76" s="1">
        <v>1</v>
      </c>
      <c r="G76" s="1">
        <v>2</v>
      </c>
      <c r="H76" s="1">
        <v>9</v>
      </c>
      <c r="I76" s="1">
        <v>0.8</v>
      </c>
      <c r="J76" s="1">
        <v>0.888888888888889</v>
      </c>
      <c r="K76" s="1">
        <v>0.842105263157895</v>
      </c>
      <c r="L76" s="1">
        <v>0.1</v>
      </c>
      <c r="M76" s="1">
        <v>0.7</v>
      </c>
      <c r="N76" s="1">
        <v>0.85</v>
      </c>
    </row>
    <row r="77" s="1" customFormat="1" spans="1:14">
      <c r="A77" s="7">
        <v>638</v>
      </c>
      <c r="B77" s="1">
        <v>638</v>
      </c>
      <c r="C77" s="1">
        <v>0.679492950439453</v>
      </c>
      <c r="D77" s="1">
        <v>0.0973337888717651</v>
      </c>
      <c r="E77" s="1">
        <v>8</v>
      </c>
      <c r="F77" s="1">
        <v>5</v>
      </c>
      <c r="G77" s="1">
        <v>2</v>
      </c>
      <c r="H77" s="1">
        <v>5</v>
      </c>
      <c r="I77" s="1">
        <v>0.8</v>
      </c>
      <c r="J77" s="1">
        <v>0.615384615384615</v>
      </c>
      <c r="K77" s="1">
        <v>0.695652173913043</v>
      </c>
      <c r="L77" s="1">
        <v>0.5</v>
      </c>
      <c r="M77" s="1">
        <v>0.3</v>
      </c>
      <c r="N77" s="1">
        <v>0.65</v>
      </c>
    </row>
    <row r="78" s="3" customFormat="1" spans="1:14">
      <c r="A78" s="9">
        <v>178</v>
      </c>
      <c r="B78" s="3">
        <v>178</v>
      </c>
      <c r="C78" s="3">
        <v>0.679997801780701</v>
      </c>
      <c r="D78" s="3">
        <v>0.155033469200134</v>
      </c>
      <c r="E78" s="3">
        <v>10</v>
      </c>
      <c r="F78" s="3">
        <v>2</v>
      </c>
      <c r="G78" s="3">
        <v>0</v>
      </c>
      <c r="H78" s="3">
        <v>8</v>
      </c>
      <c r="I78" s="3">
        <v>1</v>
      </c>
      <c r="J78" s="3">
        <v>0.833333333333333</v>
      </c>
      <c r="K78" s="3">
        <v>0.909090909090909</v>
      </c>
      <c r="L78" s="3">
        <v>0.2</v>
      </c>
      <c r="M78" s="3">
        <v>0.8</v>
      </c>
      <c r="N78" s="3">
        <v>0.9</v>
      </c>
    </row>
    <row r="79" s="4" customFormat="1" spans="1:14">
      <c r="A79" s="17">
        <v>841</v>
      </c>
      <c r="B79" s="4">
        <v>841</v>
      </c>
      <c r="C79" s="4">
        <v>0.680454611778259</v>
      </c>
      <c r="D79" s="4">
        <v>0.105181932449341</v>
      </c>
      <c r="E79" s="4">
        <v>8</v>
      </c>
      <c r="F79" s="4">
        <v>2</v>
      </c>
      <c r="G79" s="4">
        <v>2</v>
      </c>
      <c r="H79" s="4">
        <v>8</v>
      </c>
      <c r="I79" s="4">
        <v>0.8</v>
      </c>
      <c r="J79" s="4">
        <v>0.8</v>
      </c>
      <c r="K79" s="4">
        <v>0.8</v>
      </c>
      <c r="L79" s="4">
        <v>0.2</v>
      </c>
      <c r="M79" s="4">
        <v>0.6</v>
      </c>
      <c r="N79" s="4">
        <v>0.8</v>
      </c>
    </row>
    <row r="80" s="1" customFormat="1" spans="1:14">
      <c r="A80" s="7">
        <v>848</v>
      </c>
      <c r="B80" s="1">
        <v>848</v>
      </c>
      <c r="C80" s="1">
        <v>0.696596503257751</v>
      </c>
      <c r="D80" s="1">
        <v>0.10268247127533</v>
      </c>
      <c r="E80" s="1">
        <v>8</v>
      </c>
      <c r="F80" s="1">
        <v>5</v>
      </c>
      <c r="G80" s="1">
        <v>2</v>
      </c>
      <c r="H80" s="1">
        <v>5</v>
      </c>
      <c r="I80" s="1">
        <v>0.8</v>
      </c>
      <c r="J80" s="1">
        <v>0.615384615384615</v>
      </c>
      <c r="K80" s="1">
        <v>0.695652173913043</v>
      </c>
      <c r="L80" s="1">
        <v>0.5</v>
      </c>
      <c r="M80" s="1">
        <v>0.3</v>
      </c>
      <c r="N80" s="1">
        <v>0.65</v>
      </c>
    </row>
    <row r="81" s="1" customFormat="1" spans="1:14">
      <c r="A81" s="7">
        <v>954</v>
      </c>
      <c r="B81" s="1">
        <v>954</v>
      </c>
      <c r="C81" s="1">
        <v>0.697533488273621</v>
      </c>
      <c r="D81" s="1">
        <v>0.120162844657898</v>
      </c>
      <c r="E81" s="1">
        <v>10</v>
      </c>
      <c r="F81" s="1">
        <v>6</v>
      </c>
      <c r="G81" s="1">
        <v>0</v>
      </c>
      <c r="H81" s="1">
        <v>4</v>
      </c>
      <c r="I81" s="1">
        <v>1</v>
      </c>
      <c r="J81" s="1">
        <v>0.625</v>
      </c>
      <c r="K81" s="1">
        <v>0.769230769230769</v>
      </c>
      <c r="L81" s="1">
        <v>0.6</v>
      </c>
      <c r="M81" s="1">
        <v>0.4</v>
      </c>
      <c r="N81" s="1">
        <v>0.7</v>
      </c>
    </row>
    <row r="82" s="1" customFormat="1" spans="1:14">
      <c r="A82" s="7">
        <v>498</v>
      </c>
      <c r="B82" s="1">
        <v>498</v>
      </c>
      <c r="C82" s="1">
        <v>0.696210503578186</v>
      </c>
      <c r="D82" s="1">
        <v>0.0400842428207398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4" customFormat="1" spans="1:14">
      <c r="A83" s="17">
        <v>791</v>
      </c>
      <c r="B83" s="4">
        <v>791</v>
      </c>
      <c r="C83" s="4">
        <v>0.699225306510925</v>
      </c>
      <c r="D83" s="4">
        <v>0.115858793258667</v>
      </c>
      <c r="E83" s="4">
        <v>10</v>
      </c>
      <c r="F83" s="4">
        <v>6</v>
      </c>
      <c r="G83" s="4">
        <v>0</v>
      </c>
      <c r="H83" s="4">
        <v>4</v>
      </c>
      <c r="I83" s="4">
        <v>1</v>
      </c>
      <c r="J83" s="4">
        <v>0.625</v>
      </c>
      <c r="K83" s="4">
        <v>0.769230769230769</v>
      </c>
      <c r="L83" s="4">
        <v>0.6</v>
      </c>
      <c r="M83" s="4">
        <v>0.4</v>
      </c>
      <c r="N83" s="4">
        <v>0.7</v>
      </c>
    </row>
    <row r="84" s="1" customFormat="1" spans="1:14">
      <c r="A84" s="7">
        <v>2</v>
      </c>
      <c r="B84" s="1">
        <v>2</v>
      </c>
      <c r="C84" s="1">
        <v>0.698237299919128</v>
      </c>
      <c r="D84" s="1">
        <v>0.0751848220825195</v>
      </c>
      <c r="E84" s="1">
        <v>9</v>
      </c>
      <c r="F84" s="1">
        <v>6</v>
      </c>
      <c r="G84" s="1">
        <v>1</v>
      </c>
      <c r="H84" s="1">
        <v>4</v>
      </c>
      <c r="I84" s="1">
        <v>0.9</v>
      </c>
      <c r="J84" s="1">
        <v>0.6</v>
      </c>
      <c r="K84" s="1">
        <v>0.72</v>
      </c>
      <c r="L84" s="1">
        <v>0.6</v>
      </c>
      <c r="M84" s="1">
        <v>0.3</v>
      </c>
      <c r="N84" s="1">
        <v>0.65</v>
      </c>
    </row>
    <row r="85" s="3" customFormat="1" spans="1:14">
      <c r="A85" s="9">
        <v>626</v>
      </c>
      <c r="B85" s="3">
        <v>626</v>
      </c>
      <c r="C85" s="3">
        <v>0.698548436164856</v>
      </c>
      <c r="D85" s="3">
        <v>0.106972217559814</v>
      </c>
      <c r="E85" s="3">
        <v>8</v>
      </c>
      <c r="F85" s="3">
        <v>4</v>
      </c>
      <c r="G85" s="3">
        <v>2</v>
      </c>
      <c r="H85" s="3">
        <v>6</v>
      </c>
      <c r="I85" s="3">
        <v>0.8</v>
      </c>
      <c r="J85" s="3">
        <v>0.666666666666667</v>
      </c>
      <c r="K85" s="3">
        <v>0.727272727272727</v>
      </c>
      <c r="L85" s="3">
        <v>0.4</v>
      </c>
      <c r="M85" s="3">
        <v>0.4</v>
      </c>
      <c r="N85" s="3">
        <v>0.7</v>
      </c>
    </row>
    <row r="86" s="1" customFormat="1" spans="1:14">
      <c r="A86" s="7">
        <v>328</v>
      </c>
      <c r="B86" s="1">
        <v>328</v>
      </c>
      <c r="C86" s="1">
        <v>0.71317720413208</v>
      </c>
      <c r="D86" s="1">
        <v>0.0862201452255249</v>
      </c>
      <c r="E86" s="1">
        <v>10</v>
      </c>
      <c r="F86" s="1">
        <v>4</v>
      </c>
      <c r="G86" s="1">
        <v>0</v>
      </c>
      <c r="H86" s="1">
        <v>6</v>
      </c>
      <c r="I86" s="1">
        <v>1</v>
      </c>
      <c r="J86" s="1">
        <v>0.714285714285714</v>
      </c>
      <c r="K86" s="1">
        <v>0.833333333333333</v>
      </c>
      <c r="L86" s="1">
        <v>0.4</v>
      </c>
      <c r="M86" s="1">
        <v>0.6</v>
      </c>
      <c r="N86" s="1">
        <v>0.8</v>
      </c>
    </row>
    <row r="87" s="1" customFormat="1" spans="1:14">
      <c r="A87" s="7">
        <v>282</v>
      </c>
      <c r="B87" s="1">
        <v>282</v>
      </c>
      <c r="C87" s="1">
        <v>0.710972785949707</v>
      </c>
      <c r="D87" s="1">
        <v>0.0856907367706299</v>
      </c>
      <c r="E87" s="1">
        <v>5</v>
      </c>
      <c r="F87" s="1">
        <v>3</v>
      </c>
      <c r="G87" s="1">
        <v>5</v>
      </c>
      <c r="H87" s="1">
        <v>7</v>
      </c>
      <c r="I87" s="1">
        <v>0.5</v>
      </c>
      <c r="J87" s="1">
        <v>0.625</v>
      </c>
      <c r="K87" s="1">
        <v>0.555555555555556</v>
      </c>
      <c r="L87" s="1">
        <v>0.3</v>
      </c>
      <c r="M87" s="1">
        <v>0.2</v>
      </c>
      <c r="N87" s="1">
        <v>0.6</v>
      </c>
    </row>
    <row r="88" s="1" customFormat="1" spans="1:14">
      <c r="A88" s="7">
        <v>380</v>
      </c>
      <c r="B88" s="1">
        <v>380</v>
      </c>
      <c r="C88" s="1">
        <v>0.71546459197998</v>
      </c>
      <c r="D88" s="1">
        <v>0.139234304428101</v>
      </c>
      <c r="E88" s="1">
        <v>7</v>
      </c>
      <c r="F88" s="1">
        <v>7</v>
      </c>
      <c r="G88" s="1">
        <v>3</v>
      </c>
      <c r="H88" s="1">
        <v>3</v>
      </c>
      <c r="I88" s="1">
        <v>0.7</v>
      </c>
      <c r="J88" s="1">
        <v>0.5</v>
      </c>
      <c r="K88" s="1">
        <v>0.583333333333333</v>
      </c>
      <c r="L88" s="1">
        <v>0.7</v>
      </c>
      <c r="M88" s="1">
        <v>0</v>
      </c>
      <c r="N88" s="1">
        <v>0.5</v>
      </c>
    </row>
    <row r="89" s="1" customFormat="1" spans="1:14">
      <c r="A89" s="7">
        <v>399</v>
      </c>
      <c r="B89" s="1">
        <v>399</v>
      </c>
      <c r="C89" s="1">
        <v>0.716256022453308</v>
      </c>
      <c r="D89" s="1">
        <v>0.069300651550293</v>
      </c>
      <c r="E89" s="1">
        <v>10</v>
      </c>
      <c r="F89" s="1">
        <v>4</v>
      </c>
      <c r="G89" s="1">
        <v>0</v>
      </c>
      <c r="H89" s="1">
        <v>6</v>
      </c>
      <c r="I89" s="1">
        <v>1</v>
      </c>
      <c r="J89" s="1">
        <v>0.714285714285714</v>
      </c>
      <c r="K89" s="1">
        <v>0.833333333333333</v>
      </c>
      <c r="L89" s="1">
        <v>0.4</v>
      </c>
      <c r="M89" s="1">
        <v>0.6</v>
      </c>
      <c r="N89" s="1">
        <v>0.8</v>
      </c>
    </row>
    <row r="90" s="1" customFormat="1" spans="1:14">
      <c r="A90" s="7">
        <v>239</v>
      </c>
      <c r="B90" s="1">
        <v>239</v>
      </c>
      <c r="C90" s="1">
        <v>0.717554092407227</v>
      </c>
      <c r="D90" s="1">
        <v>0.187056064605713</v>
      </c>
      <c r="E90" s="1">
        <v>6</v>
      </c>
      <c r="F90" s="1">
        <v>5</v>
      </c>
      <c r="G90" s="1">
        <v>4</v>
      </c>
      <c r="H90" s="1">
        <v>5</v>
      </c>
      <c r="I90" s="1">
        <v>0.6</v>
      </c>
      <c r="J90" s="1">
        <v>0.545454545454545</v>
      </c>
      <c r="K90" s="1">
        <v>0.571428571428571</v>
      </c>
      <c r="L90" s="1">
        <v>0.5</v>
      </c>
      <c r="M90" s="1">
        <v>0.1</v>
      </c>
      <c r="N90" s="1">
        <v>0.55</v>
      </c>
    </row>
    <row r="91" s="3" customFormat="1" spans="1:14">
      <c r="A91" s="9">
        <v>233</v>
      </c>
      <c r="B91" s="3">
        <v>233</v>
      </c>
      <c r="C91" s="3">
        <v>0.71002209186554</v>
      </c>
      <c r="D91" s="3">
        <v>0.0766681432723999</v>
      </c>
      <c r="E91" s="3">
        <v>9</v>
      </c>
      <c r="F91" s="3">
        <v>7</v>
      </c>
      <c r="G91" s="3">
        <v>1</v>
      </c>
      <c r="H91" s="3">
        <v>3</v>
      </c>
      <c r="I91" s="3">
        <v>0.9</v>
      </c>
      <c r="J91" s="3">
        <v>0.5625</v>
      </c>
      <c r="K91" s="3">
        <v>0.692307692307692</v>
      </c>
      <c r="L91" s="3">
        <v>0.7</v>
      </c>
      <c r="M91" s="3">
        <v>0.2</v>
      </c>
      <c r="N91" s="3">
        <v>0.6</v>
      </c>
    </row>
    <row r="92" s="1" customFormat="1" spans="1:14">
      <c r="A92" s="7">
        <v>785</v>
      </c>
      <c r="B92" s="1">
        <v>785</v>
      </c>
      <c r="C92" s="1">
        <v>0.73771059513092</v>
      </c>
      <c r="D92" s="1">
        <v>0.0737478733062744</v>
      </c>
      <c r="E92" s="1">
        <v>7</v>
      </c>
      <c r="F92" s="1">
        <v>5</v>
      </c>
      <c r="G92" s="1">
        <v>3</v>
      </c>
      <c r="H92" s="1">
        <v>5</v>
      </c>
      <c r="I92" s="1">
        <v>0.7</v>
      </c>
      <c r="J92" s="1">
        <v>0.583333333333333</v>
      </c>
      <c r="K92" s="1">
        <v>0.636363636363636</v>
      </c>
      <c r="L92" s="1">
        <v>0.5</v>
      </c>
      <c r="M92" s="1">
        <v>0.2</v>
      </c>
      <c r="N92" s="1">
        <v>0.6</v>
      </c>
    </row>
    <row r="93" s="1" customFormat="1" spans="1:14">
      <c r="A93" s="7">
        <v>568</v>
      </c>
      <c r="B93" s="1">
        <v>568</v>
      </c>
      <c r="C93" s="1">
        <v>0.737872362136841</v>
      </c>
      <c r="D93" s="1">
        <v>0.143222093582153</v>
      </c>
      <c r="E93" s="1">
        <v>9</v>
      </c>
      <c r="F93" s="1">
        <v>2</v>
      </c>
      <c r="G93" s="1">
        <v>1</v>
      </c>
      <c r="H93" s="1">
        <v>8</v>
      </c>
      <c r="I93" s="1">
        <v>0.9</v>
      </c>
      <c r="J93" s="1">
        <v>0.818181818181818</v>
      </c>
      <c r="K93" s="1">
        <v>0.857142857142857</v>
      </c>
      <c r="L93" s="1">
        <v>0.2</v>
      </c>
      <c r="M93" s="1">
        <v>0.7</v>
      </c>
      <c r="N93" s="1">
        <v>0.85</v>
      </c>
    </row>
    <row r="94" s="1" customFormat="1" spans="1:14">
      <c r="A94" s="7">
        <v>824</v>
      </c>
      <c r="B94" s="1">
        <v>824</v>
      </c>
      <c r="C94" s="1">
        <v>0.739047050476074</v>
      </c>
      <c r="D94" s="1">
        <v>0.158512473106384</v>
      </c>
      <c r="E94" s="1">
        <v>8</v>
      </c>
      <c r="F94" s="1">
        <v>2</v>
      </c>
      <c r="G94" s="1">
        <v>2</v>
      </c>
      <c r="H94" s="1">
        <v>8</v>
      </c>
      <c r="I94" s="1">
        <v>0.8</v>
      </c>
      <c r="J94" s="1">
        <v>0.8</v>
      </c>
      <c r="K94" s="1">
        <v>0.8</v>
      </c>
      <c r="L94" s="1">
        <v>0.2</v>
      </c>
      <c r="M94" s="1">
        <v>0.6</v>
      </c>
      <c r="N94" s="1">
        <v>0.8</v>
      </c>
    </row>
    <row r="95" s="3" customFormat="1" spans="1:14">
      <c r="A95" s="9">
        <v>206</v>
      </c>
      <c r="B95" s="3">
        <v>206</v>
      </c>
      <c r="C95" s="3">
        <v>0.739766359329224</v>
      </c>
      <c r="D95" s="3">
        <v>0.0500904321670532</v>
      </c>
      <c r="E95" s="3">
        <v>8</v>
      </c>
      <c r="F95" s="3">
        <v>7</v>
      </c>
      <c r="G95" s="3">
        <v>2</v>
      </c>
      <c r="H95" s="3">
        <v>3</v>
      </c>
      <c r="I95" s="3">
        <v>0.8</v>
      </c>
      <c r="J95" s="3">
        <v>0.533333333333333</v>
      </c>
      <c r="K95" s="3">
        <v>0.64</v>
      </c>
      <c r="L95" s="3">
        <v>0.7</v>
      </c>
      <c r="M95" s="3">
        <v>0.1</v>
      </c>
      <c r="N95" s="3">
        <v>0.55</v>
      </c>
    </row>
    <row r="96" s="1" customFormat="1" spans="1:14">
      <c r="A96" s="7">
        <v>855</v>
      </c>
      <c r="B96" s="1">
        <v>855</v>
      </c>
      <c r="C96" s="1">
        <v>0.756858825683594</v>
      </c>
      <c r="D96" s="1">
        <v>0.160518527030945</v>
      </c>
      <c r="E96" s="1">
        <v>8</v>
      </c>
      <c r="F96" s="1">
        <v>7</v>
      </c>
      <c r="G96" s="1">
        <v>2</v>
      </c>
      <c r="H96" s="1">
        <v>3</v>
      </c>
      <c r="I96" s="1">
        <v>0.8</v>
      </c>
      <c r="J96" s="1">
        <v>0.533333333333333</v>
      </c>
      <c r="K96" s="1">
        <v>0.64</v>
      </c>
      <c r="L96" s="1">
        <v>0.7</v>
      </c>
      <c r="M96" s="1">
        <v>0.1</v>
      </c>
      <c r="N96" s="1">
        <v>0.55</v>
      </c>
    </row>
    <row r="97" s="1" customFormat="1" spans="1:14">
      <c r="A97" s="7">
        <v>702</v>
      </c>
      <c r="B97" s="1">
        <v>702</v>
      </c>
      <c r="C97" s="1">
        <v>0.756459355354309</v>
      </c>
      <c r="D97" s="1">
        <v>0.0885168313980103</v>
      </c>
      <c r="E97" s="1">
        <v>8</v>
      </c>
      <c r="F97" s="1">
        <v>6</v>
      </c>
      <c r="G97" s="1">
        <v>2</v>
      </c>
      <c r="H97" s="1">
        <v>4</v>
      </c>
      <c r="I97" s="1">
        <v>0.8</v>
      </c>
      <c r="J97" s="1">
        <v>0.571428571428572</v>
      </c>
      <c r="K97" s="1">
        <v>0.666666666666667</v>
      </c>
      <c r="L97" s="1">
        <v>0.6</v>
      </c>
      <c r="M97" s="1">
        <v>0.2</v>
      </c>
      <c r="N97" s="1">
        <v>0.6</v>
      </c>
    </row>
    <row r="98" s="3" customFormat="1" spans="1:14">
      <c r="A98" s="9">
        <v>597</v>
      </c>
      <c r="B98" s="3">
        <v>597</v>
      </c>
      <c r="C98" s="3">
        <v>0.758385896682739</v>
      </c>
      <c r="D98" s="3">
        <v>0.156681180000305</v>
      </c>
      <c r="E98" s="3">
        <v>8</v>
      </c>
      <c r="F98" s="3">
        <v>4</v>
      </c>
      <c r="G98" s="3">
        <v>2</v>
      </c>
      <c r="H98" s="3">
        <v>6</v>
      </c>
      <c r="I98" s="3">
        <v>0.8</v>
      </c>
      <c r="J98" s="3">
        <v>0.666666666666667</v>
      </c>
      <c r="K98" s="3">
        <v>0.727272727272727</v>
      </c>
      <c r="L98" s="3">
        <v>0.4</v>
      </c>
      <c r="M98" s="3">
        <v>0.4</v>
      </c>
      <c r="N98" s="3">
        <v>0.7</v>
      </c>
    </row>
    <row r="99" s="1" customFormat="1" spans="1:14">
      <c r="A99" s="7">
        <v>714</v>
      </c>
      <c r="B99" s="1">
        <v>714</v>
      </c>
      <c r="C99" s="1">
        <v>0.760669589042664</v>
      </c>
      <c r="D99" s="1">
        <v>0.151639819145203</v>
      </c>
      <c r="E99" s="1">
        <v>10</v>
      </c>
      <c r="F99" s="1">
        <v>4</v>
      </c>
      <c r="G99" s="1">
        <v>0</v>
      </c>
      <c r="H99" s="1">
        <v>6</v>
      </c>
      <c r="I99" s="1">
        <v>1</v>
      </c>
      <c r="J99" s="1">
        <v>0.714285714285714</v>
      </c>
      <c r="K99" s="1">
        <v>0.833333333333333</v>
      </c>
      <c r="L99" s="1">
        <v>0.4</v>
      </c>
      <c r="M99" s="1">
        <v>0.6</v>
      </c>
      <c r="N99" s="1">
        <v>0.8</v>
      </c>
    </row>
    <row r="100" s="1" customFormat="1" spans="3:13">
      <c r="C100" s="1">
        <f>AVERAGE(C2:C99)</f>
        <v>0.627946081210156</v>
      </c>
      <c r="D100" s="1">
        <f>AVERAGE(D2:D99)</f>
        <v>0.11054995230266</v>
      </c>
      <c r="L100" s="1">
        <f>AVERAGE(L2:L99)</f>
        <v>0.453061224489796</v>
      </c>
      <c r="M100" s="1">
        <f>AVERAGE(M2:M99)</f>
        <v>0.391836734693878</v>
      </c>
    </row>
    <row r="101" s="1" customFormat="1"/>
    <row r="102" s="1" customFormat="1"/>
    <row r="103" s="1" customFormat="1" spans="3:8">
      <c r="C103" s="10" t="s">
        <v>13</v>
      </c>
      <c r="D103" s="1" t="s">
        <v>14</v>
      </c>
      <c r="E103" s="1">
        <v>2000</v>
      </c>
      <c r="F103" s="1">
        <v>0.621</v>
      </c>
      <c r="G103" s="1">
        <v>0.11</v>
      </c>
      <c r="H103" s="1" t="s">
        <v>47</v>
      </c>
    </row>
    <row r="104" s="1" customFormat="1" spans="3:11">
      <c r="C104" s="1" t="s">
        <v>15</v>
      </c>
      <c r="D104" s="1">
        <f>COUNTIF(C2:C99,"&lt;0.42")-COUNTIF(C2:C99,"&lt;0.4")</f>
        <v>0</v>
      </c>
      <c r="H104" s="11">
        <v>0.02</v>
      </c>
      <c r="I104" s="1">
        <v>-40</v>
      </c>
      <c r="J104" s="1">
        <v>1960</v>
      </c>
      <c r="K104" s="1">
        <v>98</v>
      </c>
    </row>
    <row r="105" s="1" customFormat="1" spans="3:11">
      <c r="C105" s="1" t="s">
        <v>16</v>
      </c>
      <c r="D105" s="1">
        <f>COUNTIF(C2:C99,"&lt;0.44")-COUNTIF(C2:C99,"&lt;0.42")</f>
        <v>0</v>
      </c>
      <c r="H105" s="11">
        <v>0.04</v>
      </c>
      <c r="I105" s="1">
        <v>-80</v>
      </c>
      <c r="J105" s="1">
        <v>1920</v>
      </c>
      <c r="K105" s="1">
        <v>96</v>
      </c>
    </row>
    <row r="106" s="1" customFormat="1" spans="3:11">
      <c r="C106" s="1" t="s">
        <v>17</v>
      </c>
      <c r="D106" s="1">
        <f>COUNTIF(C2:C99,"&lt;0.46")-COUNTIF(C2:C99,"&lt;0.44")</f>
        <v>0</v>
      </c>
      <c r="H106" s="11">
        <v>0.1</v>
      </c>
      <c r="I106" s="1">
        <v>-200</v>
      </c>
      <c r="J106" s="1">
        <v>1800</v>
      </c>
      <c r="K106" s="1">
        <v>90</v>
      </c>
    </row>
    <row r="107" s="1" customFormat="1" spans="3:11">
      <c r="C107" s="1" t="s">
        <v>18</v>
      </c>
      <c r="D107" s="1">
        <f>COUNTIF(C2:C99,"&lt;0.48")-COUNTIF(C2:C99,"&lt;0.46")</f>
        <v>0</v>
      </c>
      <c r="H107" s="11">
        <v>0.12</v>
      </c>
      <c r="I107" s="1">
        <v>-240</v>
      </c>
      <c r="J107" s="1">
        <v>1760</v>
      </c>
      <c r="K107" s="1">
        <v>88</v>
      </c>
    </row>
    <row r="108" s="21" customFormat="1" spans="3:5">
      <c r="C108" s="21" t="s">
        <v>19</v>
      </c>
      <c r="D108" s="21">
        <f>COUNTIF(C2:C99,"&lt;0.5")-COUNTIF(C2:C99,"&lt;0.48")</f>
        <v>1</v>
      </c>
      <c r="E108" s="21">
        <v>2</v>
      </c>
    </row>
    <row r="109" s="1" customFormat="1" spans="3:5">
      <c r="C109" s="1" t="s">
        <v>20</v>
      </c>
      <c r="D109" s="1">
        <f>COUNTIF(C2:C99,"&lt;0.52")-COUNTIF(C2:C99,"&lt;0.5")</f>
        <v>3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4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6</v>
      </c>
      <c r="E111" s="4">
        <v>6</v>
      </c>
    </row>
    <row r="112" s="1" customFormat="1" spans="3:5">
      <c r="C112" s="1" t="s">
        <v>23</v>
      </c>
      <c r="D112" s="1">
        <f>COUNTIF(C2:C99,"&lt;0.58")-COUNTIF(C2:C99,"&lt;0.56")</f>
        <v>7</v>
      </c>
      <c r="E112" s="1">
        <v>7</v>
      </c>
    </row>
    <row r="113" s="1" customFormat="1" spans="3:5">
      <c r="C113" s="1" t="s">
        <v>24</v>
      </c>
      <c r="D113" s="1">
        <f>COUNTIF(C2:C99,"&lt;0.6")-COUNTIF(C2:C99,"&lt;0.58")</f>
        <v>9</v>
      </c>
      <c r="E113" s="1">
        <v>9</v>
      </c>
    </row>
    <row r="114" s="1" customFormat="1" spans="3:5">
      <c r="C114" s="1" t="s">
        <v>25</v>
      </c>
      <c r="D114" s="1">
        <f>COUNTIF(C2:C99,"&lt;0.62")-COUNTIF(C2:C99,"&lt;0.6")</f>
        <v>12</v>
      </c>
      <c r="E114" s="1">
        <v>12</v>
      </c>
    </row>
    <row r="115" s="5" customFormat="1" spans="3:5">
      <c r="C115" s="5" t="s">
        <v>26</v>
      </c>
      <c r="D115" s="5">
        <f>COUNTIF(C2:C99,"&lt;0.64")-COUNTIF(C2:C99,"&lt;0.62")</f>
        <v>14</v>
      </c>
      <c r="E115" s="5">
        <v>14</v>
      </c>
    </row>
    <row r="116" s="1" customFormat="1" spans="3:5">
      <c r="C116" s="1" t="s">
        <v>27</v>
      </c>
      <c r="D116" s="1">
        <f>COUNTIF(C2:C99,"&lt;0.66")-COUNTIF(C2:C99,"&lt;0.64")</f>
        <v>12</v>
      </c>
      <c r="E116" s="1">
        <v>12</v>
      </c>
    </row>
    <row r="117" s="1" customFormat="1" spans="3:5">
      <c r="C117" s="1" t="s">
        <v>28</v>
      </c>
      <c r="D117" s="1">
        <f>COUNTIF(C2:C99,"&lt;0.68")-COUNTIF(C2:C99,"&lt;0.66")</f>
        <v>9</v>
      </c>
      <c r="E117" s="1">
        <v>9</v>
      </c>
    </row>
    <row r="118" s="1" customFormat="1" spans="3:5">
      <c r="C118" s="1" t="s">
        <v>29</v>
      </c>
      <c r="D118" s="1">
        <f>COUNTIF(C2:C99,"&lt;0.7")-COUNTIF(C2:C99,"&lt;0.68")</f>
        <v>7</v>
      </c>
      <c r="E118" s="1">
        <v>7</v>
      </c>
    </row>
    <row r="119" s="4" customFormat="1" spans="3:5">
      <c r="C119" s="4" t="s">
        <v>30</v>
      </c>
      <c r="D119" s="4">
        <f>COUNTIF(C2:C99,"&lt;0.72")-COUNTIF(C2:C99,"&lt;0.7")</f>
        <v>6</v>
      </c>
      <c r="E119" s="4">
        <v>6</v>
      </c>
    </row>
    <row r="120" s="1" customFormat="1" spans="3:5">
      <c r="C120" s="1" t="s">
        <v>31</v>
      </c>
      <c r="D120" s="1">
        <f>COUNTIF(C2:C99,"&lt;0.74")-COUNTIF(C2:C99,"&lt;0.72")</f>
        <v>4</v>
      </c>
      <c r="E120" s="1">
        <v>4</v>
      </c>
    </row>
    <row r="121" s="1" customFormat="1" spans="3:5">
      <c r="C121" s="1" t="s">
        <v>32</v>
      </c>
      <c r="D121" s="1">
        <f>COUNTIF(C2:C99,"&lt;0.76")-COUNTIF(C2:C99,"&lt;0.74")</f>
        <v>3</v>
      </c>
      <c r="E121" s="1">
        <v>3</v>
      </c>
    </row>
    <row r="122" s="21" customFormat="1" spans="3:5">
      <c r="C122" s="21" t="s">
        <v>33</v>
      </c>
      <c r="D122" s="21">
        <f>COUNTIF(C2:C99,"&lt;0.78")-COUNTIF(C2:C99,"&lt;0.76")</f>
        <v>1</v>
      </c>
      <c r="E122" s="21">
        <v>2</v>
      </c>
    </row>
    <row r="123" s="4" customFormat="1" spans="3:4">
      <c r="C123" s="4" t="s">
        <v>34</v>
      </c>
      <c r="D123" s="4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7">
      <c r="C126" s="1" t="s">
        <v>37</v>
      </c>
      <c r="D126" s="1">
        <f>COUNTIF(C2:C99,"&lt;0.86")-COUNTIF(C2:C99,"&lt;0.84")</f>
        <v>0</v>
      </c>
      <c r="F126" s="4">
        <v>0.545</v>
      </c>
      <c r="G126" s="4">
        <v>0.087</v>
      </c>
    </row>
    <row r="127" s="1" customFormat="1" spans="3:7">
      <c r="C127" s="1" t="s">
        <v>38</v>
      </c>
      <c r="D127" s="1">
        <f>COUNTIF(C2:C99,"&lt;0.88")-COUNTIF(C2:C99,"&lt;0.86")</f>
        <v>0</v>
      </c>
      <c r="F127" s="4">
        <v>0.623</v>
      </c>
      <c r="G127" s="4">
        <v>0.11</v>
      </c>
    </row>
    <row r="128" s="1" customFormat="1" spans="3:7">
      <c r="C128" s="1" t="s">
        <v>39</v>
      </c>
      <c r="D128" s="1">
        <f>COUNTIF(C2:C99,"&lt;0.9")-COUNTIF(C2:C99,"&lt;0.88")</f>
        <v>0</v>
      </c>
      <c r="F128" s="4">
        <v>0.729</v>
      </c>
      <c r="G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3" workbookViewId="0">
      <selection activeCell="A23" sqref="$A23:$XFD23"/>
    </sheetView>
  </sheetViews>
  <sheetFormatPr defaultColWidth="9" defaultRowHeight="13.5"/>
  <cols>
    <col min="3" max="4" width="18.5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560</v>
      </c>
      <c r="B2" s="1">
        <v>560</v>
      </c>
      <c r="C2" s="1">
        <v>0.480135202407837</v>
      </c>
      <c r="D2" s="1">
        <v>0.0856159925460815</v>
      </c>
      <c r="E2" s="1">
        <v>8</v>
      </c>
      <c r="F2" s="1">
        <v>7</v>
      </c>
      <c r="G2" s="1">
        <v>2</v>
      </c>
      <c r="H2" s="1">
        <v>3</v>
      </c>
      <c r="I2" s="1">
        <v>0.8</v>
      </c>
      <c r="J2" s="1">
        <v>0.533333333333333</v>
      </c>
      <c r="K2" s="1">
        <v>0.64</v>
      </c>
      <c r="L2" s="1">
        <v>0.7</v>
      </c>
      <c r="M2" s="1">
        <v>0.1</v>
      </c>
      <c r="N2" s="1">
        <v>0.55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1" customFormat="1" spans="1:14">
      <c r="A4" s="7">
        <v>957</v>
      </c>
      <c r="B4" s="1">
        <v>957</v>
      </c>
      <c r="C4" s="1">
        <v>0.501754760742187</v>
      </c>
      <c r="D4" s="1">
        <v>0.11188817024231</v>
      </c>
      <c r="E4" s="1">
        <v>10</v>
      </c>
      <c r="F4" s="1">
        <v>1</v>
      </c>
      <c r="G4" s="1">
        <v>0</v>
      </c>
      <c r="H4" s="1">
        <v>9</v>
      </c>
      <c r="I4" s="1">
        <v>1</v>
      </c>
      <c r="J4" s="1">
        <v>0.909090909090909</v>
      </c>
      <c r="K4" s="1">
        <v>0.952380952380952</v>
      </c>
      <c r="L4" s="1">
        <v>0.1</v>
      </c>
      <c r="M4" s="1">
        <v>0.9</v>
      </c>
      <c r="N4" s="1">
        <v>0.95</v>
      </c>
    </row>
    <row r="5" s="3" customFormat="1" spans="1:14">
      <c r="A5" s="9">
        <v>967</v>
      </c>
      <c r="B5" s="3">
        <v>967</v>
      </c>
      <c r="C5" s="3">
        <v>0.505633950233459</v>
      </c>
      <c r="D5" s="3">
        <v>0.134837865829468</v>
      </c>
      <c r="E5" s="3">
        <v>10</v>
      </c>
      <c r="F5" s="3">
        <v>4</v>
      </c>
      <c r="G5" s="3">
        <v>0</v>
      </c>
      <c r="H5" s="3">
        <v>6</v>
      </c>
      <c r="I5" s="3">
        <v>1</v>
      </c>
      <c r="J5" s="3">
        <v>0.714285714285714</v>
      </c>
      <c r="K5" s="3">
        <v>0.833333333333333</v>
      </c>
      <c r="L5" s="3">
        <v>0.4</v>
      </c>
      <c r="M5" s="3">
        <v>0.6</v>
      </c>
      <c r="N5" s="3">
        <v>0.8</v>
      </c>
    </row>
    <row r="6" s="1" customFormat="1" spans="1:14">
      <c r="A6" s="7">
        <v>971</v>
      </c>
      <c r="B6" s="1">
        <v>971</v>
      </c>
      <c r="C6" s="1">
        <v>0.52179229259491</v>
      </c>
      <c r="D6" s="1">
        <v>0.0986318588256836</v>
      </c>
      <c r="E6" s="1">
        <v>9</v>
      </c>
      <c r="F6" s="1">
        <v>6</v>
      </c>
      <c r="G6" s="1">
        <v>1</v>
      </c>
      <c r="H6" s="1">
        <v>4</v>
      </c>
      <c r="I6" s="1">
        <v>0.9</v>
      </c>
      <c r="J6" s="1">
        <v>0.6</v>
      </c>
      <c r="K6" s="1">
        <v>0.72</v>
      </c>
      <c r="L6" s="1">
        <v>0.6</v>
      </c>
      <c r="M6" s="1">
        <v>0.3</v>
      </c>
      <c r="N6" s="1">
        <v>0.65</v>
      </c>
    </row>
    <row r="7" s="1" customFormat="1" spans="1:14">
      <c r="A7" s="7">
        <v>703</v>
      </c>
      <c r="B7" s="1">
        <v>703</v>
      </c>
      <c r="C7" s="1">
        <v>0.525601744651794</v>
      </c>
      <c r="D7" s="1">
        <v>0.133638381958008</v>
      </c>
      <c r="E7" s="1">
        <v>7</v>
      </c>
      <c r="F7" s="1">
        <v>4</v>
      </c>
      <c r="G7" s="1">
        <v>3</v>
      </c>
      <c r="H7" s="1">
        <v>6</v>
      </c>
      <c r="I7" s="1">
        <v>0.7</v>
      </c>
      <c r="J7" s="1">
        <v>0.636363636363636</v>
      </c>
      <c r="K7" s="1">
        <v>0.666666666666667</v>
      </c>
      <c r="L7" s="1">
        <v>0.4</v>
      </c>
      <c r="M7" s="1">
        <v>0.3</v>
      </c>
      <c r="N7" s="1">
        <v>0.65</v>
      </c>
    </row>
    <row r="8" s="1" customFormat="1" spans="1:14">
      <c r="A8" s="7">
        <v>137</v>
      </c>
      <c r="B8" s="1">
        <v>137</v>
      </c>
      <c r="C8" s="1">
        <v>0.525725841522217</v>
      </c>
      <c r="D8" s="1">
        <v>0.184110879898071</v>
      </c>
      <c r="E8" s="1">
        <v>7</v>
      </c>
      <c r="F8" s="1">
        <v>5</v>
      </c>
      <c r="G8" s="1">
        <v>3</v>
      </c>
      <c r="H8" s="1">
        <v>5</v>
      </c>
      <c r="I8" s="1">
        <v>0.7</v>
      </c>
      <c r="J8" s="1">
        <v>0.583333333333333</v>
      </c>
      <c r="K8" s="1">
        <v>0.636363636363636</v>
      </c>
      <c r="L8" s="1">
        <v>0.5</v>
      </c>
      <c r="M8" s="1">
        <v>0.2</v>
      </c>
      <c r="N8" s="1">
        <v>0.6</v>
      </c>
    </row>
    <row r="9" s="3" customFormat="1" spans="1:14">
      <c r="A9" s="9">
        <v>898</v>
      </c>
      <c r="B9" s="3">
        <v>898</v>
      </c>
      <c r="C9" s="3">
        <v>0.520534038543701</v>
      </c>
      <c r="D9" s="3">
        <v>0.0267471075057983</v>
      </c>
      <c r="E9" s="3">
        <v>7</v>
      </c>
      <c r="F9" s="3">
        <v>3</v>
      </c>
      <c r="G9" s="3">
        <v>3</v>
      </c>
      <c r="H9" s="3">
        <v>7</v>
      </c>
      <c r="I9" s="3">
        <v>0.7</v>
      </c>
      <c r="J9" s="3">
        <v>0.7</v>
      </c>
      <c r="K9" s="3">
        <v>0.7</v>
      </c>
      <c r="L9" s="3">
        <v>0.3</v>
      </c>
      <c r="M9" s="3">
        <v>0.4</v>
      </c>
      <c r="N9" s="3">
        <v>0.7</v>
      </c>
    </row>
    <row r="10" s="1" customFormat="1" spans="1:14">
      <c r="A10" s="7">
        <v>165</v>
      </c>
      <c r="B10" s="1">
        <v>165</v>
      </c>
      <c r="C10" s="1">
        <v>0.540544867515564</v>
      </c>
      <c r="D10" s="1">
        <v>0.12562894821167</v>
      </c>
      <c r="E10" s="1">
        <v>7</v>
      </c>
      <c r="F10" s="1">
        <v>4</v>
      </c>
      <c r="G10" s="1">
        <v>3</v>
      </c>
      <c r="H10" s="1">
        <v>6</v>
      </c>
      <c r="I10" s="1">
        <v>0.7</v>
      </c>
      <c r="J10" s="1">
        <v>0.636363636363636</v>
      </c>
      <c r="K10" s="1">
        <v>0.666666666666667</v>
      </c>
      <c r="L10" s="1">
        <v>0.4</v>
      </c>
      <c r="M10" s="1">
        <v>0.3</v>
      </c>
      <c r="N10" s="1">
        <v>0.65</v>
      </c>
    </row>
    <row r="11" s="1" customFormat="1" spans="1:14">
      <c r="A11" s="7">
        <v>356</v>
      </c>
      <c r="B11" s="1">
        <v>356</v>
      </c>
      <c r="C11" s="1">
        <v>0.542625546455383</v>
      </c>
      <c r="D11" s="1">
        <v>0.0799902677536011</v>
      </c>
      <c r="E11" s="1">
        <v>10</v>
      </c>
      <c r="F11" s="1">
        <v>7</v>
      </c>
      <c r="G11" s="1">
        <v>0</v>
      </c>
      <c r="H11" s="1">
        <v>3</v>
      </c>
      <c r="I11" s="1">
        <v>1</v>
      </c>
      <c r="J11" s="1">
        <v>0.588235294117647</v>
      </c>
      <c r="K11" s="1">
        <v>0.740740740740741</v>
      </c>
      <c r="L11" s="1">
        <v>0.7</v>
      </c>
      <c r="M11" s="1">
        <v>0.3</v>
      </c>
      <c r="N11" s="1">
        <v>0.65</v>
      </c>
    </row>
    <row r="12" s="1" customFormat="1" spans="1:14">
      <c r="A12" s="7">
        <v>180</v>
      </c>
      <c r="B12" s="1">
        <v>180</v>
      </c>
      <c r="C12" s="1">
        <v>0.541766285896301</v>
      </c>
      <c r="D12" s="1">
        <v>0.149829506874085</v>
      </c>
      <c r="E12" s="1">
        <v>8</v>
      </c>
      <c r="F12" s="1">
        <v>6</v>
      </c>
      <c r="G12" s="1">
        <v>2</v>
      </c>
      <c r="H12" s="1">
        <v>4</v>
      </c>
      <c r="I12" s="1">
        <v>0.8</v>
      </c>
      <c r="J12" s="1">
        <v>0.571428571428572</v>
      </c>
      <c r="K12" s="1">
        <v>0.666666666666667</v>
      </c>
      <c r="L12" s="1">
        <v>0.6</v>
      </c>
      <c r="M12" s="1">
        <v>0.2</v>
      </c>
      <c r="N12" s="1">
        <v>0.6</v>
      </c>
    </row>
    <row r="13" s="1" customFormat="1" spans="1:14">
      <c r="A13" s="7">
        <v>257</v>
      </c>
      <c r="B13" s="1">
        <v>257</v>
      </c>
      <c r="C13" s="1">
        <v>0.542999148368835</v>
      </c>
      <c r="D13" s="1">
        <v>0.079084038734436</v>
      </c>
      <c r="E13" s="1">
        <v>8</v>
      </c>
      <c r="F13" s="1">
        <v>3</v>
      </c>
      <c r="G13" s="1">
        <v>2</v>
      </c>
      <c r="H13" s="1">
        <v>7</v>
      </c>
      <c r="I13" s="1">
        <v>0.8</v>
      </c>
      <c r="J13" s="1">
        <v>0.727272727272727</v>
      </c>
      <c r="K13" s="1">
        <v>0.761904761904762</v>
      </c>
      <c r="L13" s="1">
        <v>0.3</v>
      </c>
      <c r="M13" s="1">
        <v>0.5</v>
      </c>
      <c r="N13" s="1">
        <v>0.75</v>
      </c>
    </row>
    <row r="14" s="1" customFormat="1" spans="1:14">
      <c r="A14" s="7">
        <v>360</v>
      </c>
      <c r="B14" s="1">
        <v>360</v>
      </c>
      <c r="C14" s="1">
        <v>0.540149927139282</v>
      </c>
      <c r="D14" s="1">
        <v>0.0895251035690308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3" customFormat="1" spans="1:14">
      <c r="A15" s="9">
        <v>213</v>
      </c>
      <c r="B15" s="3">
        <v>213</v>
      </c>
      <c r="C15" s="3">
        <v>0.540220141410828</v>
      </c>
      <c r="D15" s="3">
        <v>0.181421518325806</v>
      </c>
      <c r="E15" s="3">
        <v>8</v>
      </c>
      <c r="F15" s="3">
        <v>6</v>
      </c>
      <c r="G15" s="3">
        <v>2</v>
      </c>
      <c r="H15" s="3">
        <v>4</v>
      </c>
      <c r="I15" s="3">
        <v>0.8</v>
      </c>
      <c r="J15" s="3">
        <v>0.571428571428572</v>
      </c>
      <c r="K15" s="3">
        <v>0.666666666666667</v>
      </c>
      <c r="L15" s="3">
        <v>0.6</v>
      </c>
      <c r="M15" s="3">
        <v>0.2</v>
      </c>
      <c r="N15" s="3">
        <v>0.6</v>
      </c>
    </row>
    <row r="16" s="1" customFormat="1" spans="1:14">
      <c r="A16" s="7">
        <v>125</v>
      </c>
      <c r="B16" s="1">
        <v>125</v>
      </c>
      <c r="C16" s="1">
        <v>0.560636758804321</v>
      </c>
      <c r="D16" s="1">
        <v>0.118411660194397</v>
      </c>
      <c r="E16" s="1">
        <v>7</v>
      </c>
      <c r="F16" s="1">
        <v>6</v>
      </c>
      <c r="G16" s="1">
        <v>3</v>
      </c>
      <c r="H16" s="1">
        <v>4</v>
      </c>
      <c r="I16" s="1">
        <v>0.7</v>
      </c>
      <c r="J16" s="1">
        <v>0.538461538461539</v>
      </c>
      <c r="K16" s="1">
        <v>0.608695652173913</v>
      </c>
      <c r="L16" s="1">
        <v>0.6</v>
      </c>
      <c r="M16" s="1">
        <v>0.1</v>
      </c>
      <c r="N16" s="1">
        <v>0.55</v>
      </c>
    </row>
    <row r="17" s="1" customFormat="1" spans="1:14">
      <c r="A17" s="7">
        <v>867</v>
      </c>
      <c r="B17" s="1">
        <v>867</v>
      </c>
      <c r="C17" s="1">
        <v>0.561114549636841</v>
      </c>
      <c r="D17" s="1">
        <v>0.101944804191589</v>
      </c>
      <c r="E17" s="1">
        <v>8</v>
      </c>
      <c r="F17" s="1">
        <v>4</v>
      </c>
      <c r="G17" s="1">
        <v>2</v>
      </c>
      <c r="H17" s="1">
        <v>6</v>
      </c>
      <c r="I17" s="1">
        <v>0.8</v>
      </c>
      <c r="J17" s="1">
        <v>0.666666666666667</v>
      </c>
      <c r="K17" s="1">
        <v>0.727272727272727</v>
      </c>
      <c r="L17" s="1">
        <v>0.4</v>
      </c>
      <c r="M17" s="1">
        <v>0.4</v>
      </c>
      <c r="N17" s="1">
        <v>0.7</v>
      </c>
    </row>
    <row r="18" s="1" customFormat="1" spans="1:14">
      <c r="A18" s="7">
        <v>544</v>
      </c>
      <c r="B18" s="1">
        <v>544</v>
      </c>
      <c r="C18" s="1">
        <v>0.56170654296875</v>
      </c>
      <c r="D18" s="1">
        <v>0.10379946231842</v>
      </c>
      <c r="E18" s="1">
        <v>7</v>
      </c>
      <c r="F18" s="1">
        <v>6</v>
      </c>
      <c r="G18" s="1">
        <v>3</v>
      </c>
      <c r="H18" s="1">
        <v>4</v>
      </c>
      <c r="I18" s="1">
        <v>0.7</v>
      </c>
      <c r="J18" s="1">
        <v>0.538461538461539</v>
      </c>
      <c r="K18" s="1">
        <v>0.608695652173913</v>
      </c>
      <c r="L18" s="1">
        <v>0.6</v>
      </c>
      <c r="M18" s="1">
        <v>0.1</v>
      </c>
      <c r="N18" s="1">
        <v>0.55</v>
      </c>
    </row>
    <row r="19" s="1" customFormat="1" spans="1:14">
      <c r="A19" s="7">
        <v>818</v>
      </c>
      <c r="B19" s="1">
        <v>818</v>
      </c>
      <c r="C19" s="1">
        <v>0.561458468437195</v>
      </c>
      <c r="D19" s="1">
        <v>0.124785542488098</v>
      </c>
      <c r="E19" s="1">
        <v>8</v>
      </c>
      <c r="F19" s="1">
        <v>6</v>
      </c>
      <c r="G19" s="1">
        <v>2</v>
      </c>
      <c r="H19" s="1">
        <v>4</v>
      </c>
      <c r="I19" s="1">
        <v>0.8</v>
      </c>
      <c r="J19" s="1">
        <v>0.571428571428572</v>
      </c>
      <c r="K19" s="1">
        <v>0.666666666666667</v>
      </c>
      <c r="L19" s="1">
        <v>0.6</v>
      </c>
      <c r="M19" s="1">
        <v>0.2</v>
      </c>
      <c r="N19" s="1">
        <v>0.6</v>
      </c>
    </row>
    <row r="20" s="1" customFormat="1" spans="1:14">
      <c r="A20" s="7">
        <v>672</v>
      </c>
      <c r="B20" s="1">
        <v>672</v>
      </c>
      <c r="C20" s="1">
        <v>0.560165882110596</v>
      </c>
      <c r="D20" s="1">
        <v>0.0761356353759766</v>
      </c>
      <c r="E20" s="1">
        <v>9</v>
      </c>
      <c r="F20" s="1">
        <v>2</v>
      </c>
      <c r="G20" s="1">
        <v>1</v>
      </c>
      <c r="H20" s="1">
        <v>8</v>
      </c>
      <c r="I20" s="1">
        <v>0.9</v>
      </c>
      <c r="J20" s="1">
        <v>0.818181818181818</v>
      </c>
      <c r="K20" s="1">
        <v>0.857142857142857</v>
      </c>
      <c r="L20" s="1">
        <v>0.2</v>
      </c>
      <c r="M20" s="1">
        <v>0.7</v>
      </c>
      <c r="N20" s="1">
        <v>0.85</v>
      </c>
    </row>
    <row r="21" s="1" customFormat="1" spans="1:14">
      <c r="A21" s="7">
        <v>300</v>
      </c>
      <c r="B21" s="1">
        <v>300</v>
      </c>
      <c r="C21" s="1">
        <v>0.560271143913269</v>
      </c>
      <c r="D21" s="1">
        <v>0.151661396026611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3" customFormat="1" spans="1:14">
      <c r="A22" s="9">
        <v>385</v>
      </c>
      <c r="B22" s="3">
        <v>385</v>
      </c>
      <c r="C22" s="3">
        <v>0.560110569000244</v>
      </c>
      <c r="D22" s="3">
        <v>0.0777961015701294</v>
      </c>
      <c r="E22" s="3">
        <v>9</v>
      </c>
      <c r="F22" s="3">
        <v>3</v>
      </c>
      <c r="G22" s="3">
        <v>1</v>
      </c>
      <c r="H22" s="3">
        <v>7</v>
      </c>
      <c r="I22" s="3">
        <v>0.9</v>
      </c>
      <c r="J22" s="3">
        <v>0.75</v>
      </c>
      <c r="K22" s="3">
        <v>0.818181818181818</v>
      </c>
      <c r="L22" s="3">
        <v>0.3</v>
      </c>
      <c r="M22" s="3">
        <v>0.6</v>
      </c>
      <c r="N22" s="3">
        <v>0.8</v>
      </c>
    </row>
    <row r="23" s="1" customFormat="1" spans="1:14">
      <c r="A23" s="7">
        <v>884</v>
      </c>
      <c r="B23" s="1">
        <v>884</v>
      </c>
      <c r="C23" s="1">
        <v>0.580617666244507</v>
      </c>
      <c r="D23" s="1">
        <v>0.103671789169311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277</v>
      </c>
      <c r="B24" s="1">
        <v>277</v>
      </c>
      <c r="C24" s="1">
        <v>0.582349896430969</v>
      </c>
      <c r="D24" s="1">
        <v>0.0517892837524414</v>
      </c>
      <c r="E24" s="1">
        <v>8</v>
      </c>
      <c r="F24" s="1">
        <v>5</v>
      </c>
      <c r="G24" s="1">
        <v>2</v>
      </c>
      <c r="H24" s="1">
        <v>5</v>
      </c>
      <c r="I24" s="1">
        <v>0.8</v>
      </c>
      <c r="J24" s="1">
        <v>0.615384615384615</v>
      </c>
      <c r="K24" s="1">
        <v>0.695652173913043</v>
      </c>
      <c r="L24" s="1">
        <v>0.5</v>
      </c>
      <c r="M24" s="1">
        <v>0.3</v>
      </c>
      <c r="N24" s="1">
        <v>0.65</v>
      </c>
    </row>
    <row r="25" s="1" customFormat="1" spans="1:14">
      <c r="A25" s="7">
        <v>769</v>
      </c>
      <c r="B25" s="1">
        <v>769</v>
      </c>
      <c r="C25" s="1">
        <v>0.583063125610352</v>
      </c>
      <c r="D25" s="1">
        <v>0.129210829734802</v>
      </c>
      <c r="E25" s="1">
        <v>8</v>
      </c>
      <c r="F25" s="1">
        <v>6</v>
      </c>
      <c r="G25" s="1">
        <v>2</v>
      </c>
      <c r="H25" s="1">
        <v>4</v>
      </c>
      <c r="I25" s="1">
        <v>0.8</v>
      </c>
      <c r="J25" s="1">
        <v>0.571428571428572</v>
      </c>
      <c r="K25" s="1">
        <v>0.666666666666667</v>
      </c>
      <c r="L25" s="1">
        <v>0.6</v>
      </c>
      <c r="M25" s="1">
        <v>0.2</v>
      </c>
      <c r="N25" s="1">
        <v>0.6</v>
      </c>
    </row>
    <row r="26" s="1" customFormat="1" spans="1:14">
      <c r="A26" s="7">
        <v>640</v>
      </c>
      <c r="B26" s="1">
        <v>640</v>
      </c>
      <c r="C26" s="1">
        <v>0.583518981933594</v>
      </c>
      <c r="D26" s="1">
        <v>0.0459827184677124</v>
      </c>
      <c r="E26" s="1">
        <v>8</v>
      </c>
      <c r="F26" s="1">
        <v>4</v>
      </c>
      <c r="G26" s="1">
        <v>2</v>
      </c>
      <c r="H26" s="1">
        <v>6</v>
      </c>
      <c r="I26" s="1">
        <v>0.8</v>
      </c>
      <c r="J26" s="1">
        <v>0.666666666666667</v>
      </c>
      <c r="K26" s="1">
        <v>0.727272727272727</v>
      </c>
      <c r="L26" s="1">
        <v>0.4</v>
      </c>
      <c r="M26" s="1">
        <v>0.4</v>
      </c>
      <c r="N26" s="1">
        <v>0.7</v>
      </c>
    </row>
    <row r="27" s="1" customFormat="1" spans="1:14">
      <c r="A27" s="7">
        <v>59</v>
      </c>
      <c r="B27" s="1">
        <v>59</v>
      </c>
      <c r="C27" s="1">
        <v>0.583963990211487</v>
      </c>
      <c r="D27" s="1">
        <v>0.110245108604431</v>
      </c>
      <c r="E27" s="1">
        <v>10</v>
      </c>
      <c r="F27" s="1">
        <v>8</v>
      </c>
      <c r="G27" s="1">
        <v>0</v>
      </c>
      <c r="H27" s="1">
        <v>2</v>
      </c>
      <c r="I27" s="1">
        <v>1</v>
      </c>
      <c r="J27" s="1">
        <v>0.555555555555556</v>
      </c>
      <c r="K27" s="1">
        <v>0.714285714285714</v>
      </c>
      <c r="L27" s="1">
        <v>0.8</v>
      </c>
      <c r="M27" s="1">
        <v>0.2</v>
      </c>
      <c r="N27" s="1">
        <v>0.6</v>
      </c>
    </row>
    <row r="28" s="1" customFormat="1" spans="1:14">
      <c r="A28" s="7">
        <v>788</v>
      </c>
      <c r="B28" s="1">
        <v>788</v>
      </c>
      <c r="C28" s="1">
        <v>0.585186362266541</v>
      </c>
      <c r="D28" s="1">
        <v>0.0972005128860474</v>
      </c>
      <c r="E28" s="1">
        <v>8</v>
      </c>
      <c r="F28" s="1">
        <v>4</v>
      </c>
      <c r="G28" s="1">
        <v>2</v>
      </c>
      <c r="H28" s="1">
        <v>6</v>
      </c>
      <c r="I28" s="1">
        <v>0.8</v>
      </c>
      <c r="J28" s="1">
        <v>0.666666666666667</v>
      </c>
      <c r="K28" s="1">
        <v>0.727272727272727</v>
      </c>
      <c r="L28" s="1">
        <v>0.4</v>
      </c>
      <c r="M28" s="1">
        <v>0.4</v>
      </c>
      <c r="N28" s="1">
        <v>0.7</v>
      </c>
    </row>
    <row r="29" s="1" customFormat="1" spans="1:14">
      <c r="A29" s="7">
        <v>536</v>
      </c>
      <c r="B29" s="1">
        <v>536</v>
      </c>
      <c r="C29" s="1">
        <v>0.585767984390259</v>
      </c>
      <c r="D29" s="1">
        <v>0.130775928497315</v>
      </c>
      <c r="E29" s="1">
        <v>10</v>
      </c>
      <c r="F29" s="1">
        <v>4</v>
      </c>
      <c r="G29" s="1">
        <v>0</v>
      </c>
      <c r="H29" s="1">
        <v>6</v>
      </c>
      <c r="I29" s="1">
        <v>1</v>
      </c>
      <c r="J29" s="1">
        <v>0.714285714285714</v>
      </c>
      <c r="K29" s="1">
        <v>0.833333333333333</v>
      </c>
      <c r="L29" s="1">
        <v>0.4</v>
      </c>
      <c r="M29" s="1">
        <v>0.6</v>
      </c>
      <c r="N29" s="1">
        <v>0.8</v>
      </c>
    </row>
    <row r="30" s="3" customFormat="1" spans="1:14">
      <c r="A30" s="9">
        <v>271</v>
      </c>
      <c r="B30" s="3">
        <v>271</v>
      </c>
      <c r="C30" s="3">
        <v>0.586729526519775</v>
      </c>
      <c r="D30" s="3">
        <v>0.0930256843566895</v>
      </c>
      <c r="E30" s="3">
        <v>9</v>
      </c>
      <c r="F30" s="3">
        <v>5</v>
      </c>
      <c r="G30" s="3">
        <v>1</v>
      </c>
      <c r="H30" s="3">
        <v>5</v>
      </c>
      <c r="I30" s="3">
        <v>0.9</v>
      </c>
      <c r="J30" s="3">
        <v>0.642857142857143</v>
      </c>
      <c r="K30" s="3">
        <v>0.75</v>
      </c>
      <c r="L30" s="3">
        <v>0.5</v>
      </c>
      <c r="M30" s="3">
        <v>0.4</v>
      </c>
      <c r="N30" s="3">
        <v>0.7</v>
      </c>
    </row>
    <row r="31" s="1" customFormat="1" spans="1:14">
      <c r="A31" s="7">
        <v>713</v>
      </c>
      <c r="B31" s="1">
        <v>713</v>
      </c>
      <c r="C31" s="1">
        <v>0.605662107467651</v>
      </c>
      <c r="D31" s="1">
        <v>0.119680404663086</v>
      </c>
      <c r="E31" s="1">
        <v>10</v>
      </c>
      <c r="F31" s="1">
        <v>4</v>
      </c>
      <c r="G31" s="1">
        <v>0</v>
      </c>
      <c r="H31" s="1">
        <v>6</v>
      </c>
      <c r="I31" s="1">
        <v>1</v>
      </c>
      <c r="J31" s="1">
        <v>0.714285714285714</v>
      </c>
      <c r="K31" s="1">
        <v>0.833333333333333</v>
      </c>
      <c r="L31" s="1">
        <v>0.4</v>
      </c>
      <c r="M31" s="1">
        <v>0.6</v>
      </c>
      <c r="N31" s="1">
        <v>0.8</v>
      </c>
    </row>
    <row r="32" s="1" customFormat="1" spans="1:14">
      <c r="A32" s="7">
        <v>737</v>
      </c>
      <c r="B32" s="1">
        <v>737</v>
      </c>
      <c r="C32" s="1">
        <v>0.606427550315857</v>
      </c>
      <c r="D32" s="1">
        <v>0.127275466918945</v>
      </c>
      <c r="E32" s="1">
        <v>9</v>
      </c>
      <c r="F32" s="1">
        <v>6</v>
      </c>
      <c r="G32" s="1">
        <v>1</v>
      </c>
      <c r="H32" s="1">
        <v>4</v>
      </c>
      <c r="I32" s="1">
        <v>0.9</v>
      </c>
      <c r="J32" s="1">
        <v>0.6</v>
      </c>
      <c r="K32" s="1">
        <v>0.72</v>
      </c>
      <c r="L32" s="1">
        <v>0.6</v>
      </c>
      <c r="M32" s="1">
        <v>0.3</v>
      </c>
      <c r="N32" s="1">
        <v>0.65</v>
      </c>
    </row>
    <row r="33" s="1" customFormat="1" spans="1:14">
      <c r="A33" s="7">
        <v>273</v>
      </c>
      <c r="B33" s="1">
        <v>273</v>
      </c>
      <c r="C33" s="1">
        <v>0.605259418487549</v>
      </c>
      <c r="D33" s="1">
        <v>0.168003916740418</v>
      </c>
      <c r="E33" s="1">
        <v>7</v>
      </c>
      <c r="F33" s="1">
        <v>2</v>
      </c>
      <c r="G33" s="1">
        <v>3</v>
      </c>
      <c r="H33" s="1">
        <v>8</v>
      </c>
      <c r="I33" s="1">
        <v>0.7</v>
      </c>
      <c r="J33" s="1">
        <v>0.777777777777778</v>
      </c>
      <c r="K33" s="1">
        <v>0.736842105263158</v>
      </c>
      <c r="L33" s="1">
        <v>0.2</v>
      </c>
      <c r="M33" s="1">
        <v>0.5</v>
      </c>
      <c r="N33" s="1">
        <v>0.75</v>
      </c>
    </row>
    <row r="34" s="1" customFormat="1" spans="1:14">
      <c r="A34" s="7">
        <v>58</v>
      </c>
      <c r="B34" s="1">
        <v>58</v>
      </c>
      <c r="C34" s="1">
        <v>0.605638980865479</v>
      </c>
      <c r="D34" s="1">
        <v>0.0989300012588501</v>
      </c>
      <c r="E34" s="1">
        <v>7</v>
      </c>
      <c r="F34" s="1">
        <v>3</v>
      </c>
      <c r="G34" s="1">
        <v>3</v>
      </c>
      <c r="H34" s="1">
        <v>7</v>
      </c>
      <c r="I34" s="1">
        <v>0.7</v>
      </c>
      <c r="J34" s="1">
        <v>0.7</v>
      </c>
      <c r="K34" s="1">
        <v>0.7</v>
      </c>
      <c r="L34" s="1">
        <v>0.3</v>
      </c>
      <c r="M34" s="1">
        <v>0.4</v>
      </c>
      <c r="N34" s="1">
        <v>0.7</v>
      </c>
    </row>
    <row r="35" s="1" customFormat="1" spans="1:14">
      <c r="A35" s="7">
        <v>262</v>
      </c>
      <c r="B35" s="1">
        <v>262</v>
      </c>
      <c r="C35" s="1">
        <v>0.603102564811707</v>
      </c>
      <c r="D35" s="1">
        <v>0.146786212921143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630</v>
      </c>
      <c r="B36" s="1">
        <v>630</v>
      </c>
      <c r="C36" s="1">
        <v>0.605119585990906</v>
      </c>
      <c r="D36" s="1">
        <v>0.0453847646713257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389</v>
      </c>
      <c r="B37" s="1">
        <v>389</v>
      </c>
      <c r="C37" s="1">
        <v>0.603476166725159</v>
      </c>
      <c r="D37" s="1">
        <v>0.128153085708618</v>
      </c>
      <c r="E37" s="1">
        <v>8</v>
      </c>
      <c r="F37" s="1">
        <v>3</v>
      </c>
      <c r="G37" s="1">
        <v>2</v>
      </c>
      <c r="H37" s="1">
        <v>7</v>
      </c>
      <c r="I37" s="1">
        <v>0.8</v>
      </c>
      <c r="J37" s="1">
        <v>0.727272727272727</v>
      </c>
      <c r="K37" s="1">
        <v>0.761904761904762</v>
      </c>
      <c r="L37" s="1">
        <v>0.3</v>
      </c>
      <c r="M37" s="1">
        <v>0.5</v>
      </c>
      <c r="N37" s="1">
        <v>0.75</v>
      </c>
    </row>
    <row r="38" s="1" customFormat="1" spans="1:14">
      <c r="A38" s="7">
        <v>262</v>
      </c>
      <c r="B38" s="1">
        <v>262</v>
      </c>
      <c r="C38" s="1">
        <v>0.603102564811707</v>
      </c>
      <c r="D38" s="1">
        <v>0.146786212921143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599</v>
      </c>
      <c r="B39" s="1">
        <v>599</v>
      </c>
      <c r="C39" s="1">
        <v>0.601256370544434</v>
      </c>
      <c r="D39" s="1">
        <v>0.134008526802063</v>
      </c>
      <c r="E39" s="1">
        <v>7</v>
      </c>
      <c r="F39" s="1">
        <v>6</v>
      </c>
      <c r="G39" s="1">
        <v>3</v>
      </c>
      <c r="H39" s="1">
        <v>4</v>
      </c>
      <c r="I39" s="1">
        <v>0.7</v>
      </c>
      <c r="J39" s="1">
        <v>0.538461538461539</v>
      </c>
      <c r="K39" s="1">
        <v>0.608695652173913</v>
      </c>
      <c r="L39" s="1">
        <v>0.6</v>
      </c>
      <c r="M39" s="1">
        <v>0.1</v>
      </c>
      <c r="N39" s="1">
        <v>0.55</v>
      </c>
    </row>
    <row r="40" s="1" customFormat="1" spans="1:14">
      <c r="A40" s="7">
        <v>499</v>
      </c>
      <c r="B40" s="1">
        <v>499</v>
      </c>
      <c r="C40" s="1">
        <v>0.601435661315918</v>
      </c>
      <c r="D40" s="1">
        <v>0.0984448194503784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" customFormat="1" spans="1:14">
      <c r="A41" s="7">
        <v>871</v>
      </c>
      <c r="B41" s="1">
        <v>871</v>
      </c>
      <c r="C41" s="1">
        <v>0.600039958953857</v>
      </c>
      <c r="D41" s="1">
        <v>0.160753011703491</v>
      </c>
      <c r="E41" s="1">
        <v>7</v>
      </c>
      <c r="F41" s="1">
        <v>5</v>
      </c>
      <c r="G41" s="1">
        <v>3</v>
      </c>
      <c r="H41" s="1">
        <v>5</v>
      </c>
      <c r="I41" s="1">
        <v>0.7</v>
      </c>
      <c r="J41" s="1">
        <v>0.583333333333333</v>
      </c>
      <c r="K41" s="1">
        <v>0.636363636363636</v>
      </c>
      <c r="L41" s="1">
        <v>0.5</v>
      </c>
      <c r="M41" s="1">
        <v>0.2</v>
      </c>
      <c r="N41" s="1">
        <v>0.6</v>
      </c>
    </row>
    <row r="42" s="3" customFormat="1" spans="1:14">
      <c r="A42" s="9">
        <v>292</v>
      </c>
      <c r="B42" s="3">
        <v>292</v>
      </c>
      <c r="C42" s="3">
        <v>0.600660681724548</v>
      </c>
      <c r="D42" s="3">
        <v>0.0902086496353149</v>
      </c>
      <c r="E42" s="3">
        <v>8</v>
      </c>
      <c r="F42" s="3">
        <v>8</v>
      </c>
      <c r="G42" s="3">
        <v>2</v>
      </c>
      <c r="H42" s="3">
        <v>2</v>
      </c>
      <c r="I42" s="3">
        <v>0.8</v>
      </c>
      <c r="J42" s="3">
        <v>0.5</v>
      </c>
      <c r="K42" s="3">
        <v>0.615384615384615</v>
      </c>
      <c r="L42" s="3">
        <v>0.8</v>
      </c>
      <c r="M42" s="3">
        <v>0</v>
      </c>
      <c r="N42" s="3">
        <v>0.5</v>
      </c>
    </row>
    <row r="43" s="1" customFormat="1" spans="1:14">
      <c r="A43" s="7">
        <v>419</v>
      </c>
      <c r="B43" s="1">
        <v>419</v>
      </c>
      <c r="C43" s="1">
        <v>0.620062708854675</v>
      </c>
      <c r="D43" s="1">
        <v>0.135434985160828</v>
      </c>
      <c r="E43" s="1">
        <v>9</v>
      </c>
      <c r="F43" s="1">
        <v>4</v>
      </c>
      <c r="G43" s="1">
        <v>1</v>
      </c>
      <c r="H43" s="1">
        <v>6</v>
      </c>
      <c r="I43" s="1">
        <v>0.9</v>
      </c>
      <c r="J43" s="1">
        <v>0.692307692307692</v>
      </c>
      <c r="K43" s="1">
        <v>0.782608695652174</v>
      </c>
      <c r="L43" s="1">
        <v>0.4</v>
      </c>
      <c r="M43" s="1">
        <v>0.5</v>
      </c>
      <c r="N43" s="1">
        <v>0.75</v>
      </c>
    </row>
    <row r="44" s="1" customFormat="1" spans="1:14">
      <c r="A44" s="7">
        <v>933</v>
      </c>
      <c r="B44" s="1">
        <v>933</v>
      </c>
      <c r="C44" s="1">
        <v>0.620158910751343</v>
      </c>
      <c r="D44" s="1">
        <v>0.132879495620728</v>
      </c>
      <c r="E44" s="1">
        <v>9</v>
      </c>
      <c r="F44" s="1">
        <v>5</v>
      </c>
      <c r="G44" s="1">
        <v>1</v>
      </c>
      <c r="H44" s="1">
        <v>5</v>
      </c>
      <c r="I44" s="1">
        <v>0.9</v>
      </c>
      <c r="J44" s="1">
        <v>0.642857142857143</v>
      </c>
      <c r="K44" s="1">
        <v>0.75</v>
      </c>
      <c r="L44" s="1">
        <v>0.5</v>
      </c>
      <c r="M44" s="1">
        <v>0.4</v>
      </c>
      <c r="N44" s="1">
        <v>0.7</v>
      </c>
    </row>
    <row r="45" s="1" customFormat="1" spans="1:14">
      <c r="A45" s="7">
        <v>339</v>
      </c>
      <c r="B45" s="1">
        <v>339</v>
      </c>
      <c r="C45" s="1">
        <v>0.620162010192871</v>
      </c>
      <c r="D45" s="1">
        <v>0.130398631095886</v>
      </c>
      <c r="E45" s="1">
        <v>9</v>
      </c>
      <c r="F45" s="1">
        <v>3</v>
      </c>
      <c r="G45" s="1">
        <v>1</v>
      </c>
      <c r="H45" s="1">
        <v>7</v>
      </c>
      <c r="I45" s="1">
        <v>0.9</v>
      </c>
      <c r="J45" s="1">
        <v>0.75</v>
      </c>
      <c r="K45" s="1">
        <v>0.818181818181818</v>
      </c>
      <c r="L45" s="1">
        <v>0.3</v>
      </c>
      <c r="M45" s="1">
        <v>0.6</v>
      </c>
      <c r="N45" s="1">
        <v>0.8</v>
      </c>
    </row>
    <row r="46" s="1" customFormat="1" spans="1:14">
      <c r="A46" s="7">
        <v>926</v>
      </c>
      <c r="B46" s="1">
        <v>926</v>
      </c>
      <c r="C46" s="1">
        <v>0.620217442512512</v>
      </c>
      <c r="D46" s="1">
        <v>0.116368532180786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781</v>
      </c>
      <c r="B47" s="1">
        <v>781</v>
      </c>
      <c r="C47" s="1">
        <v>0.620644569396973</v>
      </c>
      <c r="D47" s="1">
        <v>0.142713189125061</v>
      </c>
      <c r="E47" s="1">
        <v>10</v>
      </c>
      <c r="F47" s="1">
        <v>3</v>
      </c>
      <c r="G47" s="1">
        <v>0</v>
      </c>
      <c r="H47" s="1">
        <v>7</v>
      </c>
      <c r="I47" s="1">
        <v>1</v>
      </c>
      <c r="J47" s="1">
        <v>0.769230769230769</v>
      </c>
      <c r="K47" s="1">
        <v>0.869565217391304</v>
      </c>
      <c r="L47" s="1">
        <v>0.3</v>
      </c>
      <c r="M47" s="1">
        <v>0.7</v>
      </c>
      <c r="N47" s="1">
        <v>0.85</v>
      </c>
    </row>
    <row r="48" s="1" customFormat="1" spans="1:14">
      <c r="A48" s="7">
        <v>17</v>
      </c>
      <c r="B48" s="1">
        <v>17</v>
      </c>
      <c r="C48" s="1">
        <v>0.620970845222473</v>
      </c>
      <c r="D48" s="1">
        <v>0.110070586204529</v>
      </c>
      <c r="E48" s="1">
        <v>10</v>
      </c>
      <c r="F48" s="1">
        <v>3</v>
      </c>
      <c r="G48" s="1">
        <v>0</v>
      </c>
      <c r="H48" s="1">
        <v>7</v>
      </c>
      <c r="I48" s="1">
        <v>1</v>
      </c>
      <c r="J48" s="1">
        <v>0.769230769230769</v>
      </c>
      <c r="K48" s="1">
        <v>0.869565217391304</v>
      </c>
      <c r="L48" s="1">
        <v>0.3</v>
      </c>
      <c r="M48" s="1">
        <v>0.7</v>
      </c>
      <c r="N48" s="1">
        <v>0.85</v>
      </c>
    </row>
    <row r="49" s="1" customFormat="1" spans="1:14">
      <c r="A49" s="7">
        <v>238</v>
      </c>
      <c r="B49" s="1">
        <v>238</v>
      </c>
      <c r="C49" s="1">
        <v>0.621326327323914</v>
      </c>
      <c r="D49" s="1">
        <v>0.118958115577698</v>
      </c>
      <c r="E49" s="1">
        <v>8</v>
      </c>
      <c r="F49" s="1">
        <v>3</v>
      </c>
      <c r="G49" s="1">
        <v>2</v>
      </c>
      <c r="H49" s="1">
        <v>7</v>
      </c>
      <c r="I49" s="1">
        <v>0.8</v>
      </c>
      <c r="J49" s="1">
        <v>0.727272727272727</v>
      </c>
      <c r="K49" s="1">
        <v>0.761904761904762</v>
      </c>
      <c r="L49" s="1">
        <v>0.3</v>
      </c>
      <c r="M49" s="1">
        <v>0.5</v>
      </c>
      <c r="N49" s="1">
        <v>0.75</v>
      </c>
    </row>
    <row r="50" s="1" customFormat="1" spans="1:14">
      <c r="A50" s="7">
        <v>279</v>
      </c>
      <c r="B50" s="1">
        <v>279</v>
      </c>
      <c r="C50" s="1">
        <v>0.621475219726562</v>
      </c>
      <c r="D50" s="1">
        <v>0.129709124565125</v>
      </c>
      <c r="E50" s="1">
        <v>9</v>
      </c>
      <c r="F50" s="1">
        <v>3</v>
      </c>
      <c r="G50" s="1">
        <v>1</v>
      </c>
      <c r="H50" s="1">
        <v>7</v>
      </c>
      <c r="I50" s="1">
        <v>0.9</v>
      </c>
      <c r="J50" s="1">
        <v>0.75</v>
      </c>
      <c r="K50" s="1">
        <v>0.818181818181818</v>
      </c>
      <c r="L50" s="1">
        <v>0.3</v>
      </c>
      <c r="M50" s="1">
        <v>0.6</v>
      </c>
      <c r="N50" s="1">
        <v>0.8</v>
      </c>
    </row>
    <row r="51" s="1" customFormat="1" spans="1:14">
      <c r="A51" s="7">
        <v>797</v>
      </c>
      <c r="B51" s="1">
        <v>797</v>
      </c>
      <c r="C51" s="1">
        <v>0.620695948600769</v>
      </c>
      <c r="D51" s="1">
        <v>0.0271246433258057</v>
      </c>
      <c r="E51" s="1">
        <v>8</v>
      </c>
      <c r="F51" s="1">
        <v>4</v>
      </c>
      <c r="G51" s="1">
        <v>2</v>
      </c>
      <c r="H51" s="1">
        <v>6</v>
      </c>
      <c r="I51" s="1">
        <v>0.8</v>
      </c>
      <c r="J51" s="1">
        <v>0.666666666666667</v>
      </c>
      <c r="K51" s="1">
        <v>0.727272727272727</v>
      </c>
      <c r="L51" s="1">
        <v>0.4</v>
      </c>
      <c r="M51" s="1">
        <v>0.4</v>
      </c>
      <c r="N51" s="1">
        <v>0.7</v>
      </c>
    </row>
    <row r="52" s="1" customFormat="1" spans="1:14">
      <c r="A52" s="7">
        <v>968</v>
      </c>
      <c r="B52" s="1">
        <v>968</v>
      </c>
      <c r="C52" s="1">
        <v>0.621306657791138</v>
      </c>
      <c r="D52" s="1">
        <v>0.171425342559815</v>
      </c>
      <c r="E52" s="1">
        <v>9</v>
      </c>
      <c r="F52" s="1">
        <v>3</v>
      </c>
      <c r="G52" s="1">
        <v>1</v>
      </c>
      <c r="H52" s="1">
        <v>7</v>
      </c>
      <c r="I52" s="1">
        <v>0.9</v>
      </c>
      <c r="J52" s="1">
        <v>0.75</v>
      </c>
      <c r="K52" s="1">
        <v>0.818181818181818</v>
      </c>
      <c r="L52" s="1">
        <v>0.3</v>
      </c>
      <c r="M52" s="1">
        <v>0.6</v>
      </c>
      <c r="N52" s="1">
        <v>0.8</v>
      </c>
    </row>
    <row r="53" s="1" customFormat="1" spans="1:14">
      <c r="A53" s="7">
        <v>350</v>
      </c>
      <c r="B53" s="1">
        <v>350</v>
      </c>
      <c r="C53" s="1">
        <v>0.620307922363281</v>
      </c>
      <c r="D53" s="1">
        <v>0.0970044136047363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313</v>
      </c>
      <c r="B54" s="1">
        <v>313</v>
      </c>
      <c r="C54" s="1">
        <v>0.621042728424072</v>
      </c>
      <c r="D54" s="1">
        <v>0.25707471370697</v>
      </c>
      <c r="E54" s="1">
        <v>8</v>
      </c>
      <c r="F54" s="1">
        <v>5</v>
      </c>
      <c r="G54" s="1">
        <v>2</v>
      </c>
      <c r="H54" s="1">
        <v>5</v>
      </c>
      <c r="I54" s="1">
        <v>0.8</v>
      </c>
      <c r="J54" s="1">
        <v>0.615384615384615</v>
      </c>
      <c r="K54" s="1">
        <v>0.695652173913043</v>
      </c>
      <c r="L54" s="1">
        <v>0.5</v>
      </c>
      <c r="M54" s="1">
        <v>0.3</v>
      </c>
      <c r="N54" s="1">
        <v>0.65</v>
      </c>
    </row>
    <row r="55" s="1" customFormat="1" spans="1:14">
      <c r="A55" s="7">
        <v>60</v>
      </c>
      <c r="B55" s="1">
        <v>60</v>
      </c>
      <c r="C55" s="1">
        <v>0.620102882385254</v>
      </c>
      <c r="D55" s="1">
        <v>0.0391786098480225</v>
      </c>
      <c r="E55" s="1">
        <v>10</v>
      </c>
      <c r="F55" s="1">
        <v>4</v>
      </c>
      <c r="G55" s="1">
        <v>0</v>
      </c>
      <c r="H55" s="1">
        <v>6</v>
      </c>
      <c r="I55" s="1">
        <v>1</v>
      </c>
      <c r="J55" s="1">
        <v>0.714285714285714</v>
      </c>
      <c r="K55" s="1">
        <v>0.833333333333333</v>
      </c>
      <c r="L55" s="1">
        <v>0.4</v>
      </c>
      <c r="M55" s="1">
        <v>0.6</v>
      </c>
      <c r="N55" s="1">
        <v>0.8</v>
      </c>
    </row>
    <row r="56" s="3" customFormat="1" spans="1:14">
      <c r="A56" s="9">
        <v>793</v>
      </c>
      <c r="B56" s="3">
        <v>793</v>
      </c>
      <c r="C56" s="3">
        <v>0.620904684066772</v>
      </c>
      <c r="D56" s="3">
        <v>0.164810180664062</v>
      </c>
      <c r="E56" s="3">
        <v>7</v>
      </c>
      <c r="F56" s="3">
        <v>5</v>
      </c>
      <c r="G56" s="3">
        <v>3</v>
      </c>
      <c r="H56" s="3">
        <v>5</v>
      </c>
      <c r="I56" s="3">
        <v>0.7</v>
      </c>
      <c r="J56" s="3">
        <v>0.583333333333333</v>
      </c>
      <c r="K56" s="3">
        <v>0.636363636363636</v>
      </c>
      <c r="L56" s="3">
        <v>0.5</v>
      </c>
      <c r="M56" s="3">
        <v>0.2</v>
      </c>
      <c r="N56" s="3">
        <v>0.6</v>
      </c>
    </row>
    <row r="57" s="1" customFormat="1" spans="1:14">
      <c r="A57" s="7">
        <v>194</v>
      </c>
      <c r="B57" s="1">
        <v>194</v>
      </c>
      <c r="C57" s="1">
        <v>0.64726722240448</v>
      </c>
      <c r="D57" s="1">
        <v>0.113173484802246</v>
      </c>
      <c r="E57" s="1">
        <v>9</v>
      </c>
      <c r="F57" s="1">
        <v>4</v>
      </c>
      <c r="G57" s="1">
        <v>1</v>
      </c>
      <c r="H57" s="1">
        <v>6</v>
      </c>
      <c r="I57" s="1">
        <v>0.9</v>
      </c>
      <c r="J57" s="1">
        <v>0.692307692307692</v>
      </c>
      <c r="K57" s="1">
        <v>0.782608695652174</v>
      </c>
      <c r="L57" s="1">
        <v>0.4</v>
      </c>
      <c r="M57" s="1">
        <v>0.5</v>
      </c>
      <c r="N57" s="1">
        <v>0.75</v>
      </c>
    </row>
    <row r="58" s="1" customFormat="1" spans="1:14">
      <c r="A58" s="7">
        <v>91</v>
      </c>
      <c r="B58" s="1">
        <v>91</v>
      </c>
      <c r="C58" s="1">
        <v>0.656899452209473</v>
      </c>
      <c r="D58" s="1">
        <v>0.110978126525879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762</v>
      </c>
      <c r="B59" s="1">
        <v>762</v>
      </c>
      <c r="C59" s="1">
        <v>0.657448887825012</v>
      </c>
      <c r="D59" s="1">
        <v>0.104537844657898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1" customFormat="1" spans="1:14">
      <c r="A60" s="7">
        <v>877</v>
      </c>
      <c r="B60" s="1">
        <v>877</v>
      </c>
      <c r="C60" s="1">
        <v>0.646478891372681</v>
      </c>
      <c r="D60" s="1">
        <v>0.0775332450866699</v>
      </c>
      <c r="E60" s="1">
        <v>9</v>
      </c>
      <c r="F60" s="1">
        <v>3</v>
      </c>
      <c r="G60" s="1">
        <v>1</v>
      </c>
      <c r="H60" s="1">
        <v>7</v>
      </c>
      <c r="I60" s="1">
        <v>0.9</v>
      </c>
      <c r="J60" s="1">
        <v>0.75</v>
      </c>
      <c r="K60" s="1">
        <v>0.818181818181818</v>
      </c>
      <c r="L60" s="1">
        <v>0.3</v>
      </c>
      <c r="M60" s="1">
        <v>0.6</v>
      </c>
      <c r="N60" s="1">
        <v>0.8</v>
      </c>
    </row>
    <row r="61" s="1" customFormat="1" spans="1:14">
      <c r="A61" s="7">
        <v>211</v>
      </c>
      <c r="B61" s="1">
        <v>211</v>
      </c>
      <c r="C61" s="1">
        <v>0.647201657295227</v>
      </c>
      <c r="D61" s="1">
        <v>0.0204806327819824</v>
      </c>
      <c r="E61" s="1">
        <v>10</v>
      </c>
      <c r="F61" s="1">
        <v>4</v>
      </c>
      <c r="G61" s="1">
        <v>0</v>
      </c>
      <c r="H61" s="1">
        <v>6</v>
      </c>
      <c r="I61" s="1">
        <v>1</v>
      </c>
      <c r="J61" s="1">
        <v>0.714285714285714</v>
      </c>
      <c r="K61" s="1">
        <v>0.833333333333333</v>
      </c>
      <c r="L61" s="1">
        <v>0.4</v>
      </c>
      <c r="M61" s="1">
        <v>0.6</v>
      </c>
      <c r="N61" s="1">
        <v>0.8</v>
      </c>
    </row>
    <row r="62" s="1" customFormat="1" spans="1:14">
      <c r="A62" s="7">
        <v>579</v>
      </c>
      <c r="B62" s="1">
        <v>579</v>
      </c>
      <c r="C62" s="1">
        <v>0.643706798553467</v>
      </c>
      <c r="D62" s="1">
        <v>0.149799346923828</v>
      </c>
      <c r="E62" s="1">
        <v>7</v>
      </c>
      <c r="F62" s="1">
        <v>5</v>
      </c>
      <c r="G62" s="1">
        <v>3</v>
      </c>
      <c r="H62" s="1">
        <v>5</v>
      </c>
      <c r="I62" s="1">
        <v>0.7</v>
      </c>
      <c r="J62" s="1">
        <v>0.583333333333333</v>
      </c>
      <c r="K62" s="1">
        <v>0.636363636363636</v>
      </c>
      <c r="L62" s="1">
        <v>0.5</v>
      </c>
      <c r="M62" s="1">
        <v>0.2</v>
      </c>
      <c r="N62" s="1">
        <v>0.6</v>
      </c>
    </row>
    <row r="63" s="1" customFormat="1" spans="1:14">
      <c r="A63" s="7">
        <v>24</v>
      </c>
      <c r="B63" s="1">
        <v>24</v>
      </c>
      <c r="C63" s="1">
        <v>0.657558083534241</v>
      </c>
      <c r="D63" s="1">
        <v>0.0731049776077271</v>
      </c>
      <c r="E63" s="1">
        <v>7</v>
      </c>
      <c r="F63" s="1">
        <v>4</v>
      </c>
      <c r="G63" s="1">
        <v>3</v>
      </c>
      <c r="H63" s="1">
        <v>6</v>
      </c>
      <c r="I63" s="1">
        <v>0.7</v>
      </c>
      <c r="J63" s="1">
        <v>0.636363636363636</v>
      </c>
      <c r="K63" s="1">
        <v>0.666666666666667</v>
      </c>
      <c r="L63" s="1">
        <v>0.4</v>
      </c>
      <c r="M63" s="1">
        <v>0.3</v>
      </c>
      <c r="N63" s="1">
        <v>0.65</v>
      </c>
    </row>
    <row r="64" s="1" customFormat="1" spans="1:14">
      <c r="A64" s="7">
        <v>914</v>
      </c>
      <c r="B64" s="1">
        <v>914</v>
      </c>
      <c r="C64" s="1">
        <v>0.658018946647644</v>
      </c>
      <c r="D64" s="1">
        <v>0.135432958602905</v>
      </c>
      <c r="E64" s="1">
        <v>9</v>
      </c>
      <c r="F64" s="1">
        <v>5</v>
      </c>
      <c r="G64" s="1">
        <v>1</v>
      </c>
      <c r="H64" s="1">
        <v>5</v>
      </c>
      <c r="I64" s="1">
        <v>0.9</v>
      </c>
      <c r="J64" s="1">
        <v>0.642857142857143</v>
      </c>
      <c r="K64" s="1">
        <v>0.75</v>
      </c>
      <c r="L64" s="1">
        <v>0.5</v>
      </c>
      <c r="M64" s="1">
        <v>0.4</v>
      </c>
      <c r="N64" s="1">
        <v>0.7</v>
      </c>
    </row>
    <row r="65" s="1" customFormat="1" spans="1:14">
      <c r="A65" s="7">
        <v>114</v>
      </c>
      <c r="B65" s="1">
        <v>114</v>
      </c>
      <c r="C65" s="1">
        <v>0.658638477325439</v>
      </c>
      <c r="D65" s="1">
        <v>0.0624736547470093</v>
      </c>
      <c r="E65" s="1">
        <v>7</v>
      </c>
      <c r="F65" s="1">
        <v>7</v>
      </c>
      <c r="G65" s="1">
        <v>3</v>
      </c>
      <c r="H65" s="1">
        <v>3</v>
      </c>
      <c r="I65" s="1">
        <v>0.7</v>
      </c>
      <c r="J65" s="1">
        <v>0.5</v>
      </c>
      <c r="K65" s="1">
        <v>0.583333333333333</v>
      </c>
      <c r="L65" s="1">
        <v>0.7</v>
      </c>
      <c r="M65" s="1">
        <v>0</v>
      </c>
      <c r="N65" s="1">
        <v>0.5</v>
      </c>
    </row>
    <row r="66" s="1" customFormat="1" spans="1:14">
      <c r="A66" s="7">
        <v>682</v>
      </c>
      <c r="B66" s="1">
        <v>682</v>
      </c>
      <c r="C66" s="1">
        <v>0.658996343612671</v>
      </c>
      <c r="D66" s="1">
        <v>0.14057719707489</v>
      </c>
      <c r="E66" s="1">
        <v>9</v>
      </c>
      <c r="F66" s="1">
        <v>6</v>
      </c>
      <c r="G66" s="1">
        <v>1</v>
      </c>
      <c r="H66" s="1">
        <v>4</v>
      </c>
      <c r="I66" s="1">
        <v>0.9</v>
      </c>
      <c r="J66" s="1">
        <v>0.6</v>
      </c>
      <c r="K66" s="1">
        <v>0.72</v>
      </c>
      <c r="L66" s="1">
        <v>0.6</v>
      </c>
      <c r="M66" s="1">
        <v>0.3</v>
      </c>
      <c r="N66" s="1">
        <v>0.65</v>
      </c>
    </row>
    <row r="67" s="1" customFormat="1" spans="1:14">
      <c r="A67" s="7">
        <v>267</v>
      </c>
      <c r="B67" s="1">
        <v>267</v>
      </c>
      <c r="C67" s="1">
        <v>0.659843325614929</v>
      </c>
      <c r="D67" s="1">
        <v>0.0715547800064087</v>
      </c>
      <c r="E67" s="1">
        <v>8</v>
      </c>
      <c r="F67" s="1">
        <v>6</v>
      </c>
      <c r="G67" s="1">
        <v>2</v>
      </c>
      <c r="H67" s="1">
        <v>4</v>
      </c>
      <c r="I67" s="1">
        <v>0.8</v>
      </c>
      <c r="J67" s="1">
        <v>0.571428571428572</v>
      </c>
      <c r="K67" s="1">
        <v>0.666666666666667</v>
      </c>
      <c r="L67" s="1">
        <v>0.6</v>
      </c>
      <c r="M67" s="1">
        <v>0.2</v>
      </c>
      <c r="N67" s="1">
        <v>0.6</v>
      </c>
    </row>
    <row r="68" s="3" customFormat="1" spans="1:14">
      <c r="A68" s="9">
        <v>243</v>
      </c>
      <c r="B68" s="3">
        <v>243</v>
      </c>
      <c r="C68" s="3">
        <v>0.659895181655884</v>
      </c>
      <c r="D68" s="3">
        <v>0.0999970436096191</v>
      </c>
      <c r="E68" s="3">
        <v>10</v>
      </c>
      <c r="F68" s="3">
        <v>3</v>
      </c>
      <c r="G68" s="3">
        <v>0</v>
      </c>
      <c r="H68" s="3">
        <v>7</v>
      </c>
      <c r="I68" s="3">
        <v>1</v>
      </c>
      <c r="J68" s="3">
        <v>0.769230769230769</v>
      </c>
      <c r="K68" s="3">
        <v>0.869565217391304</v>
      </c>
      <c r="L68" s="3">
        <v>0.3</v>
      </c>
      <c r="M68" s="3">
        <v>0.7</v>
      </c>
      <c r="N68" s="3">
        <v>0.85</v>
      </c>
    </row>
    <row r="69" s="1" customFormat="1" spans="1:14">
      <c r="A69" s="7">
        <v>552</v>
      </c>
      <c r="B69" s="1">
        <v>552</v>
      </c>
      <c r="C69" s="1">
        <v>0.67832338809967</v>
      </c>
      <c r="D69" s="1">
        <v>0.0571120977401733</v>
      </c>
      <c r="E69" s="1">
        <v>7</v>
      </c>
      <c r="F69" s="1">
        <v>5</v>
      </c>
      <c r="G69" s="1">
        <v>3</v>
      </c>
      <c r="H69" s="1">
        <v>5</v>
      </c>
      <c r="I69" s="1">
        <v>0.7</v>
      </c>
      <c r="J69" s="1">
        <v>0.583333333333333</v>
      </c>
      <c r="K69" s="1">
        <v>0.636363636363636</v>
      </c>
      <c r="L69" s="1">
        <v>0.5</v>
      </c>
      <c r="M69" s="1">
        <v>0.2</v>
      </c>
      <c r="N69" s="1">
        <v>0.6</v>
      </c>
    </row>
    <row r="70" s="1" customFormat="1" spans="1:14">
      <c r="A70" s="7">
        <v>25</v>
      </c>
      <c r="B70" s="1">
        <v>25</v>
      </c>
      <c r="C70" s="1">
        <v>0.678871631622314</v>
      </c>
      <c r="D70" s="1">
        <v>0.119898200035095</v>
      </c>
      <c r="E70" s="1">
        <v>10</v>
      </c>
      <c r="F70" s="1">
        <v>4</v>
      </c>
      <c r="G70" s="1">
        <v>0</v>
      </c>
      <c r="H70" s="1">
        <v>6</v>
      </c>
      <c r="I70" s="1">
        <v>1</v>
      </c>
      <c r="J70" s="1">
        <v>0.714285714285714</v>
      </c>
      <c r="K70" s="1">
        <v>0.833333333333333</v>
      </c>
      <c r="L70" s="1">
        <v>0.4</v>
      </c>
      <c r="M70" s="1">
        <v>0.6</v>
      </c>
      <c r="N70" s="1">
        <v>0.8</v>
      </c>
    </row>
    <row r="71" s="1" customFormat="1" spans="1:14">
      <c r="A71" s="7">
        <v>285</v>
      </c>
      <c r="B71" s="1">
        <v>285</v>
      </c>
      <c r="C71" s="1">
        <v>0.678973436355591</v>
      </c>
      <c r="D71" s="1">
        <v>0.118836045265198</v>
      </c>
      <c r="E71" s="1">
        <v>10</v>
      </c>
      <c r="F71" s="1">
        <v>3</v>
      </c>
      <c r="G71" s="1">
        <v>0</v>
      </c>
      <c r="H71" s="1">
        <v>7</v>
      </c>
      <c r="I71" s="1">
        <v>1</v>
      </c>
      <c r="J71" s="1">
        <v>0.769230769230769</v>
      </c>
      <c r="K71" s="1">
        <v>0.869565217391304</v>
      </c>
      <c r="L71" s="1">
        <v>0.3</v>
      </c>
      <c r="M71" s="1">
        <v>0.7</v>
      </c>
      <c r="N71" s="1">
        <v>0.85</v>
      </c>
    </row>
    <row r="72" s="1" customFormat="1" spans="1:14">
      <c r="A72" s="7">
        <v>571</v>
      </c>
      <c r="B72" s="1">
        <v>571</v>
      </c>
      <c r="C72" s="1">
        <v>0.679080486297607</v>
      </c>
      <c r="D72" s="1">
        <v>0.0781345367431641</v>
      </c>
      <c r="E72" s="1">
        <v>8</v>
      </c>
      <c r="F72" s="1">
        <v>6</v>
      </c>
      <c r="G72" s="1">
        <v>2</v>
      </c>
      <c r="H72" s="1">
        <v>4</v>
      </c>
      <c r="I72" s="1">
        <v>0.8</v>
      </c>
      <c r="J72" s="1">
        <v>0.571428571428572</v>
      </c>
      <c r="K72" s="1">
        <v>0.666666666666667</v>
      </c>
      <c r="L72" s="1">
        <v>0.6</v>
      </c>
      <c r="M72" s="1">
        <v>0.2</v>
      </c>
      <c r="N72" s="1">
        <v>0.6</v>
      </c>
    </row>
    <row r="73" s="1" customFormat="1" spans="1:14">
      <c r="A73" s="7">
        <v>660</v>
      </c>
      <c r="B73" s="1">
        <v>660</v>
      </c>
      <c r="C73" s="1">
        <v>0.679148435592651</v>
      </c>
      <c r="D73" s="1">
        <v>0.0501850843429565</v>
      </c>
      <c r="E73" s="1">
        <v>7</v>
      </c>
      <c r="F73" s="1">
        <v>4</v>
      </c>
      <c r="G73" s="1">
        <v>3</v>
      </c>
      <c r="H73" s="1">
        <v>6</v>
      </c>
      <c r="I73" s="1">
        <v>0.7</v>
      </c>
      <c r="J73" s="1">
        <v>0.636363636363636</v>
      </c>
      <c r="K73" s="1">
        <v>0.666666666666667</v>
      </c>
      <c r="L73" s="1">
        <v>0.4</v>
      </c>
      <c r="M73" s="1">
        <v>0.3</v>
      </c>
      <c r="N73" s="1">
        <v>0.65</v>
      </c>
    </row>
    <row r="74" s="1" customFormat="1" spans="1:14">
      <c r="A74" s="7">
        <v>891</v>
      </c>
      <c r="B74" s="1">
        <v>891</v>
      </c>
      <c r="C74" s="1">
        <v>0.6792813539505</v>
      </c>
      <c r="D74" s="1">
        <v>0.14679741859436</v>
      </c>
      <c r="E74" s="1">
        <v>8</v>
      </c>
      <c r="F74" s="1">
        <v>1</v>
      </c>
      <c r="G74" s="1">
        <v>2</v>
      </c>
      <c r="H74" s="1">
        <v>9</v>
      </c>
      <c r="I74" s="1">
        <v>0.8</v>
      </c>
      <c r="J74" s="1">
        <v>0.888888888888889</v>
      </c>
      <c r="K74" s="1">
        <v>0.842105263157895</v>
      </c>
      <c r="L74" s="1">
        <v>0.1</v>
      </c>
      <c r="M74" s="1">
        <v>0.7</v>
      </c>
      <c r="N74" s="1">
        <v>0.85</v>
      </c>
    </row>
    <row r="75" s="1" customFormat="1" spans="1:14">
      <c r="A75" s="7">
        <v>638</v>
      </c>
      <c r="B75" s="1">
        <v>638</v>
      </c>
      <c r="C75" s="1">
        <v>0.679492950439453</v>
      </c>
      <c r="D75" s="1">
        <v>0.0973337888717651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3" customFormat="1" spans="1:14">
      <c r="A76" s="9">
        <v>178</v>
      </c>
      <c r="B76" s="3">
        <v>178</v>
      </c>
      <c r="C76" s="3">
        <v>0.679997801780701</v>
      </c>
      <c r="D76" s="3">
        <v>0.155033469200134</v>
      </c>
      <c r="E76" s="3">
        <v>10</v>
      </c>
      <c r="F76" s="3">
        <v>2</v>
      </c>
      <c r="G76" s="3">
        <v>0</v>
      </c>
      <c r="H76" s="3">
        <v>8</v>
      </c>
      <c r="I76" s="3">
        <v>1</v>
      </c>
      <c r="J76" s="3">
        <v>0.833333333333333</v>
      </c>
      <c r="K76" s="3">
        <v>0.909090909090909</v>
      </c>
      <c r="L76" s="3">
        <v>0.2</v>
      </c>
      <c r="M76" s="3">
        <v>0.8</v>
      </c>
      <c r="N76" s="3">
        <v>0.9</v>
      </c>
    </row>
    <row r="77" s="4" customFormat="1" spans="1:14">
      <c r="A77" s="17">
        <v>841</v>
      </c>
      <c r="B77" s="4">
        <v>841</v>
      </c>
      <c r="C77" s="4">
        <v>0.680454611778259</v>
      </c>
      <c r="D77" s="4">
        <v>0.105181932449341</v>
      </c>
      <c r="E77" s="4">
        <v>8</v>
      </c>
      <c r="F77" s="4">
        <v>2</v>
      </c>
      <c r="G77" s="4">
        <v>2</v>
      </c>
      <c r="H77" s="4">
        <v>8</v>
      </c>
      <c r="I77" s="4">
        <v>0.8</v>
      </c>
      <c r="J77" s="4">
        <v>0.8</v>
      </c>
      <c r="K77" s="4">
        <v>0.8</v>
      </c>
      <c r="L77" s="4">
        <v>0.2</v>
      </c>
      <c r="M77" s="4">
        <v>0.6</v>
      </c>
      <c r="N77" s="4">
        <v>0.8</v>
      </c>
    </row>
    <row r="78" s="1" customFormat="1" spans="1:14">
      <c r="A78" s="7">
        <v>848</v>
      </c>
      <c r="B78" s="1">
        <v>848</v>
      </c>
      <c r="C78" s="1">
        <v>0.696596503257751</v>
      </c>
      <c r="D78" s="1">
        <v>0.10268247127533</v>
      </c>
      <c r="E78" s="1">
        <v>8</v>
      </c>
      <c r="F78" s="1">
        <v>5</v>
      </c>
      <c r="G78" s="1">
        <v>2</v>
      </c>
      <c r="H78" s="1">
        <v>5</v>
      </c>
      <c r="I78" s="1">
        <v>0.8</v>
      </c>
      <c r="J78" s="1">
        <v>0.615384615384615</v>
      </c>
      <c r="K78" s="1">
        <v>0.695652173913043</v>
      </c>
      <c r="L78" s="1">
        <v>0.5</v>
      </c>
      <c r="M78" s="1">
        <v>0.3</v>
      </c>
      <c r="N78" s="1">
        <v>0.65</v>
      </c>
    </row>
    <row r="79" s="1" customFormat="1" spans="1:14">
      <c r="A79" s="7">
        <v>954</v>
      </c>
      <c r="B79" s="1">
        <v>954</v>
      </c>
      <c r="C79" s="1">
        <v>0.697533488273621</v>
      </c>
      <c r="D79" s="1">
        <v>0.120162844657898</v>
      </c>
      <c r="E79" s="1">
        <v>10</v>
      </c>
      <c r="F79" s="1">
        <v>6</v>
      </c>
      <c r="G79" s="1">
        <v>0</v>
      </c>
      <c r="H79" s="1">
        <v>4</v>
      </c>
      <c r="I79" s="1">
        <v>1</v>
      </c>
      <c r="J79" s="1">
        <v>0.625</v>
      </c>
      <c r="K79" s="1">
        <v>0.769230769230769</v>
      </c>
      <c r="L79" s="1">
        <v>0.6</v>
      </c>
      <c r="M79" s="1">
        <v>0.4</v>
      </c>
      <c r="N79" s="1">
        <v>0.7</v>
      </c>
    </row>
    <row r="80" s="1" customFormat="1" spans="1:14">
      <c r="A80" s="7">
        <v>498</v>
      </c>
      <c r="B80" s="1">
        <v>498</v>
      </c>
      <c r="C80" s="1">
        <v>0.696210503578186</v>
      </c>
      <c r="D80" s="1">
        <v>0.0400842428207398</v>
      </c>
      <c r="E80" s="1">
        <v>10</v>
      </c>
      <c r="F80" s="1">
        <v>3</v>
      </c>
      <c r="G80" s="1">
        <v>0</v>
      </c>
      <c r="H80" s="1">
        <v>7</v>
      </c>
      <c r="I80" s="1">
        <v>1</v>
      </c>
      <c r="J80" s="1">
        <v>0.769230769230769</v>
      </c>
      <c r="K80" s="1">
        <v>0.869565217391304</v>
      </c>
      <c r="L80" s="1">
        <v>0.3</v>
      </c>
      <c r="M80" s="1">
        <v>0.7</v>
      </c>
      <c r="N80" s="1">
        <v>0.85</v>
      </c>
    </row>
    <row r="81" s="4" customFormat="1" spans="1:14">
      <c r="A81" s="17">
        <v>791</v>
      </c>
      <c r="B81" s="4">
        <v>791</v>
      </c>
      <c r="C81" s="4">
        <v>0.699225306510925</v>
      </c>
      <c r="D81" s="4">
        <v>0.115858793258667</v>
      </c>
      <c r="E81" s="4">
        <v>10</v>
      </c>
      <c r="F81" s="4">
        <v>6</v>
      </c>
      <c r="G81" s="4">
        <v>0</v>
      </c>
      <c r="H81" s="4">
        <v>4</v>
      </c>
      <c r="I81" s="4">
        <v>1</v>
      </c>
      <c r="J81" s="4">
        <v>0.625</v>
      </c>
      <c r="K81" s="4">
        <v>0.769230769230769</v>
      </c>
      <c r="L81" s="4">
        <v>0.6</v>
      </c>
      <c r="M81" s="4">
        <v>0.4</v>
      </c>
      <c r="N81" s="4">
        <v>0.7</v>
      </c>
    </row>
    <row r="82" s="1" customFormat="1" spans="1:14">
      <c r="A82" s="7">
        <v>2</v>
      </c>
      <c r="B82" s="1">
        <v>2</v>
      </c>
      <c r="C82" s="1">
        <v>0.698237299919128</v>
      </c>
      <c r="D82" s="1">
        <v>0.0751848220825195</v>
      </c>
      <c r="E82" s="1">
        <v>9</v>
      </c>
      <c r="F82" s="1">
        <v>6</v>
      </c>
      <c r="G82" s="1">
        <v>1</v>
      </c>
      <c r="H82" s="1">
        <v>4</v>
      </c>
      <c r="I82" s="1">
        <v>0.9</v>
      </c>
      <c r="J82" s="1">
        <v>0.6</v>
      </c>
      <c r="K82" s="1">
        <v>0.72</v>
      </c>
      <c r="L82" s="1">
        <v>0.6</v>
      </c>
      <c r="M82" s="1">
        <v>0.3</v>
      </c>
      <c r="N82" s="1">
        <v>0.65</v>
      </c>
    </row>
    <row r="83" s="3" customFormat="1" spans="1:14">
      <c r="A83" s="9">
        <v>626</v>
      </c>
      <c r="B83" s="3">
        <v>626</v>
      </c>
      <c r="C83" s="3">
        <v>0.698548436164856</v>
      </c>
      <c r="D83" s="3">
        <v>0.106972217559814</v>
      </c>
      <c r="E83" s="3">
        <v>8</v>
      </c>
      <c r="F83" s="3">
        <v>4</v>
      </c>
      <c r="G83" s="3">
        <v>2</v>
      </c>
      <c r="H83" s="3">
        <v>6</v>
      </c>
      <c r="I83" s="3">
        <v>0.8</v>
      </c>
      <c r="J83" s="3">
        <v>0.666666666666667</v>
      </c>
      <c r="K83" s="3">
        <v>0.727272727272727</v>
      </c>
      <c r="L83" s="3">
        <v>0.4</v>
      </c>
      <c r="M83" s="3">
        <v>0.4</v>
      </c>
      <c r="N83" s="3">
        <v>0.7</v>
      </c>
    </row>
    <row r="84" s="1" customFormat="1" spans="1:14">
      <c r="A84" s="7">
        <v>328</v>
      </c>
      <c r="B84" s="1">
        <v>328</v>
      </c>
      <c r="C84" s="1">
        <v>0.71317720413208</v>
      </c>
      <c r="D84" s="1">
        <v>0.0862201452255249</v>
      </c>
      <c r="E84" s="1">
        <v>10</v>
      </c>
      <c r="F84" s="1">
        <v>4</v>
      </c>
      <c r="G84" s="1">
        <v>0</v>
      </c>
      <c r="H84" s="1">
        <v>6</v>
      </c>
      <c r="I84" s="1">
        <v>1</v>
      </c>
      <c r="J84" s="1">
        <v>0.714285714285714</v>
      </c>
      <c r="K84" s="1">
        <v>0.833333333333333</v>
      </c>
      <c r="L84" s="1">
        <v>0.4</v>
      </c>
      <c r="M84" s="1">
        <v>0.6</v>
      </c>
      <c r="N84" s="1">
        <v>0.8</v>
      </c>
    </row>
    <row r="85" s="1" customFormat="1" spans="1:14">
      <c r="A85" s="7">
        <v>282</v>
      </c>
      <c r="B85" s="1">
        <v>282</v>
      </c>
      <c r="C85" s="1">
        <v>0.710972785949707</v>
      </c>
      <c r="D85" s="1">
        <v>0.0856907367706299</v>
      </c>
      <c r="E85" s="1">
        <v>5</v>
      </c>
      <c r="F85" s="1">
        <v>3</v>
      </c>
      <c r="G85" s="1">
        <v>5</v>
      </c>
      <c r="H85" s="1">
        <v>7</v>
      </c>
      <c r="I85" s="1">
        <v>0.5</v>
      </c>
      <c r="J85" s="1">
        <v>0.625</v>
      </c>
      <c r="K85" s="1">
        <v>0.555555555555556</v>
      </c>
      <c r="L85" s="1">
        <v>0.3</v>
      </c>
      <c r="M85" s="1">
        <v>0.2</v>
      </c>
      <c r="N85" s="1">
        <v>0.6</v>
      </c>
    </row>
    <row r="86" s="1" customFormat="1" spans="1:14">
      <c r="A86" s="7">
        <v>380</v>
      </c>
      <c r="B86" s="1">
        <v>380</v>
      </c>
      <c r="C86" s="1">
        <v>0.71546459197998</v>
      </c>
      <c r="D86" s="1">
        <v>0.139234304428101</v>
      </c>
      <c r="E86" s="1">
        <v>7</v>
      </c>
      <c r="F86" s="1">
        <v>7</v>
      </c>
      <c r="G86" s="1">
        <v>3</v>
      </c>
      <c r="H86" s="1">
        <v>3</v>
      </c>
      <c r="I86" s="1">
        <v>0.7</v>
      </c>
      <c r="J86" s="1">
        <v>0.5</v>
      </c>
      <c r="K86" s="1">
        <v>0.583333333333333</v>
      </c>
      <c r="L86" s="1">
        <v>0.7</v>
      </c>
      <c r="M86" s="1">
        <v>0</v>
      </c>
      <c r="N86" s="1">
        <v>0.5</v>
      </c>
    </row>
    <row r="87" s="1" customFormat="1" spans="1:14">
      <c r="A87" s="7">
        <v>399</v>
      </c>
      <c r="B87" s="1">
        <v>399</v>
      </c>
      <c r="C87" s="1">
        <v>0.716256022453308</v>
      </c>
      <c r="D87" s="1">
        <v>0.069300651550293</v>
      </c>
      <c r="E87" s="1">
        <v>10</v>
      </c>
      <c r="F87" s="1">
        <v>4</v>
      </c>
      <c r="G87" s="1">
        <v>0</v>
      </c>
      <c r="H87" s="1">
        <v>6</v>
      </c>
      <c r="I87" s="1">
        <v>1</v>
      </c>
      <c r="J87" s="1">
        <v>0.714285714285714</v>
      </c>
      <c r="K87" s="1">
        <v>0.833333333333333</v>
      </c>
      <c r="L87" s="1">
        <v>0.4</v>
      </c>
      <c r="M87" s="1">
        <v>0.6</v>
      </c>
      <c r="N87" s="1">
        <v>0.8</v>
      </c>
    </row>
    <row r="88" s="1" customFormat="1" spans="1:14">
      <c r="A88" s="7">
        <v>239</v>
      </c>
      <c r="B88" s="1">
        <v>239</v>
      </c>
      <c r="C88" s="1">
        <v>0.717554092407227</v>
      </c>
      <c r="D88" s="1">
        <v>0.187056064605713</v>
      </c>
      <c r="E88" s="1">
        <v>6</v>
      </c>
      <c r="F88" s="1">
        <v>5</v>
      </c>
      <c r="G88" s="1">
        <v>4</v>
      </c>
      <c r="H88" s="1">
        <v>5</v>
      </c>
      <c r="I88" s="1">
        <v>0.6</v>
      </c>
      <c r="J88" s="1">
        <v>0.545454545454545</v>
      </c>
      <c r="K88" s="1">
        <v>0.571428571428571</v>
      </c>
      <c r="L88" s="1">
        <v>0.5</v>
      </c>
      <c r="M88" s="1">
        <v>0.1</v>
      </c>
      <c r="N88" s="1">
        <v>0.55</v>
      </c>
    </row>
    <row r="89" s="3" customFormat="1" spans="1:14">
      <c r="A89" s="9">
        <v>233</v>
      </c>
      <c r="B89" s="3">
        <v>233</v>
      </c>
      <c r="C89" s="3">
        <v>0.71002209186554</v>
      </c>
      <c r="D89" s="3">
        <v>0.0766681432723999</v>
      </c>
      <c r="E89" s="3">
        <v>9</v>
      </c>
      <c r="F89" s="3">
        <v>7</v>
      </c>
      <c r="G89" s="3">
        <v>1</v>
      </c>
      <c r="H89" s="3">
        <v>3</v>
      </c>
      <c r="I89" s="3">
        <v>0.9</v>
      </c>
      <c r="J89" s="3">
        <v>0.5625</v>
      </c>
      <c r="K89" s="3">
        <v>0.692307692307692</v>
      </c>
      <c r="L89" s="3">
        <v>0.7</v>
      </c>
      <c r="M89" s="3">
        <v>0.2</v>
      </c>
      <c r="N89" s="3">
        <v>0.6</v>
      </c>
    </row>
    <row r="90" s="1" customFormat="1" spans="1:14">
      <c r="A90" s="7">
        <v>785</v>
      </c>
      <c r="B90" s="1">
        <v>785</v>
      </c>
      <c r="C90" s="1">
        <v>0.73771059513092</v>
      </c>
      <c r="D90" s="1">
        <v>0.0737478733062744</v>
      </c>
      <c r="E90" s="1">
        <v>7</v>
      </c>
      <c r="F90" s="1">
        <v>5</v>
      </c>
      <c r="G90" s="1">
        <v>3</v>
      </c>
      <c r="H90" s="1">
        <v>5</v>
      </c>
      <c r="I90" s="1">
        <v>0.7</v>
      </c>
      <c r="J90" s="1">
        <v>0.583333333333333</v>
      </c>
      <c r="K90" s="1">
        <v>0.636363636363636</v>
      </c>
      <c r="L90" s="1">
        <v>0.5</v>
      </c>
      <c r="M90" s="1">
        <v>0.2</v>
      </c>
      <c r="N90" s="1">
        <v>0.6</v>
      </c>
    </row>
    <row r="91" s="1" customFormat="1" spans="1:14">
      <c r="A91" s="7">
        <v>568</v>
      </c>
      <c r="B91" s="1">
        <v>568</v>
      </c>
      <c r="C91" s="1">
        <v>0.737872362136841</v>
      </c>
      <c r="D91" s="1">
        <v>0.143222093582153</v>
      </c>
      <c r="E91" s="1">
        <v>9</v>
      </c>
      <c r="F91" s="1">
        <v>2</v>
      </c>
      <c r="G91" s="1">
        <v>1</v>
      </c>
      <c r="H91" s="1">
        <v>8</v>
      </c>
      <c r="I91" s="1">
        <v>0.9</v>
      </c>
      <c r="J91" s="1">
        <v>0.818181818181818</v>
      </c>
      <c r="K91" s="1">
        <v>0.857142857142857</v>
      </c>
      <c r="L91" s="1">
        <v>0.2</v>
      </c>
      <c r="M91" s="1">
        <v>0.7</v>
      </c>
      <c r="N91" s="1">
        <v>0.85</v>
      </c>
    </row>
    <row r="92" s="1" customFormat="1" spans="1:14">
      <c r="A92" s="7">
        <v>824</v>
      </c>
      <c r="B92" s="1">
        <v>824</v>
      </c>
      <c r="C92" s="1">
        <v>0.739047050476074</v>
      </c>
      <c r="D92" s="1">
        <v>0.158512473106384</v>
      </c>
      <c r="E92" s="1">
        <v>8</v>
      </c>
      <c r="F92" s="1">
        <v>2</v>
      </c>
      <c r="G92" s="1">
        <v>2</v>
      </c>
      <c r="H92" s="1">
        <v>8</v>
      </c>
      <c r="I92" s="1">
        <v>0.8</v>
      </c>
      <c r="J92" s="1">
        <v>0.8</v>
      </c>
      <c r="K92" s="1">
        <v>0.8</v>
      </c>
      <c r="L92" s="1">
        <v>0.2</v>
      </c>
      <c r="M92" s="1">
        <v>0.6</v>
      </c>
      <c r="N92" s="1">
        <v>0.8</v>
      </c>
    </row>
    <row r="93" s="3" customFormat="1" spans="1:14">
      <c r="A93" s="9">
        <v>206</v>
      </c>
      <c r="B93" s="3">
        <v>206</v>
      </c>
      <c r="C93" s="3">
        <v>0.739766359329224</v>
      </c>
      <c r="D93" s="3">
        <v>0.0500904321670532</v>
      </c>
      <c r="E93" s="3">
        <v>8</v>
      </c>
      <c r="F93" s="3">
        <v>7</v>
      </c>
      <c r="G93" s="3">
        <v>2</v>
      </c>
      <c r="H93" s="3">
        <v>3</v>
      </c>
      <c r="I93" s="3">
        <v>0.8</v>
      </c>
      <c r="J93" s="3">
        <v>0.533333333333333</v>
      </c>
      <c r="K93" s="3">
        <v>0.64</v>
      </c>
      <c r="L93" s="3">
        <v>0.7</v>
      </c>
      <c r="M93" s="3">
        <v>0.1</v>
      </c>
      <c r="N93" s="3">
        <v>0.55</v>
      </c>
    </row>
    <row r="94" s="1" customFormat="1" spans="1:14">
      <c r="A94" s="7">
        <v>855</v>
      </c>
      <c r="B94" s="1">
        <v>855</v>
      </c>
      <c r="C94" s="1">
        <v>0.756858825683594</v>
      </c>
      <c r="D94" s="1">
        <v>0.160518527030945</v>
      </c>
      <c r="E94" s="1">
        <v>8</v>
      </c>
      <c r="F94" s="1">
        <v>7</v>
      </c>
      <c r="G94" s="1">
        <v>2</v>
      </c>
      <c r="H94" s="1">
        <v>3</v>
      </c>
      <c r="I94" s="1">
        <v>0.8</v>
      </c>
      <c r="J94" s="1">
        <v>0.533333333333333</v>
      </c>
      <c r="K94" s="1">
        <v>0.64</v>
      </c>
      <c r="L94" s="1">
        <v>0.7</v>
      </c>
      <c r="M94" s="1">
        <v>0.1</v>
      </c>
      <c r="N94" s="1">
        <v>0.55</v>
      </c>
    </row>
    <row r="95" s="1" customFormat="1" spans="1:14">
      <c r="A95" s="7">
        <v>702</v>
      </c>
      <c r="B95" s="1">
        <v>702</v>
      </c>
      <c r="C95" s="1">
        <v>0.756459355354309</v>
      </c>
      <c r="D95" s="1">
        <v>0.0885168313980103</v>
      </c>
      <c r="E95" s="1">
        <v>8</v>
      </c>
      <c r="F95" s="1">
        <v>6</v>
      </c>
      <c r="G95" s="1">
        <v>2</v>
      </c>
      <c r="H95" s="1">
        <v>4</v>
      </c>
      <c r="I95" s="1">
        <v>0.8</v>
      </c>
      <c r="J95" s="1">
        <v>0.571428571428572</v>
      </c>
      <c r="K95" s="1">
        <v>0.666666666666667</v>
      </c>
      <c r="L95" s="1">
        <v>0.6</v>
      </c>
      <c r="M95" s="1">
        <v>0.2</v>
      </c>
      <c r="N95" s="1">
        <v>0.6</v>
      </c>
    </row>
    <row r="96" s="3" customFormat="1" spans="1:14">
      <c r="A96" s="9">
        <v>597</v>
      </c>
      <c r="B96" s="3">
        <v>597</v>
      </c>
      <c r="C96" s="3">
        <v>0.758385896682739</v>
      </c>
      <c r="D96" s="3">
        <v>0.156681180000305</v>
      </c>
      <c r="E96" s="3">
        <v>8</v>
      </c>
      <c r="F96" s="3">
        <v>4</v>
      </c>
      <c r="G96" s="3">
        <v>2</v>
      </c>
      <c r="H96" s="3">
        <v>6</v>
      </c>
      <c r="I96" s="3">
        <v>0.8</v>
      </c>
      <c r="J96" s="3">
        <v>0.666666666666667</v>
      </c>
      <c r="K96" s="3">
        <v>0.727272727272727</v>
      </c>
      <c r="L96" s="3">
        <v>0.4</v>
      </c>
      <c r="M96" s="3">
        <v>0.4</v>
      </c>
      <c r="N96" s="3">
        <v>0.7</v>
      </c>
    </row>
    <row r="97" s="1" customFormat="1" spans="1:14">
      <c r="A97" s="7">
        <v>714</v>
      </c>
      <c r="B97" s="1">
        <v>714</v>
      </c>
      <c r="C97" s="1">
        <v>0.760669589042664</v>
      </c>
      <c r="D97" s="1">
        <v>0.151639819145203</v>
      </c>
      <c r="E97" s="1">
        <v>10</v>
      </c>
      <c r="F97" s="1">
        <v>4</v>
      </c>
      <c r="G97" s="1">
        <v>0</v>
      </c>
      <c r="H97" s="1">
        <v>6</v>
      </c>
      <c r="I97" s="1">
        <v>1</v>
      </c>
      <c r="J97" s="1">
        <v>0.714285714285714</v>
      </c>
      <c r="K97" s="1">
        <v>0.833333333333333</v>
      </c>
      <c r="L97" s="1">
        <v>0.4</v>
      </c>
      <c r="M97" s="1">
        <v>0.6</v>
      </c>
      <c r="N97" s="1">
        <v>0.8</v>
      </c>
    </row>
    <row r="98" s="1" customFormat="1" spans="3:13">
      <c r="C98" s="1">
        <f>AVERAGE(C2:C97)</f>
        <v>0.62792385990421</v>
      </c>
      <c r="D98" s="1">
        <f>AVERAGE(D2:D97)</f>
        <v>0.110974823435148</v>
      </c>
      <c r="L98" s="1">
        <f>AVERAGE(L2:L97)</f>
        <v>0.454166666666667</v>
      </c>
      <c r="M98" s="1">
        <f>AVERAGE(M2:M97)</f>
        <v>0.389583333333334</v>
      </c>
    </row>
    <row r="99" s="1" customFormat="1"/>
    <row r="100" s="1" customFormat="1"/>
    <row r="101" s="1" customFormat="1" spans="3:8">
      <c r="C101" s="10" t="s">
        <v>13</v>
      </c>
      <c r="D101" s="1" t="s">
        <v>14</v>
      </c>
      <c r="E101" s="1">
        <v>2000</v>
      </c>
      <c r="F101" s="1">
        <v>0.621</v>
      </c>
      <c r="G101" s="1">
        <v>0.11</v>
      </c>
      <c r="H101" s="1" t="s">
        <v>47</v>
      </c>
    </row>
    <row r="102" s="1" customFormat="1" spans="3:11">
      <c r="C102" s="1" t="s">
        <v>15</v>
      </c>
      <c r="D102" s="1">
        <f>COUNTIF(C2:C97,"&lt;0.42")-COUNTIF(C2:C97,"&lt;0.4")</f>
        <v>0</v>
      </c>
      <c r="H102" s="11">
        <v>0.02</v>
      </c>
      <c r="I102" s="1">
        <v>-40</v>
      </c>
      <c r="J102" s="1">
        <v>1960</v>
      </c>
      <c r="K102" s="1">
        <v>98</v>
      </c>
    </row>
    <row r="103" s="1" customFormat="1" spans="3:11">
      <c r="C103" s="1" t="s">
        <v>16</v>
      </c>
      <c r="D103" s="1">
        <f>COUNTIF(C2:C97,"&lt;0.44")-COUNTIF(C2:C97,"&lt;0.42")</f>
        <v>0</v>
      </c>
      <c r="H103" s="11">
        <v>0.04</v>
      </c>
      <c r="I103" s="1">
        <v>-80</v>
      </c>
      <c r="J103" s="1">
        <v>1920</v>
      </c>
      <c r="K103" s="1">
        <v>96</v>
      </c>
    </row>
    <row r="104" s="1" customFormat="1" spans="3:11">
      <c r="C104" s="1" t="s">
        <v>17</v>
      </c>
      <c r="D104" s="1">
        <f>COUNTIF(C2:C97,"&lt;0.46")-COUNTIF(C2:C97,"&lt;0.44")</f>
        <v>0</v>
      </c>
      <c r="H104" s="11">
        <v>0.1</v>
      </c>
      <c r="I104" s="1">
        <v>-200</v>
      </c>
      <c r="J104" s="1">
        <v>1800</v>
      </c>
      <c r="K104" s="1">
        <v>90</v>
      </c>
    </row>
    <row r="105" s="1" customFormat="1" spans="3:11">
      <c r="C105" s="1" t="s">
        <v>18</v>
      </c>
      <c r="D105" s="1">
        <f>COUNTIF(C2:C97,"&lt;0.48")-COUNTIF(C2:C97,"&lt;0.46")</f>
        <v>0</v>
      </c>
      <c r="H105" s="11">
        <v>0.12</v>
      </c>
      <c r="I105" s="1">
        <v>-240</v>
      </c>
      <c r="J105" s="1">
        <v>1760</v>
      </c>
      <c r="K105" s="1">
        <v>88</v>
      </c>
    </row>
    <row r="106" s="21" customFormat="1" spans="3:5">
      <c r="C106" s="21" t="s">
        <v>19</v>
      </c>
      <c r="D106" s="21">
        <f>COUNTIF(C2:C97,"&lt;0.5")-COUNTIF(C2:C97,"&lt;0.48")</f>
        <v>1</v>
      </c>
      <c r="E106" s="21">
        <v>2</v>
      </c>
    </row>
    <row r="107" s="1" customFormat="1" spans="3:5">
      <c r="C107" s="1" t="s">
        <v>20</v>
      </c>
      <c r="D107" s="1">
        <f>COUNTIF(C2:C97,"&lt;0.52")-COUNTIF(C2:C97,"&lt;0.5")</f>
        <v>3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4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6</v>
      </c>
      <c r="E109" s="4">
        <v>6</v>
      </c>
    </row>
    <row r="110" s="1" customFormat="1" spans="3:5">
      <c r="C110" s="1" t="s">
        <v>23</v>
      </c>
      <c r="D110" s="1">
        <f>COUNTIF(C2:C97,"&lt;0.58")-COUNTIF(C2:C97,"&lt;0.56")</f>
        <v>7</v>
      </c>
      <c r="E110" s="1">
        <v>7</v>
      </c>
    </row>
    <row r="111" s="1" customFormat="1" spans="3:5">
      <c r="C111" s="1" t="s">
        <v>24</v>
      </c>
      <c r="D111" s="1">
        <f>COUNTIF(C2:C97,"&lt;0.6")-COUNTIF(C2:C97,"&lt;0.58")</f>
        <v>8</v>
      </c>
      <c r="E111" s="1">
        <v>9</v>
      </c>
    </row>
    <row r="112" s="1" customFormat="1" spans="3:5">
      <c r="C112" s="1" t="s">
        <v>25</v>
      </c>
      <c r="D112" s="1">
        <f>COUNTIF(C2:C97,"&lt;0.62")-COUNTIF(C2:C97,"&lt;0.6")</f>
        <v>12</v>
      </c>
      <c r="E112" s="1">
        <v>12</v>
      </c>
    </row>
    <row r="113" s="5" customFormat="1" spans="3:5">
      <c r="C113" s="5" t="s">
        <v>26</v>
      </c>
      <c r="D113" s="5">
        <f>COUNTIF(C2:C97,"&lt;0.64")-COUNTIF(C2:C97,"&lt;0.62")</f>
        <v>14</v>
      </c>
      <c r="E113" s="5">
        <v>14</v>
      </c>
    </row>
    <row r="114" s="1" customFormat="1" spans="3:5">
      <c r="C114" s="1" t="s">
        <v>27</v>
      </c>
      <c r="D114" s="1">
        <f>COUNTIF(C2:C97,"&lt;0.66")-COUNTIF(C2:C97,"&lt;0.64")</f>
        <v>12</v>
      </c>
      <c r="E114" s="1">
        <v>12</v>
      </c>
    </row>
    <row r="115" s="1" customFormat="1" spans="3:5">
      <c r="C115" s="1" t="s">
        <v>28</v>
      </c>
      <c r="D115" s="1">
        <f>COUNTIF(C2:C97,"&lt;0.68")-COUNTIF(C2:C97,"&lt;0.66")</f>
        <v>8</v>
      </c>
      <c r="E115" s="1">
        <v>9</v>
      </c>
    </row>
    <row r="116" s="1" customFormat="1" spans="3:5">
      <c r="C116" s="1" t="s">
        <v>29</v>
      </c>
      <c r="D116" s="1">
        <f>COUNTIF(C2:C97,"&lt;0.7")-COUNTIF(C2:C97,"&lt;0.68")</f>
        <v>7</v>
      </c>
      <c r="E116" s="1">
        <v>7</v>
      </c>
    </row>
    <row r="117" s="4" customFormat="1" spans="3:5">
      <c r="C117" s="4" t="s">
        <v>30</v>
      </c>
      <c r="D117" s="4">
        <f>COUNTIF(C2:C97,"&lt;0.72")-COUNTIF(C2:C97,"&lt;0.7")</f>
        <v>6</v>
      </c>
      <c r="E117" s="4">
        <v>6</v>
      </c>
    </row>
    <row r="118" s="1" customFormat="1" spans="3:5">
      <c r="C118" s="1" t="s">
        <v>31</v>
      </c>
      <c r="D118" s="1">
        <f>COUNTIF(C2:C97,"&lt;0.74")-COUNTIF(C2:C97,"&lt;0.72")</f>
        <v>4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3</v>
      </c>
      <c r="E119" s="1">
        <v>3</v>
      </c>
    </row>
    <row r="120" s="21" customFormat="1" spans="3:5">
      <c r="C120" s="21" t="s">
        <v>33</v>
      </c>
      <c r="D120" s="21">
        <f>COUNTIF(C2:C97,"&lt;0.78")-COUNTIF(C2:C97,"&lt;0.76")</f>
        <v>1</v>
      </c>
      <c r="E120" s="21">
        <v>2</v>
      </c>
    </row>
    <row r="121" s="4" customFormat="1" spans="3:4">
      <c r="C121" s="4" t="s">
        <v>34</v>
      </c>
      <c r="D121" s="4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7">
      <c r="C124" s="1" t="s">
        <v>37</v>
      </c>
      <c r="D124" s="1">
        <f>COUNTIF(C2:C97,"&lt;0.86")-COUNTIF(C2:C97,"&lt;0.84")</f>
        <v>0</v>
      </c>
      <c r="F124" s="4">
        <v>0.545</v>
      </c>
      <c r="G124" s="4">
        <v>0.087</v>
      </c>
    </row>
    <row r="125" s="1" customFormat="1" spans="3:7">
      <c r="C125" s="1" t="s">
        <v>38</v>
      </c>
      <c r="D125" s="1">
        <f>COUNTIF(C2:C97,"&lt;0.88")-COUNTIF(C2:C97,"&lt;0.86")</f>
        <v>0</v>
      </c>
      <c r="F125" s="4">
        <v>0.623</v>
      </c>
      <c r="G125" s="4">
        <v>0.11</v>
      </c>
    </row>
    <row r="126" s="1" customFormat="1" spans="3:7">
      <c r="C126" s="1" t="s">
        <v>39</v>
      </c>
      <c r="D126" s="1">
        <f>COUNTIF(C2:C97,"&lt;0.9")-COUNTIF(C2:C97,"&lt;0.88")</f>
        <v>0</v>
      </c>
      <c r="F126" s="4">
        <v>0.729</v>
      </c>
      <c r="G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0" workbookViewId="0">
      <selection activeCell="A23" sqref="$A23:$XFD23"/>
    </sheetView>
  </sheetViews>
  <sheetFormatPr defaultColWidth="9" defaultRowHeight="13.5"/>
  <cols>
    <col min="3" max="4" width="17.88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560</v>
      </c>
      <c r="B2" s="1">
        <v>560</v>
      </c>
      <c r="C2" s="1">
        <v>0.480135202407837</v>
      </c>
      <c r="D2" s="1">
        <v>0.0856159925460815</v>
      </c>
      <c r="E2" s="1">
        <v>8</v>
      </c>
      <c r="F2" s="1">
        <v>7</v>
      </c>
      <c r="G2" s="1">
        <v>2</v>
      </c>
      <c r="H2" s="1">
        <v>3</v>
      </c>
      <c r="I2" s="1">
        <v>0.8</v>
      </c>
      <c r="J2" s="1">
        <v>0.533333333333333</v>
      </c>
      <c r="K2" s="1">
        <v>0.64</v>
      </c>
      <c r="L2" s="1">
        <v>0.7</v>
      </c>
      <c r="M2" s="1">
        <v>0.1</v>
      </c>
      <c r="N2" s="1">
        <v>0.55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1" customFormat="1" spans="1:14">
      <c r="A4" s="7">
        <v>957</v>
      </c>
      <c r="B4" s="1">
        <v>957</v>
      </c>
      <c r="C4" s="1">
        <v>0.501754760742187</v>
      </c>
      <c r="D4" s="1">
        <v>0.11188817024231</v>
      </c>
      <c r="E4" s="1">
        <v>10</v>
      </c>
      <c r="F4" s="1">
        <v>1</v>
      </c>
      <c r="G4" s="1">
        <v>0</v>
      </c>
      <c r="H4" s="1">
        <v>9</v>
      </c>
      <c r="I4" s="1">
        <v>1</v>
      </c>
      <c r="J4" s="1">
        <v>0.909090909090909</v>
      </c>
      <c r="K4" s="1">
        <v>0.952380952380952</v>
      </c>
      <c r="L4" s="1">
        <v>0.1</v>
      </c>
      <c r="M4" s="1">
        <v>0.9</v>
      </c>
      <c r="N4" s="1">
        <v>0.95</v>
      </c>
    </row>
    <row r="5" s="1" customFormat="1" spans="1:14">
      <c r="A5" s="7">
        <v>971</v>
      </c>
      <c r="B5" s="1">
        <v>971</v>
      </c>
      <c r="C5" s="1">
        <v>0.52179229259491</v>
      </c>
      <c r="D5" s="1">
        <v>0.0986318588256836</v>
      </c>
      <c r="E5" s="1">
        <v>9</v>
      </c>
      <c r="F5" s="1">
        <v>6</v>
      </c>
      <c r="G5" s="1">
        <v>1</v>
      </c>
      <c r="H5" s="1">
        <v>4</v>
      </c>
      <c r="I5" s="1">
        <v>0.9</v>
      </c>
      <c r="J5" s="1">
        <v>0.6</v>
      </c>
      <c r="K5" s="1">
        <v>0.72</v>
      </c>
      <c r="L5" s="1">
        <v>0.6</v>
      </c>
      <c r="M5" s="1">
        <v>0.3</v>
      </c>
      <c r="N5" s="1">
        <v>0.65</v>
      </c>
    </row>
    <row r="6" s="1" customFormat="1" spans="1:14">
      <c r="A6" s="7">
        <v>703</v>
      </c>
      <c r="B6" s="1">
        <v>703</v>
      </c>
      <c r="C6" s="1">
        <v>0.525601744651794</v>
      </c>
      <c r="D6" s="1">
        <v>0.133638381958008</v>
      </c>
      <c r="E6" s="1">
        <v>7</v>
      </c>
      <c r="F6" s="1">
        <v>4</v>
      </c>
      <c r="G6" s="1">
        <v>3</v>
      </c>
      <c r="H6" s="1">
        <v>6</v>
      </c>
      <c r="I6" s="1">
        <v>0.7</v>
      </c>
      <c r="J6" s="1">
        <v>0.636363636363636</v>
      </c>
      <c r="K6" s="1">
        <v>0.666666666666667</v>
      </c>
      <c r="L6" s="1">
        <v>0.4</v>
      </c>
      <c r="M6" s="1">
        <v>0.3</v>
      </c>
      <c r="N6" s="1">
        <v>0.65</v>
      </c>
    </row>
    <row r="7" s="1" customFormat="1" spans="1:14">
      <c r="A7" s="7">
        <v>137</v>
      </c>
      <c r="B7" s="1">
        <v>137</v>
      </c>
      <c r="C7" s="1">
        <v>0.525725841522217</v>
      </c>
      <c r="D7" s="1">
        <v>0.184110879898071</v>
      </c>
      <c r="E7" s="1">
        <v>7</v>
      </c>
      <c r="F7" s="1">
        <v>5</v>
      </c>
      <c r="G7" s="1">
        <v>3</v>
      </c>
      <c r="H7" s="1">
        <v>5</v>
      </c>
      <c r="I7" s="1">
        <v>0.7</v>
      </c>
      <c r="J7" s="1">
        <v>0.583333333333333</v>
      </c>
      <c r="K7" s="1">
        <v>0.636363636363636</v>
      </c>
      <c r="L7" s="1">
        <v>0.5</v>
      </c>
      <c r="M7" s="1">
        <v>0.2</v>
      </c>
      <c r="N7" s="1">
        <v>0.6</v>
      </c>
    </row>
    <row r="8" s="3" customFormat="1" spans="1:14">
      <c r="A8" s="9">
        <v>898</v>
      </c>
      <c r="B8" s="3">
        <v>898</v>
      </c>
      <c r="C8" s="3">
        <v>0.520534038543701</v>
      </c>
      <c r="D8" s="3">
        <v>0.0267471075057983</v>
      </c>
      <c r="E8" s="3">
        <v>7</v>
      </c>
      <c r="F8" s="3">
        <v>3</v>
      </c>
      <c r="G8" s="3">
        <v>3</v>
      </c>
      <c r="H8" s="3">
        <v>7</v>
      </c>
      <c r="I8" s="3">
        <v>0.7</v>
      </c>
      <c r="J8" s="3">
        <v>0.7</v>
      </c>
      <c r="K8" s="3">
        <v>0.7</v>
      </c>
      <c r="L8" s="3">
        <v>0.3</v>
      </c>
      <c r="M8" s="3">
        <v>0.4</v>
      </c>
      <c r="N8" s="3">
        <v>0.7</v>
      </c>
    </row>
    <row r="9" s="1" customFormat="1" spans="1:14">
      <c r="A9" s="7">
        <v>165</v>
      </c>
      <c r="B9" s="1">
        <v>165</v>
      </c>
      <c r="C9" s="1">
        <v>0.540544867515564</v>
      </c>
      <c r="D9" s="1">
        <v>0.12562894821167</v>
      </c>
      <c r="E9" s="1">
        <v>7</v>
      </c>
      <c r="F9" s="1">
        <v>4</v>
      </c>
      <c r="G9" s="1">
        <v>3</v>
      </c>
      <c r="H9" s="1">
        <v>6</v>
      </c>
      <c r="I9" s="1">
        <v>0.7</v>
      </c>
      <c r="J9" s="1">
        <v>0.636363636363636</v>
      </c>
      <c r="K9" s="1">
        <v>0.666666666666667</v>
      </c>
      <c r="L9" s="1">
        <v>0.4</v>
      </c>
      <c r="M9" s="1">
        <v>0.3</v>
      </c>
      <c r="N9" s="1">
        <v>0.65</v>
      </c>
    </row>
    <row r="10" s="1" customFormat="1" spans="1:14">
      <c r="A10" s="7">
        <v>356</v>
      </c>
      <c r="B10" s="1">
        <v>356</v>
      </c>
      <c r="C10" s="1">
        <v>0.542625546455383</v>
      </c>
      <c r="D10" s="1">
        <v>0.0799902677536011</v>
      </c>
      <c r="E10" s="1">
        <v>10</v>
      </c>
      <c r="F10" s="1">
        <v>7</v>
      </c>
      <c r="G10" s="1">
        <v>0</v>
      </c>
      <c r="H10" s="1">
        <v>3</v>
      </c>
      <c r="I10" s="1">
        <v>1</v>
      </c>
      <c r="J10" s="1">
        <v>0.588235294117647</v>
      </c>
      <c r="K10" s="1">
        <v>0.740740740740741</v>
      </c>
      <c r="L10" s="1">
        <v>0.7</v>
      </c>
      <c r="M10" s="1">
        <v>0.3</v>
      </c>
      <c r="N10" s="1">
        <v>0.65</v>
      </c>
    </row>
    <row r="11" s="1" customFormat="1" spans="1:14">
      <c r="A11" s="7">
        <v>180</v>
      </c>
      <c r="B11" s="1">
        <v>180</v>
      </c>
      <c r="C11" s="1">
        <v>0.541766285896301</v>
      </c>
      <c r="D11" s="1">
        <v>0.149829506874085</v>
      </c>
      <c r="E11" s="1">
        <v>8</v>
      </c>
      <c r="F11" s="1">
        <v>6</v>
      </c>
      <c r="G11" s="1">
        <v>2</v>
      </c>
      <c r="H11" s="1">
        <v>4</v>
      </c>
      <c r="I11" s="1">
        <v>0.8</v>
      </c>
      <c r="J11" s="1">
        <v>0.571428571428572</v>
      </c>
      <c r="K11" s="1">
        <v>0.666666666666667</v>
      </c>
      <c r="L11" s="1">
        <v>0.6</v>
      </c>
      <c r="M11" s="1">
        <v>0.2</v>
      </c>
      <c r="N11" s="1">
        <v>0.6</v>
      </c>
    </row>
    <row r="12" s="1" customFormat="1" spans="1:14">
      <c r="A12" s="7">
        <v>257</v>
      </c>
      <c r="B12" s="1">
        <v>257</v>
      </c>
      <c r="C12" s="1">
        <v>0.542999148368835</v>
      </c>
      <c r="D12" s="1">
        <v>0.079084038734436</v>
      </c>
      <c r="E12" s="1">
        <v>8</v>
      </c>
      <c r="F12" s="1">
        <v>3</v>
      </c>
      <c r="G12" s="1">
        <v>2</v>
      </c>
      <c r="H12" s="1">
        <v>7</v>
      </c>
      <c r="I12" s="1">
        <v>0.8</v>
      </c>
      <c r="J12" s="1">
        <v>0.727272727272727</v>
      </c>
      <c r="K12" s="1">
        <v>0.761904761904762</v>
      </c>
      <c r="L12" s="1">
        <v>0.3</v>
      </c>
      <c r="M12" s="1">
        <v>0.5</v>
      </c>
      <c r="N12" s="1">
        <v>0.75</v>
      </c>
    </row>
    <row r="13" s="1" customFormat="1" spans="1:14">
      <c r="A13" s="7">
        <v>360</v>
      </c>
      <c r="B13" s="1">
        <v>360</v>
      </c>
      <c r="C13" s="1">
        <v>0.540149927139282</v>
      </c>
      <c r="D13" s="1">
        <v>0.0895251035690308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3" customFormat="1" spans="1:14">
      <c r="A14" s="9">
        <v>213</v>
      </c>
      <c r="B14" s="3">
        <v>213</v>
      </c>
      <c r="C14" s="3">
        <v>0.540220141410828</v>
      </c>
      <c r="D14" s="3">
        <v>0.181421518325806</v>
      </c>
      <c r="E14" s="3">
        <v>8</v>
      </c>
      <c r="F14" s="3">
        <v>6</v>
      </c>
      <c r="G14" s="3">
        <v>2</v>
      </c>
      <c r="H14" s="3">
        <v>4</v>
      </c>
      <c r="I14" s="3">
        <v>0.8</v>
      </c>
      <c r="J14" s="3">
        <v>0.571428571428572</v>
      </c>
      <c r="K14" s="3">
        <v>0.666666666666667</v>
      </c>
      <c r="L14" s="3">
        <v>0.6</v>
      </c>
      <c r="M14" s="3">
        <v>0.2</v>
      </c>
      <c r="N14" s="3">
        <v>0.6</v>
      </c>
    </row>
    <row r="15" s="1" customFormat="1" spans="1:14">
      <c r="A15" s="7">
        <v>125</v>
      </c>
      <c r="B15" s="1">
        <v>125</v>
      </c>
      <c r="C15" s="1">
        <v>0.560636758804321</v>
      </c>
      <c r="D15" s="1">
        <v>0.118411660194397</v>
      </c>
      <c r="E15" s="1">
        <v>7</v>
      </c>
      <c r="F15" s="1">
        <v>6</v>
      </c>
      <c r="G15" s="1">
        <v>3</v>
      </c>
      <c r="H15" s="1">
        <v>4</v>
      </c>
      <c r="I15" s="1">
        <v>0.7</v>
      </c>
      <c r="J15" s="1">
        <v>0.538461538461539</v>
      </c>
      <c r="K15" s="1">
        <v>0.608695652173913</v>
      </c>
      <c r="L15" s="1">
        <v>0.6</v>
      </c>
      <c r="M15" s="1">
        <v>0.1</v>
      </c>
      <c r="N15" s="1">
        <v>0.55</v>
      </c>
    </row>
    <row r="16" s="1" customFormat="1" spans="1:14">
      <c r="A16" s="7">
        <v>867</v>
      </c>
      <c r="B16" s="1">
        <v>867</v>
      </c>
      <c r="C16" s="1">
        <v>0.561114549636841</v>
      </c>
      <c r="D16" s="1">
        <v>0.101944804191589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544</v>
      </c>
      <c r="B17" s="1">
        <v>544</v>
      </c>
      <c r="C17" s="1">
        <v>0.56170654296875</v>
      </c>
      <c r="D17" s="1">
        <v>0.10379946231842</v>
      </c>
      <c r="E17" s="1">
        <v>7</v>
      </c>
      <c r="F17" s="1">
        <v>6</v>
      </c>
      <c r="G17" s="1">
        <v>3</v>
      </c>
      <c r="H17" s="1">
        <v>4</v>
      </c>
      <c r="I17" s="1">
        <v>0.7</v>
      </c>
      <c r="J17" s="1">
        <v>0.538461538461539</v>
      </c>
      <c r="K17" s="1">
        <v>0.608695652173913</v>
      </c>
      <c r="L17" s="1">
        <v>0.6</v>
      </c>
      <c r="M17" s="1">
        <v>0.1</v>
      </c>
      <c r="N17" s="1">
        <v>0.55</v>
      </c>
    </row>
    <row r="18" s="1" customFormat="1" spans="1:14">
      <c r="A18" s="7">
        <v>818</v>
      </c>
      <c r="B18" s="1">
        <v>818</v>
      </c>
      <c r="C18" s="1">
        <v>0.561458468437195</v>
      </c>
      <c r="D18" s="1">
        <v>0.124785542488098</v>
      </c>
      <c r="E18" s="1">
        <v>8</v>
      </c>
      <c r="F18" s="1">
        <v>6</v>
      </c>
      <c r="G18" s="1">
        <v>2</v>
      </c>
      <c r="H18" s="1">
        <v>4</v>
      </c>
      <c r="I18" s="1">
        <v>0.8</v>
      </c>
      <c r="J18" s="1">
        <v>0.571428571428572</v>
      </c>
      <c r="K18" s="1">
        <v>0.666666666666667</v>
      </c>
      <c r="L18" s="1">
        <v>0.6</v>
      </c>
      <c r="M18" s="1">
        <v>0.2</v>
      </c>
      <c r="N18" s="1">
        <v>0.6</v>
      </c>
    </row>
    <row r="19" s="1" customFormat="1" spans="1:14">
      <c r="A19" s="7">
        <v>672</v>
      </c>
      <c r="B19" s="1">
        <v>672</v>
      </c>
      <c r="C19" s="1">
        <v>0.560165882110596</v>
      </c>
      <c r="D19" s="1">
        <v>0.0761356353759766</v>
      </c>
      <c r="E19" s="1">
        <v>9</v>
      </c>
      <c r="F19" s="1">
        <v>2</v>
      </c>
      <c r="G19" s="1">
        <v>1</v>
      </c>
      <c r="H19" s="1">
        <v>8</v>
      </c>
      <c r="I19" s="1">
        <v>0.9</v>
      </c>
      <c r="J19" s="1">
        <v>0.818181818181818</v>
      </c>
      <c r="K19" s="1">
        <v>0.857142857142857</v>
      </c>
      <c r="L19" s="1">
        <v>0.2</v>
      </c>
      <c r="M19" s="1">
        <v>0.7</v>
      </c>
      <c r="N19" s="1">
        <v>0.85</v>
      </c>
    </row>
    <row r="20" s="1" customFormat="1" spans="1:14">
      <c r="A20" s="7">
        <v>300</v>
      </c>
      <c r="B20" s="1">
        <v>300</v>
      </c>
      <c r="C20" s="1">
        <v>0.560271143913269</v>
      </c>
      <c r="D20" s="1">
        <v>0.151661396026611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3" customFormat="1" spans="1:14">
      <c r="A21" s="9">
        <v>385</v>
      </c>
      <c r="B21" s="3">
        <v>385</v>
      </c>
      <c r="C21" s="3">
        <v>0.560110569000244</v>
      </c>
      <c r="D21" s="3">
        <v>0.0777961015701294</v>
      </c>
      <c r="E21" s="3">
        <v>9</v>
      </c>
      <c r="F21" s="3">
        <v>3</v>
      </c>
      <c r="G21" s="3">
        <v>1</v>
      </c>
      <c r="H21" s="3">
        <v>7</v>
      </c>
      <c r="I21" s="3">
        <v>0.9</v>
      </c>
      <c r="J21" s="3">
        <v>0.75</v>
      </c>
      <c r="K21" s="3">
        <v>0.818181818181818</v>
      </c>
      <c r="L21" s="3">
        <v>0.3</v>
      </c>
      <c r="M21" s="3">
        <v>0.6</v>
      </c>
      <c r="N21" s="3">
        <v>0.8</v>
      </c>
    </row>
    <row r="22" s="1" customFormat="1" spans="1:14">
      <c r="A22" s="7">
        <v>884</v>
      </c>
      <c r="B22" s="1">
        <v>884</v>
      </c>
      <c r="C22" s="1">
        <v>0.580617666244507</v>
      </c>
      <c r="D22" s="1">
        <v>0.103671789169311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277</v>
      </c>
      <c r="B23" s="1">
        <v>277</v>
      </c>
      <c r="C23" s="1">
        <v>0.582349896430969</v>
      </c>
      <c r="D23" s="1">
        <v>0.0517892837524414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769</v>
      </c>
      <c r="B24" s="1">
        <v>769</v>
      </c>
      <c r="C24" s="1">
        <v>0.583063125610352</v>
      </c>
      <c r="D24" s="1">
        <v>0.129210829734802</v>
      </c>
      <c r="E24" s="1">
        <v>8</v>
      </c>
      <c r="F24" s="1">
        <v>6</v>
      </c>
      <c r="G24" s="1">
        <v>2</v>
      </c>
      <c r="H24" s="1">
        <v>4</v>
      </c>
      <c r="I24" s="1">
        <v>0.8</v>
      </c>
      <c r="J24" s="1">
        <v>0.571428571428572</v>
      </c>
      <c r="K24" s="1">
        <v>0.666666666666667</v>
      </c>
      <c r="L24" s="1">
        <v>0.6</v>
      </c>
      <c r="M24" s="1">
        <v>0.2</v>
      </c>
      <c r="N24" s="1">
        <v>0.6</v>
      </c>
    </row>
    <row r="25" s="1" customFormat="1" spans="1:14">
      <c r="A25" s="7">
        <v>640</v>
      </c>
      <c r="B25" s="1">
        <v>640</v>
      </c>
      <c r="C25" s="1">
        <v>0.583518981933594</v>
      </c>
      <c r="D25" s="1">
        <v>0.0459827184677124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59</v>
      </c>
      <c r="B26" s="1">
        <v>59</v>
      </c>
      <c r="C26" s="1">
        <v>0.583963990211487</v>
      </c>
      <c r="D26" s="1">
        <v>0.110245108604431</v>
      </c>
      <c r="E26" s="1">
        <v>10</v>
      </c>
      <c r="F26" s="1">
        <v>8</v>
      </c>
      <c r="G26" s="1">
        <v>0</v>
      </c>
      <c r="H26" s="1">
        <v>2</v>
      </c>
      <c r="I26" s="1">
        <v>1</v>
      </c>
      <c r="J26" s="1">
        <v>0.555555555555556</v>
      </c>
      <c r="K26" s="1">
        <v>0.714285714285714</v>
      </c>
      <c r="L26" s="1">
        <v>0.8</v>
      </c>
      <c r="M26" s="1">
        <v>0.2</v>
      </c>
      <c r="N26" s="1">
        <v>0.6</v>
      </c>
    </row>
    <row r="27" s="1" customFormat="1" spans="1:14">
      <c r="A27" s="7">
        <v>788</v>
      </c>
      <c r="B27" s="1">
        <v>788</v>
      </c>
      <c r="C27" s="1">
        <v>0.585186362266541</v>
      </c>
      <c r="D27" s="1">
        <v>0.0972005128860474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536</v>
      </c>
      <c r="B28" s="1">
        <v>536</v>
      </c>
      <c r="C28" s="1">
        <v>0.585767984390259</v>
      </c>
      <c r="D28" s="1">
        <v>0.130775928497315</v>
      </c>
      <c r="E28" s="1">
        <v>10</v>
      </c>
      <c r="F28" s="1">
        <v>4</v>
      </c>
      <c r="G28" s="1">
        <v>0</v>
      </c>
      <c r="H28" s="1">
        <v>6</v>
      </c>
      <c r="I28" s="1">
        <v>1</v>
      </c>
      <c r="J28" s="1">
        <v>0.714285714285714</v>
      </c>
      <c r="K28" s="1">
        <v>0.833333333333333</v>
      </c>
      <c r="L28" s="1">
        <v>0.4</v>
      </c>
      <c r="M28" s="1">
        <v>0.6</v>
      </c>
      <c r="N28" s="1">
        <v>0.8</v>
      </c>
    </row>
    <row r="29" s="3" customFormat="1" spans="1:14">
      <c r="A29" s="9">
        <v>271</v>
      </c>
      <c r="B29" s="3">
        <v>271</v>
      </c>
      <c r="C29" s="3">
        <v>0.586729526519775</v>
      </c>
      <c r="D29" s="3">
        <v>0.0930256843566895</v>
      </c>
      <c r="E29" s="3">
        <v>9</v>
      </c>
      <c r="F29" s="3">
        <v>5</v>
      </c>
      <c r="G29" s="3">
        <v>1</v>
      </c>
      <c r="H29" s="3">
        <v>5</v>
      </c>
      <c r="I29" s="3">
        <v>0.9</v>
      </c>
      <c r="J29" s="3">
        <v>0.642857142857143</v>
      </c>
      <c r="K29" s="3">
        <v>0.75</v>
      </c>
      <c r="L29" s="3">
        <v>0.5</v>
      </c>
      <c r="M29" s="3">
        <v>0.4</v>
      </c>
      <c r="N29" s="3">
        <v>0.7</v>
      </c>
    </row>
    <row r="30" s="1" customFormat="1" spans="1:14">
      <c r="A30" s="7">
        <v>713</v>
      </c>
      <c r="B30" s="1">
        <v>713</v>
      </c>
      <c r="C30" s="1">
        <v>0.605662107467651</v>
      </c>
      <c r="D30" s="1">
        <v>0.119680404663086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1" customFormat="1" spans="1:14">
      <c r="A31" s="7">
        <v>273</v>
      </c>
      <c r="B31" s="1">
        <v>273</v>
      </c>
      <c r="C31" s="1">
        <v>0.605259418487549</v>
      </c>
      <c r="D31" s="1">
        <v>0.168003916740418</v>
      </c>
      <c r="E31" s="1">
        <v>7</v>
      </c>
      <c r="F31" s="1">
        <v>2</v>
      </c>
      <c r="G31" s="1">
        <v>3</v>
      </c>
      <c r="H31" s="1">
        <v>8</v>
      </c>
      <c r="I31" s="1">
        <v>0.7</v>
      </c>
      <c r="J31" s="1">
        <v>0.777777777777778</v>
      </c>
      <c r="K31" s="1">
        <v>0.736842105263158</v>
      </c>
      <c r="L31" s="1">
        <v>0.2</v>
      </c>
      <c r="M31" s="1">
        <v>0.5</v>
      </c>
      <c r="N31" s="1">
        <v>0.75</v>
      </c>
    </row>
    <row r="32" s="1" customFormat="1" spans="1:14">
      <c r="A32" s="7">
        <v>58</v>
      </c>
      <c r="B32" s="1">
        <v>58</v>
      </c>
      <c r="C32" s="1">
        <v>0.605638980865479</v>
      </c>
      <c r="D32" s="1">
        <v>0.0989300012588501</v>
      </c>
      <c r="E32" s="1">
        <v>7</v>
      </c>
      <c r="F32" s="1">
        <v>3</v>
      </c>
      <c r="G32" s="1">
        <v>3</v>
      </c>
      <c r="H32" s="1">
        <v>7</v>
      </c>
      <c r="I32" s="1">
        <v>0.7</v>
      </c>
      <c r="J32" s="1">
        <v>0.7</v>
      </c>
      <c r="K32" s="1">
        <v>0.7</v>
      </c>
      <c r="L32" s="1">
        <v>0.3</v>
      </c>
      <c r="M32" s="1">
        <v>0.4</v>
      </c>
      <c r="N32" s="1">
        <v>0.7</v>
      </c>
    </row>
    <row r="33" s="1" customFormat="1" spans="1:14">
      <c r="A33" s="7">
        <v>262</v>
      </c>
      <c r="B33" s="1">
        <v>262</v>
      </c>
      <c r="C33" s="1">
        <v>0.603102564811707</v>
      </c>
      <c r="D33" s="1">
        <v>0.146786212921143</v>
      </c>
      <c r="E33" s="1">
        <v>9</v>
      </c>
      <c r="F33" s="1">
        <v>4</v>
      </c>
      <c r="G33" s="1">
        <v>1</v>
      </c>
      <c r="H33" s="1">
        <v>6</v>
      </c>
      <c r="I33" s="1">
        <v>0.9</v>
      </c>
      <c r="J33" s="1">
        <v>0.692307692307692</v>
      </c>
      <c r="K33" s="1">
        <v>0.782608695652174</v>
      </c>
      <c r="L33" s="1">
        <v>0.4</v>
      </c>
      <c r="M33" s="1">
        <v>0.5</v>
      </c>
      <c r="N33" s="1">
        <v>0.75</v>
      </c>
    </row>
    <row r="34" s="1" customFormat="1" spans="1:14">
      <c r="A34" s="7">
        <v>630</v>
      </c>
      <c r="B34" s="1">
        <v>630</v>
      </c>
      <c r="C34" s="1">
        <v>0.605119585990906</v>
      </c>
      <c r="D34" s="1">
        <v>0.0453847646713257</v>
      </c>
      <c r="E34" s="1">
        <v>8</v>
      </c>
      <c r="F34" s="1">
        <v>4</v>
      </c>
      <c r="G34" s="1">
        <v>2</v>
      </c>
      <c r="H34" s="1">
        <v>6</v>
      </c>
      <c r="I34" s="1">
        <v>0.8</v>
      </c>
      <c r="J34" s="1">
        <v>0.666666666666667</v>
      </c>
      <c r="K34" s="1">
        <v>0.727272727272727</v>
      </c>
      <c r="L34" s="1">
        <v>0.4</v>
      </c>
      <c r="M34" s="1">
        <v>0.4</v>
      </c>
      <c r="N34" s="1">
        <v>0.7</v>
      </c>
    </row>
    <row r="35" s="1" customFormat="1" spans="1:14">
      <c r="A35" s="7">
        <v>389</v>
      </c>
      <c r="B35" s="1">
        <v>389</v>
      </c>
      <c r="C35" s="1">
        <v>0.603476166725159</v>
      </c>
      <c r="D35" s="1">
        <v>0.128153085708618</v>
      </c>
      <c r="E35" s="1">
        <v>8</v>
      </c>
      <c r="F35" s="1">
        <v>3</v>
      </c>
      <c r="G35" s="1">
        <v>2</v>
      </c>
      <c r="H35" s="1">
        <v>7</v>
      </c>
      <c r="I35" s="1">
        <v>0.8</v>
      </c>
      <c r="J35" s="1">
        <v>0.727272727272727</v>
      </c>
      <c r="K35" s="1">
        <v>0.761904761904762</v>
      </c>
      <c r="L35" s="1">
        <v>0.3</v>
      </c>
      <c r="M35" s="1">
        <v>0.5</v>
      </c>
      <c r="N35" s="1">
        <v>0.75</v>
      </c>
    </row>
    <row r="36" s="1" customFormat="1" spans="1:14">
      <c r="A36" s="7">
        <v>262</v>
      </c>
      <c r="B36" s="1">
        <v>262</v>
      </c>
      <c r="C36" s="1">
        <v>0.603102564811707</v>
      </c>
      <c r="D36" s="1">
        <v>0.146786212921143</v>
      </c>
      <c r="E36" s="1">
        <v>9</v>
      </c>
      <c r="F36" s="1">
        <v>4</v>
      </c>
      <c r="G36" s="1">
        <v>1</v>
      </c>
      <c r="H36" s="1">
        <v>6</v>
      </c>
      <c r="I36" s="1">
        <v>0.9</v>
      </c>
      <c r="J36" s="1">
        <v>0.692307692307692</v>
      </c>
      <c r="K36" s="1">
        <v>0.782608695652174</v>
      </c>
      <c r="L36" s="1">
        <v>0.4</v>
      </c>
      <c r="M36" s="1">
        <v>0.5</v>
      </c>
      <c r="N36" s="1">
        <v>0.75</v>
      </c>
    </row>
    <row r="37" s="1" customFormat="1" spans="1:14">
      <c r="A37" s="7">
        <v>599</v>
      </c>
      <c r="B37" s="1">
        <v>599</v>
      </c>
      <c r="C37" s="1">
        <v>0.601256370544434</v>
      </c>
      <c r="D37" s="1">
        <v>0.134008526802063</v>
      </c>
      <c r="E37" s="1">
        <v>7</v>
      </c>
      <c r="F37" s="1">
        <v>6</v>
      </c>
      <c r="G37" s="1">
        <v>3</v>
      </c>
      <c r="H37" s="1">
        <v>4</v>
      </c>
      <c r="I37" s="1">
        <v>0.7</v>
      </c>
      <c r="J37" s="1">
        <v>0.538461538461539</v>
      </c>
      <c r="K37" s="1">
        <v>0.608695652173913</v>
      </c>
      <c r="L37" s="1">
        <v>0.6</v>
      </c>
      <c r="M37" s="1">
        <v>0.1</v>
      </c>
      <c r="N37" s="1">
        <v>0.55</v>
      </c>
    </row>
    <row r="38" s="1" customFormat="1" spans="1:14">
      <c r="A38" s="7">
        <v>499</v>
      </c>
      <c r="B38" s="1">
        <v>499</v>
      </c>
      <c r="C38" s="1">
        <v>0.601435661315918</v>
      </c>
      <c r="D38" s="1">
        <v>0.0984448194503784</v>
      </c>
      <c r="E38" s="1">
        <v>9</v>
      </c>
      <c r="F38" s="1">
        <v>7</v>
      </c>
      <c r="G38" s="1">
        <v>1</v>
      </c>
      <c r="H38" s="1">
        <v>3</v>
      </c>
      <c r="I38" s="1">
        <v>0.9</v>
      </c>
      <c r="J38" s="1">
        <v>0.5625</v>
      </c>
      <c r="K38" s="1">
        <v>0.692307692307692</v>
      </c>
      <c r="L38" s="1">
        <v>0.7</v>
      </c>
      <c r="M38" s="1">
        <v>0.2</v>
      </c>
      <c r="N38" s="1">
        <v>0.6</v>
      </c>
    </row>
    <row r="39" s="1" customFormat="1" spans="1:14">
      <c r="A39" s="7">
        <v>871</v>
      </c>
      <c r="B39" s="1">
        <v>871</v>
      </c>
      <c r="C39" s="1">
        <v>0.600039958953857</v>
      </c>
      <c r="D39" s="1">
        <v>0.160753011703491</v>
      </c>
      <c r="E39" s="1">
        <v>7</v>
      </c>
      <c r="F39" s="1">
        <v>5</v>
      </c>
      <c r="G39" s="1">
        <v>3</v>
      </c>
      <c r="H39" s="1">
        <v>5</v>
      </c>
      <c r="I39" s="1">
        <v>0.7</v>
      </c>
      <c r="J39" s="1">
        <v>0.583333333333333</v>
      </c>
      <c r="K39" s="1">
        <v>0.636363636363636</v>
      </c>
      <c r="L39" s="1">
        <v>0.5</v>
      </c>
      <c r="M39" s="1">
        <v>0.2</v>
      </c>
      <c r="N39" s="1">
        <v>0.6</v>
      </c>
    </row>
    <row r="40" s="3" customFormat="1" spans="1:14">
      <c r="A40" s="9">
        <v>292</v>
      </c>
      <c r="B40" s="3">
        <v>292</v>
      </c>
      <c r="C40" s="3">
        <v>0.600660681724548</v>
      </c>
      <c r="D40" s="3">
        <v>0.0902086496353149</v>
      </c>
      <c r="E40" s="3">
        <v>8</v>
      </c>
      <c r="F40" s="3">
        <v>8</v>
      </c>
      <c r="G40" s="3">
        <v>2</v>
      </c>
      <c r="H40" s="3">
        <v>2</v>
      </c>
      <c r="I40" s="3">
        <v>0.8</v>
      </c>
      <c r="J40" s="3">
        <v>0.5</v>
      </c>
      <c r="K40" s="3">
        <v>0.615384615384615</v>
      </c>
      <c r="L40" s="3">
        <v>0.8</v>
      </c>
      <c r="M40" s="3">
        <v>0</v>
      </c>
      <c r="N40" s="3">
        <v>0.5</v>
      </c>
    </row>
    <row r="41" s="1" customFormat="1" spans="1:14">
      <c r="A41" s="7">
        <v>419</v>
      </c>
      <c r="B41" s="1">
        <v>419</v>
      </c>
      <c r="C41" s="1">
        <v>0.620062708854675</v>
      </c>
      <c r="D41" s="1">
        <v>0.135434985160828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1" customFormat="1" spans="1:14">
      <c r="A42" s="7">
        <v>933</v>
      </c>
      <c r="B42" s="1">
        <v>933</v>
      </c>
      <c r="C42" s="1">
        <v>0.620158910751343</v>
      </c>
      <c r="D42" s="1">
        <v>0.132879495620728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339</v>
      </c>
      <c r="B43" s="1">
        <v>339</v>
      </c>
      <c r="C43" s="1">
        <v>0.620162010192871</v>
      </c>
      <c r="D43" s="1">
        <v>0.130398631095886</v>
      </c>
      <c r="E43" s="1">
        <v>9</v>
      </c>
      <c r="F43" s="1">
        <v>3</v>
      </c>
      <c r="G43" s="1">
        <v>1</v>
      </c>
      <c r="H43" s="1">
        <v>7</v>
      </c>
      <c r="I43" s="1">
        <v>0.9</v>
      </c>
      <c r="J43" s="1">
        <v>0.75</v>
      </c>
      <c r="K43" s="1">
        <v>0.818181818181818</v>
      </c>
      <c r="L43" s="1">
        <v>0.3</v>
      </c>
      <c r="M43" s="1">
        <v>0.6</v>
      </c>
      <c r="N43" s="1">
        <v>0.8</v>
      </c>
    </row>
    <row r="44" s="1" customFormat="1" spans="1:14">
      <c r="A44" s="7">
        <v>781</v>
      </c>
      <c r="B44" s="1">
        <v>781</v>
      </c>
      <c r="C44" s="1">
        <v>0.620644569396973</v>
      </c>
      <c r="D44" s="1">
        <v>0.142713189125061</v>
      </c>
      <c r="E44" s="1">
        <v>10</v>
      </c>
      <c r="F44" s="1">
        <v>3</v>
      </c>
      <c r="G44" s="1">
        <v>0</v>
      </c>
      <c r="H44" s="1">
        <v>7</v>
      </c>
      <c r="I44" s="1">
        <v>1</v>
      </c>
      <c r="J44" s="1">
        <v>0.769230769230769</v>
      </c>
      <c r="K44" s="1">
        <v>0.869565217391304</v>
      </c>
      <c r="L44" s="1">
        <v>0.3</v>
      </c>
      <c r="M44" s="1">
        <v>0.7</v>
      </c>
      <c r="N44" s="1">
        <v>0.85</v>
      </c>
    </row>
    <row r="45" s="1" customFormat="1" spans="1:14">
      <c r="A45" s="7">
        <v>238</v>
      </c>
      <c r="B45" s="1">
        <v>238</v>
      </c>
      <c r="C45" s="1">
        <v>0.621326327323914</v>
      </c>
      <c r="D45" s="1">
        <v>0.118958115577698</v>
      </c>
      <c r="E45" s="1">
        <v>8</v>
      </c>
      <c r="F45" s="1">
        <v>3</v>
      </c>
      <c r="G45" s="1">
        <v>2</v>
      </c>
      <c r="H45" s="1">
        <v>7</v>
      </c>
      <c r="I45" s="1">
        <v>0.8</v>
      </c>
      <c r="J45" s="1">
        <v>0.727272727272727</v>
      </c>
      <c r="K45" s="1">
        <v>0.761904761904762</v>
      </c>
      <c r="L45" s="1">
        <v>0.3</v>
      </c>
      <c r="M45" s="1">
        <v>0.5</v>
      </c>
      <c r="N45" s="1">
        <v>0.75</v>
      </c>
    </row>
    <row r="46" s="1" customFormat="1" spans="1:14">
      <c r="A46" s="7">
        <v>279</v>
      </c>
      <c r="B46" s="1">
        <v>279</v>
      </c>
      <c r="C46" s="1">
        <v>0.621475219726562</v>
      </c>
      <c r="D46" s="1">
        <v>0.129709124565125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797</v>
      </c>
      <c r="B47" s="1">
        <v>797</v>
      </c>
      <c r="C47" s="1">
        <v>0.620695948600769</v>
      </c>
      <c r="D47" s="1">
        <v>0.0271246433258057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968</v>
      </c>
      <c r="B48" s="1">
        <v>968</v>
      </c>
      <c r="C48" s="1">
        <v>0.621306657791138</v>
      </c>
      <c r="D48" s="1">
        <v>0.171425342559815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350</v>
      </c>
      <c r="B49" s="1">
        <v>350</v>
      </c>
      <c r="C49" s="1">
        <v>0.620307922363281</v>
      </c>
      <c r="D49" s="1">
        <v>0.0970044136047363</v>
      </c>
      <c r="E49" s="1">
        <v>9</v>
      </c>
      <c r="F49" s="1">
        <v>3</v>
      </c>
      <c r="G49" s="1">
        <v>1</v>
      </c>
      <c r="H49" s="1">
        <v>7</v>
      </c>
      <c r="I49" s="1">
        <v>0.9</v>
      </c>
      <c r="J49" s="1">
        <v>0.75</v>
      </c>
      <c r="K49" s="1">
        <v>0.818181818181818</v>
      </c>
      <c r="L49" s="1">
        <v>0.3</v>
      </c>
      <c r="M49" s="1">
        <v>0.6</v>
      </c>
      <c r="N49" s="1">
        <v>0.8</v>
      </c>
    </row>
    <row r="50" s="1" customFormat="1" spans="1:14">
      <c r="A50" s="7">
        <v>313</v>
      </c>
      <c r="B50" s="1">
        <v>313</v>
      </c>
      <c r="C50" s="1">
        <v>0.621042728424072</v>
      </c>
      <c r="D50" s="1">
        <v>0.25707471370697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1" customFormat="1" spans="1:14">
      <c r="A51" s="7">
        <v>60</v>
      </c>
      <c r="B51" s="1">
        <v>60</v>
      </c>
      <c r="C51" s="1">
        <v>0.620102882385254</v>
      </c>
      <c r="D51" s="1">
        <v>0.0391786098480225</v>
      </c>
      <c r="E51" s="1">
        <v>10</v>
      </c>
      <c r="F51" s="1">
        <v>4</v>
      </c>
      <c r="G51" s="1">
        <v>0</v>
      </c>
      <c r="H51" s="1">
        <v>6</v>
      </c>
      <c r="I51" s="1">
        <v>1</v>
      </c>
      <c r="J51" s="1">
        <v>0.714285714285714</v>
      </c>
      <c r="K51" s="1">
        <v>0.833333333333333</v>
      </c>
      <c r="L51" s="1">
        <v>0.4</v>
      </c>
      <c r="M51" s="1">
        <v>0.6</v>
      </c>
      <c r="N51" s="1">
        <v>0.8</v>
      </c>
    </row>
    <row r="52" s="3" customFormat="1" spans="1:14">
      <c r="A52" s="9">
        <v>793</v>
      </c>
      <c r="B52" s="3">
        <v>793</v>
      </c>
      <c r="C52" s="3">
        <v>0.620904684066772</v>
      </c>
      <c r="D52" s="3">
        <v>0.164810180664062</v>
      </c>
      <c r="E52" s="3">
        <v>7</v>
      </c>
      <c r="F52" s="3">
        <v>5</v>
      </c>
      <c r="G52" s="3">
        <v>3</v>
      </c>
      <c r="H52" s="3">
        <v>5</v>
      </c>
      <c r="I52" s="3">
        <v>0.7</v>
      </c>
      <c r="J52" s="3">
        <v>0.583333333333333</v>
      </c>
      <c r="K52" s="3">
        <v>0.636363636363636</v>
      </c>
      <c r="L52" s="3">
        <v>0.5</v>
      </c>
      <c r="M52" s="3">
        <v>0.2</v>
      </c>
      <c r="N52" s="3">
        <v>0.6</v>
      </c>
    </row>
    <row r="53" s="1" customFormat="1" spans="1:14">
      <c r="A53" s="7">
        <v>91</v>
      </c>
      <c r="B53" s="1">
        <v>91</v>
      </c>
      <c r="C53" s="1">
        <v>0.656899452209473</v>
      </c>
      <c r="D53" s="1">
        <v>0.110978126525879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762</v>
      </c>
      <c r="B54" s="1">
        <v>762</v>
      </c>
      <c r="C54" s="1">
        <v>0.657448887825012</v>
      </c>
      <c r="D54" s="1">
        <v>0.104537844657898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877</v>
      </c>
      <c r="B55" s="1">
        <v>877</v>
      </c>
      <c r="C55" s="1">
        <v>0.646478891372681</v>
      </c>
      <c r="D55" s="1">
        <v>0.0775332450866699</v>
      </c>
      <c r="E55" s="1">
        <v>9</v>
      </c>
      <c r="F55" s="1">
        <v>3</v>
      </c>
      <c r="G55" s="1">
        <v>1</v>
      </c>
      <c r="H55" s="1">
        <v>7</v>
      </c>
      <c r="I55" s="1">
        <v>0.9</v>
      </c>
      <c r="J55" s="1">
        <v>0.75</v>
      </c>
      <c r="K55" s="1">
        <v>0.818181818181818</v>
      </c>
      <c r="L55" s="1">
        <v>0.3</v>
      </c>
      <c r="M55" s="1">
        <v>0.6</v>
      </c>
      <c r="N55" s="1">
        <v>0.8</v>
      </c>
    </row>
    <row r="56" s="1" customFormat="1" spans="1:14">
      <c r="A56" s="7">
        <v>211</v>
      </c>
      <c r="B56" s="1">
        <v>211</v>
      </c>
      <c r="C56" s="1">
        <v>0.647201657295227</v>
      </c>
      <c r="D56" s="1">
        <v>0.0204806327819824</v>
      </c>
      <c r="E56" s="1">
        <v>10</v>
      </c>
      <c r="F56" s="1">
        <v>4</v>
      </c>
      <c r="G56" s="1">
        <v>0</v>
      </c>
      <c r="H56" s="1">
        <v>6</v>
      </c>
      <c r="I56" s="1">
        <v>1</v>
      </c>
      <c r="J56" s="1">
        <v>0.714285714285714</v>
      </c>
      <c r="K56" s="1">
        <v>0.833333333333333</v>
      </c>
      <c r="L56" s="1">
        <v>0.4</v>
      </c>
      <c r="M56" s="1">
        <v>0.6</v>
      </c>
      <c r="N56" s="1">
        <v>0.8</v>
      </c>
    </row>
    <row r="57" s="1" customFormat="1" spans="1:14">
      <c r="A57" s="7">
        <v>579</v>
      </c>
      <c r="B57" s="1">
        <v>579</v>
      </c>
      <c r="C57" s="1">
        <v>0.643706798553467</v>
      </c>
      <c r="D57" s="1">
        <v>0.149799346923828</v>
      </c>
      <c r="E57" s="1">
        <v>7</v>
      </c>
      <c r="F57" s="1">
        <v>5</v>
      </c>
      <c r="G57" s="1">
        <v>3</v>
      </c>
      <c r="H57" s="1">
        <v>5</v>
      </c>
      <c r="I57" s="1">
        <v>0.7</v>
      </c>
      <c r="J57" s="1">
        <v>0.583333333333333</v>
      </c>
      <c r="K57" s="1">
        <v>0.636363636363636</v>
      </c>
      <c r="L57" s="1">
        <v>0.5</v>
      </c>
      <c r="M57" s="1">
        <v>0.2</v>
      </c>
      <c r="N57" s="1">
        <v>0.6</v>
      </c>
    </row>
    <row r="58" s="1" customFormat="1" spans="1:14">
      <c r="A58" s="7">
        <v>24</v>
      </c>
      <c r="B58" s="1">
        <v>24</v>
      </c>
      <c r="C58" s="1">
        <v>0.657558083534241</v>
      </c>
      <c r="D58" s="1">
        <v>0.0731049776077271</v>
      </c>
      <c r="E58" s="1">
        <v>7</v>
      </c>
      <c r="F58" s="1">
        <v>4</v>
      </c>
      <c r="G58" s="1">
        <v>3</v>
      </c>
      <c r="H58" s="1">
        <v>6</v>
      </c>
      <c r="I58" s="1">
        <v>0.7</v>
      </c>
      <c r="J58" s="1">
        <v>0.636363636363636</v>
      </c>
      <c r="K58" s="1">
        <v>0.666666666666667</v>
      </c>
      <c r="L58" s="1">
        <v>0.4</v>
      </c>
      <c r="M58" s="1">
        <v>0.3</v>
      </c>
      <c r="N58" s="1">
        <v>0.65</v>
      </c>
    </row>
    <row r="59" s="1" customFormat="1" spans="1:14">
      <c r="A59" s="7">
        <v>914</v>
      </c>
      <c r="B59" s="1">
        <v>914</v>
      </c>
      <c r="C59" s="1">
        <v>0.658018946647644</v>
      </c>
      <c r="D59" s="1">
        <v>0.135432958602905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114</v>
      </c>
      <c r="B60" s="1">
        <v>114</v>
      </c>
      <c r="C60" s="1">
        <v>0.658638477325439</v>
      </c>
      <c r="D60" s="1">
        <v>0.0624736547470093</v>
      </c>
      <c r="E60" s="1">
        <v>7</v>
      </c>
      <c r="F60" s="1">
        <v>7</v>
      </c>
      <c r="G60" s="1">
        <v>3</v>
      </c>
      <c r="H60" s="1">
        <v>3</v>
      </c>
      <c r="I60" s="1">
        <v>0.7</v>
      </c>
      <c r="J60" s="1">
        <v>0.5</v>
      </c>
      <c r="K60" s="1">
        <v>0.583333333333333</v>
      </c>
      <c r="L60" s="1">
        <v>0.7</v>
      </c>
      <c r="M60" s="1">
        <v>0</v>
      </c>
      <c r="N60" s="1">
        <v>0.5</v>
      </c>
    </row>
    <row r="61" s="1" customFormat="1" spans="1:14">
      <c r="A61" s="7">
        <v>682</v>
      </c>
      <c r="B61" s="1">
        <v>682</v>
      </c>
      <c r="C61" s="1">
        <v>0.658996343612671</v>
      </c>
      <c r="D61" s="1">
        <v>0.14057719707489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267</v>
      </c>
      <c r="B62" s="1">
        <v>267</v>
      </c>
      <c r="C62" s="1">
        <v>0.659843325614929</v>
      </c>
      <c r="D62" s="1">
        <v>0.0715547800064087</v>
      </c>
      <c r="E62" s="1">
        <v>8</v>
      </c>
      <c r="F62" s="1">
        <v>6</v>
      </c>
      <c r="G62" s="1">
        <v>2</v>
      </c>
      <c r="H62" s="1">
        <v>4</v>
      </c>
      <c r="I62" s="1">
        <v>0.8</v>
      </c>
      <c r="J62" s="1">
        <v>0.571428571428572</v>
      </c>
      <c r="K62" s="1">
        <v>0.666666666666667</v>
      </c>
      <c r="L62" s="1">
        <v>0.6</v>
      </c>
      <c r="M62" s="1">
        <v>0.2</v>
      </c>
      <c r="N62" s="1">
        <v>0.6</v>
      </c>
    </row>
    <row r="63" s="3" customFormat="1" spans="1:14">
      <c r="A63" s="9">
        <v>243</v>
      </c>
      <c r="B63" s="3">
        <v>243</v>
      </c>
      <c r="C63" s="3">
        <v>0.659895181655884</v>
      </c>
      <c r="D63" s="3">
        <v>0.0999970436096191</v>
      </c>
      <c r="E63" s="3">
        <v>10</v>
      </c>
      <c r="F63" s="3">
        <v>3</v>
      </c>
      <c r="G63" s="3">
        <v>0</v>
      </c>
      <c r="H63" s="3">
        <v>7</v>
      </c>
      <c r="I63" s="3">
        <v>1</v>
      </c>
      <c r="J63" s="3">
        <v>0.769230769230769</v>
      </c>
      <c r="K63" s="3">
        <v>0.869565217391304</v>
      </c>
      <c r="L63" s="3">
        <v>0.3</v>
      </c>
      <c r="M63" s="3">
        <v>0.7</v>
      </c>
      <c r="N63" s="3">
        <v>0.85</v>
      </c>
    </row>
    <row r="64" s="1" customFormat="1" spans="1:14">
      <c r="A64" s="7">
        <v>552</v>
      </c>
      <c r="B64" s="1">
        <v>552</v>
      </c>
      <c r="C64" s="1">
        <v>0.67832338809967</v>
      </c>
      <c r="D64" s="1">
        <v>0.0571120977401733</v>
      </c>
      <c r="E64" s="1">
        <v>7</v>
      </c>
      <c r="F64" s="1">
        <v>5</v>
      </c>
      <c r="G64" s="1">
        <v>3</v>
      </c>
      <c r="H64" s="1">
        <v>5</v>
      </c>
      <c r="I64" s="1">
        <v>0.7</v>
      </c>
      <c r="J64" s="1">
        <v>0.583333333333333</v>
      </c>
      <c r="K64" s="1">
        <v>0.636363636363636</v>
      </c>
      <c r="L64" s="1">
        <v>0.5</v>
      </c>
      <c r="M64" s="1">
        <v>0.2</v>
      </c>
      <c r="N64" s="1">
        <v>0.6</v>
      </c>
    </row>
    <row r="65" s="1" customFormat="1" spans="1:14">
      <c r="A65" s="7">
        <v>25</v>
      </c>
      <c r="B65" s="1">
        <v>25</v>
      </c>
      <c r="C65" s="1">
        <v>0.678871631622314</v>
      </c>
      <c r="D65" s="1">
        <v>0.119898200035095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285</v>
      </c>
      <c r="B66" s="1">
        <v>285</v>
      </c>
      <c r="C66" s="1">
        <v>0.678973436355591</v>
      </c>
      <c r="D66" s="1">
        <v>0.118836045265198</v>
      </c>
      <c r="E66" s="1">
        <v>10</v>
      </c>
      <c r="F66" s="1">
        <v>3</v>
      </c>
      <c r="G66" s="1">
        <v>0</v>
      </c>
      <c r="H66" s="1">
        <v>7</v>
      </c>
      <c r="I66" s="1">
        <v>1</v>
      </c>
      <c r="J66" s="1">
        <v>0.769230769230769</v>
      </c>
      <c r="K66" s="1">
        <v>0.869565217391304</v>
      </c>
      <c r="L66" s="1">
        <v>0.3</v>
      </c>
      <c r="M66" s="1">
        <v>0.7</v>
      </c>
      <c r="N66" s="1">
        <v>0.85</v>
      </c>
    </row>
    <row r="67" s="1" customFormat="1" spans="1:14">
      <c r="A67" s="7">
        <v>571</v>
      </c>
      <c r="B67" s="1">
        <v>571</v>
      </c>
      <c r="C67" s="1">
        <v>0.679080486297607</v>
      </c>
      <c r="D67" s="1">
        <v>0.0781345367431641</v>
      </c>
      <c r="E67" s="1">
        <v>8</v>
      </c>
      <c r="F67" s="1">
        <v>6</v>
      </c>
      <c r="G67" s="1">
        <v>2</v>
      </c>
      <c r="H67" s="1">
        <v>4</v>
      </c>
      <c r="I67" s="1">
        <v>0.8</v>
      </c>
      <c r="J67" s="1">
        <v>0.571428571428572</v>
      </c>
      <c r="K67" s="1">
        <v>0.666666666666667</v>
      </c>
      <c r="L67" s="1">
        <v>0.6</v>
      </c>
      <c r="M67" s="1">
        <v>0.2</v>
      </c>
      <c r="N67" s="1">
        <v>0.6</v>
      </c>
    </row>
    <row r="68" s="1" customFormat="1" spans="1:14">
      <c r="A68" s="7">
        <v>660</v>
      </c>
      <c r="B68" s="1">
        <v>660</v>
      </c>
      <c r="C68" s="1">
        <v>0.679148435592651</v>
      </c>
      <c r="D68" s="1">
        <v>0.0501850843429565</v>
      </c>
      <c r="E68" s="1">
        <v>7</v>
      </c>
      <c r="F68" s="1">
        <v>4</v>
      </c>
      <c r="G68" s="1">
        <v>3</v>
      </c>
      <c r="H68" s="1">
        <v>6</v>
      </c>
      <c r="I68" s="1">
        <v>0.7</v>
      </c>
      <c r="J68" s="1">
        <v>0.636363636363636</v>
      </c>
      <c r="K68" s="1">
        <v>0.666666666666667</v>
      </c>
      <c r="L68" s="1">
        <v>0.4</v>
      </c>
      <c r="M68" s="1">
        <v>0.3</v>
      </c>
      <c r="N68" s="1">
        <v>0.65</v>
      </c>
    </row>
    <row r="69" s="1" customFormat="1" spans="1:14">
      <c r="A69" s="7">
        <v>891</v>
      </c>
      <c r="B69" s="1">
        <v>891</v>
      </c>
      <c r="C69" s="1">
        <v>0.6792813539505</v>
      </c>
      <c r="D69" s="1">
        <v>0.14679741859436</v>
      </c>
      <c r="E69" s="1">
        <v>8</v>
      </c>
      <c r="F69" s="1">
        <v>1</v>
      </c>
      <c r="G69" s="1">
        <v>2</v>
      </c>
      <c r="H69" s="1">
        <v>9</v>
      </c>
      <c r="I69" s="1">
        <v>0.8</v>
      </c>
      <c r="J69" s="1">
        <v>0.888888888888889</v>
      </c>
      <c r="K69" s="1">
        <v>0.842105263157895</v>
      </c>
      <c r="L69" s="1">
        <v>0.1</v>
      </c>
      <c r="M69" s="1">
        <v>0.7</v>
      </c>
      <c r="N69" s="1">
        <v>0.85</v>
      </c>
    </row>
    <row r="70" s="1" customFormat="1" spans="1:14">
      <c r="A70" s="7">
        <v>638</v>
      </c>
      <c r="B70" s="1">
        <v>638</v>
      </c>
      <c r="C70" s="1">
        <v>0.679492950439453</v>
      </c>
      <c r="D70" s="1">
        <v>0.0973337888717651</v>
      </c>
      <c r="E70" s="1">
        <v>8</v>
      </c>
      <c r="F70" s="1">
        <v>5</v>
      </c>
      <c r="G70" s="1">
        <v>2</v>
      </c>
      <c r="H70" s="1">
        <v>5</v>
      </c>
      <c r="I70" s="1">
        <v>0.8</v>
      </c>
      <c r="J70" s="1">
        <v>0.615384615384615</v>
      </c>
      <c r="K70" s="1">
        <v>0.695652173913043</v>
      </c>
      <c r="L70" s="1">
        <v>0.5</v>
      </c>
      <c r="M70" s="1">
        <v>0.3</v>
      </c>
      <c r="N70" s="1">
        <v>0.65</v>
      </c>
    </row>
    <row r="71" s="3" customFormat="1" spans="1:14">
      <c r="A71" s="9">
        <v>178</v>
      </c>
      <c r="B71" s="3">
        <v>178</v>
      </c>
      <c r="C71" s="3">
        <v>0.679997801780701</v>
      </c>
      <c r="D71" s="3">
        <v>0.155033469200134</v>
      </c>
      <c r="E71" s="3">
        <v>10</v>
      </c>
      <c r="F71" s="3">
        <v>2</v>
      </c>
      <c r="G71" s="3">
        <v>0</v>
      </c>
      <c r="H71" s="3">
        <v>8</v>
      </c>
      <c r="I71" s="3">
        <v>1</v>
      </c>
      <c r="J71" s="3">
        <v>0.833333333333333</v>
      </c>
      <c r="K71" s="3">
        <v>0.909090909090909</v>
      </c>
      <c r="L71" s="3">
        <v>0.2</v>
      </c>
      <c r="M71" s="3">
        <v>0.8</v>
      </c>
      <c r="N71" s="3">
        <v>0.9</v>
      </c>
    </row>
    <row r="72" s="4" customFormat="1" spans="1:14">
      <c r="A72" s="17">
        <v>841</v>
      </c>
      <c r="B72" s="4">
        <v>841</v>
      </c>
      <c r="C72" s="4">
        <v>0.680454611778259</v>
      </c>
      <c r="D72" s="4">
        <v>0.105181932449341</v>
      </c>
      <c r="E72" s="4">
        <v>8</v>
      </c>
      <c r="F72" s="4">
        <v>2</v>
      </c>
      <c r="G72" s="4">
        <v>2</v>
      </c>
      <c r="H72" s="4">
        <v>8</v>
      </c>
      <c r="I72" s="4">
        <v>0.8</v>
      </c>
      <c r="J72" s="4">
        <v>0.8</v>
      </c>
      <c r="K72" s="4">
        <v>0.8</v>
      </c>
      <c r="L72" s="4">
        <v>0.2</v>
      </c>
      <c r="M72" s="4">
        <v>0.6</v>
      </c>
      <c r="N72" s="4">
        <v>0.8</v>
      </c>
    </row>
    <row r="73" s="1" customFormat="1" spans="1:14">
      <c r="A73" s="7">
        <v>848</v>
      </c>
      <c r="B73" s="1">
        <v>848</v>
      </c>
      <c r="C73" s="1">
        <v>0.696596503257751</v>
      </c>
      <c r="D73" s="1">
        <v>0.10268247127533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954</v>
      </c>
      <c r="B74" s="1">
        <v>954</v>
      </c>
      <c r="C74" s="1">
        <v>0.697533488273621</v>
      </c>
      <c r="D74" s="1">
        <v>0.120162844657898</v>
      </c>
      <c r="E74" s="1">
        <v>10</v>
      </c>
      <c r="F74" s="1">
        <v>6</v>
      </c>
      <c r="G74" s="1">
        <v>0</v>
      </c>
      <c r="H74" s="1">
        <v>4</v>
      </c>
      <c r="I74" s="1">
        <v>1</v>
      </c>
      <c r="J74" s="1">
        <v>0.625</v>
      </c>
      <c r="K74" s="1">
        <v>0.769230769230769</v>
      </c>
      <c r="L74" s="1">
        <v>0.6</v>
      </c>
      <c r="M74" s="1">
        <v>0.4</v>
      </c>
      <c r="N74" s="1">
        <v>0.7</v>
      </c>
    </row>
    <row r="75" s="1" customFormat="1" spans="1:14">
      <c r="A75" s="7">
        <v>498</v>
      </c>
      <c r="B75" s="1">
        <v>498</v>
      </c>
      <c r="C75" s="1">
        <v>0.696210503578186</v>
      </c>
      <c r="D75" s="1">
        <v>0.0400842428207398</v>
      </c>
      <c r="E75" s="1">
        <v>10</v>
      </c>
      <c r="F75" s="1">
        <v>3</v>
      </c>
      <c r="G75" s="1">
        <v>0</v>
      </c>
      <c r="H75" s="1">
        <v>7</v>
      </c>
      <c r="I75" s="1">
        <v>1</v>
      </c>
      <c r="J75" s="1">
        <v>0.769230769230769</v>
      </c>
      <c r="K75" s="1">
        <v>0.869565217391304</v>
      </c>
      <c r="L75" s="1">
        <v>0.3</v>
      </c>
      <c r="M75" s="1">
        <v>0.7</v>
      </c>
      <c r="N75" s="1">
        <v>0.85</v>
      </c>
    </row>
    <row r="76" s="4" customFormat="1" spans="1:14">
      <c r="A76" s="17">
        <v>791</v>
      </c>
      <c r="B76" s="4">
        <v>791</v>
      </c>
      <c r="C76" s="4">
        <v>0.699225306510925</v>
      </c>
      <c r="D76" s="4">
        <v>0.115858793258667</v>
      </c>
      <c r="E76" s="4">
        <v>10</v>
      </c>
      <c r="F76" s="4">
        <v>6</v>
      </c>
      <c r="G76" s="4">
        <v>0</v>
      </c>
      <c r="H76" s="4">
        <v>4</v>
      </c>
      <c r="I76" s="4">
        <v>1</v>
      </c>
      <c r="J76" s="4">
        <v>0.625</v>
      </c>
      <c r="K76" s="4">
        <v>0.769230769230769</v>
      </c>
      <c r="L76" s="4">
        <v>0.6</v>
      </c>
      <c r="M76" s="4">
        <v>0.4</v>
      </c>
      <c r="N76" s="4">
        <v>0.7</v>
      </c>
    </row>
    <row r="77" s="1" customFormat="1" spans="1:14">
      <c r="A77" s="7">
        <v>2</v>
      </c>
      <c r="B77" s="1">
        <v>2</v>
      </c>
      <c r="C77" s="1">
        <v>0.698237299919128</v>
      </c>
      <c r="D77" s="1">
        <v>0.0751848220825195</v>
      </c>
      <c r="E77" s="1">
        <v>9</v>
      </c>
      <c r="F77" s="1">
        <v>6</v>
      </c>
      <c r="G77" s="1">
        <v>1</v>
      </c>
      <c r="H77" s="1">
        <v>4</v>
      </c>
      <c r="I77" s="1">
        <v>0.9</v>
      </c>
      <c r="J77" s="1">
        <v>0.6</v>
      </c>
      <c r="K77" s="1">
        <v>0.72</v>
      </c>
      <c r="L77" s="1">
        <v>0.6</v>
      </c>
      <c r="M77" s="1">
        <v>0.3</v>
      </c>
      <c r="N77" s="1">
        <v>0.65</v>
      </c>
    </row>
    <row r="78" s="3" customFormat="1" spans="1:14">
      <c r="A78" s="9">
        <v>626</v>
      </c>
      <c r="B78" s="3">
        <v>626</v>
      </c>
      <c r="C78" s="3">
        <v>0.698548436164856</v>
      </c>
      <c r="D78" s="3">
        <v>0.106972217559814</v>
      </c>
      <c r="E78" s="3">
        <v>8</v>
      </c>
      <c r="F78" s="3">
        <v>4</v>
      </c>
      <c r="G78" s="3">
        <v>2</v>
      </c>
      <c r="H78" s="3">
        <v>6</v>
      </c>
      <c r="I78" s="3">
        <v>0.8</v>
      </c>
      <c r="J78" s="3">
        <v>0.666666666666667</v>
      </c>
      <c r="K78" s="3">
        <v>0.727272727272727</v>
      </c>
      <c r="L78" s="3">
        <v>0.4</v>
      </c>
      <c r="M78" s="3">
        <v>0.4</v>
      </c>
      <c r="N78" s="3">
        <v>0.7</v>
      </c>
    </row>
    <row r="79" s="1" customFormat="1" spans="1:14">
      <c r="A79" s="7">
        <v>328</v>
      </c>
      <c r="B79" s="1">
        <v>328</v>
      </c>
      <c r="C79" s="1">
        <v>0.71317720413208</v>
      </c>
      <c r="D79" s="1">
        <v>0.0862201452255249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1" customFormat="1" spans="1:14">
      <c r="A80" s="7">
        <v>282</v>
      </c>
      <c r="B80" s="1">
        <v>282</v>
      </c>
      <c r="C80" s="1">
        <v>0.710972785949707</v>
      </c>
      <c r="D80" s="1">
        <v>0.0856907367706299</v>
      </c>
      <c r="E80" s="1">
        <v>5</v>
      </c>
      <c r="F80" s="1">
        <v>3</v>
      </c>
      <c r="G80" s="1">
        <v>5</v>
      </c>
      <c r="H80" s="1">
        <v>7</v>
      </c>
      <c r="I80" s="1">
        <v>0.5</v>
      </c>
      <c r="J80" s="1">
        <v>0.625</v>
      </c>
      <c r="K80" s="1">
        <v>0.555555555555556</v>
      </c>
      <c r="L80" s="1">
        <v>0.3</v>
      </c>
      <c r="M80" s="1">
        <v>0.2</v>
      </c>
      <c r="N80" s="1">
        <v>0.6</v>
      </c>
    </row>
    <row r="81" s="1" customFormat="1" spans="1:14">
      <c r="A81" s="7">
        <v>380</v>
      </c>
      <c r="B81" s="1">
        <v>380</v>
      </c>
      <c r="C81" s="1">
        <v>0.71546459197998</v>
      </c>
      <c r="D81" s="1">
        <v>0.139234304428101</v>
      </c>
      <c r="E81" s="1">
        <v>7</v>
      </c>
      <c r="F81" s="1">
        <v>7</v>
      </c>
      <c r="G81" s="1">
        <v>3</v>
      </c>
      <c r="H81" s="1">
        <v>3</v>
      </c>
      <c r="I81" s="1">
        <v>0.7</v>
      </c>
      <c r="J81" s="1">
        <v>0.5</v>
      </c>
      <c r="K81" s="1">
        <v>0.583333333333333</v>
      </c>
      <c r="L81" s="1">
        <v>0.7</v>
      </c>
      <c r="M81" s="1">
        <v>0</v>
      </c>
      <c r="N81" s="1">
        <v>0.5</v>
      </c>
    </row>
    <row r="82" s="1" customFormat="1" spans="1:14">
      <c r="A82" s="7">
        <v>399</v>
      </c>
      <c r="B82" s="1">
        <v>399</v>
      </c>
      <c r="C82" s="1">
        <v>0.716256022453308</v>
      </c>
      <c r="D82" s="1">
        <v>0.069300651550293</v>
      </c>
      <c r="E82" s="1">
        <v>10</v>
      </c>
      <c r="F82" s="1">
        <v>4</v>
      </c>
      <c r="G82" s="1">
        <v>0</v>
      </c>
      <c r="H82" s="1">
        <v>6</v>
      </c>
      <c r="I82" s="1">
        <v>1</v>
      </c>
      <c r="J82" s="1">
        <v>0.714285714285714</v>
      </c>
      <c r="K82" s="1">
        <v>0.833333333333333</v>
      </c>
      <c r="L82" s="1">
        <v>0.4</v>
      </c>
      <c r="M82" s="1">
        <v>0.6</v>
      </c>
      <c r="N82" s="1">
        <v>0.8</v>
      </c>
    </row>
    <row r="83" s="1" customFormat="1" spans="1:14">
      <c r="A83" s="7">
        <v>239</v>
      </c>
      <c r="B83" s="1">
        <v>239</v>
      </c>
      <c r="C83" s="1">
        <v>0.717554092407227</v>
      </c>
      <c r="D83" s="1">
        <v>0.187056064605713</v>
      </c>
      <c r="E83" s="1">
        <v>6</v>
      </c>
      <c r="F83" s="1">
        <v>5</v>
      </c>
      <c r="G83" s="1">
        <v>4</v>
      </c>
      <c r="H83" s="1">
        <v>5</v>
      </c>
      <c r="I83" s="1">
        <v>0.6</v>
      </c>
      <c r="J83" s="1">
        <v>0.545454545454545</v>
      </c>
      <c r="K83" s="1">
        <v>0.571428571428571</v>
      </c>
      <c r="L83" s="1">
        <v>0.5</v>
      </c>
      <c r="M83" s="1">
        <v>0.1</v>
      </c>
      <c r="N83" s="1">
        <v>0.55</v>
      </c>
    </row>
    <row r="84" s="3" customFormat="1" spans="1:14">
      <c r="A84" s="9">
        <v>233</v>
      </c>
      <c r="B84" s="3">
        <v>233</v>
      </c>
      <c r="C84" s="3">
        <v>0.71002209186554</v>
      </c>
      <c r="D84" s="3">
        <v>0.0766681432723999</v>
      </c>
      <c r="E84" s="3">
        <v>9</v>
      </c>
      <c r="F84" s="3">
        <v>7</v>
      </c>
      <c r="G84" s="3">
        <v>1</v>
      </c>
      <c r="H84" s="3">
        <v>3</v>
      </c>
      <c r="I84" s="3">
        <v>0.9</v>
      </c>
      <c r="J84" s="3">
        <v>0.5625</v>
      </c>
      <c r="K84" s="3">
        <v>0.692307692307692</v>
      </c>
      <c r="L84" s="3">
        <v>0.7</v>
      </c>
      <c r="M84" s="3">
        <v>0.2</v>
      </c>
      <c r="N84" s="3">
        <v>0.6</v>
      </c>
    </row>
    <row r="85" s="1" customFormat="1" spans="1:14">
      <c r="A85" s="7">
        <v>785</v>
      </c>
      <c r="B85" s="1">
        <v>785</v>
      </c>
      <c r="C85" s="1">
        <v>0.73771059513092</v>
      </c>
      <c r="D85" s="1">
        <v>0.0737478733062744</v>
      </c>
      <c r="E85" s="1">
        <v>7</v>
      </c>
      <c r="F85" s="1">
        <v>5</v>
      </c>
      <c r="G85" s="1">
        <v>3</v>
      </c>
      <c r="H85" s="1">
        <v>5</v>
      </c>
      <c r="I85" s="1">
        <v>0.7</v>
      </c>
      <c r="J85" s="1">
        <v>0.583333333333333</v>
      </c>
      <c r="K85" s="1">
        <v>0.636363636363636</v>
      </c>
      <c r="L85" s="1">
        <v>0.5</v>
      </c>
      <c r="M85" s="1">
        <v>0.2</v>
      </c>
      <c r="N85" s="1">
        <v>0.6</v>
      </c>
    </row>
    <row r="86" s="1" customFormat="1" spans="1:14">
      <c r="A86" s="7">
        <v>568</v>
      </c>
      <c r="B86" s="1">
        <v>568</v>
      </c>
      <c r="C86" s="1">
        <v>0.737872362136841</v>
      </c>
      <c r="D86" s="1">
        <v>0.143222093582153</v>
      </c>
      <c r="E86" s="1">
        <v>9</v>
      </c>
      <c r="F86" s="1">
        <v>2</v>
      </c>
      <c r="G86" s="1">
        <v>1</v>
      </c>
      <c r="H86" s="1">
        <v>8</v>
      </c>
      <c r="I86" s="1">
        <v>0.9</v>
      </c>
      <c r="J86" s="1">
        <v>0.818181818181818</v>
      </c>
      <c r="K86" s="1">
        <v>0.857142857142857</v>
      </c>
      <c r="L86" s="1">
        <v>0.2</v>
      </c>
      <c r="M86" s="1">
        <v>0.7</v>
      </c>
      <c r="N86" s="1">
        <v>0.85</v>
      </c>
    </row>
    <row r="87" s="1" customFormat="1" spans="1:14">
      <c r="A87" s="7">
        <v>824</v>
      </c>
      <c r="B87" s="1">
        <v>824</v>
      </c>
      <c r="C87" s="1">
        <v>0.739047050476074</v>
      </c>
      <c r="D87" s="1">
        <v>0.158512473106384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3" customFormat="1" spans="1:14">
      <c r="A88" s="9">
        <v>206</v>
      </c>
      <c r="B88" s="3">
        <v>206</v>
      </c>
      <c r="C88" s="3">
        <v>0.739766359329224</v>
      </c>
      <c r="D88" s="3">
        <v>0.0500904321670532</v>
      </c>
      <c r="E88" s="3">
        <v>8</v>
      </c>
      <c r="F88" s="3">
        <v>7</v>
      </c>
      <c r="G88" s="3">
        <v>2</v>
      </c>
      <c r="H88" s="3">
        <v>3</v>
      </c>
      <c r="I88" s="3">
        <v>0.8</v>
      </c>
      <c r="J88" s="3">
        <v>0.533333333333333</v>
      </c>
      <c r="K88" s="3">
        <v>0.64</v>
      </c>
      <c r="L88" s="3">
        <v>0.7</v>
      </c>
      <c r="M88" s="3">
        <v>0.1</v>
      </c>
      <c r="N88" s="3">
        <v>0.55</v>
      </c>
    </row>
    <row r="89" s="1" customFormat="1" spans="1:14">
      <c r="A89" s="7">
        <v>855</v>
      </c>
      <c r="B89" s="1">
        <v>855</v>
      </c>
      <c r="C89" s="1">
        <v>0.756858825683594</v>
      </c>
      <c r="D89" s="1">
        <v>0.160518527030945</v>
      </c>
      <c r="E89" s="1">
        <v>8</v>
      </c>
      <c r="F89" s="1">
        <v>7</v>
      </c>
      <c r="G89" s="1">
        <v>2</v>
      </c>
      <c r="H89" s="1">
        <v>3</v>
      </c>
      <c r="I89" s="1">
        <v>0.8</v>
      </c>
      <c r="J89" s="1">
        <v>0.533333333333333</v>
      </c>
      <c r="K89" s="1">
        <v>0.64</v>
      </c>
      <c r="L89" s="1">
        <v>0.7</v>
      </c>
      <c r="M89" s="1">
        <v>0.1</v>
      </c>
      <c r="N89" s="1">
        <v>0.55</v>
      </c>
    </row>
    <row r="90" s="3" customFormat="1" spans="1:14">
      <c r="A90" s="9">
        <v>597</v>
      </c>
      <c r="B90" s="3">
        <v>597</v>
      </c>
      <c r="C90" s="3">
        <v>0.758385896682739</v>
      </c>
      <c r="D90" s="3">
        <v>0.156681180000305</v>
      </c>
      <c r="E90" s="3">
        <v>8</v>
      </c>
      <c r="F90" s="3">
        <v>4</v>
      </c>
      <c r="G90" s="3">
        <v>2</v>
      </c>
      <c r="H90" s="3">
        <v>6</v>
      </c>
      <c r="I90" s="3">
        <v>0.8</v>
      </c>
      <c r="J90" s="3">
        <v>0.666666666666667</v>
      </c>
      <c r="K90" s="3">
        <v>0.727272727272727</v>
      </c>
      <c r="L90" s="3">
        <v>0.4</v>
      </c>
      <c r="M90" s="3">
        <v>0.4</v>
      </c>
      <c r="N90" s="3">
        <v>0.7</v>
      </c>
    </row>
    <row r="91" s="1" customFormat="1" spans="1:14">
      <c r="A91" s="7">
        <v>714</v>
      </c>
      <c r="B91" s="1">
        <v>714</v>
      </c>
      <c r="C91" s="1">
        <v>0.760669589042664</v>
      </c>
      <c r="D91" s="1">
        <v>0.151639819145203</v>
      </c>
      <c r="E91" s="1">
        <v>10</v>
      </c>
      <c r="F91" s="1">
        <v>4</v>
      </c>
      <c r="G91" s="1">
        <v>0</v>
      </c>
      <c r="H91" s="1">
        <v>6</v>
      </c>
      <c r="I91" s="1">
        <v>1</v>
      </c>
      <c r="J91" s="1">
        <v>0.714285714285714</v>
      </c>
      <c r="K91" s="1">
        <v>0.833333333333333</v>
      </c>
      <c r="L91" s="1">
        <v>0.4</v>
      </c>
      <c r="M91" s="1">
        <v>0.6</v>
      </c>
      <c r="N91" s="1">
        <v>0.8</v>
      </c>
    </row>
    <row r="92" s="1" customFormat="1" spans="3:13">
      <c r="C92" s="1">
        <f>AVERAGE(C2:C91)</f>
        <v>0.628041268719567</v>
      </c>
      <c r="D92" s="1">
        <f>AVERAGE(D2:D91)</f>
        <v>0.110703780916002</v>
      </c>
      <c r="L92" s="1">
        <f>AVERAGE(L2:L91)</f>
        <v>0.453333333333333</v>
      </c>
      <c r="M92" s="1">
        <f>AVERAGE(M2:M91)</f>
        <v>0.386666666666667</v>
      </c>
    </row>
    <row r="93" s="1" customFormat="1"/>
    <row r="94" s="1" customFormat="1"/>
    <row r="95" s="1" customFormat="1" spans="3:8">
      <c r="C95" s="10" t="s">
        <v>13</v>
      </c>
      <c r="D95" s="1" t="s">
        <v>14</v>
      </c>
      <c r="E95" s="1">
        <v>2000</v>
      </c>
      <c r="F95" s="1">
        <v>0.621</v>
      </c>
      <c r="G95" s="1">
        <v>0.11</v>
      </c>
      <c r="H95" s="1" t="s">
        <v>47</v>
      </c>
    </row>
    <row r="96" s="1" customFormat="1" spans="3:11">
      <c r="C96" s="1" t="s">
        <v>15</v>
      </c>
      <c r="D96" s="1">
        <f>COUNTIF(C2:C91,"&lt;0.42")-COUNTIF(C2:C91,"&lt;0.4")</f>
        <v>0</v>
      </c>
      <c r="H96" s="11">
        <v>0.02</v>
      </c>
      <c r="I96" s="1">
        <v>-40</v>
      </c>
      <c r="J96" s="1">
        <v>1960</v>
      </c>
      <c r="K96" s="1">
        <v>98</v>
      </c>
    </row>
    <row r="97" s="1" customFormat="1" spans="3:11">
      <c r="C97" s="1" t="s">
        <v>16</v>
      </c>
      <c r="D97" s="1">
        <f>COUNTIF(C2:C91,"&lt;0.44")-COUNTIF(C2:C91,"&lt;0.42")</f>
        <v>0</v>
      </c>
      <c r="H97" s="11">
        <v>0.04</v>
      </c>
      <c r="I97" s="1">
        <v>-80</v>
      </c>
      <c r="J97" s="1">
        <v>1920</v>
      </c>
      <c r="K97" s="1">
        <v>96</v>
      </c>
    </row>
    <row r="98" s="1" customFormat="1" spans="3:11">
      <c r="C98" s="1" t="s">
        <v>17</v>
      </c>
      <c r="D98" s="1">
        <f>COUNTIF(C2:C91,"&lt;0.46")-COUNTIF(C2:C91,"&lt;0.44")</f>
        <v>0</v>
      </c>
      <c r="H98" s="11">
        <v>0.1</v>
      </c>
      <c r="I98" s="1">
        <v>-200</v>
      </c>
      <c r="J98" s="1">
        <v>1800</v>
      </c>
      <c r="K98" s="1">
        <v>90</v>
      </c>
    </row>
    <row r="99" s="1" customFormat="1" spans="3:11">
      <c r="C99" s="1" t="s">
        <v>18</v>
      </c>
      <c r="D99" s="1">
        <f>COUNTIF(C2:C91,"&lt;0.48")-COUNTIF(C2:C91,"&lt;0.46")</f>
        <v>0</v>
      </c>
      <c r="H99" s="11">
        <v>0.12</v>
      </c>
      <c r="I99" s="1">
        <v>-240</v>
      </c>
      <c r="J99" s="1">
        <v>1760</v>
      </c>
      <c r="K99" s="1">
        <v>88</v>
      </c>
    </row>
    <row r="100" s="21" customFormat="1" spans="3:5">
      <c r="C100" s="21" t="s">
        <v>19</v>
      </c>
      <c r="D100" s="21">
        <f>COUNTIF(C2:C91,"&lt;0.5")-COUNTIF(C2:C91,"&lt;0.48")</f>
        <v>1</v>
      </c>
      <c r="E100" s="21">
        <v>2</v>
      </c>
    </row>
    <row r="101" s="1" customFormat="1" spans="3:5">
      <c r="C101" s="1" t="s">
        <v>20</v>
      </c>
      <c r="D101" s="1">
        <f>COUNTIF(C2:C91,"&lt;0.52")-COUNTIF(C2:C91,"&lt;0.5")</f>
        <v>2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4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6</v>
      </c>
      <c r="E103" s="4">
        <v>6</v>
      </c>
    </row>
    <row r="104" s="1" customFormat="1" spans="3:5">
      <c r="C104" s="1" t="s">
        <v>23</v>
      </c>
      <c r="D104" s="1">
        <f>COUNTIF(C2:C91,"&lt;0.58")-COUNTIF(C2:C91,"&lt;0.56")</f>
        <v>7</v>
      </c>
      <c r="E104" s="1">
        <v>7</v>
      </c>
    </row>
    <row r="105" s="1" customFormat="1" spans="3:5">
      <c r="C105" s="1" t="s">
        <v>24</v>
      </c>
      <c r="D105" s="1">
        <f>COUNTIF(C2:C91,"&lt;0.6")-COUNTIF(C2:C91,"&lt;0.58")</f>
        <v>8</v>
      </c>
      <c r="E105" s="1">
        <v>9</v>
      </c>
    </row>
    <row r="106" s="1" customFormat="1" spans="3:5">
      <c r="C106" s="1" t="s">
        <v>25</v>
      </c>
      <c r="D106" s="1">
        <f>COUNTIF(C2:C91,"&lt;0.62")-COUNTIF(C2:C91,"&lt;0.6")</f>
        <v>11</v>
      </c>
      <c r="E106" s="1">
        <v>12</v>
      </c>
    </row>
    <row r="107" s="5" customFormat="1" spans="3:5">
      <c r="C107" s="5" t="s">
        <v>26</v>
      </c>
      <c r="D107" s="5">
        <f>COUNTIF(C2:C91,"&lt;0.64")-COUNTIF(C2:C91,"&lt;0.62")</f>
        <v>12</v>
      </c>
      <c r="E107" s="5">
        <v>14</v>
      </c>
    </row>
    <row r="108" s="1" customFormat="1" spans="3:5">
      <c r="C108" s="1" t="s">
        <v>27</v>
      </c>
      <c r="D108" s="1">
        <f>COUNTIF(C2:C91,"&lt;0.66")-COUNTIF(C2:C91,"&lt;0.64")</f>
        <v>11</v>
      </c>
      <c r="E108" s="1">
        <v>12</v>
      </c>
    </row>
    <row r="109" s="1" customFormat="1" spans="3:5">
      <c r="C109" s="1" t="s">
        <v>28</v>
      </c>
      <c r="D109" s="1">
        <f>COUNTIF(C2:C91,"&lt;0.68")-COUNTIF(C2:C91,"&lt;0.66")</f>
        <v>8</v>
      </c>
      <c r="E109" s="1">
        <v>9</v>
      </c>
    </row>
    <row r="110" s="1" customFormat="1" spans="3:5">
      <c r="C110" s="1" t="s">
        <v>29</v>
      </c>
      <c r="D110" s="1">
        <f>COUNTIF(C2:C91,"&lt;0.7")-COUNTIF(C2:C91,"&lt;0.68")</f>
        <v>7</v>
      </c>
      <c r="E110" s="1">
        <v>7</v>
      </c>
    </row>
    <row r="111" s="4" customFormat="1" spans="3:5">
      <c r="C111" s="4" t="s">
        <v>30</v>
      </c>
      <c r="D111" s="4">
        <f>COUNTIF(C2:C91,"&lt;0.72")-COUNTIF(C2:C91,"&lt;0.7")</f>
        <v>6</v>
      </c>
      <c r="E111" s="4">
        <v>6</v>
      </c>
    </row>
    <row r="112" s="1" customFormat="1" spans="3:5">
      <c r="C112" s="1" t="s">
        <v>31</v>
      </c>
      <c r="D112" s="1">
        <f>COUNTIF(C2:C91,"&lt;0.74")-COUNTIF(C2:C91,"&lt;0.72")</f>
        <v>4</v>
      </c>
      <c r="E112" s="1">
        <v>4</v>
      </c>
    </row>
    <row r="113" s="1" customFormat="1" spans="3:5">
      <c r="C113" s="1" t="s">
        <v>32</v>
      </c>
      <c r="D113" s="1">
        <f>COUNTIF(C2:C91,"&lt;0.76")-COUNTIF(C2:C91,"&lt;0.74")</f>
        <v>2</v>
      </c>
      <c r="E113" s="1">
        <v>3</v>
      </c>
    </row>
    <row r="114" s="21" customFormat="1" spans="3:5">
      <c r="C114" s="21" t="s">
        <v>33</v>
      </c>
      <c r="D114" s="21">
        <f>COUNTIF(C2:C91,"&lt;0.78")-COUNTIF(C2:C91,"&lt;0.76")</f>
        <v>1</v>
      </c>
      <c r="E114" s="21">
        <v>2</v>
      </c>
    </row>
    <row r="115" s="4" customFormat="1" spans="3:4">
      <c r="C115" s="4" t="s">
        <v>34</v>
      </c>
      <c r="D115" s="4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7">
      <c r="C118" s="1" t="s">
        <v>37</v>
      </c>
      <c r="D118" s="1">
        <f>COUNTIF(C2:C91,"&lt;0.86")-COUNTIF(C2:C91,"&lt;0.84")</f>
        <v>0</v>
      </c>
      <c r="F118" s="4">
        <v>0.545</v>
      </c>
      <c r="G118" s="4">
        <v>0.087</v>
      </c>
    </row>
    <row r="119" s="1" customFormat="1" spans="3:7">
      <c r="C119" s="1" t="s">
        <v>38</v>
      </c>
      <c r="D119" s="1">
        <f>COUNTIF(C2:C91,"&lt;0.88")-COUNTIF(C2:C91,"&lt;0.86")</f>
        <v>0</v>
      </c>
      <c r="F119" s="4">
        <v>0.623</v>
      </c>
      <c r="G119" s="4">
        <v>0.11</v>
      </c>
    </row>
    <row r="120" s="1" customFormat="1" spans="3:7">
      <c r="C120" s="1" t="s">
        <v>39</v>
      </c>
      <c r="D120" s="1">
        <f>COUNTIF(C2:C91,"&lt;0.9")-COUNTIF(C2:C91,"&lt;0.88")</f>
        <v>0</v>
      </c>
      <c r="F120" s="4">
        <v>0.729</v>
      </c>
      <c r="G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2" workbookViewId="0">
      <selection activeCell="A23" sqref="$A23:$XFD23"/>
    </sheetView>
  </sheetViews>
  <sheetFormatPr defaultColWidth="9" defaultRowHeight="13.5"/>
  <cols>
    <col min="3" max="4" width="16.38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560</v>
      </c>
      <c r="B2" s="1">
        <v>560</v>
      </c>
      <c r="C2" s="1">
        <v>0.480135202407837</v>
      </c>
      <c r="D2" s="1">
        <v>0.0856159925460815</v>
      </c>
      <c r="E2" s="1">
        <v>8</v>
      </c>
      <c r="F2" s="1">
        <v>7</v>
      </c>
      <c r="G2" s="1">
        <v>2</v>
      </c>
      <c r="H2" s="1">
        <v>3</v>
      </c>
      <c r="I2" s="1">
        <v>0.8</v>
      </c>
      <c r="J2" s="1">
        <v>0.533333333333333</v>
      </c>
      <c r="K2" s="1">
        <v>0.64</v>
      </c>
      <c r="L2" s="1">
        <v>0.7</v>
      </c>
      <c r="M2" s="1">
        <v>0.1</v>
      </c>
      <c r="N2" s="1">
        <v>0.55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1" customFormat="1" spans="1:14">
      <c r="A4" s="7">
        <v>957</v>
      </c>
      <c r="B4" s="1">
        <v>957</v>
      </c>
      <c r="C4" s="1">
        <v>0.501754760742187</v>
      </c>
      <c r="D4" s="1">
        <v>0.11188817024231</v>
      </c>
      <c r="E4" s="1">
        <v>10</v>
      </c>
      <c r="F4" s="1">
        <v>1</v>
      </c>
      <c r="G4" s="1">
        <v>0</v>
      </c>
      <c r="H4" s="1">
        <v>9</v>
      </c>
      <c r="I4" s="1">
        <v>1</v>
      </c>
      <c r="J4" s="1">
        <v>0.909090909090909</v>
      </c>
      <c r="K4" s="1">
        <v>0.952380952380952</v>
      </c>
      <c r="L4" s="1">
        <v>0.1</v>
      </c>
      <c r="M4" s="1">
        <v>0.9</v>
      </c>
      <c r="N4" s="1">
        <v>0.95</v>
      </c>
    </row>
    <row r="5" s="1" customFormat="1" spans="1:14">
      <c r="A5" s="7">
        <v>971</v>
      </c>
      <c r="B5" s="1">
        <v>971</v>
      </c>
      <c r="C5" s="1">
        <v>0.52179229259491</v>
      </c>
      <c r="D5" s="1">
        <v>0.0986318588256836</v>
      </c>
      <c r="E5" s="1">
        <v>9</v>
      </c>
      <c r="F5" s="1">
        <v>6</v>
      </c>
      <c r="G5" s="1">
        <v>1</v>
      </c>
      <c r="H5" s="1">
        <v>4</v>
      </c>
      <c r="I5" s="1">
        <v>0.9</v>
      </c>
      <c r="J5" s="1">
        <v>0.6</v>
      </c>
      <c r="K5" s="1">
        <v>0.72</v>
      </c>
      <c r="L5" s="1">
        <v>0.6</v>
      </c>
      <c r="M5" s="1">
        <v>0.3</v>
      </c>
      <c r="N5" s="1">
        <v>0.65</v>
      </c>
    </row>
    <row r="6" s="1" customFormat="1" spans="1:14">
      <c r="A6" s="7">
        <v>703</v>
      </c>
      <c r="B6" s="1">
        <v>703</v>
      </c>
      <c r="C6" s="1">
        <v>0.525601744651794</v>
      </c>
      <c r="D6" s="1">
        <v>0.133638381958008</v>
      </c>
      <c r="E6" s="1">
        <v>7</v>
      </c>
      <c r="F6" s="1">
        <v>4</v>
      </c>
      <c r="G6" s="1">
        <v>3</v>
      </c>
      <c r="H6" s="1">
        <v>6</v>
      </c>
      <c r="I6" s="1">
        <v>0.7</v>
      </c>
      <c r="J6" s="1">
        <v>0.636363636363636</v>
      </c>
      <c r="K6" s="1">
        <v>0.666666666666667</v>
      </c>
      <c r="L6" s="1">
        <v>0.4</v>
      </c>
      <c r="M6" s="1">
        <v>0.3</v>
      </c>
      <c r="N6" s="1">
        <v>0.65</v>
      </c>
    </row>
    <row r="7" s="1" customFormat="1" spans="1:14">
      <c r="A7" s="7">
        <v>137</v>
      </c>
      <c r="B7" s="1">
        <v>137</v>
      </c>
      <c r="C7" s="1">
        <v>0.525725841522217</v>
      </c>
      <c r="D7" s="1">
        <v>0.184110879898071</v>
      </c>
      <c r="E7" s="1">
        <v>7</v>
      </c>
      <c r="F7" s="1">
        <v>5</v>
      </c>
      <c r="G7" s="1">
        <v>3</v>
      </c>
      <c r="H7" s="1">
        <v>5</v>
      </c>
      <c r="I7" s="1">
        <v>0.7</v>
      </c>
      <c r="J7" s="1">
        <v>0.583333333333333</v>
      </c>
      <c r="K7" s="1">
        <v>0.636363636363636</v>
      </c>
      <c r="L7" s="1">
        <v>0.5</v>
      </c>
      <c r="M7" s="1">
        <v>0.2</v>
      </c>
      <c r="N7" s="1">
        <v>0.6</v>
      </c>
    </row>
    <row r="8" s="3" customFormat="1" spans="1:14">
      <c r="A8" s="9">
        <v>898</v>
      </c>
      <c r="B8" s="3">
        <v>898</v>
      </c>
      <c r="C8" s="3">
        <v>0.520534038543701</v>
      </c>
      <c r="D8" s="3">
        <v>0.0267471075057983</v>
      </c>
      <c r="E8" s="3">
        <v>7</v>
      </c>
      <c r="F8" s="3">
        <v>3</v>
      </c>
      <c r="G8" s="3">
        <v>3</v>
      </c>
      <c r="H8" s="3">
        <v>7</v>
      </c>
      <c r="I8" s="3">
        <v>0.7</v>
      </c>
      <c r="J8" s="3">
        <v>0.7</v>
      </c>
      <c r="K8" s="3">
        <v>0.7</v>
      </c>
      <c r="L8" s="3">
        <v>0.3</v>
      </c>
      <c r="M8" s="3">
        <v>0.4</v>
      </c>
      <c r="N8" s="3">
        <v>0.7</v>
      </c>
    </row>
    <row r="9" s="1" customFormat="1" spans="1:14">
      <c r="A9" s="7">
        <v>165</v>
      </c>
      <c r="B9" s="1">
        <v>165</v>
      </c>
      <c r="C9" s="1">
        <v>0.540544867515564</v>
      </c>
      <c r="D9" s="1">
        <v>0.12562894821167</v>
      </c>
      <c r="E9" s="1">
        <v>7</v>
      </c>
      <c r="F9" s="1">
        <v>4</v>
      </c>
      <c r="G9" s="1">
        <v>3</v>
      </c>
      <c r="H9" s="1">
        <v>6</v>
      </c>
      <c r="I9" s="1">
        <v>0.7</v>
      </c>
      <c r="J9" s="1">
        <v>0.636363636363636</v>
      </c>
      <c r="K9" s="1">
        <v>0.666666666666667</v>
      </c>
      <c r="L9" s="1">
        <v>0.4</v>
      </c>
      <c r="M9" s="1">
        <v>0.3</v>
      </c>
      <c r="N9" s="1">
        <v>0.65</v>
      </c>
    </row>
    <row r="10" s="1" customFormat="1" spans="1:14">
      <c r="A10" s="7">
        <v>356</v>
      </c>
      <c r="B10" s="1">
        <v>356</v>
      </c>
      <c r="C10" s="1">
        <v>0.542625546455383</v>
      </c>
      <c r="D10" s="1">
        <v>0.0799902677536011</v>
      </c>
      <c r="E10" s="1">
        <v>10</v>
      </c>
      <c r="F10" s="1">
        <v>7</v>
      </c>
      <c r="G10" s="1">
        <v>0</v>
      </c>
      <c r="H10" s="1">
        <v>3</v>
      </c>
      <c r="I10" s="1">
        <v>1</v>
      </c>
      <c r="J10" s="1">
        <v>0.588235294117647</v>
      </c>
      <c r="K10" s="1">
        <v>0.740740740740741</v>
      </c>
      <c r="L10" s="1">
        <v>0.7</v>
      </c>
      <c r="M10" s="1">
        <v>0.3</v>
      </c>
      <c r="N10" s="1">
        <v>0.65</v>
      </c>
    </row>
    <row r="11" s="1" customFormat="1" spans="1:14">
      <c r="A11" s="7">
        <v>180</v>
      </c>
      <c r="B11" s="1">
        <v>180</v>
      </c>
      <c r="C11" s="1">
        <v>0.541766285896301</v>
      </c>
      <c r="D11" s="1">
        <v>0.149829506874085</v>
      </c>
      <c r="E11" s="1">
        <v>8</v>
      </c>
      <c r="F11" s="1">
        <v>6</v>
      </c>
      <c r="G11" s="1">
        <v>2</v>
      </c>
      <c r="H11" s="1">
        <v>4</v>
      </c>
      <c r="I11" s="1">
        <v>0.8</v>
      </c>
      <c r="J11" s="1">
        <v>0.571428571428572</v>
      </c>
      <c r="K11" s="1">
        <v>0.666666666666667</v>
      </c>
      <c r="L11" s="1">
        <v>0.6</v>
      </c>
      <c r="M11" s="1">
        <v>0.2</v>
      </c>
      <c r="N11" s="1">
        <v>0.6</v>
      </c>
    </row>
    <row r="12" s="1" customFormat="1" spans="1:14">
      <c r="A12" s="7">
        <v>257</v>
      </c>
      <c r="B12" s="1">
        <v>257</v>
      </c>
      <c r="C12" s="1">
        <v>0.542999148368835</v>
      </c>
      <c r="D12" s="1">
        <v>0.079084038734436</v>
      </c>
      <c r="E12" s="1">
        <v>8</v>
      </c>
      <c r="F12" s="1">
        <v>3</v>
      </c>
      <c r="G12" s="1">
        <v>2</v>
      </c>
      <c r="H12" s="1">
        <v>7</v>
      </c>
      <c r="I12" s="1">
        <v>0.8</v>
      </c>
      <c r="J12" s="1">
        <v>0.727272727272727</v>
      </c>
      <c r="K12" s="1">
        <v>0.761904761904762</v>
      </c>
      <c r="L12" s="1">
        <v>0.3</v>
      </c>
      <c r="M12" s="1">
        <v>0.5</v>
      </c>
      <c r="N12" s="1">
        <v>0.75</v>
      </c>
    </row>
    <row r="13" s="1" customFormat="1" spans="1:14">
      <c r="A13" s="7">
        <v>360</v>
      </c>
      <c r="B13" s="1">
        <v>360</v>
      </c>
      <c r="C13" s="1">
        <v>0.540149927139282</v>
      </c>
      <c r="D13" s="1">
        <v>0.0895251035690308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3" customFormat="1" spans="1:14">
      <c r="A14" s="9">
        <v>213</v>
      </c>
      <c r="B14" s="3">
        <v>213</v>
      </c>
      <c r="C14" s="3">
        <v>0.540220141410828</v>
      </c>
      <c r="D14" s="3">
        <v>0.181421518325806</v>
      </c>
      <c r="E14" s="3">
        <v>8</v>
      </c>
      <c r="F14" s="3">
        <v>6</v>
      </c>
      <c r="G14" s="3">
        <v>2</v>
      </c>
      <c r="H14" s="3">
        <v>4</v>
      </c>
      <c r="I14" s="3">
        <v>0.8</v>
      </c>
      <c r="J14" s="3">
        <v>0.571428571428572</v>
      </c>
      <c r="K14" s="3">
        <v>0.666666666666667</v>
      </c>
      <c r="L14" s="3">
        <v>0.6</v>
      </c>
      <c r="M14" s="3">
        <v>0.2</v>
      </c>
      <c r="N14" s="3">
        <v>0.6</v>
      </c>
    </row>
    <row r="15" s="1" customFormat="1" spans="1:14">
      <c r="A15" s="7">
        <v>125</v>
      </c>
      <c r="B15" s="1">
        <v>125</v>
      </c>
      <c r="C15" s="1">
        <v>0.560636758804321</v>
      </c>
      <c r="D15" s="1">
        <v>0.118411660194397</v>
      </c>
      <c r="E15" s="1">
        <v>7</v>
      </c>
      <c r="F15" s="1">
        <v>6</v>
      </c>
      <c r="G15" s="1">
        <v>3</v>
      </c>
      <c r="H15" s="1">
        <v>4</v>
      </c>
      <c r="I15" s="1">
        <v>0.7</v>
      </c>
      <c r="J15" s="1">
        <v>0.538461538461539</v>
      </c>
      <c r="K15" s="1">
        <v>0.608695652173913</v>
      </c>
      <c r="L15" s="1">
        <v>0.6</v>
      </c>
      <c r="M15" s="1">
        <v>0.1</v>
      </c>
      <c r="N15" s="1">
        <v>0.55</v>
      </c>
    </row>
    <row r="16" s="1" customFormat="1" spans="1:14">
      <c r="A16" s="7">
        <v>867</v>
      </c>
      <c r="B16" s="1">
        <v>867</v>
      </c>
      <c r="C16" s="1">
        <v>0.561114549636841</v>
      </c>
      <c r="D16" s="1">
        <v>0.101944804191589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544</v>
      </c>
      <c r="B17" s="1">
        <v>544</v>
      </c>
      <c r="C17" s="1">
        <v>0.56170654296875</v>
      </c>
      <c r="D17" s="1">
        <v>0.10379946231842</v>
      </c>
      <c r="E17" s="1">
        <v>7</v>
      </c>
      <c r="F17" s="1">
        <v>6</v>
      </c>
      <c r="G17" s="1">
        <v>3</v>
      </c>
      <c r="H17" s="1">
        <v>4</v>
      </c>
      <c r="I17" s="1">
        <v>0.7</v>
      </c>
      <c r="J17" s="1">
        <v>0.538461538461539</v>
      </c>
      <c r="K17" s="1">
        <v>0.608695652173913</v>
      </c>
      <c r="L17" s="1">
        <v>0.6</v>
      </c>
      <c r="M17" s="1">
        <v>0.1</v>
      </c>
      <c r="N17" s="1">
        <v>0.55</v>
      </c>
    </row>
    <row r="18" s="1" customFormat="1" spans="1:14">
      <c r="A18" s="7">
        <v>818</v>
      </c>
      <c r="B18" s="1">
        <v>818</v>
      </c>
      <c r="C18" s="1">
        <v>0.561458468437195</v>
      </c>
      <c r="D18" s="1">
        <v>0.124785542488098</v>
      </c>
      <c r="E18" s="1">
        <v>8</v>
      </c>
      <c r="F18" s="1">
        <v>6</v>
      </c>
      <c r="G18" s="1">
        <v>2</v>
      </c>
      <c r="H18" s="1">
        <v>4</v>
      </c>
      <c r="I18" s="1">
        <v>0.8</v>
      </c>
      <c r="J18" s="1">
        <v>0.571428571428572</v>
      </c>
      <c r="K18" s="1">
        <v>0.666666666666667</v>
      </c>
      <c r="L18" s="1">
        <v>0.6</v>
      </c>
      <c r="M18" s="1">
        <v>0.2</v>
      </c>
      <c r="N18" s="1">
        <v>0.6</v>
      </c>
    </row>
    <row r="19" s="1" customFormat="1" spans="1:14">
      <c r="A19" s="7">
        <v>672</v>
      </c>
      <c r="B19" s="1">
        <v>672</v>
      </c>
      <c r="C19" s="1">
        <v>0.560165882110596</v>
      </c>
      <c r="D19" s="1">
        <v>0.0761356353759766</v>
      </c>
      <c r="E19" s="1">
        <v>9</v>
      </c>
      <c r="F19" s="1">
        <v>2</v>
      </c>
      <c r="G19" s="1">
        <v>1</v>
      </c>
      <c r="H19" s="1">
        <v>8</v>
      </c>
      <c r="I19" s="1">
        <v>0.9</v>
      </c>
      <c r="J19" s="1">
        <v>0.818181818181818</v>
      </c>
      <c r="K19" s="1">
        <v>0.857142857142857</v>
      </c>
      <c r="L19" s="1">
        <v>0.2</v>
      </c>
      <c r="M19" s="1">
        <v>0.7</v>
      </c>
      <c r="N19" s="1">
        <v>0.85</v>
      </c>
    </row>
    <row r="20" s="1" customFormat="1" spans="1:14">
      <c r="A20" s="7">
        <v>300</v>
      </c>
      <c r="B20" s="1">
        <v>300</v>
      </c>
      <c r="C20" s="1">
        <v>0.560271143913269</v>
      </c>
      <c r="D20" s="1">
        <v>0.151661396026611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3" customFormat="1" spans="1:14">
      <c r="A21" s="9">
        <v>385</v>
      </c>
      <c r="B21" s="3">
        <v>385</v>
      </c>
      <c r="C21" s="3">
        <v>0.560110569000244</v>
      </c>
      <c r="D21" s="3">
        <v>0.0777961015701294</v>
      </c>
      <c r="E21" s="3">
        <v>9</v>
      </c>
      <c r="F21" s="3">
        <v>3</v>
      </c>
      <c r="G21" s="3">
        <v>1</v>
      </c>
      <c r="H21" s="3">
        <v>7</v>
      </c>
      <c r="I21" s="3">
        <v>0.9</v>
      </c>
      <c r="J21" s="3">
        <v>0.75</v>
      </c>
      <c r="K21" s="3">
        <v>0.818181818181818</v>
      </c>
      <c r="L21" s="3">
        <v>0.3</v>
      </c>
      <c r="M21" s="3">
        <v>0.6</v>
      </c>
      <c r="N21" s="3">
        <v>0.8</v>
      </c>
    </row>
    <row r="22" s="1" customFormat="1" spans="1:14">
      <c r="A22" s="7">
        <v>884</v>
      </c>
      <c r="B22" s="1">
        <v>884</v>
      </c>
      <c r="C22" s="1">
        <v>0.580617666244507</v>
      </c>
      <c r="D22" s="1">
        <v>0.103671789169311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277</v>
      </c>
      <c r="B23" s="1">
        <v>277</v>
      </c>
      <c r="C23" s="1">
        <v>0.582349896430969</v>
      </c>
      <c r="D23" s="1">
        <v>0.0517892837524414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769</v>
      </c>
      <c r="B24" s="1">
        <v>769</v>
      </c>
      <c r="C24" s="1">
        <v>0.583063125610352</v>
      </c>
      <c r="D24" s="1">
        <v>0.129210829734802</v>
      </c>
      <c r="E24" s="1">
        <v>8</v>
      </c>
      <c r="F24" s="1">
        <v>6</v>
      </c>
      <c r="G24" s="1">
        <v>2</v>
      </c>
      <c r="H24" s="1">
        <v>4</v>
      </c>
      <c r="I24" s="1">
        <v>0.8</v>
      </c>
      <c r="J24" s="1">
        <v>0.571428571428572</v>
      </c>
      <c r="K24" s="1">
        <v>0.666666666666667</v>
      </c>
      <c r="L24" s="1">
        <v>0.6</v>
      </c>
      <c r="M24" s="1">
        <v>0.2</v>
      </c>
      <c r="N24" s="1">
        <v>0.6</v>
      </c>
    </row>
    <row r="25" s="1" customFormat="1" spans="1:14">
      <c r="A25" s="7">
        <v>640</v>
      </c>
      <c r="B25" s="1">
        <v>640</v>
      </c>
      <c r="C25" s="1">
        <v>0.583518981933594</v>
      </c>
      <c r="D25" s="1">
        <v>0.0459827184677124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59</v>
      </c>
      <c r="B26" s="1">
        <v>59</v>
      </c>
      <c r="C26" s="1">
        <v>0.583963990211487</v>
      </c>
      <c r="D26" s="1">
        <v>0.110245108604431</v>
      </c>
      <c r="E26" s="1">
        <v>10</v>
      </c>
      <c r="F26" s="1">
        <v>8</v>
      </c>
      <c r="G26" s="1">
        <v>0</v>
      </c>
      <c r="H26" s="1">
        <v>2</v>
      </c>
      <c r="I26" s="1">
        <v>1</v>
      </c>
      <c r="J26" s="1">
        <v>0.555555555555556</v>
      </c>
      <c r="K26" s="1">
        <v>0.714285714285714</v>
      </c>
      <c r="L26" s="1">
        <v>0.8</v>
      </c>
      <c r="M26" s="1">
        <v>0.2</v>
      </c>
      <c r="N26" s="1">
        <v>0.6</v>
      </c>
    </row>
    <row r="27" s="1" customFormat="1" spans="1:14">
      <c r="A27" s="7">
        <v>788</v>
      </c>
      <c r="B27" s="1">
        <v>788</v>
      </c>
      <c r="C27" s="1">
        <v>0.585186362266541</v>
      </c>
      <c r="D27" s="1">
        <v>0.0972005128860474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536</v>
      </c>
      <c r="B28" s="1">
        <v>536</v>
      </c>
      <c r="C28" s="1">
        <v>0.585767984390259</v>
      </c>
      <c r="D28" s="1">
        <v>0.130775928497315</v>
      </c>
      <c r="E28" s="1">
        <v>10</v>
      </c>
      <c r="F28" s="1">
        <v>4</v>
      </c>
      <c r="G28" s="1">
        <v>0</v>
      </c>
      <c r="H28" s="1">
        <v>6</v>
      </c>
      <c r="I28" s="1">
        <v>1</v>
      </c>
      <c r="J28" s="1">
        <v>0.714285714285714</v>
      </c>
      <c r="K28" s="1">
        <v>0.833333333333333</v>
      </c>
      <c r="L28" s="1">
        <v>0.4</v>
      </c>
      <c r="M28" s="1">
        <v>0.6</v>
      </c>
      <c r="N28" s="1">
        <v>0.8</v>
      </c>
    </row>
    <row r="29" s="3" customFormat="1" spans="1:14">
      <c r="A29" s="9">
        <v>271</v>
      </c>
      <c r="B29" s="3">
        <v>271</v>
      </c>
      <c r="C29" s="3">
        <v>0.586729526519775</v>
      </c>
      <c r="D29" s="3">
        <v>0.0930256843566895</v>
      </c>
      <c r="E29" s="3">
        <v>9</v>
      </c>
      <c r="F29" s="3">
        <v>5</v>
      </c>
      <c r="G29" s="3">
        <v>1</v>
      </c>
      <c r="H29" s="3">
        <v>5</v>
      </c>
      <c r="I29" s="3">
        <v>0.9</v>
      </c>
      <c r="J29" s="3">
        <v>0.642857142857143</v>
      </c>
      <c r="K29" s="3">
        <v>0.75</v>
      </c>
      <c r="L29" s="3">
        <v>0.5</v>
      </c>
      <c r="M29" s="3">
        <v>0.4</v>
      </c>
      <c r="N29" s="3">
        <v>0.7</v>
      </c>
    </row>
    <row r="30" s="1" customFormat="1" spans="1:14">
      <c r="A30" s="7">
        <v>713</v>
      </c>
      <c r="B30" s="1">
        <v>713</v>
      </c>
      <c r="C30" s="1">
        <v>0.605662107467651</v>
      </c>
      <c r="D30" s="1">
        <v>0.119680404663086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1" customFormat="1" spans="1:14">
      <c r="A31" s="7">
        <v>273</v>
      </c>
      <c r="B31" s="1">
        <v>273</v>
      </c>
      <c r="C31" s="1">
        <v>0.605259418487549</v>
      </c>
      <c r="D31" s="1">
        <v>0.168003916740418</v>
      </c>
      <c r="E31" s="1">
        <v>7</v>
      </c>
      <c r="F31" s="1">
        <v>2</v>
      </c>
      <c r="G31" s="1">
        <v>3</v>
      </c>
      <c r="H31" s="1">
        <v>8</v>
      </c>
      <c r="I31" s="1">
        <v>0.7</v>
      </c>
      <c r="J31" s="1">
        <v>0.777777777777778</v>
      </c>
      <c r="K31" s="1">
        <v>0.736842105263158</v>
      </c>
      <c r="L31" s="1">
        <v>0.2</v>
      </c>
      <c r="M31" s="1">
        <v>0.5</v>
      </c>
      <c r="N31" s="1">
        <v>0.75</v>
      </c>
    </row>
    <row r="32" s="1" customFormat="1" spans="1:14">
      <c r="A32" s="7">
        <v>58</v>
      </c>
      <c r="B32" s="1">
        <v>58</v>
      </c>
      <c r="C32" s="1">
        <v>0.605638980865479</v>
      </c>
      <c r="D32" s="1">
        <v>0.0989300012588501</v>
      </c>
      <c r="E32" s="1">
        <v>7</v>
      </c>
      <c r="F32" s="1">
        <v>3</v>
      </c>
      <c r="G32" s="1">
        <v>3</v>
      </c>
      <c r="H32" s="1">
        <v>7</v>
      </c>
      <c r="I32" s="1">
        <v>0.7</v>
      </c>
      <c r="J32" s="1">
        <v>0.7</v>
      </c>
      <c r="K32" s="1">
        <v>0.7</v>
      </c>
      <c r="L32" s="1">
        <v>0.3</v>
      </c>
      <c r="M32" s="1">
        <v>0.4</v>
      </c>
      <c r="N32" s="1">
        <v>0.7</v>
      </c>
    </row>
    <row r="33" s="1" customFormat="1" spans="1:14">
      <c r="A33" s="7">
        <v>262</v>
      </c>
      <c r="B33" s="1">
        <v>262</v>
      </c>
      <c r="C33" s="1">
        <v>0.603102564811707</v>
      </c>
      <c r="D33" s="1">
        <v>0.146786212921143</v>
      </c>
      <c r="E33" s="1">
        <v>9</v>
      </c>
      <c r="F33" s="1">
        <v>4</v>
      </c>
      <c r="G33" s="1">
        <v>1</v>
      </c>
      <c r="H33" s="1">
        <v>6</v>
      </c>
      <c r="I33" s="1">
        <v>0.9</v>
      </c>
      <c r="J33" s="1">
        <v>0.692307692307692</v>
      </c>
      <c r="K33" s="1">
        <v>0.782608695652174</v>
      </c>
      <c r="L33" s="1">
        <v>0.4</v>
      </c>
      <c r="M33" s="1">
        <v>0.5</v>
      </c>
      <c r="N33" s="1">
        <v>0.75</v>
      </c>
    </row>
    <row r="34" s="1" customFormat="1" spans="1:14">
      <c r="A34" s="7">
        <v>630</v>
      </c>
      <c r="B34" s="1">
        <v>630</v>
      </c>
      <c r="C34" s="1">
        <v>0.605119585990906</v>
      </c>
      <c r="D34" s="1">
        <v>0.0453847646713257</v>
      </c>
      <c r="E34" s="1">
        <v>8</v>
      </c>
      <c r="F34" s="1">
        <v>4</v>
      </c>
      <c r="G34" s="1">
        <v>2</v>
      </c>
      <c r="H34" s="1">
        <v>6</v>
      </c>
      <c r="I34" s="1">
        <v>0.8</v>
      </c>
      <c r="J34" s="1">
        <v>0.666666666666667</v>
      </c>
      <c r="K34" s="1">
        <v>0.727272727272727</v>
      </c>
      <c r="L34" s="1">
        <v>0.4</v>
      </c>
      <c r="M34" s="1">
        <v>0.4</v>
      </c>
      <c r="N34" s="1">
        <v>0.7</v>
      </c>
    </row>
    <row r="35" s="1" customFormat="1" spans="1:14">
      <c r="A35" s="7">
        <v>262</v>
      </c>
      <c r="B35" s="1">
        <v>262</v>
      </c>
      <c r="C35" s="1">
        <v>0.603102564811707</v>
      </c>
      <c r="D35" s="1">
        <v>0.146786212921143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599</v>
      </c>
      <c r="B36" s="1">
        <v>599</v>
      </c>
      <c r="C36" s="1">
        <v>0.601256370544434</v>
      </c>
      <c r="D36" s="1">
        <v>0.134008526802063</v>
      </c>
      <c r="E36" s="1">
        <v>7</v>
      </c>
      <c r="F36" s="1">
        <v>6</v>
      </c>
      <c r="G36" s="1">
        <v>3</v>
      </c>
      <c r="H36" s="1">
        <v>4</v>
      </c>
      <c r="I36" s="1">
        <v>0.7</v>
      </c>
      <c r="J36" s="1">
        <v>0.538461538461539</v>
      </c>
      <c r="K36" s="1">
        <v>0.608695652173913</v>
      </c>
      <c r="L36" s="1">
        <v>0.6</v>
      </c>
      <c r="M36" s="1">
        <v>0.1</v>
      </c>
      <c r="N36" s="1">
        <v>0.55</v>
      </c>
    </row>
    <row r="37" s="1" customFormat="1" spans="1:14">
      <c r="A37" s="7">
        <v>499</v>
      </c>
      <c r="B37" s="1">
        <v>499</v>
      </c>
      <c r="C37" s="1">
        <v>0.601435661315918</v>
      </c>
      <c r="D37" s="1">
        <v>0.0984448194503784</v>
      </c>
      <c r="E37" s="1">
        <v>9</v>
      </c>
      <c r="F37" s="1">
        <v>7</v>
      </c>
      <c r="G37" s="1">
        <v>1</v>
      </c>
      <c r="H37" s="1">
        <v>3</v>
      </c>
      <c r="I37" s="1">
        <v>0.9</v>
      </c>
      <c r="J37" s="1">
        <v>0.5625</v>
      </c>
      <c r="K37" s="1">
        <v>0.692307692307692</v>
      </c>
      <c r="L37" s="1">
        <v>0.7</v>
      </c>
      <c r="M37" s="1">
        <v>0.2</v>
      </c>
      <c r="N37" s="1">
        <v>0.6</v>
      </c>
    </row>
    <row r="38" s="1" customFormat="1" spans="1:14">
      <c r="A38" s="7">
        <v>871</v>
      </c>
      <c r="B38" s="1">
        <v>871</v>
      </c>
      <c r="C38" s="1">
        <v>0.600039958953857</v>
      </c>
      <c r="D38" s="1">
        <v>0.160753011703491</v>
      </c>
      <c r="E38" s="1">
        <v>7</v>
      </c>
      <c r="F38" s="1">
        <v>5</v>
      </c>
      <c r="G38" s="1">
        <v>3</v>
      </c>
      <c r="H38" s="1">
        <v>5</v>
      </c>
      <c r="I38" s="1">
        <v>0.7</v>
      </c>
      <c r="J38" s="1">
        <v>0.583333333333333</v>
      </c>
      <c r="K38" s="1">
        <v>0.636363636363636</v>
      </c>
      <c r="L38" s="1">
        <v>0.5</v>
      </c>
      <c r="M38" s="1">
        <v>0.2</v>
      </c>
      <c r="N38" s="1">
        <v>0.6</v>
      </c>
    </row>
    <row r="39" s="3" customFormat="1" spans="1:14">
      <c r="A39" s="9">
        <v>292</v>
      </c>
      <c r="B39" s="3">
        <v>292</v>
      </c>
      <c r="C39" s="3">
        <v>0.600660681724548</v>
      </c>
      <c r="D39" s="3">
        <v>0.0902086496353149</v>
      </c>
      <c r="E39" s="3">
        <v>8</v>
      </c>
      <c r="F39" s="3">
        <v>8</v>
      </c>
      <c r="G39" s="3">
        <v>2</v>
      </c>
      <c r="H39" s="3">
        <v>2</v>
      </c>
      <c r="I39" s="3">
        <v>0.8</v>
      </c>
      <c r="J39" s="3">
        <v>0.5</v>
      </c>
      <c r="K39" s="3">
        <v>0.615384615384615</v>
      </c>
      <c r="L39" s="3">
        <v>0.8</v>
      </c>
      <c r="M39" s="3">
        <v>0</v>
      </c>
      <c r="N39" s="3">
        <v>0.5</v>
      </c>
    </row>
    <row r="40" s="1" customFormat="1" spans="1:14">
      <c r="A40" s="7">
        <v>419</v>
      </c>
      <c r="B40" s="1">
        <v>419</v>
      </c>
      <c r="C40" s="1">
        <v>0.620062708854675</v>
      </c>
      <c r="D40" s="1">
        <v>0.135434985160828</v>
      </c>
      <c r="E40" s="1">
        <v>9</v>
      </c>
      <c r="F40" s="1">
        <v>4</v>
      </c>
      <c r="G40" s="1">
        <v>1</v>
      </c>
      <c r="H40" s="1">
        <v>6</v>
      </c>
      <c r="I40" s="1">
        <v>0.9</v>
      </c>
      <c r="J40" s="1">
        <v>0.692307692307692</v>
      </c>
      <c r="K40" s="1">
        <v>0.782608695652174</v>
      </c>
      <c r="L40" s="1">
        <v>0.4</v>
      </c>
      <c r="M40" s="1">
        <v>0.5</v>
      </c>
      <c r="N40" s="1">
        <v>0.75</v>
      </c>
    </row>
    <row r="41" s="1" customFormat="1" spans="1:14">
      <c r="A41" s="7">
        <v>933</v>
      </c>
      <c r="B41" s="1">
        <v>933</v>
      </c>
      <c r="C41" s="1">
        <v>0.620158910751343</v>
      </c>
      <c r="D41" s="1">
        <v>0.132879495620728</v>
      </c>
      <c r="E41" s="1">
        <v>9</v>
      </c>
      <c r="F41" s="1">
        <v>5</v>
      </c>
      <c r="G41" s="1">
        <v>1</v>
      </c>
      <c r="H41" s="1">
        <v>5</v>
      </c>
      <c r="I41" s="1">
        <v>0.9</v>
      </c>
      <c r="J41" s="1">
        <v>0.642857142857143</v>
      </c>
      <c r="K41" s="1">
        <v>0.75</v>
      </c>
      <c r="L41" s="1">
        <v>0.5</v>
      </c>
      <c r="M41" s="1">
        <v>0.4</v>
      </c>
      <c r="N41" s="1">
        <v>0.7</v>
      </c>
    </row>
    <row r="42" s="1" customFormat="1" spans="1:14">
      <c r="A42" s="7">
        <v>339</v>
      </c>
      <c r="B42" s="1">
        <v>339</v>
      </c>
      <c r="C42" s="1">
        <v>0.620162010192871</v>
      </c>
      <c r="D42" s="1">
        <v>0.130398631095886</v>
      </c>
      <c r="E42" s="1">
        <v>9</v>
      </c>
      <c r="F42" s="1">
        <v>3</v>
      </c>
      <c r="G42" s="1">
        <v>1</v>
      </c>
      <c r="H42" s="1">
        <v>7</v>
      </c>
      <c r="I42" s="1">
        <v>0.9</v>
      </c>
      <c r="J42" s="1">
        <v>0.75</v>
      </c>
      <c r="K42" s="1">
        <v>0.818181818181818</v>
      </c>
      <c r="L42" s="1">
        <v>0.3</v>
      </c>
      <c r="M42" s="1">
        <v>0.6</v>
      </c>
      <c r="N42" s="1">
        <v>0.8</v>
      </c>
    </row>
    <row r="43" s="1" customFormat="1" spans="1:14">
      <c r="A43" s="7">
        <v>781</v>
      </c>
      <c r="B43" s="1">
        <v>781</v>
      </c>
      <c r="C43" s="1">
        <v>0.620644569396973</v>
      </c>
      <c r="D43" s="1">
        <v>0.142713189125061</v>
      </c>
      <c r="E43" s="1">
        <v>10</v>
      </c>
      <c r="F43" s="1">
        <v>3</v>
      </c>
      <c r="G43" s="1">
        <v>0</v>
      </c>
      <c r="H43" s="1">
        <v>7</v>
      </c>
      <c r="I43" s="1">
        <v>1</v>
      </c>
      <c r="J43" s="1">
        <v>0.769230769230769</v>
      </c>
      <c r="K43" s="1">
        <v>0.869565217391304</v>
      </c>
      <c r="L43" s="1">
        <v>0.3</v>
      </c>
      <c r="M43" s="1">
        <v>0.7</v>
      </c>
      <c r="N43" s="1">
        <v>0.85</v>
      </c>
    </row>
    <row r="44" s="1" customFormat="1" spans="1:14">
      <c r="A44" s="7">
        <v>238</v>
      </c>
      <c r="B44" s="1">
        <v>238</v>
      </c>
      <c r="C44" s="1">
        <v>0.621326327323914</v>
      </c>
      <c r="D44" s="1">
        <v>0.118958115577698</v>
      </c>
      <c r="E44" s="1">
        <v>8</v>
      </c>
      <c r="F44" s="1">
        <v>3</v>
      </c>
      <c r="G44" s="1">
        <v>2</v>
      </c>
      <c r="H44" s="1">
        <v>7</v>
      </c>
      <c r="I44" s="1">
        <v>0.8</v>
      </c>
      <c r="J44" s="1">
        <v>0.727272727272727</v>
      </c>
      <c r="K44" s="1">
        <v>0.761904761904762</v>
      </c>
      <c r="L44" s="1">
        <v>0.3</v>
      </c>
      <c r="M44" s="1">
        <v>0.5</v>
      </c>
      <c r="N44" s="1">
        <v>0.75</v>
      </c>
    </row>
    <row r="45" s="1" customFormat="1" spans="1:14">
      <c r="A45" s="7">
        <v>279</v>
      </c>
      <c r="B45" s="1">
        <v>279</v>
      </c>
      <c r="C45" s="1">
        <v>0.621475219726562</v>
      </c>
      <c r="D45" s="1">
        <v>0.129709124565125</v>
      </c>
      <c r="E45" s="1">
        <v>9</v>
      </c>
      <c r="F45" s="1">
        <v>3</v>
      </c>
      <c r="G45" s="1">
        <v>1</v>
      </c>
      <c r="H45" s="1">
        <v>7</v>
      </c>
      <c r="I45" s="1">
        <v>0.9</v>
      </c>
      <c r="J45" s="1">
        <v>0.75</v>
      </c>
      <c r="K45" s="1">
        <v>0.818181818181818</v>
      </c>
      <c r="L45" s="1">
        <v>0.3</v>
      </c>
      <c r="M45" s="1">
        <v>0.6</v>
      </c>
      <c r="N45" s="1">
        <v>0.8</v>
      </c>
    </row>
    <row r="46" s="1" customFormat="1" spans="1:14">
      <c r="A46" s="7">
        <v>797</v>
      </c>
      <c r="B46" s="1">
        <v>797</v>
      </c>
      <c r="C46" s="1">
        <v>0.620695948600769</v>
      </c>
      <c r="D46" s="1">
        <v>0.0271246433258057</v>
      </c>
      <c r="E46" s="1">
        <v>8</v>
      </c>
      <c r="F46" s="1">
        <v>4</v>
      </c>
      <c r="G46" s="1">
        <v>2</v>
      </c>
      <c r="H46" s="1">
        <v>6</v>
      </c>
      <c r="I46" s="1">
        <v>0.8</v>
      </c>
      <c r="J46" s="1">
        <v>0.666666666666667</v>
      </c>
      <c r="K46" s="1">
        <v>0.727272727272727</v>
      </c>
      <c r="L46" s="1">
        <v>0.4</v>
      </c>
      <c r="M46" s="1">
        <v>0.4</v>
      </c>
      <c r="N46" s="1">
        <v>0.7</v>
      </c>
    </row>
    <row r="47" s="1" customFormat="1" spans="1:14">
      <c r="A47" s="7">
        <v>968</v>
      </c>
      <c r="B47" s="1">
        <v>968</v>
      </c>
      <c r="C47" s="1">
        <v>0.621306657791138</v>
      </c>
      <c r="D47" s="1">
        <v>0.171425342559815</v>
      </c>
      <c r="E47" s="1">
        <v>9</v>
      </c>
      <c r="F47" s="1">
        <v>3</v>
      </c>
      <c r="G47" s="1">
        <v>1</v>
      </c>
      <c r="H47" s="1">
        <v>7</v>
      </c>
      <c r="I47" s="1">
        <v>0.9</v>
      </c>
      <c r="J47" s="1">
        <v>0.75</v>
      </c>
      <c r="K47" s="1">
        <v>0.818181818181818</v>
      </c>
      <c r="L47" s="1">
        <v>0.3</v>
      </c>
      <c r="M47" s="1">
        <v>0.6</v>
      </c>
      <c r="N47" s="1">
        <v>0.8</v>
      </c>
    </row>
    <row r="48" s="1" customFormat="1" spans="1:14">
      <c r="A48" s="7">
        <v>350</v>
      </c>
      <c r="B48" s="1">
        <v>350</v>
      </c>
      <c r="C48" s="1">
        <v>0.620307922363281</v>
      </c>
      <c r="D48" s="1">
        <v>0.0970044136047363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313</v>
      </c>
      <c r="B49" s="1">
        <v>313</v>
      </c>
      <c r="C49" s="1">
        <v>0.621042728424072</v>
      </c>
      <c r="D49" s="1">
        <v>0.25707471370697</v>
      </c>
      <c r="E49" s="1">
        <v>8</v>
      </c>
      <c r="F49" s="1">
        <v>5</v>
      </c>
      <c r="G49" s="1">
        <v>2</v>
      </c>
      <c r="H49" s="1">
        <v>5</v>
      </c>
      <c r="I49" s="1">
        <v>0.8</v>
      </c>
      <c r="J49" s="1">
        <v>0.615384615384615</v>
      </c>
      <c r="K49" s="1">
        <v>0.695652173913043</v>
      </c>
      <c r="L49" s="1">
        <v>0.5</v>
      </c>
      <c r="M49" s="1">
        <v>0.3</v>
      </c>
      <c r="N49" s="1">
        <v>0.65</v>
      </c>
    </row>
    <row r="50" s="1" customFormat="1" spans="1:14">
      <c r="A50" s="7">
        <v>60</v>
      </c>
      <c r="B50" s="1">
        <v>60</v>
      </c>
      <c r="C50" s="1">
        <v>0.620102882385254</v>
      </c>
      <c r="D50" s="1">
        <v>0.0391786098480225</v>
      </c>
      <c r="E50" s="1">
        <v>10</v>
      </c>
      <c r="F50" s="1">
        <v>4</v>
      </c>
      <c r="G50" s="1">
        <v>0</v>
      </c>
      <c r="H50" s="1">
        <v>6</v>
      </c>
      <c r="I50" s="1">
        <v>1</v>
      </c>
      <c r="J50" s="1">
        <v>0.714285714285714</v>
      </c>
      <c r="K50" s="1">
        <v>0.833333333333333</v>
      </c>
      <c r="L50" s="1">
        <v>0.4</v>
      </c>
      <c r="M50" s="1">
        <v>0.6</v>
      </c>
      <c r="N50" s="1">
        <v>0.8</v>
      </c>
    </row>
    <row r="51" s="3" customFormat="1" spans="1:14">
      <c r="A51" s="9">
        <v>793</v>
      </c>
      <c r="B51" s="3">
        <v>793</v>
      </c>
      <c r="C51" s="3">
        <v>0.620904684066772</v>
      </c>
      <c r="D51" s="3">
        <v>0.164810180664062</v>
      </c>
      <c r="E51" s="3">
        <v>7</v>
      </c>
      <c r="F51" s="3">
        <v>5</v>
      </c>
      <c r="G51" s="3">
        <v>3</v>
      </c>
      <c r="H51" s="3">
        <v>5</v>
      </c>
      <c r="I51" s="3">
        <v>0.7</v>
      </c>
      <c r="J51" s="3">
        <v>0.583333333333333</v>
      </c>
      <c r="K51" s="3">
        <v>0.636363636363636</v>
      </c>
      <c r="L51" s="3">
        <v>0.5</v>
      </c>
      <c r="M51" s="3">
        <v>0.2</v>
      </c>
      <c r="N51" s="3">
        <v>0.6</v>
      </c>
    </row>
    <row r="52" s="1" customFormat="1" spans="1:14">
      <c r="A52" s="7">
        <v>762</v>
      </c>
      <c r="B52" s="1">
        <v>762</v>
      </c>
      <c r="C52" s="1">
        <v>0.657448887825012</v>
      </c>
      <c r="D52" s="1">
        <v>0.104537844657898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877</v>
      </c>
      <c r="B53" s="1">
        <v>877</v>
      </c>
      <c r="C53" s="1">
        <v>0.646478891372681</v>
      </c>
      <c r="D53" s="1">
        <v>0.0775332450866699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211</v>
      </c>
      <c r="B54" s="1">
        <v>211</v>
      </c>
      <c r="C54" s="1">
        <v>0.647201657295227</v>
      </c>
      <c r="D54" s="1">
        <v>0.0204806327819824</v>
      </c>
      <c r="E54" s="1">
        <v>10</v>
      </c>
      <c r="F54" s="1">
        <v>4</v>
      </c>
      <c r="G54" s="1">
        <v>0</v>
      </c>
      <c r="H54" s="1">
        <v>6</v>
      </c>
      <c r="I54" s="1">
        <v>1</v>
      </c>
      <c r="J54" s="1">
        <v>0.714285714285714</v>
      </c>
      <c r="K54" s="1">
        <v>0.833333333333333</v>
      </c>
      <c r="L54" s="1">
        <v>0.4</v>
      </c>
      <c r="M54" s="1">
        <v>0.6</v>
      </c>
      <c r="N54" s="1">
        <v>0.8</v>
      </c>
    </row>
    <row r="55" s="1" customFormat="1" spans="1:14">
      <c r="A55" s="7">
        <v>579</v>
      </c>
      <c r="B55" s="1">
        <v>579</v>
      </c>
      <c r="C55" s="1">
        <v>0.643706798553467</v>
      </c>
      <c r="D55" s="1">
        <v>0.149799346923828</v>
      </c>
      <c r="E55" s="1">
        <v>7</v>
      </c>
      <c r="F55" s="1">
        <v>5</v>
      </c>
      <c r="G55" s="1">
        <v>3</v>
      </c>
      <c r="H55" s="1">
        <v>5</v>
      </c>
      <c r="I55" s="1">
        <v>0.7</v>
      </c>
      <c r="J55" s="1">
        <v>0.583333333333333</v>
      </c>
      <c r="K55" s="1">
        <v>0.636363636363636</v>
      </c>
      <c r="L55" s="1">
        <v>0.5</v>
      </c>
      <c r="M55" s="1">
        <v>0.2</v>
      </c>
      <c r="N55" s="1">
        <v>0.6</v>
      </c>
    </row>
    <row r="56" s="1" customFormat="1" spans="1:14">
      <c r="A56" s="7">
        <v>24</v>
      </c>
      <c r="B56" s="1">
        <v>24</v>
      </c>
      <c r="C56" s="1">
        <v>0.657558083534241</v>
      </c>
      <c r="D56" s="1">
        <v>0.0731049776077271</v>
      </c>
      <c r="E56" s="1">
        <v>7</v>
      </c>
      <c r="F56" s="1">
        <v>4</v>
      </c>
      <c r="G56" s="1">
        <v>3</v>
      </c>
      <c r="H56" s="1">
        <v>6</v>
      </c>
      <c r="I56" s="1">
        <v>0.7</v>
      </c>
      <c r="J56" s="1">
        <v>0.636363636363636</v>
      </c>
      <c r="K56" s="1">
        <v>0.666666666666667</v>
      </c>
      <c r="L56" s="1">
        <v>0.4</v>
      </c>
      <c r="M56" s="1">
        <v>0.3</v>
      </c>
      <c r="N56" s="1">
        <v>0.65</v>
      </c>
    </row>
    <row r="57" s="1" customFormat="1" spans="1:14">
      <c r="A57" s="7">
        <v>914</v>
      </c>
      <c r="B57" s="1">
        <v>914</v>
      </c>
      <c r="C57" s="1">
        <v>0.658018946647644</v>
      </c>
      <c r="D57" s="1">
        <v>0.135432958602905</v>
      </c>
      <c r="E57" s="1">
        <v>9</v>
      </c>
      <c r="F57" s="1">
        <v>5</v>
      </c>
      <c r="G57" s="1">
        <v>1</v>
      </c>
      <c r="H57" s="1">
        <v>5</v>
      </c>
      <c r="I57" s="1">
        <v>0.9</v>
      </c>
      <c r="J57" s="1">
        <v>0.642857142857143</v>
      </c>
      <c r="K57" s="1">
        <v>0.75</v>
      </c>
      <c r="L57" s="1">
        <v>0.5</v>
      </c>
      <c r="M57" s="1">
        <v>0.4</v>
      </c>
      <c r="N57" s="1">
        <v>0.7</v>
      </c>
    </row>
    <row r="58" s="1" customFormat="1" spans="1:14">
      <c r="A58" s="7">
        <v>114</v>
      </c>
      <c r="B58" s="1">
        <v>114</v>
      </c>
      <c r="C58" s="1">
        <v>0.658638477325439</v>
      </c>
      <c r="D58" s="1">
        <v>0.0624736547470093</v>
      </c>
      <c r="E58" s="1">
        <v>7</v>
      </c>
      <c r="F58" s="1">
        <v>7</v>
      </c>
      <c r="G58" s="1">
        <v>3</v>
      </c>
      <c r="H58" s="1">
        <v>3</v>
      </c>
      <c r="I58" s="1">
        <v>0.7</v>
      </c>
      <c r="J58" s="1">
        <v>0.5</v>
      </c>
      <c r="K58" s="1">
        <v>0.583333333333333</v>
      </c>
      <c r="L58" s="1">
        <v>0.7</v>
      </c>
      <c r="M58" s="1">
        <v>0</v>
      </c>
      <c r="N58" s="1">
        <v>0.5</v>
      </c>
    </row>
    <row r="59" s="1" customFormat="1" spans="1:14">
      <c r="A59" s="7">
        <v>682</v>
      </c>
      <c r="B59" s="1">
        <v>682</v>
      </c>
      <c r="C59" s="1">
        <v>0.658996343612671</v>
      </c>
      <c r="D59" s="1">
        <v>0.14057719707489</v>
      </c>
      <c r="E59" s="1">
        <v>9</v>
      </c>
      <c r="F59" s="1">
        <v>6</v>
      </c>
      <c r="G59" s="1">
        <v>1</v>
      </c>
      <c r="H59" s="1">
        <v>4</v>
      </c>
      <c r="I59" s="1">
        <v>0.9</v>
      </c>
      <c r="J59" s="1">
        <v>0.6</v>
      </c>
      <c r="K59" s="1">
        <v>0.72</v>
      </c>
      <c r="L59" s="1">
        <v>0.6</v>
      </c>
      <c r="M59" s="1">
        <v>0.3</v>
      </c>
      <c r="N59" s="1">
        <v>0.65</v>
      </c>
    </row>
    <row r="60" s="1" customFormat="1" spans="1:14">
      <c r="A60" s="7">
        <v>267</v>
      </c>
      <c r="B60" s="1">
        <v>267</v>
      </c>
      <c r="C60" s="1">
        <v>0.659843325614929</v>
      </c>
      <c r="D60" s="1">
        <v>0.0715547800064087</v>
      </c>
      <c r="E60" s="1">
        <v>8</v>
      </c>
      <c r="F60" s="1">
        <v>6</v>
      </c>
      <c r="G60" s="1">
        <v>2</v>
      </c>
      <c r="H60" s="1">
        <v>4</v>
      </c>
      <c r="I60" s="1">
        <v>0.8</v>
      </c>
      <c r="J60" s="1">
        <v>0.571428571428572</v>
      </c>
      <c r="K60" s="1">
        <v>0.666666666666667</v>
      </c>
      <c r="L60" s="1">
        <v>0.6</v>
      </c>
      <c r="M60" s="1">
        <v>0.2</v>
      </c>
      <c r="N60" s="1">
        <v>0.6</v>
      </c>
    </row>
    <row r="61" s="3" customFormat="1" spans="1:14">
      <c r="A61" s="9">
        <v>243</v>
      </c>
      <c r="B61" s="3">
        <v>243</v>
      </c>
      <c r="C61" s="3">
        <v>0.659895181655884</v>
      </c>
      <c r="D61" s="3">
        <v>0.0999970436096191</v>
      </c>
      <c r="E61" s="3">
        <v>10</v>
      </c>
      <c r="F61" s="3">
        <v>3</v>
      </c>
      <c r="G61" s="3">
        <v>0</v>
      </c>
      <c r="H61" s="3">
        <v>7</v>
      </c>
      <c r="I61" s="3">
        <v>1</v>
      </c>
      <c r="J61" s="3">
        <v>0.769230769230769</v>
      </c>
      <c r="K61" s="3">
        <v>0.869565217391304</v>
      </c>
      <c r="L61" s="3">
        <v>0.3</v>
      </c>
      <c r="M61" s="3">
        <v>0.7</v>
      </c>
      <c r="N61" s="3">
        <v>0.85</v>
      </c>
    </row>
    <row r="62" s="1" customFormat="1" spans="1:14">
      <c r="A62" s="7">
        <v>552</v>
      </c>
      <c r="B62" s="1">
        <v>552</v>
      </c>
      <c r="C62" s="1">
        <v>0.67832338809967</v>
      </c>
      <c r="D62" s="1">
        <v>0.0571120977401733</v>
      </c>
      <c r="E62" s="1">
        <v>7</v>
      </c>
      <c r="F62" s="1">
        <v>5</v>
      </c>
      <c r="G62" s="1">
        <v>3</v>
      </c>
      <c r="H62" s="1">
        <v>5</v>
      </c>
      <c r="I62" s="1">
        <v>0.7</v>
      </c>
      <c r="J62" s="1">
        <v>0.583333333333333</v>
      </c>
      <c r="K62" s="1">
        <v>0.636363636363636</v>
      </c>
      <c r="L62" s="1">
        <v>0.5</v>
      </c>
      <c r="M62" s="1">
        <v>0.2</v>
      </c>
      <c r="N62" s="1">
        <v>0.6</v>
      </c>
    </row>
    <row r="63" s="1" customFormat="1" spans="1:14">
      <c r="A63" s="7">
        <v>25</v>
      </c>
      <c r="B63" s="1">
        <v>25</v>
      </c>
      <c r="C63" s="1">
        <v>0.678871631622314</v>
      </c>
      <c r="D63" s="1">
        <v>0.119898200035095</v>
      </c>
      <c r="E63" s="1">
        <v>10</v>
      </c>
      <c r="F63" s="1">
        <v>4</v>
      </c>
      <c r="G63" s="1">
        <v>0</v>
      </c>
      <c r="H63" s="1">
        <v>6</v>
      </c>
      <c r="I63" s="1">
        <v>1</v>
      </c>
      <c r="J63" s="1">
        <v>0.714285714285714</v>
      </c>
      <c r="K63" s="1">
        <v>0.833333333333333</v>
      </c>
      <c r="L63" s="1">
        <v>0.4</v>
      </c>
      <c r="M63" s="1">
        <v>0.6</v>
      </c>
      <c r="N63" s="1">
        <v>0.8</v>
      </c>
    </row>
    <row r="64" s="1" customFormat="1" spans="1:14">
      <c r="A64" s="7">
        <v>285</v>
      </c>
      <c r="B64" s="1">
        <v>285</v>
      </c>
      <c r="C64" s="1">
        <v>0.678973436355591</v>
      </c>
      <c r="D64" s="1">
        <v>0.118836045265198</v>
      </c>
      <c r="E64" s="1">
        <v>10</v>
      </c>
      <c r="F64" s="1">
        <v>3</v>
      </c>
      <c r="G64" s="1">
        <v>0</v>
      </c>
      <c r="H64" s="1">
        <v>7</v>
      </c>
      <c r="I64" s="1">
        <v>1</v>
      </c>
      <c r="J64" s="1">
        <v>0.769230769230769</v>
      </c>
      <c r="K64" s="1">
        <v>0.869565217391304</v>
      </c>
      <c r="L64" s="1">
        <v>0.3</v>
      </c>
      <c r="M64" s="1">
        <v>0.7</v>
      </c>
      <c r="N64" s="1">
        <v>0.85</v>
      </c>
    </row>
    <row r="65" s="1" customFormat="1" spans="1:14">
      <c r="A65" s="7">
        <v>571</v>
      </c>
      <c r="B65" s="1">
        <v>571</v>
      </c>
      <c r="C65" s="1">
        <v>0.679080486297607</v>
      </c>
      <c r="D65" s="1">
        <v>0.0781345367431641</v>
      </c>
      <c r="E65" s="1">
        <v>8</v>
      </c>
      <c r="F65" s="1">
        <v>6</v>
      </c>
      <c r="G65" s="1">
        <v>2</v>
      </c>
      <c r="H65" s="1">
        <v>4</v>
      </c>
      <c r="I65" s="1">
        <v>0.8</v>
      </c>
      <c r="J65" s="1">
        <v>0.571428571428572</v>
      </c>
      <c r="K65" s="1">
        <v>0.666666666666667</v>
      </c>
      <c r="L65" s="1">
        <v>0.6</v>
      </c>
      <c r="M65" s="1">
        <v>0.2</v>
      </c>
      <c r="N65" s="1">
        <v>0.6</v>
      </c>
    </row>
    <row r="66" s="1" customFormat="1" spans="1:14">
      <c r="A66" s="7">
        <v>660</v>
      </c>
      <c r="B66" s="1">
        <v>660</v>
      </c>
      <c r="C66" s="1">
        <v>0.679148435592651</v>
      </c>
      <c r="D66" s="1">
        <v>0.0501850843429565</v>
      </c>
      <c r="E66" s="1">
        <v>7</v>
      </c>
      <c r="F66" s="1">
        <v>4</v>
      </c>
      <c r="G66" s="1">
        <v>3</v>
      </c>
      <c r="H66" s="1">
        <v>6</v>
      </c>
      <c r="I66" s="1">
        <v>0.7</v>
      </c>
      <c r="J66" s="1">
        <v>0.636363636363636</v>
      </c>
      <c r="K66" s="1">
        <v>0.666666666666667</v>
      </c>
      <c r="L66" s="1">
        <v>0.4</v>
      </c>
      <c r="M66" s="1">
        <v>0.3</v>
      </c>
      <c r="N66" s="1">
        <v>0.65</v>
      </c>
    </row>
    <row r="67" s="1" customFormat="1" spans="1:14">
      <c r="A67" s="7">
        <v>891</v>
      </c>
      <c r="B67" s="1">
        <v>891</v>
      </c>
      <c r="C67" s="1">
        <v>0.6792813539505</v>
      </c>
      <c r="D67" s="1">
        <v>0.14679741859436</v>
      </c>
      <c r="E67" s="1">
        <v>8</v>
      </c>
      <c r="F67" s="1">
        <v>1</v>
      </c>
      <c r="G67" s="1">
        <v>2</v>
      </c>
      <c r="H67" s="1">
        <v>9</v>
      </c>
      <c r="I67" s="1">
        <v>0.8</v>
      </c>
      <c r="J67" s="1">
        <v>0.888888888888889</v>
      </c>
      <c r="K67" s="1">
        <v>0.842105263157895</v>
      </c>
      <c r="L67" s="1">
        <v>0.1</v>
      </c>
      <c r="M67" s="1">
        <v>0.7</v>
      </c>
      <c r="N67" s="1">
        <v>0.85</v>
      </c>
    </row>
    <row r="68" s="1" customFormat="1" spans="1:14">
      <c r="A68" s="7">
        <v>638</v>
      </c>
      <c r="B68" s="1">
        <v>638</v>
      </c>
      <c r="C68" s="1">
        <v>0.679492950439453</v>
      </c>
      <c r="D68" s="1">
        <v>0.0973337888717651</v>
      </c>
      <c r="E68" s="1">
        <v>8</v>
      </c>
      <c r="F68" s="1">
        <v>5</v>
      </c>
      <c r="G68" s="1">
        <v>2</v>
      </c>
      <c r="H68" s="1">
        <v>5</v>
      </c>
      <c r="I68" s="1">
        <v>0.8</v>
      </c>
      <c r="J68" s="1">
        <v>0.615384615384615</v>
      </c>
      <c r="K68" s="1">
        <v>0.695652173913043</v>
      </c>
      <c r="L68" s="1">
        <v>0.5</v>
      </c>
      <c r="M68" s="1">
        <v>0.3</v>
      </c>
      <c r="N68" s="1">
        <v>0.65</v>
      </c>
    </row>
    <row r="69" s="3" customFormat="1" spans="1:14">
      <c r="A69" s="9">
        <v>178</v>
      </c>
      <c r="B69" s="3">
        <v>178</v>
      </c>
      <c r="C69" s="3">
        <v>0.679997801780701</v>
      </c>
      <c r="D69" s="3">
        <v>0.155033469200134</v>
      </c>
      <c r="E69" s="3">
        <v>10</v>
      </c>
      <c r="F69" s="3">
        <v>2</v>
      </c>
      <c r="G69" s="3">
        <v>0</v>
      </c>
      <c r="H69" s="3">
        <v>8</v>
      </c>
      <c r="I69" s="3">
        <v>1</v>
      </c>
      <c r="J69" s="3">
        <v>0.833333333333333</v>
      </c>
      <c r="K69" s="3">
        <v>0.909090909090909</v>
      </c>
      <c r="L69" s="3">
        <v>0.2</v>
      </c>
      <c r="M69" s="3">
        <v>0.8</v>
      </c>
      <c r="N69" s="3">
        <v>0.9</v>
      </c>
    </row>
    <row r="70" s="4" customFormat="1" spans="1:14">
      <c r="A70" s="17">
        <v>841</v>
      </c>
      <c r="B70" s="4">
        <v>841</v>
      </c>
      <c r="C70" s="4">
        <v>0.680454611778259</v>
      </c>
      <c r="D70" s="4">
        <v>0.105181932449341</v>
      </c>
      <c r="E70" s="4">
        <v>8</v>
      </c>
      <c r="F70" s="4">
        <v>2</v>
      </c>
      <c r="G70" s="4">
        <v>2</v>
      </c>
      <c r="H70" s="4">
        <v>8</v>
      </c>
      <c r="I70" s="4">
        <v>0.8</v>
      </c>
      <c r="J70" s="4">
        <v>0.8</v>
      </c>
      <c r="K70" s="4">
        <v>0.8</v>
      </c>
      <c r="L70" s="4">
        <v>0.2</v>
      </c>
      <c r="M70" s="4">
        <v>0.6</v>
      </c>
      <c r="N70" s="4">
        <v>0.8</v>
      </c>
    </row>
    <row r="71" s="1" customFormat="1" spans="1:14">
      <c r="A71" s="7">
        <v>848</v>
      </c>
      <c r="B71" s="1">
        <v>848</v>
      </c>
      <c r="C71" s="1">
        <v>0.696596503257751</v>
      </c>
      <c r="D71" s="1">
        <v>0.10268247127533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954</v>
      </c>
      <c r="B72" s="1">
        <v>954</v>
      </c>
      <c r="C72" s="1">
        <v>0.697533488273621</v>
      </c>
      <c r="D72" s="1">
        <v>0.120162844657898</v>
      </c>
      <c r="E72" s="1">
        <v>10</v>
      </c>
      <c r="F72" s="1">
        <v>6</v>
      </c>
      <c r="G72" s="1">
        <v>0</v>
      </c>
      <c r="H72" s="1">
        <v>4</v>
      </c>
      <c r="I72" s="1">
        <v>1</v>
      </c>
      <c r="J72" s="1">
        <v>0.625</v>
      </c>
      <c r="K72" s="1">
        <v>0.769230769230769</v>
      </c>
      <c r="L72" s="1">
        <v>0.6</v>
      </c>
      <c r="M72" s="1">
        <v>0.4</v>
      </c>
      <c r="N72" s="1">
        <v>0.7</v>
      </c>
    </row>
    <row r="73" s="1" customFormat="1" spans="1:14">
      <c r="A73" s="7">
        <v>498</v>
      </c>
      <c r="B73" s="1">
        <v>498</v>
      </c>
      <c r="C73" s="1">
        <v>0.696210503578186</v>
      </c>
      <c r="D73" s="1">
        <v>0.0400842428207398</v>
      </c>
      <c r="E73" s="1">
        <v>10</v>
      </c>
      <c r="F73" s="1">
        <v>3</v>
      </c>
      <c r="G73" s="1">
        <v>0</v>
      </c>
      <c r="H73" s="1">
        <v>7</v>
      </c>
      <c r="I73" s="1">
        <v>1</v>
      </c>
      <c r="J73" s="1">
        <v>0.769230769230769</v>
      </c>
      <c r="K73" s="1">
        <v>0.869565217391304</v>
      </c>
      <c r="L73" s="1">
        <v>0.3</v>
      </c>
      <c r="M73" s="1">
        <v>0.7</v>
      </c>
      <c r="N73" s="1">
        <v>0.85</v>
      </c>
    </row>
    <row r="74" s="4" customFormat="1" spans="1:14">
      <c r="A74" s="17">
        <v>791</v>
      </c>
      <c r="B74" s="4">
        <v>791</v>
      </c>
      <c r="C74" s="4">
        <v>0.699225306510925</v>
      </c>
      <c r="D74" s="4">
        <v>0.115858793258667</v>
      </c>
      <c r="E74" s="4">
        <v>10</v>
      </c>
      <c r="F74" s="4">
        <v>6</v>
      </c>
      <c r="G74" s="4">
        <v>0</v>
      </c>
      <c r="H74" s="4">
        <v>4</v>
      </c>
      <c r="I74" s="4">
        <v>1</v>
      </c>
      <c r="J74" s="4">
        <v>0.625</v>
      </c>
      <c r="K74" s="4">
        <v>0.769230769230769</v>
      </c>
      <c r="L74" s="4">
        <v>0.6</v>
      </c>
      <c r="M74" s="4">
        <v>0.4</v>
      </c>
      <c r="N74" s="4">
        <v>0.7</v>
      </c>
    </row>
    <row r="75" s="1" customFormat="1" spans="1:14">
      <c r="A75" s="7">
        <v>2</v>
      </c>
      <c r="B75" s="1">
        <v>2</v>
      </c>
      <c r="C75" s="1">
        <v>0.698237299919128</v>
      </c>
      <c r="D75" s="1">
        <v>0.0751848220825195</v>
      </c>
      <c r="E75" s="1">
        <v>9</v>
      </c>
      <c r="F75" s="1">
        <v>6</v>
      </c>
      <c r="G75" s="1">
        <v>1</v>
      </c>
      <c r="H75" s="1">
        <v>4</v>
      </c>
      <c r="I75" s="1">
        <v>0.9</v>
      </c>
      <c r="J75" s="1">
        <v>0.6</v>
      </c>
      <c r="K75" s="1">
        <v>0.72</v>
      </c>
      <c r="L75" s="1">
        <v>0.6</v>
      </c>
      <c r="M75" s="1">
        <v>0.3</v>
      </c>
      <c r="N75" s="1">
        <v>0.65</v>
      </c>
    </row>
    <row r="76" s="3" customFormat="1" spans="1:14">
      <c r="A76" s="9">
        <v>626</v>
      </c>
      <c r="B76" s="3">
        <v>626</v>
      </c>
      <c r="C76" s="3">
        <v>0.698548436164856</v>
      </c>
      <c r="D76" s="3">
        <v>0.106972217559814</v>
      </c>
      <c r="E76" s="3">
        <v>8</v>
      </c>
      <c r="F76" s="3">
        <v>4</v>
      </c>
      <c r="G76" s="3">
        <v>2</v>
      </c>
      <c r="H76" s="3">
        <v>6</v>
      </c>
      <c r="I76" s="3">
        <v>0.8</v>
      </c>
      <c r="J76" s="3">
        <v>0.666666666666667</v>
      </c>
      <c r="K76" s="3">
        <v>0.727272727272727</v>
      </c>
      <c r="L76" s="3">
        <v>0.4</v>
      </c>
      <c r="M76" s="3">
        <v>0.4</v>
      </c>
      <c r="N76" s="3">
        <v>0.7</v>
      </c>
    </row>
    <row r="77" s="1" customFormat="1" spans="1:14">
      <c r="A77" s="7">
        <v>328</v>
      </c>
      <c r="B77" s="1">
        <v>328</v>
      </c>
      <c r="C77" s="1">
        <v>0.71317720413208</v>
      </c>
      <c r="D77" s="1">
        <v>0.0862201452255249</v>
      </c>
      <c r="E77" s="1">
        <v>10</v>
      </c>
      <c r="F77" s="1">
        <v>4</v>
      </c>
      <c r="G77" s="1">
        <v>0</v>
      </c>
      <c r="H77" s="1">
        <v>6</v>
      </c>
      <c r="I77" s="1">
        <v>1</v>
      </c>
      <c r="J77" s="1">
        <v>0.714285714285714</v>
      </c>
      <c r="K77" s="1">
        <v>0.833333333333333</v>
      </c>
      <c r="L77" s="1">
        <v>0.4</v>
      </c>
      <c r="M77" s="1">
        <v>0.6</v>
      </c>
      <c r="N77" s="1">
        <v>0.8</v>
      </c>
    </row>
    <row r="78" s="1" customFormat="1" spans="1:14">
      <c r="A78" s="7">
        <v>282</v>
      </c>
      <c r="B78" s="1">
        <v>282</v>
      </c>
      <c r="C78" s="1">
        <v>0.710972785949707</v>
      </c>
      <c r="D78" s="1">
        <v>0.0856907367706299</v>
      </c>
      <c r="E78" s="1">
        <v>5</v>
      </c>
      <c r="F78" s="1">
        <v>3</v>
      </c>
      <c r="G78" s="1">
        <v>5</v>
      </c>
      <c r="H78" s="1">
        <v>7</v>
      </c>
      <c r="I78" s="1">
        <v>0.5</v>
      </c>
      <c r="J78" s="1">
        <v>0.625</v>
      </c>
      <c r="K78" s="1">
        <v>0.555555555555556</v>
      </c>
      <c r="L78" s="1">
        <v>0.3</v>
      </c>
      <c r="M78" s="1">
        <v>0.2</v>
      </c>
      <c r="N78" s="1">
        <v>0.6</v>
      </c>
    </row>
    <row r="79" s="1" customFormat="1" spans="1:14">
      <c r="A79" s="7">
        <v>380</v>
      </c>
      <c r="B79" s="1">
        <v>380</v>
      </c>
      <c r="C79" s="1">
        <v>0.71546459197998</v>
      </c>
      <c r="D79" s="1">
        <v>0.139234304428101</v>
      </c>
      <c r="E79" s="1">
        <v>7</v>
      </c>
      <c r="F79" s="1">
        <v>7</v>
      </c>
      <c r="G79" s="1">
        <v>3</v>
      </c>
      <c r="H79" s="1">
        <v>3</v>
      </c>
      <c r="I79" s="1">
        <v>0.7</v>
      </c>
      <c r="J79" s="1">
        <v>0.5</v>
      </c>
      <c r="K79" s="1">
        <v>0.583333333333333</v>
      </c>
      <c r="L79" s="1">
        <v>0.7</v>
      </c>
      <c r="M79" s="1">
        <v>0</v>
      </c>
      <c r="N79" s="1">
        <v>0.5</v>
      </c>
    </row>
    <row r="80" s="1" customFormat="1" spans="1:14">
      <c r="A80" s="7">
        <v>399</v>
      </c>
      <c r="B80" s="1">
        <v>399</v>
      </c>
      <c r="C80" s="1">
        <v>0.716256022453308</v>
      </c>
      <c r="D80" s="1">
        <v>0.069300651550293</v>
      </c>
      <c r="E80" s="1">
        <v>10</v>
      </c>
      <c r="F80" s="1">
        <v>4</v>
      </c>
      <c r="G80" s="1">
        <v>0</v>
      </c>
      <c r="H80" s="1">
        <v>6</v>
      </c>
      <c r="I80" s="1">
        <v>1</v>
      </c>
      <c r="J80" s="1">
        <v>0.714285714285714</v>
      </c>
      <c r="K80" s="1">
        <v>0.833333333333333</v>
      </c>
      <c r="L80" s="1">
        <v>0.4</v>
      </c>
      <c r="M80" s="1">
        <v>0.6</v>
      </c>
      <c r="N80" s="1">
        <v>0.8</v>
      </c>
    </row>
    <row r="81" s="1" customFormat="1" spans="1:14">
      <c r="A81" s="7">
        <v>239</v>
      </c>
      <c r="B81" s="1">
        <v>239</v>
      </c>
      <c r="C81" s="1">
        <v>0.717554092407227</v>
      </c>
      <c r="D81" s="1">
        <v>0.187056064605713</v>
      </c>
      <c r="E81" s="1">
        <v>6</v>
      </c>
      <c r="F81" s="1">
        <v>5</v>
      </c>
      <c r="G81" s="1">
        <v>4</v>
      </c>
      <c r="H81" s="1">
        <v>5</v>
      </c>
      <c r="I81" s="1">
        <v>0.6</v>
      </c>
      <c r="J81" s="1">
        <v>0.545454545454545</v>
      </c>
      <c r="K81" s="1">
        <v>0.571428571428571</v>
      </c>
      <c r="L81" s="1">
        <v>0.5</v>
      </c>
      <c r="M81" s="1">
        <v>0.1</v>
      </c>
      <c r="N81" s="1">
        <v>0.55</v>
      </c>
    </row>
    <row r="82" s="3" customFormat="1" spans="1:14">
      <c r="A82" s="9">
        <v>233</v>
      </c>
      <c r="B82" s="3">
        <v>233</v>
      </c>
      <c r="C82" s="3">
        <v>0.71002209186554</v>
      </c>
      <c r="D82" s="3">
        <v>0.0766681432723999</v>
      </c>
      <c r="E82" s="3">
        <v>9</v>
      </c>
      <c r="F82" s="3">
        <v>7</v>
      </c>
      <c r="G82" s="3">
        <v>1</v>
      </c>
      <c r="H82" s="3">
        <v>3</v>
      </c>
      <c r="I82" s="3">
        <v>0.9</v>
      </c>
      <c r="J82" s="3">
        <v>0.5625</v>
      </c>
      <c r="K82" s="3">
        <v>0.692307692307692</v>
      </c>
      <c r="L82" s="3">
        <v>0.7</v>
      </c>
      <c r="M82" s="3">
        <v>0.2</v>
      </c>
      <c r="N82" s="3">
        <v>0.6</v>
      </c>
    </row>
    <row r="83" s="1" customFormat="1" spans="1:14">
      <c r="A83" s="7">
        <v>785</v>
      </c>
      <c r="B83" s="1">
        <v>785</v>
      </c>
      <c r="C83" s="1">
        <v>0.73771059513092</v>
      </c>
      <c r="D83" s="1">
        <v>0.0737478733062744</v>
      </c>
      <c r="E83" s="1">
        <v>7</v>
      </c>
      <c r="F83" s="1">
        <v>5</v>
      </c>
      <c r="G83" s="1">
        <v>3</v>
      </c>
      <c r="H83" s="1">
        <v>5</v>
      </c>
      <c r="I83" s="1">
        <v>0.7</v>
      </c>
      <c r="J83" s="1">
        <v>0.583333333333333</v>
      </c>
      <c r="K83" s="1">
        <v>0.636363636363636</v>
      </c>
      <c r="L83" s="1">
        <v>0.5</v>
      </c>
      <c r="M83" s="1">
        <v>0.2</v>
      </c>
      <c r="N83" s="1">
        <v>0.6</v>
      </c>
    </row>
    <row r="84" s="1" customFormat="1" spans="1:14">
      <c r="A84" s="7">
        <v>568</v>
      </c>
      <c r="B84" s="1">
        <v>568</v>
      </c>
      <c r="C84" s="1">
        <v>0.737872362136841</v>
      </c>
      <c r="D84" s="1">
        <v>0.143222093582153</v>
      </c>
      <c r="E84" s="1">
        <v>9</v>
      </c>
      <c r="F84" s="1">
        <v>2</v>
      </c>
      <c r="G84" s="1">
        <v>1</v>
      </c>
      <c r="H84" s="1">
        <v>8</v>
      </c>
      <c r="I84" s="1">
        <v>0.9</v>
      </c>
      <c r="J84" s="1">
        <v>0.818181818181818</v>
      </c>
      <c r="K84" s="1">
        <v>0.857142857142857</v>
      </c>
      <c r="L84" s="1">
        <v>0.2</v>
      </c>
      <c r="M84" s="1">
        <v>0.7</v>
      </c>
      <c r="N84" s="1">
        <v>0.85</v>
      </c>
    </row>
    <row r="85" s="1" customFormat="1" spans="1:14">
      <c r="A85" s="7">
        <v>824</v>
      </c>
      <c r="B85" s="1">
        <v>824</v>
      </c>
      <c r="C85" s="1">
        <v>0.739047050476074</v>
      </c>
      <c r="D85" s="1">
        <v>0.158512473106384</v>
      </c>
      <c r="E85" s="1">
        <v>8</v>
      </c>
      <c r="F85" s="1">
        <v>2</v>
      </c>
      <c r="G85" s="1">
        <v>2</v>
      </c>
      <c r="H85" s="1">
        <v>8</v>
      </c>
      <c r="I85" s="1">
        <v>0.8</v>
      </c>
      <c r="J85" s="1">
        <v>0.8</v>
      </c>
      <c r="K85" s="1">
        <v>0.8</v>
      </c>
      <c r="L85" s="1">
        <v>0.2</v>
      </c>
      <c r="M85" s="1">
        <v>0.6</v>
      </c>
      <c r="N85" s="1">
        <v>0.8</v>
      </c>
    </row>
    <row r="86" s="3" customFormat="1" spans="1:14">
      <c r="A86" s="9">
        <v>206</v>
      </c>
      <c r="B86" s="3">
        <v>206</v>
      </c>
      <c r="C86" s="3">
        <v>0.739766359329224</v>
      </c>
      <c r="D86" s="3">
        <v>0.0500904321670532</v>
      </c>
      <c r="E86" s="3">
        <v>8</v>
      </c>
      <c r="F86" s="3">
        <v>7</v>
      </c>
      <c r="G86" s="3">
        <v>2</v>
      </c>
      <c r="H86" s="3">
        <v>3</v>
      </c>
      <c r="I86" s="3">
        <v>0.8</v>
      </c>
      <c r="J86" s="3">
        <v>0.533333333333333</v>
      </c>
      <c r="K86" s="3">
        <v>0.64</v>
      </c>
      <c r="L86" s="3">
        <v>0.7</v>
      </c>
      <c r="M86" s="3">
        <v>0.1</v>
      </c>
      <c r="N86" s="3">
        <v>0.55</v>
      </c>
    </row>
    <row r="87" s="1" customFormat="1" spans="1:14">
      <c r="A87" s="7">
        <v>855</v>
      </c>
      <c r="B87" s="1">
        <v>855</v>
      </c>
      <c r="C87" s="1">
        <v>0.756858825683594</v>
      </c>
      <c r="D87" s="1">
        <v>0.160518527030945</v>
      </c>
      <c r="E87" s="1">
        <v>8</v>
      </c>
      <c r="F87" s="1">
        <v>7</v>
      </c>
      <c r="G87" s="1">
        <v>2</v>
      </c>
      <c r="H87" s="1">
        <v>3</v>
      </c>
      <c r="I87" s="1">
        <v>0.8</v>
      </c>
      <c r="J87" s="1">
        <v>0.533333333333333</v>
      </c>
      <c r="K87" s="1">
        <v>0.64</v>
      </c>
      <c r="L87" s="1">
        <v>0.7</v>
      </c>
      <c r="M87" s="1">
        <v>0.1</v>
      </c>
      <c r="N87" s="1">
        <v>0.55</v>
      </c>
    </row>
    <row r="88" s="3" customFormat="1" spans="1:14">
      <c r="A88" s="9">
        <v>597</v>
      </c>
      <c r="B88" s="3">
        <v>597</v>
      </c>
      <c r="C88" s="3">
        <v>0.758385896682739</v>
      </c>
      <c r="D88" s="3">
        <v>0.156681180000305</v>
      </c>
      <c r="E88" s="3">
        <v>8</v>
      </c>
      <c r="F88" s="3">
        <v>4</v>
      </c>
      <c r="G88" s="3">
        <v>2</v>
      </c>
      <c r="H88" s="3">
        <v>6</v>
      </c>
      <c r="I88" s="3">
        <v>0.8</v>
      </c>
      <c r="J88" s="3">
        <v>0.666666666666667</v>
      </c>
      <c r="K88" s="3">
        <v>0.727272727272727</v>
      </c>
      <c r="L88" s="3">
        <v>0.4</v>
      </c>
      <c r="M88" s="3">
        <v>0.4</v>
      </c>
      <c r="N88" s="3">
        <v>0.7</v>
      </c>
    </row>
    <row r="89" s="1" customFormat="1" spans="1:14">
      <c r="A89" s="7">
        <v>714</v>
      </c>
      <c r="B89" s="1">
        <v>714</v>
      </c>
      <c r="C89" s="1">
        <v>0.760669589042664</v>
      </c>
      <c r="D89" s="1">
        <v>0.151639819145203</v>
      </c>
      <c r="E89" s="1">
        <v>10</v>
      </c>
      <c r="F89" s="1">
        <v>4</v>
      </c>
      <c r="G89" s="1">
        <v>0</v>
      </c>
      <c r="H89" s="1">
        <v>6</v>
      </c>
      <c r="I89" s="1">
        <v>1</v>
      </c>
      <c r="J89" s="1">
        <v>0.714285714285714</v>
      </c>
      <c r="K89" s="1">
        <v>0.833333333333333</v>
      </c>
      <c r="L89" s="1">
        <v>0.4</v>
      </c>
      <c r="M89" s="1">
        <v>0.6</v>
      </c>
      <c r="N89" s="1">
        <v>0.8</v>
      </c>
    </row>
    <row r="90" s="1" customFormat="1" spans="3:13">
      <c r="C90" s="1">
        <f>AVERAGE(C2:C89)</f>
        <v>0.627992483702573</v>
      </c>
      <c r="D90" s="1">
        <f>AVERAGE(D2:D89)</f>
        <v>0.110502375797792</v>
      </c>
      <c r="L90" s="1">
        <f>AVERAGE(L2:L89)</f>
        <v>0.453409090909091</v>
      </c>
      <c r="M90" s="1">
        <f>AVERAGE(M2:M89)</f>
        <v>0.386363636363636</v>
      </c>
    </row>
    <row r="91" s="1" customFormat="1"/>
    <row r="92" s="1" customFormat="1"/>
    <row r="93" s="1" customFormat="1" spans="3:8">
      <c r="C93" s="10" t="s">
        <v>13</v>
      </c>
      <c r="D93" s="1" t="s">
        <v>14</v>
      </c>
      <c r="E93" s="1">
        <v>2000</v>
      </c>
      <c r="F93" s="1">
        <v>0.621</v>
      </c>
      <c r="G93" s="1">
        <v>0.11</v>
      </c>
      <c r="H93" s="1" t="s">
        <v>47</v>
      </c>
    </row>
    <row r="94" s="1" customFormat="1" spans="3:11">
      <c r="C94" s="1" t="s">
        <v>15</v>
      </c>
      <c r="D94" s="1">
        <f>COUNTIF(C2:C89,"&lt;0.42")-COUNTIF(C2:C89,"&lt;0.4")</f>
        <v>0</v>
      </c>
      <c r="H94" s="11">
        <v>0.02</v>
      </c>
      <c r="I94" s="1">
        <v>-40</v>
      </c>
      <c r="J94" s="1">
        <v>1960</v>
      </c>
      <c r="K94" s="1">
        <v>98</v>
      </c>
    </row>
    <row r="95" s="1" customFormat="1" spans="3:11">
      <c r="C95" s="1" t="s">
        <v>16</v>
      </c>
      <c r="D95" s="1">
        <f>COUNTIF(C2:C89,"&lt;0.44")-COUNTIF(C2:C89,"&lt;0.42")</f>
        <v>0</v>
      </c>
      <c r="H95" s="11">
        <v>0.04</v>
      </c>
      <c r="I95" s="1">
        <v>-80</v>
      </c>
      <c r="J95" s="1">
        <v>1920</v>
      </c>
      <c r="K95" s="1">
        <v>96</v>
      </c>
    </row>
    <row r="96" s="1" customFormat="1" spans="3:11">
      <c r="C96" s="1" t="s">
        <v>17</v>
      </c>
      <c r="D96" s="1">
        <f>COUNTIF(C2:C89,"&lt;0.46")-COUNTIF(C2:C89,"&lt;0.44")</f>
        <v>0</v>
      </c>
      <c r="H96" s="11">
        <v>0.1</v>
      </c>
      <c r="I96" s="1">
        <v>-200</v>
      </c>
      <c r="J96" s="1">
        <v>1800</v>
      </c>
      <c r="K96" s="1">
        <v>90</v>
      </c>
    </row>
    <row r="97" s="1" customFormat="1" spans="3:11">
      <c r="C97" s="1" t="s">
        <v>18</v>
      </c>
      <c r="D97" s="1">
        <f>COUNTIF(C2:C89,"&lt;0.48")-COUNTIF(C2:C89,"&lt;0.46")</f>
        <v>0</v>
      </c>
      <c r="H97" s="11">
        <v>0.12</v>
      </c>
      <c r="I97" s="1">
        <v>-240</v>
      </c>
      <c r="J97" s="1">
        <v>1760</v>
      </c>
      <c r="K97" s="1">
        <v>88</v>
      </c>
    </row>
    <row r="98" s="21" customFormat="1" spans="3:5">
      <c r="C98" s="21" t="s">
        <v>19</v>
      </c>
      <c r="D98" s="21">
        <f>COUNTIF(C2:C89,"&lt;0.5")-COUNTIF(C2:C89,"&lt;0.48")</f>
        <v>1</v>
      </c>
      <c r="E98" s="21">
        <v>2</v>
      </c>
    </row>
    <row r="99" s="1" customFormat="1" spans="3:5">
      <c r="C99" s="1" t="s">
        <v>20</v>
      </c>
      <c r="D99" s="1">
        <f>COUNTIF(C2:C89,"&lt;0.52")-COUNTIF(C2:C89,"&lt;0.5")</f>
        <v>2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4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6</v>
      </c>
      <c r="E101" s="4">
        <v>6</v>
      </c>
    </row>
    <row r="102" s="1" customFormat="1" spans="3:5">
      <c r="C102" s="1" t="s">
        <v>23</v>
      </c>
      <c r="D102" s="1">
        <f>COUNTIF(C2:C89,"&lt;0.58")-COUNTIF(C2:C89,"&lt;0.56")</f>
        <v>7</v>
      </c>
      <c r="E102" s="1">
        <v>7</v>
      </c>
    </row>
    <row r="103" s="1" customFormat="1" spans="3:5">
      <c r="C103" s="1" t="s">
        <v>24</v>
      </c>
      <c r="D103" s="1">
        <f>COUNTIF(C2:C89,"&lt;0.6")-COUNTIF(C2:C89,"&lt;0.58")</f>
        <v>8</v>
      </c>
      <c r="E103" s="1">
        <v>9</v>
      </c>
    </row>
    <row r="104" s="1" customFormat="1" spans="3:5">
      <c r="C104" s="1" t="s">
        <v>25</v>
      </c>
      <c r="D104" s="1">
        <f>COUNTIF(C2:C89,"&lt;0.62")-COUNTIF(C2:C89,"&lt;0.6")</f>
        <v>10</v>
      </c>
      <c r="E104" s="1">
        <v>12</v>
      </c>
    </row>
    <row r="105" s="5" customFormat="1" spans="3:5">
      <c r="C105" s="5" t="s">
        <v>26</v>
      </c>
      <c r="D105" s="5">
        <f>COUNTIF(C2:C89,"&lt;0.64")-COUNTIF(C2:C89,"&lt;0.62")</f>
        <v>12</v>
      </c>
      <c r="E105" s="5">
        <v>14</v>
      </c>
    </row>
    <row r="106" s="1" customFormat="1" spans="3:5">
      <c r="C106" s="1" t="s">
        <v>27</v>
      </c>
      <c r="D106" s="1">
        <f>COUNTIF(C2:C89,"&lt;0.66")-COUNTIF(C2:C89,"&lt;0.64")</f>
        <v>10</v>
      </c>
      <c r="E106" s="1">
        <v>12</v>
      </c>
    </row>
    <row r="107" s="1" customFormat="1" spans="3:5">
      <c r="C107" s="1" t="s">
        <v>28</v>
      </c>
      <c r="D107" s="1">
        <f>COUNTIF(C2:C89,"&lt;0.68")-COUNTIF(C2:C89,"&lt;0.66")</f>
        <v>8</v>
      </c>
      <c r="E107" s="1">
        <v>9</v>
      </c>
    </row>
    <row r="108" s="1" customFormat="1" spans="3:5">
      <c r="C108" s="1" t="s">
        <v>29</v>
      </c>
      <c r="D108" s="1">
        <f>COUNTIF(C2:C89,"&lt;0.7")-COUNTIF(C2:C89,"&lt;0.68")</f>
        <v>7</v>
      </c>
      <c r="E108" s="1">
        <v>7</v>
      </c>
    </row>
    <row r="109" s="4" customFormat="1" spans="3:5">
      <c r="C109" s="4" t="s">
        <v>30</v>
      </c>
      <c r="D109" s="4">
        <f>COUNTIF(C2:C89,"&lt;0.72")-COUNTIF(C2:C89,"&lt;0.7")</f>
        <v>6</v>
      </c>
      <c r="E109" s="4">
        <v>6</v>
      </c>
    </row>
    <row r="110" s="1" customFormat="1" spans="3:5">
      <c r="C110" s="1" t="s">
        <v>31</v>
      </c>
      <c r="D110" s="1">
        <f>COUNTIF(C2:C89,"&lt;0.74")-COUNTIF(C2:C89,"&lt;0.72")</f>
        <v>4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2</v>
      </c>
      <c r="E111" s="1">
        <v>3</v>
      </c>
    </row>
    <row r="112" s="21" customFormat="1" spans="3:5">
      <c r="C112" s="21" t="s">
        <v>33</v>
      </c>
      <c r="D112" s="21">
        <f>COUNTIF(C2:C89,"&lt;0.78")-COUNTIF(C2:C89,"&lt;0.76")</f>
        <v>1</v>
      </c>
      <c r="E112" s="21">
        <v>2</v>
      </c>
    </row>
    <row r="113" s="4" customFormat="1" spans="3:4">
      <c r="C113" s="4" t="s">
        <v>34</v>
      </c>
      <c r="D113" s="4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7">
      <c r="C116" s="1" t="s">
        <v>37</v>
      </c>
      <c r="D116" s="1">
        <f>COUNTIF(C2:C89,"&lt;0.86")-COUNTIF(C2:C89,"&lt;0.84")</f>
        <v>0</v>
      </c>
      <c r="F116" s="4">
        <v>0.545</v>
      </c>
      <c r="G116" s="4">
        <v>0.087</v>
      </c>
    </row>
    <row r="117" s="1" customFormat="1" spans="3:7">
      <c r="C117" s="1" t="s">
        <v>38</v>
      </c>
      <c r="D117" s="1">
        <f>COUNTIF(C2:C89,"&lt;0.88")-COUNTIF(C2:C89,"&lt;0.86")</f>
        <v>0</v>
      </c>
      <c r="F117" s="4">
        <v>0.623</v>
      </c>
      <c r="G117" s="4">
        <v>0.11</v>
      </c>
    </row>
    <row r="118" s="1" customFormat="1" spans="3:7">
      <c r="C118" s="1" t="s">
        <v>39</v>
      </c>
      <c r="D118" s="1">
        <f>COUNTIF(C2:C89,"&lt;0.9")-COUNTIF(C2:C89,"&lt;0.88")</f>
        <v>0</v>
      </c>
      <c r="F118" s="4">
        <v>0.729</v>
      </c>
      <c r="G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9" workbookViewId="0">
      <selection activeCell="A23" sqref="$A23:$XFD23"/>
    </sheetView>
  </sheetViews>
  <sheetFormatPr defaultColWidth="9" defaultRowHeight="13.5"/>
  <cols>
    <col min="3" max="4" width="18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761</v>
      </c>
      <c r="B4" s="1">
        <v>761</v>
      </c>
      <c r="C4" s="1">
        <v>0.428648948669434</v>
      </c>
      <c r="D4" s="1">
        <v>0.0264314413070679</v>
      </c>
      <c r="E4" s="1">
        <v>9</v>
      </c>
      <c r="F4" s="1">
        <v>4</v>
      </c>
      <c r="G4" s="1">
        <v>1</v>
      </c>
      <c r="H4" s="1">
        <v>6</v>
      </c>
      <c r="I4" s="1">
        <v>0.9</v>
      </c>
      <c r="J4" s="1">
        <v>0.692307692307692</v>
      </c>
      <c r="K4" s="1">
        <v>0.782608695652174</v>
      </c>
      <c r="L4" s="1">
        <v>0.4</v>
      </c>
      <c r="M4" s="1">
        <v>0.5</v>
      </c>
      <c r="N4" s="1">
        <v>0.75</v>
      </c>
    </row>
    <row r="5" s="1" customFormat="1" spans="1:14">
      <c r="A5" s="7">
        <v>839</v>
      </c>
      <c r="B5" s="1">
        <v>839</v>
      </c>
      <c r="C5" s="1">
        <v>0.436495542526245</v>
      </c>
      <c r="D5" s="1">
        <v>0.029923677444458</v>
      </c>
      <c r="E5" s="1">
        <v>8</v>
      </c>
      <c r="F5" s="1">
        <v>5</v>
      </c>
      <c r="G5" s="1">
        <v>2</v>
      </c>
      <c r="H5" s="1">
        <v>5</v>
      </c>
      <c r="I5" s="1">
        <v>0.8</v>
      </c>
      <c r="J5" s="1">
        <v>0.615384615384615</v>
      </c>
      <c r="K5" s="1">
        <v>0.695652173913043</v>
      </c>
      <c r="L5" s="1">
        <v>0.5</v>
      </c>
      <c r="M5" s="1">
        <v>0.3</v>
      </c>
      <c r="N5" s="1">
        <v>0.65</v>
      </c>
    </row>
    <row r="6" s="3" customFormat="1" spans="1:14">
      <c r="A6" s="9">
        <v>512</v>
      </c>
      <c r="B6" s="3">
        <v>512</v>
      </c>
      <c r="C6" s="3">
        <v>0.437896847724915</v>
      </c>
      <c r="D6" s="3">
        <v>0.0276720523834229</v>
      </c>
      <c r="E6" s="3">
        <v>8</v>
      </c>
      <c r="F6" s="3">
        <v>2</v>
      </c>
      <c r="G6" s="3">
        <v>2</v>
      </c>
      <c r="H6" s="3">
        <v>8</v>
      </c>
      <c r="I6" s="3">
        <v>0.8</v>
      </c>
      <c r="J6" s="3">
        <v>0.8</v>
      </c>
      <c r="K6" s="3">
        <v>0.8</v>
      </c>
      <c r="L6" s="3">
        <v>0.2</v>
      </c>
      <c r="M6" s="3">
        <v>0.6</v>
      </c>
      <c r="N6" s="3">
        <v>0.8</v>
      </c>
    </row>
    <row r="7" s="1" customFormat="1" spans="1:14">
      <c r="A7" s="7">
        <v>479</v>
      </c>
      <c r="B7" s="1">
        <v>479</v>
      </c>
      <c r="C7" s="1">
        <v>0.444071769714356</v>
      </c>
      <c r="D7" s="1">
        <v>0.0382510423660278</v>
      </c>
      <c r="E7" s="1">
        <v>6</v>
      </c>
      <c r="F7" s="1">
        <v>5</v>
      </c>
      <c r="G7" s="1">
        <v>4</v>
      </c>
      <c r="H7" s="1">
        <v>5</v>
      </c>
      <c r="I7" s="1">
        <v>0.6</v>
      </c>
      <c r="J7" s="1">
        <v>0.545454545454545</v>
      </c>
      <c r="K7" s="1">
        <v>0.571428571428571</v>
      </c>
      <c r="L7" s="1">
        <v>0.5</v>
      </c>
      <c r="M7" s="1">
        <v>0.1</v>
      </c>
      <c r="N7" s="1">
        <v>0.55</v>
      </c>
    </row>
    <row r="8" s="1" customFormat="1" spans="1:14">
      <c r="A8" s="7">
        <v>176</v>
      </c>
      <c r="B8" s="1">
        <v>176</v>
      </c>
      <c r="C8" s="1">
        <v>0.453297138214111</v>
      </c>
      <c r="D8" s="1">
        <v>0.034318208694458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890</v>
      </c>
      <c r="B9" s="1">
        <v>890</v>
      </c>
      <c r="C9" s="1">
        <v>0.454921722412109</v>
      </c>
      <c r="D9" s="1">
        <v>0.00711512565612793</v>
      </c>
      <c r="E9" s="1">
        <v>8</v>
      </c>
      <c r="F9" s="1">
        <v>5</v>
      </c>
      <c r="G9" s="1">
        <v>2</v>
      </c>
      <c r="H9" s="1">
        <v>5</v>
      </c>
      <c r="I9" s="1">
        <v>0.8</v>
      </c>
      <c r="J9" s="1">
        <v>0.615384615384615</v>
      </c>
      <c r="K9" s="1">
        <v>0.695652173913043</v>
      </c>
      <c r="L9" s="1">
        <v>0.5</v>
      </c>
      <c r="M9" s="1">
        <v>0.3</v>
      </c>
      <c r="N9" s="1">
        <v>0.65</v>
      </c>
    </row>
    <row r="10" s="3" customFormat="1" spans="1:14">
      <c r="A10" s="9">
        <v>556</v>
      </c>
      <c r="B10" s="3">
        <v>556</v>
      </c>
      <c r="C10" s="3">
        <v>0.457978129386902</v>
      </c>
      <c r="D10" s="3">
        <v>0.0161296129226685</v>
      </c>
      <c r="E10" s="3">
        <v>10</v>
      </c>
      <c r="F10" s="3">
        <v>8</v>
      </c>
      <c r="G10" s="3">
        <v>0</v>
      </c>
      <c r="H10" s="3">
        <v>2</v>
      </c>
      <c r="I10" s="3">
        <v>1</v>
      </c>
      <c r="J10" s="3">
        <v>0.555555555555556</v>
      </c>
      <c r="K10" s="3">
        <v>0.714285714285714</v>
      </c>
      <c r="L10" s="3">
        <v>0.8</v>
      </c>
      <c r="M10" s="3">
        <v>0.2</v>
      </c>
      <c r="N10" s="3">
        <v>0.6</v>
      </c>
    </row>
    <row r="11" s="1" customFormat="1" spans="1:14">
      <c r="A11" s="7">
        <v>227</v>
      </c>
      <c r="B11" s="1">
        <v>227</v>
      </c>
      <c r="C11" s="1">
        <v>0.474483132362366</v>
      </c>
      <c r="D11" s="1">
        <v>0.0722849369049072</v>
      </c>
      <c r="E11" s="1">
        <v>8</v>
      </c>
      <c r="F11" s="1">
        <v>6</v>
      </c>
      <c r="G11" s="1">
        <v>2</v>
      </c>
      <c r="H11" s="1">
        <v>4</v>
      </c>
      <c r="I11" s="1">
        <v>0.8</v>
      </c>
      <c r="J11" s="1">
        <v>0.571428571428572</v>
      </c>
      <c r="K11" s="1">
        <v>0.666666666666667</v>
      </c>
      <c r="L11" s="1">
        <v>0.6</v>
      </c>
      <c r="M11" s="1">
        <v>0.2</v>
      </c>
      <c r="N11" s="1">
        <v>0.6</v>
      </c>
    </row>
    <row r="12" s="1" customFormat="1" spans="1:14">
      <c r="A12" s="7">
        <v>83</v>
      </c>
      <c r="B12" s="1">
        <v>83</v>
      </c>
      <c r="C12" s="1">
        <v>0.475554227828979</v>
      </c>
      <c r="D12" s="1">
        <v>0.00178062915802002</v>
      </c>
      <c r="E12" s="1">
        <v>10</v>
      </c>
      <c r="F12" s="1">
        <v>3</v>
      </c>
      <c r="G12" s="1">
        <v>0</v>
      </c>
      <c r="H12" s="1">
        <v>7</v>
      </c>
      <c r="I12" s="1">
        <v>1</v>
      </c>
      <c r="J12" s="1">
        <v>0.769230769230769</v>
      </c>
      <c r="K12" s="1">
        <v>0.869565217391304</v>
      </c>
      <c r="L12" s="1">
        <v>0.3</v>
      </c>
      <c r="M12" s="1">
        <v>0.7</v>
      </c>
      <c r="N12" s="1">
        <v>0.85</v>
      </c>
    </row>
    <row r="13" s="1" customFormat="1" spans="1:14">
      <c r="A13" s="7">
        <v>204</v>
      </c>
      <c r="B13" s="1">
        <v>204</v>
      </c>
      <c r="C13" s="1">
        <v>0.475684762001038</v>
      </c>
      <c r="D13" s="1">
        <v>0.015682578086853</v>
      </c>
      <c r="E13" s="1">
        <v>10</v>
      </c>
      <c r="F13" s="1">
        <v>6</v>
      </c>
      <c r="G13" s="1">
        <v>0</v>
      </c>
      <c r="H13" s="1">
        <v>4</v>
      </c>
      <c r="I13" s="1">
        <v>1</v>
      </c>
      <c r="J13" s="1">
        <v>0.625</v>
      </c>
      <c r="K13" s="1">
        <v>0.769230769230769</v>
      </c>
      <c r="L13" s="1">
        <v>0.6</v>
      </c>
      <c r="M13" s="1">
        <v>0.4</v>
      </c>
      <c r="N13" s="1">
        <v>0.7</v>
      </c>
    </row>
    <row r="14" s="1" customFormat="1" spans="1:14">
      <c r="A14" s="7">
        <v>976</v>
      </c>
      <c r="B14" s="1">
        <v>976</v>
      </c>
      <c r="C14" s="1">
        <v>0.477346539497375</v>
      </c>
      <c r="D14" s="1">
        <v>0.0637125968933105</v>
      </c>
      <c r="E14" s="1">
        <v>10</v>
      </c>
      <c r="F14" s="1">
        <v>5</v>
      </c>
      <c r="G14" s="1">
        <v>0</v>
      </c>
      <c r="H14" s="1">
        <v>5</v>
      </c>
      <c r="I14" s="1">
        <v>1</v>
      </c>
      <c r="J14" s="1">
        <v>0.666666666666667</v>
      </c>
      <c r="K14" s="1">
        <v>0.8</v>
      </c>
      <c r="L14" s="1">
        <v>0.5</v>
      </c>
      <c r="M14" s="1">
        <v>0.5</v>
      </c>
      <c r="N14" s="1">
        <v>0.75</v>
      </c>
    </row>
    <row r="15" s="1" customFormat="1" spans="1:14">
      <c r="A15" s="7">
        <v>153</v>
      </c>
      <c r="B15" s="1">
        <v>153</v>
      </c>
      <c r="C15" s="1">
        <v>0.4783034324646</v>
      </c>
      <c r="D15" s="1">
        <v>0.0223274230957031</v>
      </c>
      <c r="E15" s="1">
        <v>10</v>
      </c>
      <c r="F15" s="1">
        <v>4</v>
      </c>
      <c r="G15" s="1">
        <v>0</v>
      </c>
      <c r="H15" s="1">
        <v>6</v>
      </c>
      <c r="I15" s="1">
        <v>1</v>
      </c>
      <c r="J15" s="1">
        <v>0.714285714285714</v>
      </c>
      <c r="K15" s="1">
        <v>0.833333333333333</v>
      </c>
      <c r="L15" s="1">
        <v>0.4</v>
      </c>
      <c r="M15" s="1">
        <v>0.6</v>
      </c>
      <c r="N15" s="1">
        <v>0.8</v>
      </c>
    </row>
    <row r="16" s="3" customFormat="1" spans="1:14">
      <c r="A16" s="9">
        <v>566</v>
      </c>
      <c r="B16" s="3">
        <v>566</v>
      </c>
      <c r="C16" s="3">
        <v>0.479554414749146</v>
      </c>
      <c r="D16" s="3">
        <v>0.09343421459198</v>
      </c>
      <c r="E16" s="3">
        <v>8</v>
      </c>
      <c r="F16" s="3">
        <v>8</v>
      </c>
      <c r="G16" s="3">
        <v>2</v>
      </c>
      <c r="H16" s="3">
        <v>2</v>
      </c>
      <c r="I16" s="3">
        <v>0.8</v>
      </c>
      <c r="J16" s="3">
        <v>0.5</v>
      </c>
      <c r="K16" s="3">
        <v>0.615384615384615</v>
      </c>
      <c r="L16" s="3">
        <v>0.8</v>
      </c>
      <c r="M16" s="3">
        <v>0</v>
      </c>
      <c r="N16" s="3">
        <v>0.5</v>
      </c>
    </row>
    <row r="17" s="1" customFormat="1" spans="1:14">
      <c r="A17" s="7">
        <v>587</v>
      </c>
      <c r="B17" s="1">
        <v>587</v>
      </c>
      <c r="C17" s="1">
        <v>0.48110568523407</v>
      </c>
      <c r="D17" s="1">
        <v>0.0662893056869507</v>
      </c>
      <c r="E17" s="1">
        <v>7</v>
      </c>
      <c r="F17" s="1">
        <v>4</v>
      </c>
      <c r="G17" s="1">
        <v>3</v>
      </c>
      <c r="H17" s="1">
        <v>6</v>
      </c>
      <c r="I17" s="1">
        <v>0.7</v>
      </c>
      <c r="J17" s="1">
        <v>0.636363636363636</v>
      </c>
      <c r="K17" s="1">
        <v>0.666666666666667</v>
      </c>
      <c r="L17" s="1">
        <v>0.4</v>
      </c>
      <c r="M17" s="1">
        <v>0.3</v>
      </c>
      <c r="N17" s="1">
        <v>0.65</v>
      </c>
    </row>
    <row r="18" s="4" customFormat="1" spans="1:14">
      <c r="A18" s="17">
        <v>336</v>
      </c>
      <c r="B18" s="4">
        <v>336</v>
      </c>
      <c r="C18" s="4">
        <v>0.496845841407776</v>
      </c>
      <c r="D18" s="4">
        <v>0.0160514116287231</v>
      </c>
      <c r="E18" s="4">
        <v>8</v>
      </c>
      <c r="F18" s="4">
        <v>4</v>
      </c>
      <c r="G18" s="4">
        <v>2</v>
      </c>
      <c r="H18" s="4">
        <v>6</v>
      </c>
      <c r="I18" s="4">
        <v>0.8</v>
      </c>
      <c r="J18" s="4">
        <v>0.666666666666667</v>
      </c>
      <c r="K18" s="4">
        <v>0.727272727272727</v>
      </c>
      <c r="L18" s="4">
        <v>0.4</v>
      </c>
      <c r="M18" s="4">
        <v>0.4</v>
      </c>
      <c r="N18" s="4">
        <v>0.7</v>
      </c>
    </row>
    <row r="19" s="4" customFormat="1" spans="1:14">
      <c r="A19" s="17">
        <v>834</v>
      </c>
      <c r="B19" s="4">
        <v>834</v>
      </c>
      <c r="C19" s="4">
        <v>0.496924161911011</v>
      </c>
      <c r="D19" s="4">
        <v>0.00448846817016602</v>
      </c>
      <c r="E19" s="4">
        <v>10</v>
      </c>
      <c r="F19" s="4">
        <v>7</v>
      </c>
      <c r="G19" s="4">
        <v>0</v>
      </c>
      <c r="H19" s="4">
        <v>3</v>
      </c>
      <c r="I19" s="4">
        <v>1</v>
      </c>
      <c r="J19" s="4">
        <v>0.588235294117647</v>
      </c>
      <c r="K19" s="4">
        <v>0.740740740740741</v>
      </c>
      <c r="L19" s="4">
        <v>0.7</v>
      </c>
      <c r="M19" s="4">
        <v>0.3</v>
      </c>
      <c r="N19" s="4">
        <v>0.65</v>
      </c>
    </row>
    <row r="20" s="4" customFormat="1" spans="1:14">
      <c r="A20" s="17">
        <v>941</v>
      </c>
      <c r="B20" s="4">
        <v>941</v>
      </c>
      <c r="C20" s="4">
        <v>0.497034788131714</v>
      </c>
      <c r="D20" s="4">
        <v>0.00221812725067139</v>
      </c>
      <c r="E20" s="4">
        <v>9</v>
      </c>
      <c r="F20" s="4">
        <v>5</v>
      </c>
      <c r="G20" s="4">
        <v>1</v>
      </c>
      <c r="H20" s="4">
        <v>5</v>
      </c>
      <c r="I20" s="4">
        <v>0.9</v>
      </c>
      <c r="J20" s="4">
        <v>0.642857142857143</v>
      </c>
      <c r="K20" s="4">
        <v>0.75</v>
      </c>
      <c r="L20" s="4">
        <v>0.5</v>
      </c>
      <c r="M20" s="4">
        <v>0.4</v>
      </c>
      <c r="N20" s="4">
        <v>0.7</v>
      </c>
    </row>
    <row r="21" s="1" customFormat="1" spans="1:14">
      <c r="A21" s="7">
        <v>625</v>
      </c>
      <c r="B21" s="1">
        <v>625</v>
      </c>
      <c r="C21" s="1">
        <v>0.489213943481445</v>
      </c>
      <c r="D21" s="1">
        <v>0.0546928644180298</v>
      </c>
      <c r="E21" s="1">
        <v>10</v>
      </c>
      <c r="F21" s="1">
        <v>3</v>
      </c>
      <c r="G21" s="1">
        <v>0</v>
      </c>
      <c r="H21" s="1">
        <v>7</v>
      </c>
      <c r="I21" s="1">
        <v>1</v>
      </c>
      <c r="J21" s="1">
        <v>0.769230769230769</v>
      </c>
      <c r="K21" s="1">
        <v>0.869565217391304</v>
      </c>
      <c r="L21" s="1">
        <v>0.3</v>
      </c>
      <c r="M21" s="1">
        <v>0.7</v>
      </c>
      <c r="N21" s="1">
        <v>0.85</v>
      </c>
    </row>
    <row r="22" s="1" customFormat="1" spans="1:14">
      <c r="A22" s="7">
        <v>102</v>
      </c>
      <c r="B22" s="1">
        <v>102</v>
      </c>
      <c r="C22" s="1">
        <v>0.481022000312805</v>
      </c>
      <c r="D22" s="1">
        <v>0.0691198110580444</v>
      </c>
      <c r="E22" s="1">
        <v>10</v>
      </c>
      <c r="F22" s="1">
        <v>3</v>
      </c>
      <c r="G22" s="1">
        <v>0</v>
      </c>
      <c r="H22" s="1">
        <v>7</v>
      </c>
      <c r="I22" s="1">
        <v>1</v>
      </c>
      <c r="J22" s="1">
        <v>0.769230769230769</v>
      </c>
      <c r="K22" s="1">
        <v>0.869565217391304</v>
      </c>
      <c r="L22" s="1">
        <v>0.3</v>
      </c>
      <c r="M22" s="1">
        <v>0.7</v>
      </c>
      <c r="N22" s="1">
        <v>0.85</v>
      </c>
    </row>
    <row r="23" s="3" customFormat="1" spans="1:14">
      <c r="A23" s="9">
        <v>560</v>
      </c>
      <c r="B23" s="3">
        <v>560</v>
      </c>
      <c r="C23" s="3">
        <v>0.480135202407837</v>
      </c>
      <c r="D23" s="3">
        <v>0.0856159925460815</v>
      </c>
      <c r="E23" s="3">
        <v>8</v>
      </c>
      <c r="F23" s="3">
        <v>7</v>
      </c>
      <c r="G23" s="3">
        <v>2</v>
      </c>
      <c r="H23" s="3">
        <v>3</v>
      </c>
      <c r="I23" s="3">
        <v>0.8</v>
      </c>
      <c r="J23" s="3">
        <v>0.533333333333333</v>
      </c>
      <c r="K23" s="3">
        <v>0.64</v>
      </c>
      <c r="L23" s="3">
        <v>0.7</v>
      </c>
      <c r="M23" s="3">
        <v>0.1</v>
      </c>
      <c r="N23" s="3">
        <v>0.55</v>
      </c>
    </row>
    <row r="24" s="4" customFormat="1" spans="1:14">
      <c r="A24" s="17">
        <v>244</v>
      </c>
      <c r="B24" s="4">
        <v>244</v>
      </c>
      <c r="C24" s="4">
        <v>0.501588344573975</v>
      </c>
      <c r="D24" s="4">
        <v>0.00883686542510986</v>
      </c>
      <c r="E24" s="4">
        <v>9</v>
      </c>
      <c r="F24" s="4">
        <v>4</v>
      </c>
      <c r="G24" s="4">
        <v>1</v>
      </c>
      <c r="H24" s="4">
        <v>6</v>
      </c>
      <c r="I24" s="4">
        <v>0.9</v>
      </c>
      <c r="J24" s="4">
        <v>0.692307692307692</v>
      </c>
      <c r="K24" s="4">
        <v>0.782608695652174</v>
      </c>
      <c r="L24" s="4">
        <v>0.4</v>
      </c>
      <c r="M24" s="4">
        <v>0.5</v>
      </c>
      <c r="N24" s="4">
        <v>0.75</v>
      </c>
    </row>
    <row r="25" s="4" customFormat="1" spans="1:14">
      <c r="A25" s="17">
        <v>174</v>
      </c>
      <c r="B25" s="4">
        <v>174</v>
      </c>
      <c r="C25" s="4">
        <v>0.502783298492432</v>
      </c>
      <c r="D25" s="4">
        <v>0.0456451177597046</v>
      </c>
      <c r="E25" s="4">
        <v>6</v>
      </c>
      <c r="F25" s="4">
        <v>5</v>
      </c>
      <c r="G25" s="4">
        <v>4</v>
      </c>
      <c r="H25" s="4">
        <v>5</v>
      </c>
      <c r="I25" s="4">
        <v>0.6</v>
      </c>
      <c r="J25" s="4">
        <v>0.545454545454545</v>
      </c>
      <c r="K25" s="4">
        <v>0.571428571428571</v>
      </c>
      <c r="L25" s="4">
        <v>0.5</v>
      </c>
      <c r="M25" s="4">
        <v>0.1</v>
      </c>
      <c r="N25" s="4">
        <v>0.55</v>
      </c>
    </row>
    <row r="26" s="4" customFormat="1" spans="1:14">
      <c r="A26" s="17">
        <v>980</v>
      </c>
      <c r="B26" s="4">
        <v>980</v>
      </c>
      <c r="C26" s="4">
        <v>0.503324270248413</v>
      </c>
      <c r="D26" s="4">
        <v>0.0415781736373901</v>
      </c>
      <c r="E26" s="4">
        <v>6</v>
      </c>
      <c r="F26" s="4">
        <v>4</v>
      </c>
      <c r="G26" s="4">
        <v>4</v>
      </c>
      <c r="H26" s="4">
        <v>6</v>
      </c>
      <c r="I26" s="4">
        <v>0.6</v>
      </c>
      <c r="J26" s="4">
        <v>0.6</v>
      </c>
      <c r="K26" s="4">
        <v>0.6</v>
      </c>
      <c r="L26" s="4">
        <v>0.4</v>
      </c>
      <c r="M26" s="4">
        <v>0.2</v>
      </c>
      <c r="N26" s="4">
        <v>0.6</v>
      </c>
    </row>
    <row r="27" s="4" customFormat="1" spans="1:14">
      <c r="A27" s="17">
        <v>487</v>
      </c>
      <c r="B27" s="4">
        <v>487</v>
      </c>
      <c r="C27" s="4">
        <v>0.504927039146423</v>
      </c>
      <c r="D27" s="4">
        <v>0.0126816034317017</v>
      </c>
      <c r="E27" s="4">
        <v>8</v>
      </c>
      <c r="F27" s="4">
        <v>5</v>
      </c>
      <c r="G27" s="4">
        <v>2</v>
      </c>
      <c r="H27" s="4">
        <v>5</v>
      </c>
      <c r="I27" s="4">
        <v>0.8</v>
      </c>
      <c r="J27" s="4">
        <v>0.615384615384615</v>
      </c>
      <c r="K27" s="4">
        <v>0.695652173913043</v>
      </c>
      <c r="L27" s="4">
        <v>0.5</v>
      </c>
      <c r="M27" s="4">
        <v>0.3</v>
      </c>
      <c r="N27" s="4">
        <v>0.65</v>
      </c>
    </row>
    <row r="28" s="4" customFormat="1" spans="1:14">
      <c r="A28" s="17">
        <v>49</v>
      </c>
      <c r="B28" s="4">
        <v>49</v>
      </c>
      <c r="C28" s="4">
        <v>0.506369948387146</v>
      </c>
      <c r="D28" s="4">
        <v>0.0208917856216431</v>
      </c>
      <c r="E28" s="4">
        <v>9</v>
      </c>
      <c r="F28" s="4">
        <v>4</v>
      </c>
      <c r="G28" s="4">
        <v>1</v>
      </c>
      <c r="H28" s="4">
        <v>6</v>
      </c>
      <c r="I28" s="4">
        <v>0.9</v>
      </c>
      <c r="J28" s="4">
        <v>0.692307692307692</v>
      </c>
      <c r="K28" s="4">
        <v>0.782608695652174</v>
      </c>
      <c r="L28" s="4">
        <v>0.4</v>
      </c>
      <c r="M28" s="4">
        <v>0.5</v>
      </c>
      <c r="N28" s="4">
        <v>0.75</v>
      </c>
    </row>
    <row r="29" s="1" customFormat="1" spans="1:14">
      <c r="A29" s="7">
        <v>144</v>
      </c>
      <c r="B29" s="1">
        <v>144</v>
      </c>
      <c r="C29" s="1">
        <v>0.501485347747803</v>
      </c>
      <c r="D29" s="1">
        <v>0.0902677774429321</v>
      </c>
      <c r="E29" s="1">
        <v>7</v>
      </c>
      <c r="F29" s="1">
        <v>4</v>
      </c>
      <c r="G29" s="1">
        <v>3</v>
      </c>
      <c r="H29" s="1">
        <v>6</v>
      </c>
      <c r="I29" s="1">
        <v>0.7</v>
      </c>
      <c r="J29" s="1">
        <v>0.636363636363636</v>
      </c>
      <c r="K29" s="1">
        <v>0.666666666666667</v>
      </c>
      <c r="L29" s="1">
        <v>0.4</v>
      </c>
      <c r="M29" s="1">
        <v>0.3</v>
      </c>
      <c r="N29" s="1">
        <v>0.65</v>
      </c>
    </row>
    <row r="30" s="1" customFormat="1" spans="1:14">
      <c r="A30" s="7">
        <v>99</v>
      </c>
      <c r="B30" s="1">
        <v>99</v>
      </c>
      <c r="C30" s="1">
        <v>0.50089704990387</v>
      </c>
      <c r="D30" s="1">
        <v>0.0841214656829834</v>
      </c>
      <c r="E30" s="1">
        <v>6</v>
      </c>
      <c r="F30" s="1">
        <v>3</v>
      </c>
      <c r="G30" s="1">
        <v>4</v>
      </c>
      <c r="H30" s="1">
        <v>7</v>
      </c>
      <c r="I30" s="1">
        <v>0.6</v>
      </c>
      <c r="J30" s="1">
        <v>0.666666666666667</v>
      </c>
      <c r="K30" s="1">
        <v>0.631578947368421</v>
      </c>
      <c r="L30" s="1">
        <v>0.3</v>
      </c>
      <c r="M30" s="1">
        <v>0.3</v>
      </c>
      <c r="N30" s="1">
        <v>0.65</v>
      </c>
    </row>
    <row r="31" s="3" customFormat="1" spans="1:14">
      <c r="A31" s="9">
        <v>489</v>
      </c>
      <c r="B31" s="3">
        <v>489</v>
      </c>
      <c r="C31" s="3">
        <v>0.500820517539978</v>
      </c>
      <c r="D31" s="3">
        <v>0.076991081237793</v>
      </c>
      <c r="E31" s="3">
        <v>10</v>
      </c>
      <c r="F31" s="3">
        <v>2</v>
      </c>
      <c r="G31" s="3">
        <v>0</v>
      </c>
      <c r="H31" s="3">
        <v>8</v>
      </c>
      <c r="I31" s="3">
        <v>1</v>
      </c>
      <c r="J31" s="3">
        <v>0.833333333333333</v>
      </c>
      <c r="K31" s="3">
        <v>0.909090909090909</v>
      </c>
      <c r="L31" s="3">
        <v>0.2</v>
      </c>
      <c r="M31" s="3">
        <v>0.8</v>
      </c>
      <c r="N31" s="3">
        <v>0.9</v>
      </c>
    </row>
    <row r="32" s="1" customFormat="1" spans="1:14">
      <c r="A32" s="7">
        <v>898</v>
      </c>
      <c r="B32" s="1">
        <v>898</v>
      </c>
      <c r="C32" s="1">
        <v>0.520534038543701</v>
      </c>
      <c r="D32" s="1">
        <v>0.0267471075057983</v>
      </c>
      <c r="E32" s="1">
        <v>7</v>
      </c>
      <c r="F32" s="1">
        <v>3</v>
      </c>
      <c r="G32" s="1">
        <v>3</v>
      </c>
      <c r="H32" s="1">
        <v>7</v>
      </c>
      <c r="I32" s="1">
        <v>0.7</v>
      </c>
      <c r="J32" s="1">
        <v>0.7</v>
      </c>
      <c r="K32" s="1">
        <v>0.7</v>
      </c>
      <c r="L32" s="1">
        <v>0.3</v>
      </c>
      <c r="M32" s="1">
        <v>0.4</v>
      </c>
      <c r="N32" s="1">
        <v>0.7</v>
      </c>
    </row>
    <row r="33" s="1" customFormat="1" spans="1:14">
      <c r="A33" s="7">
        <v>485</v>
      </c>
      <c r="B33" s="1">
        <v>485</v>
      </c>
      <c r="C33" s="1">
        <v>0.520882487297058</v>
      </c>
      <c r="D33" s="1">
        <v>0.0628604888916016</v>
      </c>
      <c r="E33" s="1">
        <v>8</v>
      </c>
      <c r="F33" s="1">
        <v>6</v>
      </c>
      <c r="G33" s="1">
        <v>2</v>
      </c>
      <c r="H33" s="1">
        <v>4</v>
      </c>
      <c r="I33" s="1">
        <v>0.8</v>
      </c>
      <c r="J33" s="1">
        <v>0.571428571428572</v>
      </c>
      <c r="K33" s="1">
        <v>0.666666666666667</v>
      </c>
      <c r="L33" s="1">
        <v>0.6</v>
      </c>
      <c r="M33" s="1">
        <v>0.2</v>
      </c>
      <c r="N33" s="1">
        <v>0.6</v>
      </c>
    </row>
    <row r="34" s="1" customFormat="1" spans="1:14">
      <c r="A34" s="7">
        <v>899</v>
      </c>
      <c r="B34" s="1">
        <v>899</v>
      </c>
      <c r="C34" s="1">
        <v>0.521429777145386</v>
      </c>
      <c r="D34" s="1">
        <v>0.0620392560958862</v>
      </c>
      <c r="E34" s="1">
        <v>8</v>
      </c>
      <c r="F34" s="1">
        <v>4</v>
      </c>
      <c r="G34" s="1">
        <v>2</v>
      </c>
      <c r="H34" s="1">
        <v>6</v>
      </c>
      <c r="I34" s="1">
        <v>0.8</v>
      </c>
      <c r="J34" s="1">
        <v>0.666666666666667</v>
      </c>
      <c r="K34" s="1">
        <v>0.727272727272727</v>
      </c>
      <c r="L34" s="1">
        <v>0.4</v>
      </c>
      <c r="M34" s="1">
        <v>0.4</v>
      </c>
      <c r="N34" s="1">
        <v>0.7</v>
      </c>
    </row>
    <row r="35" s="1" customFormat="1" spans="1:14">
      <c r="A35" s="7">
        <v>821</v>
      </c>
      <c r="B35" s="1">
        <v>821</v>
      </c>
      <c r="C35" s="1">
        <v>0.521588444709778</v>
      </c>
      <c r="D35" s="1">
        <v>0.0273499488830566</v>
      </c>
      <c r="E35" s="1">
        <v>7</v>
      </c>
      <c r="F35" s="1">
        <v>4</v>
      </c>
      <c r="G35" s="1">
        <v>3</v>
      </c>
      <c r="H35" s="1">
        <v>6</v>
      </c>
      <c r="I35" s="1">
        <v>0.7</v>
      </c>
      <c r="J35" s="1">
        <v>0.636363636363636</v>
      </c>
      <c r="K35" s="1">
        <v>0.666666666666667</v>
      </c>
      <c r="L35" s="1">
        <v>0.4</v>
      </c>
      <c r="M35" s="1">
        <v>0.3</v>
      </c>
      <c r="N35" s="1">
        <v>0.65</v>
      </c>
    </row>
    <row r="36" s="1" customFormat="1" spans="1:14">
      <c r="A36" s="7">
        <v>948</v>
      </c>
      <c r="B36" s="1">
        <v>948</v>
      </c>
      <c r="C36" s="1">
        <v>0.522217392921448</v>
      </c>
      <c r="D36" s="1">
        <v>0.0486582517623901</v>
      </c>
      <c r="E36" s="1">
        <v>10</v>
      </c>
      <c r="F36" s="1">
        <v>3</v>
      </c>
      <c r="G36" s="1">
        <v>0</v>
      </c>
      <c r="H36" s="1">
        <v>7</v>
      </c>
      <c r="I36" s="1">
        <v>1</v>
      </c>
      <c r="J36" s="1">
        <v>0.769230769230769</v>
      </c>
      <c r="K36" s="1">
        <v>0.869565217391304</v>
      </c>
      <c r="L36" s="1">
        <v>0.3</v>
      </c>
      <c r="M36" s="1">
        <v>0.7</v>
      </c>
      <c r="N36" s="1">
        <v>0.85</v>
      </c>
    </row>
    <row r="37" s="1" customFormat="1" spans="1:14">
      <c r="A37" s="7">
        <v>284</v>
      </c>
      <c r="B37" s="1">
        <v>284</v>
      </c>
      <c r="C37" s="1">
        <v>0.523757457733154</v>
      </c>
      <c r="D37" s="1">
        <v>0.0759626626968384</v>
      </c>
      <c r="E37" s="1">
        <v>7</v>
      </c>
      <c r="F37" s="1">
        <v>6</v>
      </c>
      <c r="G37" s="1">
        <v>3</v>
      </c>
      <c r="H37" s="1">
        <v>4</v>
      </c>
      <c r="I37" s="1">
        <v>0.7</v>
      </c>
      <c r="J37" s="1">
        <v>0.538461538461539</v>
      </c>
      <c r="K37" s="1">
        <v>0.608695652173913</v>
      </c>
      <c r="L37" s="1">
        <v>0.6</v>
      </c>
      <c r="M37" s="1">
        <v>0.1</v>
      </c>
      <c r="N37" s="1">
        <v>0.55</v>
      </c>
    </row>
    <row r="38" s="1" customFormat="1" spans="1:14">
      <c r="A38" s="7">
        <v>856</v>
      </c>
      <c r="B38" s="1">
        <v>856</v>
      </c>
      <c r="C38" s="1">
        <v>0.524346232414246</v>
      </c>
      <c r="D38" s="1">
        <v>0.0562275648117065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146</v>
      </c>
      <c r="B39" s="1">
        <v>146</v>
      </c>
      <c r="C39" s="1">
        <v>0.527273416519165</v>
      </c>
      <c r="D39" s="1">
        <v>0.0522168874740601</v>
      </c>
      <c r="E39" s="1">
        <v>9</v>
      </c>
      <c r="F39" s="1">
        <v>8</v>
      </c>
      <c r="G39" s="1">
        <v>1</v>
      </c>
      <c r="H39" s="1">
        <v>2</v>
      </c>
      <c r="I39" s="1">
        <v>0.9</v>
      </c>
      <c r="J39" s="1">
        <v>0.529411764705882</v>
      </c>
      <c r="K39" s="1">
        <v>0.666666666666667</v>
      </c>
      <c r="L39" s="1">
        <v>0.8</v>
      </c>
      <c r="M39" s="1">
        <v>0.1</v>
      </c>
      <c r="N39" s="1">
        <v>0.55</v>
      </c>
    </row>
    <row r="40" s="1" customFormat="1" spans="1:14">
      <c r="A40" s="7">
        <v>50</v>
      </c>
      <c r="B40" s="1">
        <v>50</v>
      </c>
      <c r="C40" s="1">
        <v>0.527482271194458</v>
      </c>
      <c r="D40" s="1">
        <v>0.0267938375473022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344</v>
      </c>
      <c r="B41" s="1">
        <v>344</v>
      </c>
      <c r="C41" s="1">
        <v>0.528125882148743</v>
      </c>
      <c r="D41" s="1">
        <v>0.0711038112640381</v>
      </c>
      <c r="E41" s="1">
        <v>8</v>
      </c>
      <c r="F41" s="1">
        <v>5</v>
      </c>
      <c r="G41" s="1">
        <v>2</v>
      </c>
      <c r="H41" s="1">
        <v>5</v>
      </c>
      <c r="I41" s="1">
        <v>0.8</v>
      </c>
      <c r="J41" s="1">
        <v>0.615384615384615</v>
      </c>
      <c r="K41" s="1">
        <v>0.695652173913043</v>
      </c>
      <c r="L41" s="1">
        <v>0.5</v>
      </c>
      <c r="M41" s="1">
        <v>0.3</v>
      </c>
      <c r="N41" s="1">
        <v>0.65</v>
      </c>
    </row>
    <row r="42" s="1" customFormat="1" spans="1:14">
      <c r="A42" s="7">
        <v>939</v>
      </c>
      <c r="B42" s="1">
        <v>939</v>
      </c>
      <c r="C42" s="1">
        <v>0.523517608642578</v>
      </c>
      <c r="D42" s="1">
        <v>0.0840035676956177</v>
      </c>
      <c r="E42" s="1">
        <v>9</v>
      </c>
      <c r="F42" s="1">
        <v>7</v>
      </c>
      <c r="G42" s="1">
        <v>1</v>
      </c>
      <c r="H42" s="1">
        <v>3</v>
      </c>
      <c r="I42" s="1">
        <v>0.9</v>
      </c>
      <c r="J42" s="1">
        <v>0.5625</v>
      </c>
      <c r="K42" s="1">
        <v>0.692307692307692</v>
      </c>
      <c r="L42" s="1">
        <v>0.7</v>
      </c>
      <c r="M42" s="1">
        <v>0.2</v>
      </c>
      <c r="N42" s="1">
        <v>0.6</v>
      </c>
    </row>
    <row r="43" s="3" customFormat="1" spans="1:14">
      <c r="A43" s="9">
        <v>971</v>
      </c>
      <c r="B43" s="3">
        <v>971</v>
      </c>
      <c r="C43" s="3">
        <v>0.52179229259491</v>
      </c>
      <c r="D43" s="3">
        <v>0.0986318588256836</v>
      </c>
      <c r="E43" s="3">
        <v>9</v>
      </c>
      <c r="F43" s="3">
        <v>6</v>
      </c>
      <c r="G43" s="3">
        <v>1</v>
      </c>
      <c r="H43" s="3">
        <v>4</v>
      </c>
      <c r="I43" s="3">
        <v>0.9</v>
      </c>
      <c r="J43" s="3">
        <v>0.6</v>
      </c>
      <c r="K43" s="3">
        <v>0.72</v>
      </c>
      <c r="L43" s="3">
        <v>0.6</v>
      </c>
      <c r="M43" s="3">
        <v>0.3</v>
      </c>
      <c r="N43" s="3">
        <v>0.65</v>
      </c>
    </row>
    <row r="44" s="1" customFormat="1" spans="1:14">
      <c r="A44" s="7">
        <v>356</v>
      </c>
      <c r="B44" s="1">
        <v>356</v>
      </c>
      <c r="C44" s="1">
        <v>0.542625546455383</v>
      </c>
      <c r="D44" s="1">
        <v>0.0799902677536011</v>
      </c>
      <c r="E44" s="1">
        <v>10</v>
      </c>
      <c r="F44" s="1">
        <v>7</v>
      </c>
      <c r="G44" s="1">
        <v>0</v>
      </c>
      <c r="H44" s="1">
        <v>3</v>
      </c>
      <c r="I44" s="1">
        <v>1</v>
      </c>
      <c r="J44" s="1">
        <v>0.588235294117647</v>
      </c>
      <c r="K44" s="1">
        <v>0.740740740740741</v>
      </c>
      <c r="L44" s="1">
        <v>0.7</v>
      </c>
      <c r="M44" s="1">
        <v>0.3</v>
      </c>
      <c r="N44" s="1">
        <v>0.65</v>
      </c>
    </row>
    <row r="45" s="1" customFormat="1" spans="1:14">
      <c r="A45" s="7">
        <v>257</v>
      </c>
      <c r="B45" s="1">
        <v>257</v>
      </c>
      <c r="C45" s="1">
        <v>0.542999148368835</v>
      </c>
      <c r="D45" s="1">
        <v>0.079084038734436</v>
      </c>
      <c r="E45" s="1">
        <v>8</v>
      </c>
      <c r="F45" s="1">
        <v>3</v>
      </c>
      <c r="G45" s="1">
        <v>2</v>
      </c>
      <c r="H45" s="1">
        <v>7</v>
      </c>
      <c r="I45" s="1">
        <v>0.8</v>
      </c>
      <c r="J45" s="1">
        <v>0.727272727272727</v>
      </c>
      <c r="K45" s="1">
        <v>0.761904761904762</v>
      </c>
      <c r="L45" s="1">
        <v>0.3</v>
      </c>
      <c r="M45" s="1">
        <v>0.5</v>
      </c>
      <c r="N45" s="1">
        <v>0.75</v>
      </c>
    </row>
    <row r="46" s="1" customFormat="1" spans="1:14">
      <c r="A46" s="7">
        <v>47</v>
      </c>
      <c r="B46" s="1">
        <v>47</v>
      </c>
      <c r="C46" s="1">
        <v>0.543766379356384</v>
      </c>
      <c r="D46" s="1">
        <v>0.0789929628372192</v>
      </c>
      <c r="E46" s="1">
        <v>9</v>
      </c>
      <c r="F46" s="1">
        <v>4</v>
      </c>
      <c r="G46" s="1">
        <v>1</v>
      </c>
      <c r="H46" s="1">
        <v>6</v>
      </c>
      <c r="I46" s="1">
        <v>0.9</v>
      </c>
      <c r="J46" s="1">
        <v>0.692307692307692</v>
      </c>
      <c r="K46" s="1">
        <v>0.782608695652174</v>
      </c>
      <c r="L46" s="1">
        <v>0.4</v>
      </c>
      <c r="M46" s="1">
        <v>0.5</v>
      </c>
      <c r="N46" s="1">
        <v>0.75</v>
      </c>
    </row>
    <row r="47" s="4" customFormat="1" spans="1:14">
      <c r="A47" s="17">
        <v>278</v>
      </c>
      <c r="B47" s="4">
        <v>278</v>
      </c>
      <c r="C47" s="4">
        <v>0.54431140422821</v>
      </c>
      <c r="D47" s="4">
        <v>0.0668566226959229</v>
      </c>
      <c r="E47" s="4">
        <v>9</v>
      </c>
      <c r="F47" s="4">
        <v>3</v>
      </c>
      <c r="G47" s="4">
        <v>1</v>
      </c>
      <c r="H47" s="4">
        <v>7</v>
      </c>
      <c r="I47" s="4">
        <v>0.9</v>
      </c>
      <c r="J47" s="4">
        <v>0.75</v>
      </c>
      <c r="K47" s="4">
        <v>0.818181818181818</v>
      </c>
      <c r="L47" s="4">
        <v>0.3</v>
      </c>
      <c r="M47" s="4">
        <v>0.6</v>
      </c>
      <c r="N47" s="4">
        <v>0.8</v>
      </c>
    </row>
    <row r="48" s="4" customFormat="1" spans="1:14">
      <c r="A48" s="17">
        <v>84</v>
      </c>
      <c r="B48" s="4">
        <v>84</v>
      </c>
      <c r="C48" s="4">
        <v>0.544868588447571</v>
      </c>
      <c r="D48" s="4">
        <v>0.0251344442367554</v>
      </c>
      <c r="E48" s="4">
        <v>9</v>
      </c>
      <c r="F48" s="4">
        <v>6</v>
      </c>
      <c r="G48" s="4">
        <v>1</v>
      </c>
      <c r="H48" s="4">
        <v>4</v>
      </c>
      <c r="I48" s="4">
        <v>0.9</v>
      </c>
      <c r="J48" s="4">
        <v>0.6</v>
      </c>
      <c r="K48" s="4">
        <v>0.72</v>
      </c>
      <c r="L48" s="4">
        <v>0.6</v>
      </c>
      <c r="M48" s="4">
        <v>0.3</v>
      </c>
      <c r="N48" s="4">
        <v>0.65</v>
      </c>
    </row>
    <row r="49" s="4" customFormat="1" spans="1:14">
      <c r="A49" s="17">
        <v>66</v>
      </c>
      <c r="B49" s="4">
        <v>66</v>
      </c>
      <c r="C49" s="4">
        <v>0.548133611679077</v>
      </c>
      <c r="D49" s="4">
        <v>0.021453857421875</v>
      </c>
      <c r="E49" s="4">
        <v>6</v>
      </c>
      <c r="F49" s="4">
        <v>3</v>
      </c>
      <c r="G49" s="4">
        <v>4</v>
      </c>
      <c r="H49" s="4">
        <v>7</v>
      </c>
      <c r="I49" s="4">
        <v>0.6</v>
      </c>
      <c r="J49" s="4">
        <v>0.666666666666667</v>
      </c>
      <c r="K49" s="4">
        <v>0.631578947368421</v>
      </c>
      <c r="L49" s="4">
        <v>0.3</v>
      </c>
      <c r="M49" s="4">
        <v>0.3</v>
      </c>
      <c r="N49" s="4">
        <v>0.65</v>
      </c>
    </row>
    <row r="50" s="1" customFormat="1" spans="1:14">
      <c r="A50" s="7">
        <v>468</v>
      </c>
      <c r="B50" s="1">
        <v>468</v>
      </c>
      <c r="C50" s="1">
        <v>0.549173712730408</v>
      </c>
      <c r="D50" s="1">
        <v>0.103478670120239</v>
      </c>
      <c r="E50" s="1">
        <v>7</v>
      </c>
      <c r="F50" s="1">
        <v>5</v>
      </c>
      <c r="G50" s="1">
        <v>3</v>
      </c>
      <c r="H50" s="1">
        <v>5</v>
      </c>
      <c r="I50" s="1">
        <v>0.7</v>
      </c>
      <c r="J50" s="1">
        <v>0.583333333333333</v>
      </c>
      <c r="K50" s="1">
        <v>0.636363636363636</v>
      </c>
      <c r="L50" s="1">
        <v>0.5</v>
      </c>
      <c r="M50" s="1">
        <v>0.2</v>
      </c>
      <c r="N50" s="1">
        <v>0.6</v>
      </c>
    </row>
    <row r="51" s="1" customFormat="1" spans="1:14">
      <c r="A51" s="7">
        <v>539</v>
      </c>
      <c r="B51" s="1">
        <v>539</v>
      </c>
      <c r="C51" s="1">
        <v>0.548850774765015</v>
      </c>
      <c r="D51" s="1">
        <v>0.0879207849502563</v>
      </c>
      <c r="E51" s="1">
        <v>8</v>
      </c>
      <c r="F51" s="1">
        <v>4</v>
      </c>
      <c r="G51" s="1">
        <v>2</v>
      </c>
      <c r="H51" s="1">
        <v>6</v>
      </c>
      <c r="I51" s="1">
        <v>0.8</v>
      </c>
      <c r="J51" s="1">
        <v>0.666666666666667</v>
      </c>
      <c r="K51" s="1">
        <v>0.727272727272727</v>
      </c>
      <c r="L51" s="1">
        <v>0.4</v>
      </c>
      <c r="M51" s="1">
        <v>0.4</v>
      </c>
      <c r="N51" s="1">
        <v>0.7</v>
      </c>
    </row>
    <row r="52" s="1" customFormat="1" spans="1:14">
      <c r="A52" s="7">
        <v>633</v>
      </c>
      <c r="B52" s="1">
        <v>633</v>
      </c>
      <c r="C52" s="1">
        <v>0.547372221946716</v>
      </c>
      <c r="D52" s="1">
        <v>0.080981969833374</v>
      </c>
      <c r="E52" s="1">
        <v>9</v>
      </c>
      <c r="F52" s="1">
        <v>3</v>
      </c>
      <c r="G52" s="1">
        <v>1</v>
      </c>
      <c r="H52" s="1">
        <v>7</v>
      </c>
      <c r="I52" s="1">
        <v>0.9</v>
      </c>
      <c r="J52" s="1">
        <v>0.75</v>
      </c>
      <c r="K52" s="1">
        <v>0.818181818181818</v>
      </c>
      <c r="L52" s="1">
        <v>0.3</v>
      </c>
      <c r="M52" s="1">
        <v>0.6</v>
      </c>
      <c r="N52" s="1">
        <v>0.8</v>
      </c>
    </row>
    <row r="53" s="1" customFormat="1" spans="1:14">
      <c r="A53" s="7">
        <v>169</v>
      </c>
      <c r="B53" s="1">
        <v>169</v>
      </c>
      <c r="C53" s="1">
        <v>0.545023679733276</v>
      </c>
      <c r="D53" s="1">
        <v>0.107977509498596</v>
      </c>
      <c r="E53" s="1">
        <v>8</v>
      </c>
      <c r="F53" s="1">
        <v>6</v>
      </c>
      <c r="G53" s="1">
        <v>2</v>
      </c>
      <c r="H53" s="1">
        <v>4</v>
      </c>
      <c r="I53" s="1">
        <v>0.8</v>
      </c>
      <c r="J53" s="1">
        <v>0.571428571428572</v>
      </c>
      <c r="K53" s="1">
        <v>0.666666666666667</v>
      </c>
      <c r="L53" s="1">
        <v>0.6</v>
      </c>
      <c r="M53" s="1">
        <v>0.2</v>
      </c>
      <c r="N53" s="1">
        <v>0.6</v>
      </c>
    </row>
    <row r="54" s="1" customFormat="1" spans="1:14">
      <c r="A54" s="7">
        <v>656</v>
      </c>
      <c r="B54" s="1">
        <v>656</v>
      </c>
      <c r="C54" s="1">
        <v>0.544416785240173</v>
      </c>
      <c r="D54" s="1">
        <v>0.0895100831985474</v>
      </c>
      <c r="E54" s="1">
        <v>8</v>
      </c>
      <c r="F54" s="1">
        <v>8</v>
      </c>
      <c r="G54" s="1">
        <v>2</v>
      </c>
      <c r="H54" s="1">
        <v>2</v>
      </c>
      <c r="I54" s="1">
        <v>0.8</v>
      </c>
      <c r="J54" s="1">
        <v>0.5</v>
      </c>
      <c r="K54" s="1">
        <v>0.615384615384615</v>
      </c>
      <c r="L54" s="1">
        <v>0.8</v>
      </c>
      <c r="M54" s="1">
        <v>0</v>
      </c>
      <c r="N54" s="1">
        <v>0.5</v>
      </c>
    </row>
    <row r="55" s="1" customFormat="1" spans="1:14">
      <c r="A55" s="7">
        <v>981</v>
      </c>
      <c r="B55" s="1">
        <v>981</v>
      </c>
      <c r="C55" s="1">
        <v>0.544304013252258</v>
      </c>
      <c r="D55" s="1">
        <v>0.0888650417327881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217</v>
      </c>
      <c r="B56" s="1">
        <v>217</v>
      </c>
      <c r="C56" s="1">
        <v>0.543360710144043</v>
      </c>
      <c r="D56" s="1">
        <v>0.10468590259552</v>
      </c>
      <c r="E56" s="1">
        <v>9</v>
      </c>
      <c r="F56" s="1">
        <v>5</v>
      </c>
      <c r="G56" s="1">
        <v>1</v>
      </c>
      <c r="H56" s="1">
        <v>5</v>
      </c>
      <c r="I56" s="1">
        <v>0.9</v>
      </c>
      <c r="J56" s="1">
        <v>0.642857142857143</v>
      </c>
      <c r="K56" s="1">
        <v>0.75</v>
      </c>
      <c r="L56" s="1">
        <v>0.5</v>
      </c>
      <c r="M56" s="1">
        <v>0.4</v>
      </c>
      <c r="N56" s="1">
        <v>0.7</v>
      </c>
    </row>
    <row r="57" s="3" customFormat="1" spans="1:14">
      <c r="A57" s="9">
        <v>360</v>
      </c>
      <c r="B57" s="3">
        <v>360</v>
      </c>
      <c r="C57" s="3">
        <v>0.540149927139282</v>
      </c>
      <c r="D57" s="3">
        <v>0.0895251035690308</v>
      </c>
      <c r="E57" s="3">
        <v>8</v>
      </c>
      <c r="F57" s="3">
        <v>5</v>
      </c>
      <c r="G57" s="3">
        <v>2</v>
      </c>
      <c r="H57" s="3">
        <v>5</v>
      </c>
      <c r="I57" s="3">
        <v>0.8</v>
      </c>
      <c r="J57" s="3">
        <v>0.615384615384615</v>
      </c>
      <c r="K57" s="3">
        <v>0.695652173913043</v>
      </c>
      <c r="L57" s="3">
        <v>0.5</v>
      </c>
      <c r="M57" s="3">
        <v>0.3</v>
      </c>
      <c r="N57" s="3">
        <v>0.65</v>
      </c>
    </row>
    <row r="58" s="4" customFormat="1" spans="1:14">
      <c r="A58" s="17">
        <v>5</v>
      </c>
      <c r="B58" s="4">
        <v>5</v>
      </c>
      <c r="C58" s="4">
        <v>0.560086011886597</v>
      </c>
      <c r="D58" s="4">
        <v>0.0383433103561401</v>
      </c>
      <c r="E58" s="4">
        <v>8</v>
      </c>
      <c r="F58" s="4">
        <v>4</v>
      </c>
      <c r="G58" s="4">
        <v>2</v>
      </c>
      <c r="H58" s="4">
        <v>6</v>
      </c>
      <c r="I58" s="4">
        <v>0.8</v>
      </c>
      <c r="J58" s="4">
        <v>0.666666666666667</v>
      </c>
      <c r="K58" s="4">
        <v>0.727272727272727</v>
      </c>
      <c r="L58" s="4">
        <v>0.4</v>
      </c>
      <c r="M58" s="4">
        <v>0.4</v>
      </c>
      <c r="N58" s="4">
        <v>0.7</v>
      </c>
    </row>
    <row r="59" s="4" customFormat="1" spans="1:14">
      <c r="A59" s="17">
        <v>947</v>
      </c>
      <c r="B59" s="4">
        <v>947</v>
      </c>
      <c r="C59" s="4">
        <v>0.561380505561829</v>
      </c>
      <c r="D59" s="4">
        <v>0.00472700595855713</v>
      </c>
      <c r="E59" s="4">
        <v>8</v>
      </c>
      <c r="F59" s="4">
        <v>4</v>
      </c>
      <c r="G59" s="4">
        <v>2</v>
      </c>
      <c r="H59" s="4">
        <v>6</v>
      </c>
      <c r="I59" s="4">
        <v>0.8</v>
      </c>
      <c r="J59" s="4">
        <v>0.666666666666667</v>
      </c>
      <c r="K59" s="4">
        <v>0.727272727272727</v>
      </c>
      <c r="L59" s="4">
        <v>0.4</v>
      </c>
      <c r="M59" s="4">
        <v>0.4</v>
      </c>
      <c r="N59" s="4">
        <v>0.7</v>
      </c>
    </row>
    <row r="60" s="4" customFormat="1" spans="1:14">
      <c r="A60" s="17">
        <v>808</v>
      </c>
      <c r="B60" s="4">
        <v>808</v>
      </c>
      <c r="C60" s="4">
        <v>0.562210917472839</v>
      </c>
      <c r="D60" s="4">
        <v>0.0367186069488525</v>
      </c>
      <c r="E60" s="4">
        <v>10</v>
      </c>
      <c r="F60" s="4">
        <v>4</v>
      </c>
      <c r="G60" s="4">
        <v>0</v>
      </c>
      <c r="H60" s="4">
        <v>6</v>
      </c>
      <c r="I60" s="4">
        <v>1</v>
      </c>
      <c r="J60" s="4">
        <v>0.714285714285714</v>
      </c>
      <c r="K60" s="4">
        <v>0.833333333333333</v>
      </c>
      <c r="L60" s="4">
        <v>0.4</v>
      </c>
      <c r="M60" s="4">
        <v>0.6</v>
      </c>
      <c r="N60" s="4">
        <v>0.8</v>
      </c>
    </row>
    <row r="61" s="4" customFormat="1" spans="1:14">
      <c r="A61" s="17">
        <v>557</v>
      </c>
      <c r="B61" s="4">
        <v>557</v>
      </c>
      <c r="C61" s="4">
        <v>0.566645622253418</v>
      </c>
      <c r="D61" s="4">
        <v>0.0446749925613403</v>
      </c>
      <c r="E61" s="4">
        <v>9</v>
      </c>
      <c r="F61" s="4">
        <v>3</v>
      </c>
      <c r="G61" s="4">
        <v>1</v>
      </c>
      <c r="H61" s="4">
        <v>7</v>
      </c>
      <c r="I61" s="4">
        <v>0.9</v>
      </c>
      <c r="J61" s="4">
        <v>0.75</v>
      </c>
      <c r="K61" s="4">
        <v>0.818181818181818</v>
      </c>
      <c r="L61" s="4">
        <v>0.3</v>
      </c>
      <c r="M61" s="4">
        <v>0.6</v>
      </c>
      <c r="N61" s="4">
        <v>0.8</v>
      </c>
    </row>
    <row r="62" s="1" customFormat="1" spans="1:14">
      <c r="A62" s="7">
        <v>605</v>
      </c>
      <c r="B62" s="1">
        <v>605</v>
      </c>
      <c r="C62" s="1">
        <v>0.561479806900024</v>
      </c>
      <c r="D62" s="1">
        <v>0.0953419208526611</v>
      </c>
      <c r="E62" s="1">
        <v>8</v>
      </c>
      <c r="F62" s="1">
        <v>5</v>
      </c>
      <c r="G62" s="1">
        <v>2</v>
      </c>
      <c r="H62" s="1">
        <v>5</v>
      </c>
      <c r="I62" s="1">
        <v>0.8</v>
      </c>
      <c r="J62" s="1">
        <v>0.615384615384615</v>
      </c>
      <c r="K62" s="1">
        <v>0.695652173913043</v>
      </c>
      <c r="L62" s="1">
        <v>0.5</v>
      </c>
      <c r="M62" s="1">
        <v>0.3</v>
      </c>
      <c r="N62" s="1">
        <v>0.65</v>
      </c>
    </row>
    <row r="63" s="4" customFormat="1" spans="1:14">
      <c r="A63" s="17">
        <v>910</v>
      </c>
      <c r="B63" s="4">
        <v>910</v>
      </c>
      <c r="C63" s="4">
        <v>0.570115923881531</v>
      </c>
      <c r="D63" s="4">
        <v>0.00743293762207031</v>
      </c>
      <c r="E63" s="4">
        <v>9</v>
      </c>
      <c r="F63" s="4">
        <v>4</v>
      </c>
      <c r="G63" s="4">
        <v>1</v>
      </c>
      <c r="H63" s="4">
        <v>6</v>
      </c>
      <c r="I63" s="4">
        <v>0.9</v>
      </c>
      <c r="J63" s="4">
        <v>0.692307692307692</v>
      </c>
      <c r="K63" s="4">
        <v>0.782608695652174</v>
      </c>
      <c r="L63" s="4">
        <v>0.4</v>
      </c>
      <c r="M63" s="4">
        <v>0.5</v>
      </c>
      <c r="N63" s="4">
        <v>0.75</v>
      </c>
    </row>
    <row r="64" s="1" customFormat="1" spans="1:14">
      <c r="A64" s="7">
        <v>440</v>
      </c>
      <c r="B64" s="1">
        <v>440</v>
      </c>
      <c r="C64" s="1">
        <v>0.561375141143799</v>
      </c>
      <c r="D64" s="1">
        <v>0.0541908740997315</v>
      </c>
      <c r="E64" s="1">
        <v>9</v>
      </c>
      <c r="F64" s="1">
        <v>6</v>
      </c>
      <c r="G64" s="1">
        <v>1</v>
      </c>
      <c r="H64" s="1">
        <v>4</v>
      </c>
      <c r="I64" s="1">
        <v>0.9</v>
      </c>
      <c r="J64" s="1">
        <v>0.6</v>
      </c>
      <c r="K64" s="1">
        <v>0.72</v>
      </c>
      <c r="L64" s="1">
        <v>0.6</v>
      </c>
      <c r="M64" s="1">
        <v>0.3</v>
      </c>
      <c r="N64" s="1">
        <v>0.65</v>
      </c>
    </row>
    <row r="65" s="1" customFormat="1" spans="1:14">
      <c r="A65" s="7">
        <v>412</v>
      </c>
      <c r="B65" s="1">
        <v>412</v>
      </c>
      <c r="C65" s="1">
        <v>0.560799717903137</v>
      </c>
      <c r="D65" s="1">
        <v>0.0678319931030273</v>
      </c>
      <c r="E65" s="1">
        <v>6</v>
      </c>
      <c r="F65" s="1">
        <v>4</v>
      </c>
      <c r="G65" s="1">
        <v>4</v>
      </c>
      <c r="H65" s="1">
        <v>6</v>
      </c>
      <c r="I65" s="1">
        <v>0.6</v>
      </c>
      <c r="J65" s="1">
        <v>0.6</v>
      </c>
      <c r="K65" s="1">
        <v>0.6</v>
      </c>
      <c r="L65" s="1">
        <v>0.4</v>
      </c>
      <c r="M65" s="1">
        <v>0.2</v>
      </c>
      <c r="N65" s="1">
        <v>0.6</v>
      </c>
    </row>
    <row r="66" s="4" customFormat="1" spans="1:14">
      <c r="A66" s="17">
        <v>894</v>
      </c>
      <c r="B66" s="4">
        <v>894</v>
      </c>
      <c r="C66" s="4">
        <v>0.575786352157593</v>
      </c>
      <c r="D66" s="4">
        <v>0.00527596473693848</v>
      </c>
      <c r="E66" s="4">
        <v>9</v>
      </c>
      <c r="F66" s="4">
        <v>6</v>
      </c>
      <c r="G66" s="4">
        <v>1</v>
      </c>
      <c r="H66" s="4">
        <v>4</v>
      </c>
      <c r="I66" s="4">
        <v>0.9</v>
      </c>
      <c r="J66" s="4">
        <v>0.6</v>
      </c>
      <c r="K66" s="4">
        <v>0.72</v>
      </c>
      <c r="L66" s="4">
        <v>0.6</v>
      </c>
      <c r="M66" s="4">
        <v>0.3</v>
      </c>
      <c r="N66" s="4">
        <v>0.65</v>
      </c>
    </row>
    <row r="67" s="1" customFormat="1" spans="1:14">
      <c r="A67" s="7">
        <v>672</v>
      </c>
      <c r="B67" s="1">
        <v>672</v>
      </c>
      <c r="C67" s="1">
        <v>0.560165882110596</v>
      </c>
      <c r="D67" s="1">
        <v>0.0761356353759766</v>
      </c>
      <c r="E67" s="1">
        <v>9</v>
      </c>
      <c r="F67" s="1">
        <v>2</v>
      </c>
      <c r="G67" s="1">
        <v>1</v>
      </c>
      <c r="H67" s="1">
        <v>8</v>
      </c>
      <c r="I67" s="1">
        <v>0.9</v>
      </c>
      <c r="J67" s="1">
        <v>0.818181818181818</v>
      </c>
      <c r="K67" s="1">
        <v>0.857142857142857</v>
      </c>
      <c r="L67" s="1">
        <v>0.2</v>
      </c>
      <c r="M67" s="1">
        <v>0.7</v>
      </c>
      <c r="N67" s="1">
        <v>0.85</v>
      </c>
    </row>
    <row r="68" s="4" customFormat="1" spans="1:14">
      <c r="A68" s="17">
        <v>837</v>
      </c>
      <c r="B68" s="4">
        <v>837</v>
      </c>
      <c r="C68" s="4">
        <v>0.576526999473572</v>
      </c>
      <c r="D68" s="4">
        <v>0.00776755809783935</v>
      </c>
      <c r="E68" s="4">
        <v>9</v>
      </c>
      <c r="F68" s="4">
        <v>6</v>
      </c>
      <c r="G68" s="4">
        <v>1</v>
      </c>
      <c r="H68" s="4">
        <v>4</v>
      </c>
      <c r="I68" s="4">
        <v>0.9</v>
      </c>
      <c r="J68" s="4">
        <v>0.6</v>
      </c>
      <c r="K68" s="4">
        <v>0.72</v>
      </c>
      <c r="L68" s="4">
        <v>0.6</v>
      </c>
      <c r="M68" s="4">
        <v>0.3</v>
      </c>
      <c r="N68" s="4">
        <v>0.65</v>
      </c>
    </row>
    <row r="69" s="3" customFormat="1" spans="1:14">
      <c r="A69" s="9">
        <v>385</v>
      </c>
      <c r="B69" s="3">
        <v>385</v>
      </c>
      <c r="C69" s="3">
        <v>0.560110569000244</v>
      </c>
      <c r="D69" s="3">
        <v>0.0777961015701294</v>
      </c>
      <c r="E69" s="3">
        <v>9</v>
      </c>
      <c r="F69" s="3">
        <v>3</v>
      </c>
      <c r="G69" s="3">
        <v>1</v>
      </c>
      <c r="H69" s="3">
        <v>7</v>
      </c>
      <c r="I69" s="3">
        <v>0.9</v>
      </c>
      <c r="J69" s="3">
        <v>0.75</v>
      </c>
      <c r="K69" s="3">
        <v>0.818181818181818</v>
      </c>
      <c r="L69" s="3">
        <v>0.3</v>
      </c>
      <c r="M69" s="3">
        <v>0.6</v>
      </c>
      <c r="N69" s="3">
        <v>0.8</v>
      </c>
    </row>
    <row r="70" s="4" customFormat="1" spans="1:14">
      <c r="A70" s="17">
        <v>600</v>
      </c>
      <c r="B70" s="4">
        <v>600</v>
      </c>
      <c r="C70" s="4">
        <v>0.581959247589111</v>
      </c>
      <c r="D70" s="4">
        <v>0.00891971588134766</v>
      </c>
      <c r="E70" s="4">
        <v>9</v>
      </c>
      <c r="F70" s="4">
        <v>7</v>
      </c>
      <c r="G70" s="4">
        <v>1</v>
      </c>
      <c r="H70" s="4">
        <v>3</v>
      </c>
      <c r="I70" s="4">
        <v>0.9</v>
      </c>
      <c r="J70" s="4">
        <v>0.5625</v>
      </c>
      <c r="K70" s="4">
        <v>0.692307692307692</v>
      </c>
      <c r="L70" s="4">
        <v>0.7</v>
      </c>
      <c r="M70" s="4">
        <v>0.2</v>
      </c>
      <c r="N70" s="4">
        <v>0.6</v>
      </c>
    </row>
    <row r="71" s="4" customFormat="1" spans="1:14">
      <c r="A71" s="17">
        <v>277</v>
      </c>
      <c r="B71" s="4">
        <v>277</v>
      </c>
      <c r="C71" s="4">
        <v>0.582349896430969</v>
      </c>
      <c r="D71" s="4">
        <v>0.0517892837524414</v>
      </c>
      <c r="E71" s="4">
        <v>8</v>
      </c>
      <c r="F71" s="4">
        <v>5</v>
      </c>
      <c r="G71" s="4">
        <v>2</v>
      </c>
      <c r="H71" s="4">
        <v>5</v>
      </c>
      <c r="I71" s="4">
        <v>0.8</v>
      </c>
      <c r="J71" s="4">
        <v>0.615384615384615</v>
      </c>
      <c r="K71" s="4">
        <v>0.695652173913043</v>
      </c>
      <c r="L71" s="4">
        <v>0.5</v>
      </c>
      <c r="M71" s="4">
        <v>0.3</v>
      </c>
      <c r="N71" s="4">
        <v>0.65</v>
      </c>
    </row>
    <row r="72" s="4" customFormat="1" spans="1:14">
      <c r="A72" s="17">
        <v>640</v>
      </c>
      <c r="B72" s="4">
        <v>640</v>
      </c>
      <c r="C72" s="4">
        <v>0.583518981933594</v>
      </c>
      <c r="D72" s="4">
        <v>0.0459827184677124</v>
      </c>
      <c r="E72" s="4">
        <v>8</v>
      </c>
      <c r="F72" s="4">
        <v>4</v>
      </c>
      <c r="G72" s="4">
        <v>2</v>
      </c>
      <c r="H72" s="4">
        <v>6</v>
      </c>
      <c r="I72" s="4">
        <v>0.8</v>
      </c>
      <c r="J72" s="4">
        <v>0.666666666666667</v>
      </c>
      <c r="K72" s="4">
        <v>0.727272727272727</v>
      </c>
      <c r="L72" s="4">
        <v>0.4</v>
      </c>
      <c r="M72" s="4">
        <v>0.4</v>
      </c>
      <c r="N72" s="4">
        <v>0.7</v>
      </c>
    </row>
    <row r="73" s="4" customFormat="1" spans="1:14">
      <c r="A73" s="17">
        <v>465</v>
      </c>
      <c r="B73" s="4">
        <v>465</v>
      </c>
      <c r="C73" s="4">
        <v>0.584376335144043</v>
      </c>
      <c r="D73" s="4">
        <v>0.0187164545059204</v>
      </c>
      <c r="E73" s="4">
        <v>9</v>
      </c>
      <c r="F73" s="4">
        <v>6</v>
      </c>
      <c r="G73" s="4">
        <v>1</v>
      </c>
      <c r="H73" s="4">
        <v>4</v>
      </c>
      <c r="I73" s="4">
        <v>0.9</v>
      </c>
      <c r="J73" s="4">
        <v>0.6</v>
      </c>
      <c r="K73" s="4">
        <v>0.72</v>
      </c>
      <c r="L73" s="4">
        <v>0.6</v>
      </c>
      <c r="M73" s="4">
        <v>0.3</v>
      </c>
      <c r="N73" s="4">
        <v>0.65</v>
      </c>
    </row>
    <row r="74" s="4" customFormat="1" spans="1:14">
      <c r="A74" s="17">
        <v>78</v>
      </c>
      <c r="B74" s="4">
        <v>78</v>
      </c>
      <c r="C74" s="4">
        <v>0.585809230804443</v>
      </c>
      <c r="D74" s="4">
        <v>0.0609422922134399</v>
      </c>
      <c r="E74" s="4">
        <v>9</v>
      </c>
      <c r="F74" s="4">
        <v>5</v>
      </c>
      <c r="G74" s="4">
        <v>1</v>
      </c>
      <c r="H74" s="4">
        <v>5</v>
      </c>
      <c r="I74" s="4">
        <v>0.9</v>
      </c>
      <c r="J74" s="4">
        <v>0.642857142857143</v>
      </c>
      <c r="K74" s="4">
        <v>0.75</v>
      </c>
      <c r="L74" s="4">
        <v>0.5</v>
      </c>
      <c r="M74" s="4">
        <v>0.4</v>
      </c>
      <c r="N74" s="4">
        <v>0.7</v>
      </c>
    </row>
    <row r="75" s="1" customFormat="1" spans="1:14">
      <c r="A75" s="7">
        <v>388</v>
      </c>
      <c r="B75" s="1">
        <v>388</v>
      </c>
      <c r="C75" s="1">
        <v>0.586038947105408</v>
      </c>
      <c r="D75" s="1">
        <v>0.0887719392776489</v>
      </c>
      <c r="E75" s="1">
        <v>9</v>
      </c>
      <c r="F75" s="1">
        <v>6</v>
      </c>
      <c r="G75" s="1">
        <v>1</v>
      </c>
      <c r="H75" s="1">
        <v>4</v>
      </c>
      <c r="I75" s="1">
        <v>0.9</v>
      </c>
      <c r="J75" s="1">
        <v>0.6</v>
      </c>
      <c r="K75" s="1">
        <v>0.72</v>
      </c>
      <c r="L75" s="1">
        <v>0.6</v>
      </c>
      <c r="M75" s="1">
        <v>0.3</v>
      </c>
      <c r="N75" s="1">
        <v>0.65</v>
      </c>
    </row>
    <row r="76" s="1" customFormat="1" spans="1:14">
      <c r="A76" s="7">
        <v>582</v>
      </c>
      <c r="B76" s="1">
        <v>582</v>
      </c>
      <c r="C76" s="1">
        <v>0.585948467254639</v>
      </c>
      <c r="D76" s="1">
        <v>0.0876878499984741</v>
      </c>
      <c r="E76" s="1">
        <v>6</v>
      </c>
      <c r="F76" s="1">
        <v>4</v>
      </c>
      <c r="G76" s="1">
        <v>4</v>
      </c>
      <c r="H76" s="1">
        <v>6</v>
      </c>
      <c r="I76" s="1">
        <v>0.6</v>
      </c>
      <c r="J76" s="1">
        <v>0.6</v>
      </c>
      <c r="K76" s="1">
        <v>0.6</v>
      </c>
      <c r="L76" s="1">
        <v>0.4</v>
      </c>
      <c r="M76" s="1">
        <v>0.2</v>
      </c>
      <c r="N76" s="1">
        <v>0.6</v>
      </c>
    </row>
    <row r="77" s="3" customFormat="1" spans="1:14">
      <c r="A77" s="9">
        <v>685</v>
      </c>
      <c r="B77" s="3">
        <v>685</v>
      </c>
      <c r="C77" s="3">
        <v>0.585927486419678</v>
      </c>
      <c r="D77" s="3">
        <v>0.0796772241592407</v>
      </c>
      <c r="E77" s="3">
        <v>8</v>
      </c>
      <c r="F77" s="3">
        <v>4</v>
      </c>
      <c r="G77" s="3">
        <v>2</v>
      </c>
      <c r="H77" s="3">
        <v>6</v>
      </c>
      <c r="I77" s="3">
        <v>0.8</v>
      </c>
      <c r="J77" s="3">
        <v>0.666666666666667</v>
      </c>
      <c r="K77" s="3">
        <v>0.727272727272727</v>
      </c>
      <c r="L77" s="3">
        <v>0.4</v>
      </c>
      <c r="M77" s="3">
        <v>0.4</v>
      </c>
      <c r="N77" s="3">
        <v>0.7</v>
      </c>
    </row>
    <row r="78" s="1" customFormat="1" spans="1:14">
      <c r="A78" s="7">
        <v>77</v>
      </c>
      <c r="B78" s="1">
        <v>77</v>
      </c>
      <c r="C78" s="1">
        <v>0.603342056274414</v>
      </c>
      <c r="D78" s="1">
        <v>0.210291981697082</v>
      </c>
      <c r="E78" s="1">
        <v>7</v>
      </c>
      <c r="F78" s="1">
        <v>6</v>
      </c>
      <c r="G78" s="1">
        <v>3</v>
      </c>
      <c r="H78" s="1">
        <v>4</v>
      </c>
      <c r="I78" s="1">
        <v>0.7</v>
      </c>
      <c r="J78" s="1">
        <v>0.538461538461539</v>
      </c>
      <c r="K78" s="1">
        <v>0.608695652173913</v>
      </c>
      <c r="L78" s="1">
        <v>0.6</v>
      </c>
      <c r="M78" s="1">
        <v>0.1</v>
      </c>
      <c r="N78" s="1">
        <v>0.55</v>
      </c>
    </row>
    <row r="79" s="1" customFormat="1" spans="1:14">
      <c r="A79" s="7">
        <v>35</v>
      </c>
      <c r="B79" s="1">
        <v>35</v>
      </c>
      <c r="C79" s="1">
        <v>0.607787728309631</v>
      </c>
      <c r="D79" s="1">
        <v>0.209023833274841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394</v>
      </c>
      <c r="B80" s="1">
        <v>394</v>
      </c>
      <c r="C80" s="1">
        <v>0.611793041229248</v>
      </c>
      <c r="D80" s="1">
        <v>0.229255795478821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175</v>
      </c>
      <c r="B81" s="1">
        <v>175</v>
      </c>
      <c r="C81" s="1">
        <v>0.614850163459778</v>
      </c>
      <c r="D81" s="1">
        <v>0.220418334007263</v>
      </c>
      <c r="E81" s="1">
        <v>8</v>
      </c>
      <c r="F81" s="1">
        <v>6</v>
      </c>
      <c r="G81" s="1">
        <v>2</v>
      </c>
      <c r="H81" s="1">
        <v>4</v>
      </c>
      <c r="I81" s="1">
        <v>0.8</v>
      </c>
      <c r="J81" s="1">
        <v>0.571428571428572</v>
      </c>
      <c r="K81" s="1">
        <v>0.666666666666667</v>
      </c>
      <c r="L81" s="1">
        <v>0.6</v>
      </c>
      <c r="M81" s="1">
        <v>0.2</v>
      </c>
      <c r="N81" s="1">
        <v>0.6</v>
      </c>
    </row>
    <row r="82" s="1" customFormat="1" spans="1:14">
      <c r="A82" s="7">
        <v>396</v>
      </c>
      <c r="B82" s="1">
        <v>396</v>
      </c>
      <c r="C82" s="1">
        <v>0.615647792816162</v>
      </c>
      <c r="D82" s="1">
        <v>0.24639880657196</v>
      </c>
      <c r="E82" s="1">
        <v>8</v>
      </c>
      <c r="F82" s="1">
        <v>3</v>
      </c>
      <c r="G82" s="1">
        <v>2</v>
      </c>
      <c r="H82" s="1">
        <v>7</v>
      </c>
      <c r="I82" s="1">
        <v>0.8</v>
      </c>
      <c r="J82" s="1">
        <v>0.727272727272727</v>
      </c>
      <c r="K82" s="1">
        <v>0.761904761904762</v>
      </c>
      <c r="L82" s="1">
        <v>0.3</v>
      </c>
      <c r="M82" s="1">
        <v>0.5</v>
      </c>
      <c r="N82" s="1">
        <v>0.75</v>
      </c>
    </row>
    <row r="83" s="1" customFormat="1" spans="1:14">
      <c r="A83" s="7">
        <v>499</v>
      </c>
      <c r="B83" s="1">
        <v>499</v>
      </c>
      <c r="C83" s="1">
        <v>0.601435661315918</v>
      </c>
      <c r="D83" s="1">
        <v>0.0984448194503784</v>
      </c>
      <c r="E83" s="1">
        <v>9</v>
      </c>
      <c r="F83" s="1">
        <v>7</v>
      </c>
      <c r="G83" s="1">
        <v>1</v>
      </c>
      <c r="H83" s="1">
        <v>3</v>
      </c>
      <c r="I83" s="1">
        <v>0.9</v>
      </c>
      <c r="J83" s="1">
        <v>0.5625</v>
      </c>
      <c r="K83" s="1">
        <v>0.692307692307692</v>
      </c>
      <c r="L83" s="1">
        <v>0.7</v>
      </c>
      <c r="M83" s="1">
        <v>0.2</v>
      </c>
      <c r="N83" s="1">
        <v>0.6</v>
      </c>
    </row>
    <row r="84" s="3" customFormat="1" spans="1:14">
      <c r="A84" s="9">
        <v>292</v>
      </c>
      <c r="B84" s="3">
        <v>292</v>
      </c>
      <c r="C84" s="3">
        <v>0.600660681724548</v>
      </c>
      <c r="D84" s="3">
        <v>0.0902086496353149</v>
      </c>
      <c r="E84" s="3">
        <v>8</v>
      </c>
      <c r="F84" s="3">
        <v>8</v>
      </c>
      <c r="G84" s="3">
        <v>2</v>
      </c>
      <c r="H84" s="3">
        <v>2</v>
      </c>
      <c r="I84" s="3">
        <v>0.8</v>
      </c>
      <c r="J84" s="3">
        <v>0.5</v>
      </c>
      <c r="K84" s="3">
        <v>0.615384615384615</v>
      </c>
      <c r="L84" s="3">
        <v>0.8</v>
      </c>
      <c r="M84" s="3">
        <v>0</v>
      </c>
      <c r="N84" s="3">
        <v>0.5</v>
      </c>
    </row>
    <row r="85" s="1" customFormat="1" spans="1:14">
      <c r="A85" s="7">
        <v>313</v>
      </c>
      <c r="B85" s="1">
        <v>313</v>
      </c>
      <c r="C85" s="1">
        <v>0.621042728424072</v>
      </c>
      <c r="D85" s="1">
        <v>0.25707471370697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1" customFormat="1" spans="1:14">
      <c r="A86" s="7">
        <v>124</v>
      </c>
      <c r="B86" s="1">
        <v>124</v>
      </c>
      <c r="C86" s="1">
        <v>0.629390001296997</v>
      </c>
      <c r="D86" s="1">
        <v>0.210688233375549</v>
      </c>
      <c r="E86" s="1">
        <v>10</v>
      </c>
      <c r="F86" s="1">
        <v>9</v>
      </c>
      <c r="G86" s="1">
        <v>0</v>
      </c>
      <c r="H86" s="1">
        <v>1</v>
      </c>
      <c r="I86" s="1">
        <v>1</v>
      </c>
      <c r="J86" s="1">
        <v>0.526315789473684</v>
      </c>
      <c r="K86" s="1">
        <v>0.689655172413793</v>
      </c>
      <c r="L86" s="1">
        <v>0.9</v>
      </c>
      <c r="M86" s="1">
        <v>0.1</v>
      </c>
      <c r="N86" s="1">
        <v>0.55</v>
      </c>
    </row>
    <row r="87" s="1" customFormat="1" spans="1:14">
      <c r="A87" s="7">
        <v>138</v>
      </c>
      <c r="B87" s="1">
        <v>138</v>
      </c>
      <c r="C87" s="1">
        <v>0.621886372566223</v>
      </c>
      <c r="D87" s="1">
        <v>0.197128534317017</v>
      </c>
      <c r="E87" s="1">
        <v>8</v>
      </c>
      <c r="F87" s="1">
        <v>7</v>
      </c>
      <c r="G87" s="1">
        <v>2</v>
      </c>
      <c r="H87" s="1">
        <v>3</v>
      </c>
      <c r="I87" s="1">
        <v>0.8</v>
      </c>
      <c r="J87" s="1">
        <v>0.533333333333333</v>
      </c>
      <c r="K87" s="1">
        <v>0.64</v>
      </c>
      <c r="L87" s="1">
        <v>0.7</v>
      </c>
      <c r="M87" s="1">
        <v>0.1</v>
      </c>
      <c r="N87" s="1">
        <v>0.55</v>
      </c>
    </row>
    <row r="88" s="1" customFormat="1" spans="1:14">
      <c r="A88" s="7">
        <v>473</v>
      </c>
      <c r="B88" s="1">
        <v>473</v>
      </c>
      <c r="C88" s="1">
        <v>0.622597098350525</v>
      </c>
      <c r="D88" s="1">
        <v>0.209457159042358</v>
      </c>
      <c r="E88" s="1">
        <v>8</v>
      </c>
      <c r="F88" s="1">
        <v>5</v>
      </c>
      <c r="G88" s="1">
        <v>2</v>
      </c>
      <c r="H88" s="1">
        <v>5</v>
      </c>
      <c r="I88" s="1">
        <v>0.8</v>
      </c>
      <c r="J88" s="1">
        <v>0.615384615384615</v>
      </c>
      <c r="K88" s="1">
        <v>0.695652173913043</v>
      </c>
      <c r="L88" s="1">
        <v>0.5</v>
      </c>
      <c r="M88" s="1">
        <v>0.3</v>
      </c>
      <c r="N88" s="1">
        <v>0.65</v>
      </c>
    </row>
    <row r="89" s="1" customFormat="1" spans="1:14">
      <c r="A89" s="7">
        <v>249</v>
      </c>
      <c r="B89" s="1">
        <v>249</v>
      </c>
      <c r="C89" s="1">
        <v>0.631833672523499</v>
      </c>
      <c r="D89" s="1">
        <v>0.211252689361572</v>
      </c>
      <c r="E89" s="1">
        <v>8</v>
      </c>
      <c r="F89" s="1">
        <v>4</v>
      </c>
      <c r="G89" s="1">
        <v>2</v>
      </c>
      <c r="H89" s="1">
        <v>6</v>
      </c>
      <c r="I89" s="1">
        <v>0.8</v>
      </c>
      <c r="J89" s="1">
        <v>0.666666666666667</v>
      </c>
      <c r="K89" s="1">
        <v>0.727272727272727</v>
      </c>
      <c r="L89" s="1">
        <v>0.4</v>
      </c>
      <c r="M89" s="1">
        <v>0.4</v>
      </c>
      <c r="N89" s="1">
        <v>0.7</v>
      </c>
    </row>
    <row r="90" s="3" customFormat="1" spans="1:14">
      <c r="A90" s="9">
        <v>584</v>
      </c>
      <c r="B90" s="3">
        <v>584</v>
      </c>
      <c r="C90" s="3">
        <v>0.62827479839325</v>
      </c>
      <c r="D90" s="3">
        <v>0.217533111572266</v>
      </c>
      <c r="E90" s="3">
        <v>10</v>
      </c>
      <c r="F90" s="3">
        <v>5</v>
      </c>
      <c r="G90" s="3">
        <v>0</v>
      </c>
      <c r="H90" s="3">
        <v>5</v>
      </c>
      <c r="I90" s="3">
        <v>1</v>
      </c>
      <c r="J90" s="3">
        <v>0.666666666666667</v>
      </c>
      <c r="K90" s="3">
        <v>0.8</v>
      </c>
      <c r="L90" s="3">
        <v>0.5</v>
      </c>
      <c r="M90" s="3">
        <v>0.5</v>
      </c>
      <c r="N90" s="3">
        <v>0.75</v>
      </c>
    </row>
    <row r="91" s="1" customFormat="1" spans="1:14">
      <c r="A91" s="7">
        <v>123</v>
      </c>
      <c r="B91" s="1">
        <v>123</v>
      </c>
      <c r="C91" s="1">
        <v>0.64593517780304</v>
      </c>
      <c r="D91" s="1">
        <v>0.242363452911377</v>
      </c>
      <c r="E91" s="1">
        <v>9</v>
      </c>
      <c r="F91" s="1">
        <v>7</v>
      </c>
      <c r="G91" s="1">
        <v>1</v>
      </c>
      <c r="H91" s="1">
        <v>3</v>
      </c>
      <c r="I91" s="1">
        <v>0.9</v>
      </c>
      <c r="J91" s="1">
        <v>0.5625</v>
      </c>
      <c r="K91" s="1">
        <v>0.692307692307692</v>
      </c>
      <c r="L91" s="1">
        <v>0.7</v>
      </c>
      <c r="M91" s="1">
        <v>0.2</v>
      </c>
      <c r="N91" s="1">
        <v>0.6</v>
      </c>
    </row>
    <row r="92" s="1" customFormat="1" spans="1:14">
      <c r="A92" s="7">
        <v>250</v>
      </c>
      <c r="B92" s="1">
        <v>250</v>
      </c>
      <c r="C92" s="1">
        <v>0.647572636604309</v>
      </c>
      <c r="D92" s="1">
        <v>0.24461555480957</v>
      </c>
      <c r="E92" s="1">
        <v>8</v>
      </c>
      <c r="F92" s="1">
        <v>5</v>
      </c>
      <c r="G92" s="1">
        <v>2</v>
      </c>
      <c r="H92" s="1">
        <v>5</v>
      </c>
      <c r="I92" s="1">
        <v>0.8</v>
      </c>
      <c r="J92" s="1">
        <v>0.615384615384615</v>
      </c>
      <c r="K92" s="1">
        <v>0.695652173913043</v>
      </c>
      <c r="L92" s="1">
        <v>0.5</v>
      </c>
      <c r="M92" s="1">
        <v>0.3</v>
      </c>
      <c r="N92" s="1">
        <v>0.65</v>
      </c>
    </row>
    <row r="93" s="1" customFormat="1" spans="1:14">
      <c r="A93" s="7">
        <v>909</v>
      </c>
      <c r="B93" s="1">
        <v>909</v>
      </c>
      <c r="C93" s="1">
        <v>0.651805877685547</v>
      </c>
      <c r="D93" s="1">
        <v>0.206578016281128</v>
      </c>
      <c r="E93" s="1">
        <v>9</v>
      </c>
      <c r="F93" s="1">
        <v>3</v>
      </c>
      <c r="G93" s="1">
        <v>1</v>
      </c>
      <c r="H93" s="1">
        <v>7</v>
      </c>
      <c r="I93" s="1">
        <v>0.9</v>
      </c>
      <c r="J93" s="1">
        <v>0.75</v>
      </c>
      <c r="K93" s="1">
        <v>0.818181818181818</v>
      </c>
      <c r="L93" s="1">
        <v>0.3</v>
      </c>
      <c r="M93" s="1">
        <v>0.6</v>
      </c>
      <c r="N93" s="1">
        <v>0.8</v>
      </c>
    </row>
    <row r="94" s="3" customFormat="1" spans="1:14">
      <c r="A94" s="9">
        <v>43</v>
      </c>
      <c r="B94" s="3">
        <v>43</v>
      </c>
      <c r="C94" s="3">
        <v>0.656714081764221</v>
      </c>
      <c r="D94" s="3">
        <v>0.224246263504028</v>
      </c>
      <c r="E94" s="3">
        <v>9</v>
      </c>
      <c r="F94" s="3">
        <v>5</v>
      </c>
      <c r="G94" s="3">
        <v>1</v>
      </c>
      <c r="H94" s="3">
        <v>5</v>
      </c>
      <c r="I94" s="3">
        <v>0.9</v>
      </c>
      <c r="J94" s="3">
        <v>0.642857142857143</v>
      </c>
      <c r="K94" s="3">
        <v>0.75</v>
      </c>
      <c r="L94" s="3">
        <v>0.5</v>
      </c>
      <c r="M94" s="3">
        <v>0.4</v>
      </c>
      <c r="N94" s="3">
        <v>0.7</v>
      </c>
    </row>
    <row r="95" s="1" customFormat="1" spans="1:14">
      <c r="A95" s="7">
        <v>451</v>
      </c>
      <c r="B95" s="1">
        <v>451</v>
      </c>
      <c r="C95" s="1">
        <v>0.665182590484619</v>
      </c>
      <c r="D95" s="1">
        <v>0.250267744064331</v>
      </c>
      <c r="E95" s="1">
        <v>9</v>
      </c>
      <c r="F95" s="1">
        <v>6</v>
      </c>
      <c r="G95" s="1">
        <v>1</v>
      </c>
      <c r="H95" s="1">
        <v>4</v>
      </c>
      <c r="I95" s="1">
        <v>0.9</v>
      </c>
      <c r="J95" s="1">
        <v>0.6</v>
      </c>
      <c r="K95" s="1">
        <v>0.72</v>
      </c>
      <c r="L95" s="1">
        <v>0.6</v>
      </c>
      <c r="M95" s="1">
        <v>0.3</v>
      </c>
      <c r="N95" s="1">
        <v>0.65</v>
      </c>
    </row>
    <row r="96" s="1" customFormat="1" spans="1:14">
      <c r="A96" s="7">
        <v>798</v>
      </c>
      <c r="B96" s="1">
        <v>798</v>
      </c>
      <c r="C96" s="1">
        <v>0.678243517875671</v>
      </c>
      <c r="D96" s="1">
        <v>0.237145304679871</v>
      </c>
      <c r="E96" s="1">
        <v>7</v>
      </c>
      <c r="F96" s="1">
        <v>5</v>
      </c>
      <c r="G96" s="1">
        <v>3</v>
      </c>
      <c r="H96" s="1">
        <v>5</v>
      </c>
      <c r="I96" s="1">
        <v>0.7</v>
      </c>
      <c r="J96" s="1">
        <v>0.583333333333333</v>
      </c>
      <c r="K96" s="1">
        <v>0.636363636363636</v>
      </c>
      <c r="L96" s="1">
        <v>0.5</v>
      </c>
      <c r="M96" s="1">
        <v>0.2</v>
      </c>
      <c r="N96" s="1">
        <v>0.6</v>
      </c>
    </row>
    <row r="97" s="3" customFormat="1" spans="1:14">
      <c r="A97" s="9">
        <v>554</v>
      </c>
      <c r="B97" s="3">
        <v>554</v>
      </c>
      <c r="C97" s="3">
        <v>0.660832762718201</v>
      </c>
      <c r="D97" s="3">
        <v>0.225080013275147</v>
      </c>
      <c r="E97" s="3">
        <v>6</v>
      </c>
      <c r="F97" s="3">
        <v>7</v>
      </c>
      <c r="G97" s="3">
        <v>4</v>
      </c>
      <c r="H97" s="3">
        <v>3</v>
      </c>
      <c r="I97" s="3">
        <v>0.6</v>
      </c>
      <c r="J97" s="3">
        <v>0.461538461538462</v>
      </c>
      <c r="K97" s="3">
        <v>0.521739130434783</v>
      </c>
      <c r="L97" s="3">
        <v>0.7</v>
      </c>
      <c r="M97" s="3">
        <v>-0.1</v>
      </c>
      <c r="N97" s="3">
        <v>0.45</v>
      </c>
    </row>
    <row r="98" s="1" customFormat="1" spans="1:14">
      <c r="A98" s="7">
        <v>931</v>
      </c>
      <c r="B98" s="1">
        <v>931</v>
      </c>
      <c r="C98" s="1">
        <v>0.681087970733643</v>
      </c>
      <c r="D98" s="1">
        <v>0.24998950958252</v>
      </c>
      <c r="E98" s="1">
        <v>8</v>
      </c>
      <c r="F98" s="1">
        <v>5</v>
      </c>
      <c r="G98" s="1">
        <v>2</v>
      </c>
      <c r="H98" s="1">
        <v>5</v>
      </c>
      <c r="I98" s="1">
        <v>0.8</v>
      </c>
      <c r="J98" s="1">
        <v>0.615384615384615</v>
      </c>
      <c r="K98" s="1">
        <v>0.695652173913043</v>
      </c>
      <c r="L98" s="1">
        <v>0.5</v>
      </c>
      <c r="M98" s="1">
        <v>0.3</v>
      </c>
      <c r="N98" s="1">
        <v>0.65</v>
      </c>
    </row>
    <row r="99" s="1" customFormat="1" spans="1:14">
      <c r="A99" s="7">
        <v>340</v>
      </c>
      <c r="B99" s="1">
        <v>340</v>
      </c>
      <c r="C99" s="1">
        <v>0.69361400604248</v>
      </c>
      <c r="D99" s="1">
        <v>0.279063940048218</v>
      </c>
      <c r="E99" s="1">
        <v>9</v>
      </c>
      <c r="F99" s="1">
        <v>5</v>
      </c>
      <c r="G99" s="1">
        <v>1</v>
      </c>
      <c r="H99" s="1">
        <v>5</v>
      </c>
      <c r="I99" s="1">
        <v>0.9</v>
      </c>
      <c r="J99" s="1">
        <v>0.642857142857143</v>
      </c>
      <c r="K99" s="1">
        <v>0.75</v>
      </c>
      <c r="L99" s="1">
        <v>0.5</v>
      </c>
      <c r="M99" s="1">
        <v>0.4</v>
      </c>
      <c r="N99" s="1">
        <v>0.7</v>
      </c>
    </row>
    <row r="100" s="1" customFormat="1" spans="3:13">
      <c r="C100" s="1">
        <f>AVERAGE(C2:C99)</f>
        <v>0.546710493613263</v>
      </c>
      <c r="D100" s="1">
        <f>AVERAGE(D2:D99)</f>
        <v>0.0884818459043697</v>
      </c>
      <c r="L100" s="1">
        <f>AVERAGE(L2:L99)</f>
        <v>0.492857142857143</v>
      </c>
      <c r="M100" s="1">
        <f>AVERAGE(M2:M99)</f>
        <v>0.345918367346939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21" customFormat="1" spans="3:9">
      <c r="C104" s="21" t="s">
        <v>15</v>
      </c>
      <c r="D104" s="21">
        <f>COUNTIF(C2:C99,"&lt;0.42")-COUNTIF(C2:C99,"&lt;0.4")</f>
        <v>2</v>
      </c>
      <c r="E104" s="21">
        <v>2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3</v>
      </c>
      <c r="E105" s="1">
        <v>3</v>
      </c>
      <c r="F105" s="11">
        <v>0.04</v>
      </c>
      <c r="G105" s="1">
        <v>-80</v>
      </c>
      <c r="H105" s="1">
        <v>1920</v>
      </c>
      <c r="I105" s="1">
        <v>96</v>
      </c>
    </row>
    <row r="106" s="4" customFormat="1" spans="3:9">
      <c r="C106" s="4" t="s">
        <v>17</v>
      </c>
      <c r="D106" s="4">
        <f>COUNTIF(C2:C99,"&lt;0.46")-COUNTIF(C2:C99,"&lt;0.44")</f>
        <v>4</v>
      </c>
      <c r="E106" s="4">
        <v>4</v>
      </c>
      <c r="F106" s="11">
        <v>0.1</v>
      </c>
      <c r="G106" s="1">
        <v>-200</v>
      </c>
      <c r="H106" s="1">
        <v>1800</v>
      </c>
      <c r="I106" s="1">
        <v>90</v>
      </c>
    </row>
    <row r="107" s="4" customFormat="1" spans="3:9">
      <c r="C107" s="4" t="s">
        <v>18</v>
      </c>
      <c r="D107" s="4">
        <f>COUNTIF(C2:C99,"&lt;0.48")-COUNTIF(C2:C99,"&lt;0.46")</f>
        <v>6</v>
      </c>
      <c r="E107" s="4">
        <v>6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7</v>
      </c>
      <c r="E108" s="1">
        <v>7</v>
      </c>
    </row>
    <row r="109" s="1" customFormat="1" spans="3:5">
      <c r="C109" s="1" t="s">
        <v>20</v>
      </c>
      <c r="D109" s="1">
        <f>COUNTIF(C2:C99,"&lt;0.52")-COUNTIF(C2:C99,"&lt;0.5")</f>
        <v>8</v>
      </c>
      <c r="E109" s="1">
        <v>9</v>
      </c>
    </row>
    <row r="110" s="4" customFormat="1" spans="3:5">
      <c r="C110" s="4" t="s">
        <v>21</v>
      </c>
      <c r="D110" s="4">
        <f>COUNTIF(C2:C99,"&lt;0.54")-COUNTIF(C2:C99,"&lt;0.52")</f>
        <v>12</v>
      </c>
      <c r="E110" s="1">
        <v>12</v>
      </c>
    </row>
    <row r="111" s="5" customFormat="1" spans="3:5">
      <c r="C111" s="5" t="s">
        <v>22</v>
      </c>
      <c r="D111" s="5">
        <f>COUNTIF(C2:C99,"&lt;0.56")-COUNTIF(C2:C99,"&lt;0.54")</f>
        <v>14</v>
      </c>
      <c r="E111" s="5">
        <v>14</v>
      </c>
    </row>
    <row r="112" s="1" customFormat="1" spans="3:5">
      <c r="C112" s="1" t="s">
        <v>23</v>
      </c>
      <c r="D112" s="1">
        <f>COUNTIF(C2:C99,"&lt;0.58")-COUNTIF(C2:C99,"&lt;0.56")</f>
        <v>12</v>
      </c>
      <c r="E112" s="1">
        <v>12</v>
      </c>
    </row>
    <row r="113" s="1" customFormat="1" spans="3:5">
      <c r="C113" s="1" t="s">
        <v>24</v>
      </c>
      <c r="D113" s="1">
        <f>COUNTIF(C2:C99,"&lt;0.6")-COUNTIF(C2:C99,"&lt;0.58")</f>
        <v>8</v>
      </c>
      <c r="E113" s="1">
        <v>9</v>
      </c>
    </row>
    <row r="114" s="1" customFormat="1" spans="3:5">
      <c r="C114" s="1" t="s">
        <v>25</v>
      </c>
      <c r="D114" s="1">
        <f>COUNTIF(C2:C99,"&lt;0.62")-COUNTIF(C2:C99,"&lt;0.6")</f>
        <v>7</v>
      </c>
      <c r="E114" s="1">
        <v>7</v>
      </c>
    </row>
    <row r="115" s="4" customFormat="1" spans="3:5">
      <c r="C115" s="4" t="s">
        <v>26</v>
      </c>
      <c r="D115" s="4">
        <f>COUNTIF(C2:C99,"&lt;0.64")-COUNTIF(C2:C99,"&lt;0.62")</f>
        <v>6</v>
      </c>
      <c r="E115" s="4">
        <v>6</v>
      </c>
    </row>
    <row r="116" s="1" customFormat="1" spans="3:5">
      <c r="C116" s="1" t="s">
        <v>27</v>
      </c>
      <c r="D116" s="1">
        <f>COUNTIF(C2:C99,"&lt;0.66")-COUNTIF(C2:C99,"&lt;0.64")</f>
        <v>4</v>
      </c>
      <c r="E116" s="1">
        <v>4</v>
      </c>
    </row>
    <row r="117" s="1" customFormat="1" spans="3:5">
      <c r="C117" s="1" t="s">
        <v>28</v>
      </c>
      <c r="D117" s="1">
        <f>COUNTIF(C2:C99,"&lt;0.68")-COUNTIF(C2:C99,"&lt;0.66")</f>
        <v>3</v>
      </c>
      <c r="E117" s="1">
        <v>3</v>
      </c>
    </row>
    <row r="118" s="21" customFormat="1" spans="3:5">
      <c r="C118" s="21" t="s">
        <v>29</v>
      </c>
      <c r="D118" s="21">
        <f>COUNTIF(C2:C99,"&lt;0.7")-COUNTIF(C2:C99,"&lt;0.68")</f>
        <v>2</v>
      </c>
      <c r="E118" s="21">
        <v>2</v>
      </c>
    </row>
    <row r="119" s="4" customFormat="1" spans="3:4">
      <c r="C119" s="4" t="s">
        <v>30</v>
      </c>
      <c r="D119" s="4">
        <f>COUNTIF(C2:C99,"&lt;0.72")-COUNTIF(C2:C99,"&lt;0.7")</f>
        <v>0</v>
      </c>
    </row>
    <row r="120" s="1" customFormat="1" spans="3:4">
      <c r="C120" s="1" t="s">
        <v>31</v>
      </c>
      <c r="D120" s="1">
        <f>COUNTIF(C2:C99,"&lt;0.74")-COUNTIF(C2:C99,"&lt;0.72")</f>
        <v>0</v>
      </c>
    </row>
    <row r="121" s="1" customFormat="1" spans="3:4">
      <c r="C121" s="1" t="s">
        <v>32</v>
      </c>
      <c r="D121" s="1">
        <f>COUNTIF(C2:C99,"&lt;0.76")-COUNTIF(C2:C99,"&lt;0.74")</f>
        <v>0</v>
      </c>
    </row>
    <row r="122" s="4" customFormat="1" spans="3:4">
      <c r="C122" s="4" t="s">
        <v>33</v>
      </c>
      <c r="D122" s="4">
        <f>COUNTIF(C2:C99,"&lt;0.78")-COUNTIF(C2:C99,"&lt;0.76")</f>
        <v>0</v>
      </c>
    </row>
    <row r="123" s="4" customFormat="1" spans="3:4">
      <c r="C123" s="4" t="s">
        <v>34</v>
      </c>
      <c r="D123" s="4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4">
      <c r="C126" s="1" t="s">
        <v>37</v>
      </c>
      <c r="D126" s="1">
        <f>COUNTIF(C2:C99,"&lt;0.86")-COUNTIF(C2:C99,"&lt;0.84")</f>
        <v>0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8">
      <c r="C129" s="1" t="s">
        <v>40</v>
      </c>
      <c r="D129" s="1">
        <f>COUNTIF(C2:C99,"&lt;0.92")-COUNTIF(C2:C99,"&lt;0.9")</f>
        <v>0</v>
      </c>
      <c r="G129" s="4">
        <v>0.545</v>
      </c>
      <c r="H129" s="4">
        <v>0.087</v>
      </c>
    </row>
    <row r="130" s="1" customFormat="1" spans="3:8">
      <c r="C130" s="1" t="s">
        <v>41</v>
      </c>
      <c r="D130" s="1">
        <f>COUNTIF(C2:C99,"&lt;0.94")-COUNTIF(C2:C99,"&lt;0.92")</f>
        <v>0</v>
      </c>
      <c r="G130" s="4">
        <v>0.623</v>
      </c>
      <c r="H130" s="4">
        <v>0.11</v>
      </c>
    </row>
    <row r="131" s="1" customFormat="1" spans="3:8">
      <c r="C131" s="1" t="s">
        <v>42</v>
      </c>
      <c r="D131" s="1">
        <f>COUNTIF(C2:C99,"&lt;0.96")-COUNTIF(C2:C99,"&lt;0.94")</f>
        <v>0</v>
      </c>
      <c r="G131" s="4">
        <v>0.729</v>
      </c>
      <c r="H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9" workbookViewId="0">
      <selection activeCell="A23" sqref="$A23:$XFD23"/>
    </sheetView>
  </sheetViews>
  <sheetFormatPr defaultColWidth="9" defaultRowHeight="13.5"/>
  <cols>
    <col min="3" max="4" width="20.63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761</v>
      </c>
      <c r="B4" s="1">
        <v>761</v>
      </c>
      <c r="C4" s="1">
        <v>0.428648948669434</v>
      </c>
      <c r="D4" s="1">
        <v>0.0264314413070679</v>
      </c>
      <c r="E4" s="1">
        <v>9</v>
      </c>
      <c r="F4" s="1">
        <v>4</v>
      </c>
      <c r="G4" s="1">
        <v>1</v>
      </c>
      <c r="H4" s="1">
        <v>6</v>
      </c>
      <c r="I4" s="1">
        <v>0.9</v>
      </c>
      <c r="J4" s="1">
        <v>0.692307692307692</v>
      </c>
      <c r="K4" s="1">
        <v>0.782608695652174</v>
      </c>
      <c r="L4" s="1">
        <v>0.4</v>
      </c>
      <c r="M4" s="1">
        <v>0.5</v>
      </c>
      <c r="N4" s="1">
        <v>0.75</v>
      </c>
    </row>
    <row r="5" s="1" customFormat="1" spans="1:14">
      <c r="A5" s="7">
        <v>839</v>
      </c>
      <c r="B5" s="1">
        <v>839</v>
      </c>
      <c r="C5" s="1">
        <v>0.436495542526245</v>
      </c>
      <c r="D5" s="1">
        <v>0.029923677444458</v>
      </c>
      <c r="E5" s="1">
        <v>8</v>
      </c>
      <c r="F5" s="1">
        <v>5</v>
      </c>
      <c r="G5" s="1">
        <v>2</v>
      </c>
      <c r="H5" s="1">
        <v>5</v>
      </c>
      <c r="I5" s="1">
        <v>0.8</v>
      </c>
      <c r="J5" s="1">
        <v>0.615384615384615</v>
      </c>
      <c r="K5" s="1">
        <v>0.695652173913043</v>
      </c>
      <c r="L5" s="1">
        <v>0.5</v>
      </c>
      <c r="M5" s="1">
        <v>0.3</v>
      </c>
      <c r="N5" s="1">
        <v>0.65</v>
      </c>
    </row>
    <row r="6" s="3" customFormat="1" spans="1:14">
      <c r="A6" s="9">
        <v>512</v>
      </c>
      <c r="B6" s="3">
        <v>512</v>
      </c>
      <c r="C6" s="3">
        <v>0.437896847724915</v>
      </c>
      <c r="D6" s="3">
        <v>0.0276720523834229</v>
      </c>
      <c r="E6" s="3">
        <v>8</v>
      </c>
      <c r="F6" s="3">
        <v>2</v>
      </c>
      <c r="G6" s="3">
        <v>2</v>
      </c>
      <c r="H6" s="3">
        <v>8</v>
      </c>
      <c r="I6" s="3">
        <v>0.8</v>
      </c>
      <c r="J6" s="3">
        <v>0.8</v>
      </c>
      <c r="K6" s="3">
        <v>0.8</v>
      </c>
      <c r="L6" s="3">
        <v>0.2</v>
      </c>
      <c r="M6" s="3">
        <v>0.6</v>
      </c>
      <c r="N6" s="3">
        <v>0.8</v>
      </c>
    </row>
    <row r="7" s="1" customFormat="1" spans="1:14">
      <c r="A7" s="7">
        <v>479</v>
      </c>
      <c r="B7" s="1">
        <v>479</v>
      </c>
      <c r="C7" s="1">
        <v>0.444071769714356</v>
      </c>
      <c r="D7" s="1">
        <v>0.0382510423660278</v>
      </c>
      <c r="E7" s="1">
        <v>6</v>
      </c>
      <c r="F7" s="1">
        <v>5</v>
      </c>
      <c r="G7" s="1">
        <v>4</v>
      </c>
      <c r="H7" s="1">
        <v>5</v>
      </c>
      <c r="I7" s="1">
        <v>0.6</v>
      </c>
      <c r="J7" s="1">
        <v>0.545454545454545</v>
      </c>
      <c r="K7" s="1">
        <v>0.571428571428571</v>
      </c>
      <c r="L7" s="1">
        <v>0.5</v>
      </c>
      <c r="M7" s="1">
        <v>0.1</v>
      </c>
      <c r="N7" s="1">
        <v>0.55</v>
      </c>
    </row>
    <row r="8" s="1" customFormat="1" spans="1:14">
      <c r="A8" s="7">
        <v>176</v>
      </c>
      <c r="B8" s="1">
        <v>176</v>
      </c>
      <c r="C8" s="1">
        <v>0.453297138214111</v>
      </c>
      <c r="D8" s="1">
        <v>0.034318208694458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890</v>
      </c>
      <c r="B9" s="1">
        <v>890</v>
      </c>
      <c r="C9" s="1">
        <v>0.454921722412109</v>
      </c>
      <c r="D9" s="1">
        <v>0.00711512565612793</v>
      </c>
      <c r="E9" s="1">
        <v>8</v>
      </c>
      <c r="F9" s="1">
        <v>5</v>
      </c>
      <c r="G9" s="1">
        <v>2</v>
      </c>
      <c r="H9" s="1">
        <v>5</v>
      </c>
      <c r="I9" s="1">
        <v>0.8</v>
      </c>
      <c r="J9" s="1">
        <v>0.615384615384615</v>
      </c>
      <c r="K9" s="1">
        <v>0.695652173913043</v>
      </c>
      <c r="L9" s="1">
        <v>0.5</v>
      </c>
      <c r="M9" s="1">
        <v>0.3</v>
      </c>
      <c r="N9" s="1">
        <v>0.65</v>
      </c>
    </row>
    <row r="10" s="3" customFormat="1" spans="1:14">
      <c r="A10" s="9">
        <v>556</v>
      </c>
      <c r="B10" s="3">
        <v>556</v>
      </c>
      <c r="C10" s="3">
        <v>0.457978129386902</v>
      </c>
      <c r="D10" s="3">
        <v>0.0161296129226685</v>
      </c>
      <c r="E10" s="3">
        <v>10</v>
      </c>
      <c r="F10" s="3">
        <v>8</v>
      </c>
      <c r="G10" s="3">
        <v>0</v>
      </c>
      <c r="H10" s="3">
        <v>2</v>
      </c>
      <c r="I10" s="3">
        <v>1</v>
      </c>
      <c r="J10" s="3">
        <v>0.555555555555556</v>
      </c>
      <c r="K10" s="3">
        <v>0.714285714285714</v>
      </c>
      <c r="L10" s="3">
        <v>0.8</v>
      </c>
      <c r="M10" s="3">
        <v>0.2</v>
      </c>
      <c r="N10" s="3">
        <v>0.6</v>
      </c>
    </row>
    <row r="11" s="1" customFormat="1" spans="1:14">
      <c r="A11" s="7">
        <v>227</v>
      </c>
      <c r="B11" s="1">
        <v>227</v>
      </c>
      <c r="C11" s="1">
        <v>0.474483132362366</v>
      </c>
      <c r="D11" s="1">
        <v>0.0722849369049072</v>
      </c>
      <c r="E11" s="1">
        <v>8</v>
      </c>
      <c r="F11" s="1">
        <v>6</v>
      </c>
      <c r="G11" s="1">
        <v>2</v>
      </c>
      <c r="H11" s="1">
        <v>4</v>
      </c>
      <c r="I11" s="1">
        <v>0.8</v>
      </c>
      <c r="J11" s="1">
        <v>0.571428571428572</v>
      </c>
      <c r="K11" s="1">
        <v>0.666666666666667</v>
      </c>
      <c r="L11" s="1">
        <v>0.6</v>
      </c>
      <c r="M11" s="1">
        <v>0.2</v>
      </c>
      <c r="N11" s="1">
        <v>0.6</v>
      </c>
    </row>
    <row r="12" s="1" customFormat="1" spans="1:14">
      <c r="A12" s="7">
        <v>83</v>
      </c>
      <c r="B12" s="1">
        <v>83</v>
      </c>
      <c r="C12" s="1">
        <v>0.475554227828979</v>
      </c>
      <c r="D12" s="1">
        <v>0.00178062915802002</v>
      </c>
      <c r="E12" s="1">
        <v>10</v>
      </c>
      <c r="F12" s="1">
        <v>3</v>
      </c>
      <c r="G12" s="1">
        <v>0</v>
      </c>
      <c r="H12" s="1">
        <v>7</v>
      </c>
      <c r="I12" s="1">
        <v>1</v>
      </c>
      <c r="J12" s="1">
        <v>0.769230769230769</v>
      </c>
      <c r="K12" s="1">
        <v>0.869565217391304</v>
      </c>
      <c r="L12" s="1">
        <v>0.3</v>
      </c>
      <c r="M12" s="1">
        <v>0.7</v>
      </c>
      <c r="N12" s="1">
        <v>0.85</v>
      </c>
    </row>
    <row r="13" s="1" customFormat="1" spans="1:14">
      <c r="A13" s="7">
        <v>204</v>
      </c>
      <c r="B13" s="1">
        <v>204</v>
      </c>
      <c r="C13" s="1">
        <v>0.475684762001038</v>
      </c>
      <c r="D13" s="1">
        <v>0.015682578086853</v>
      </c>
      <c r="E13" s="1">
        <v>10</v>
      </c>
      <c r="F13" s="1">
        <v>6</v>
      </c>
      <c r="G13" s="1">
        <v>0</v>
      </c>
      <c r="H13" s="1">
        <v>4</v>
      </c>
      <c r="I13" s="1">
        <v>1</v>
      </c>
      <c r="J13" s="1">
        <v>0.625</v>
      </c>
      <c r="K13" s="1">
        <v>0.769230769230769</v>
      </c>
      <c r="L13" s="1">
        <v>0.6</v>
      </c>
      <c r="M13" s="1">
        <v>0.4</v>
      </c>
      <c r="N13" s="1">
        <v>0.7</v>
      </c>
    </row>
    <row r="14" s="1" customFormat="1" spans="1:14">
      <c r="A14" s="7">
        <v>976</v>
      </c>
      <c r="B14" s="1">
        <v>976</v>
      </c>
      <c r="C14" s="1">
        <v>0.477346539497375</v>
      </c>
      <c r="D14" s="1">
        <v>0.0637125968933105</v>
      </c>
      <c r="E14" s="1">
        <v>10</v>
      </c>
      <c r="F14" s="1">
        <v>5</v>
      </c>
      <c r="G14" s="1">
        <v>0</v>
      </c>
      <c r="H14" s="1">
        <v>5</v>
      </c>
      <c r="I14" s="1">
        <v>1</v>
      </c>
      <c r="J14" s="1">
        <v>0.666666666666667</v>
      </c>
      <c r="K14" s="1">
        <v>0.8</v>
      </c>
      <c r="L14" s="1">
        <v>0.5</v>
      </c>
      <c r="M14" s="1">
        <v>0.5</v>
      </c>
      <c r="N14" s="1">
        <v>0.75</v>
      </c>
    </row>
    <row r="15" s="1" customFormat="1" spans="1:14">
      <c r="A15" s="7">
        <v>153</v>
      </c>
      <c r="B15" s="1">
        <v>153</v>
      </c>
      <c r="C15" s="1">
        <v>0.4783034324646</v>
      </c>
      <c r="D15" s="1">
        <v>0.0223274230957031</v>
      </c>
      <c r="E15" s="1">
        <v>10</v>
      </c>
      <c r="F15" s="1">
        <v>4</v>
      </c>
      <c r="G15" s="1">
        <v>0</v>
      </c>
      <c r="H15" s="1">
        <v>6</v>
      </c>
      <c r="I15" s="1">
        <v>1</v>
      </c>
      <c r="J15" s="1">
        <v>0.714285714285714</v>
      </c>
      <c r="K15" s="1">
        <v>0.833333333333333</v>
      </c>
      <c r="L15" s="1">
        <v>0.4</v>
      </c>
      <c r="M15" s="1">
        <v>0.6</v>
      </c>
      <c r="N15" s="1">
        <v>0.8</v>
      </c>
    </row>
    <row r="16" s="3" customFormat="1" spans="1:14">
      <c r="A16" s="9">
        <v>566</v>
      </c>
      <c r="B16" s="3">
        <v>566</v>
      </c>
      <c r="C16" s="3">
        <v>0.479554414749146</v>
      </c>
      <c r="D16" s="3">
        <v>0.09343421459198</v>
      </c>
      <c r="E16" s="3">
        <v>8</v>
      </c>
      <c r="F16" s="3">
        <v>8</v>
      </c>
      <c r="G16" s="3">
        <v>2</v>
      </c>
      <c r="H16" s="3">
        <v>2</v>
      </c>
      <c r="I16" s="3">
        <v>0.8</v>
      </c>
      <c r="J16" s="3">
        <v>0.5</v>
      </c>
      <c r="K16" s="3">
        <v>0.615384615384615</v>
      </c>
      <c r="L16" s="3">
        <v>0.8</v>
      </c>
      <c r="M16" s="3">
        <v>0</v>
      </c>
      <c r="N16" s="3">
        <v>0.5</v>
      </c>
    </row>
    <row r="17" s="1" customFormat="1" spans="1:14">
      <c r="A17" s="7">
        <v>587</v>
      </c>
      <c r="B17" s="1">
        <v>587</v>
      </c>
      <c r="C17" s="1">
        <v>0.48110568523407</v>
      </c>
      <c r="D17" s="1">
        <v>0.0662893056869507</v>
      </c>
      <c r="E17" s="1">
        <v>7</v>
      </c>
      <c r="F17" s="1">
        <v>4</v>
      </c>
      <c r="G17" s="1">
        <v>3</v>
      </c>
      <c r="H17" s="1">
        <v>6</v>
      </c>
      <c r="I17" s="1">
        <v>0.7</v>
      </c>
      <c r="J17" s="1">
        <v>0.636363636363636</v>
      </c>
      <c r="K17" s="1">
        <v>0.666666666666667</v>
      </c>
      <c r="L17" s="1">
        <v>0.4</v>
      </c>
      <c r="M17" s="1">
        <v>0.3</v>
      </c>
      <c r="N17" s="1">
        <v>0.65</v>
      </c>
    </row>
    <row r="18" s="4" customFormat="1" spans="1:14">
      <c r="A18" s="17">
        <v>336</v>
      </c>
      <c r="B18" s="4">
        <v>336</v>
      </c>
      <c r="C18" s="4">
        <v>0.496845841407776</v>
      </c>
      <c r="D18" s="4">
        <v>0.0160514116287231</v>
      </c>
      <c r="E18" s="4">
        <v>8</v>
      </c>
      <c r="F18" s="4">
        <v>4</v>
      </c>
      <c r="G18" s="4">
        <v>2</v>
      </c>
      <c r="H18" s="4">
        <v>6</v>
      </c>
      <c r="I18" s="4">
        <v>0.8</v>
      </c>
      <c r="J18" s="4">
        <v>0.666666666666667</v>
      </c>
      <c r="K18" s="4">
        <v>0.727272727272727</v>
      </c>
      <c r="L18" s="4">
        <v>0.4</v>
      </c>
      <c r="M18" s="4">
        <v>0.4</v>
      </c>
      <c r="N18" s="4">
        <v>0.7</v>
      </c>
    </row>
    <row r="19" s="4" customFormat="1" spans="1:14">
      <c r="A19" s="17">
        <v>834</v>
      </c>
      <c r="B19" s="4">
        <v>834</v>
      </c>
      <c r="C19" s="4">
        <v>0.496924161911011</v>
      </c>
      <c r="D19" s="4">
        <v>0.00448846817016602</v>
      </c>
      <c r="E19" s="4">
        <v>10</v>
      </c>
      <c r="F19" s="4">
        <v>7</v>
      </c>
      <c r="G19" s="4">
        <v>0</v>
      </c>
      <c r="H19" s="4">
        <v>3</v>
      </c>
      <c r="I19" s="4">
        <v>1</v>
      </c>
      <c r="J19" s="4">
        <v>0.588235294117647</v>
      </c>
      <c r="K19" s="4">
        <v>0.740740740740741</v>
      </c>
      <c r="L19" s="4">
        <v>0.7</v>
      </c>
      <c r="M19" s="4">
        <v>0.3</v>
      </c>
      <c r="N19" s="4">
        <v>0.65</v>
      </c>
    </row>
    <row r="20" s="4" customFormat="1" spans="1:14">
      <c r="A20" s="17">
        <v>941</v>
      </c>
      <c r="B20" s="4">
        <v>941</v>
      </c>
      <c r="C20" s="4">
        <v>0.497034788131714</v>
      </c>
      <c r="D20" s="4">
        <v>0.00221812725067139</v>
      </c>
      <c r="E20" s="4">
        <v>9</v>
      </c>
      <c r="F20" s="4">
        <v>5</v>
      </c>
      <c r="G20" s="4">
        <v>1</v>
      </c>
      <c r="H20" s="4">
        <v>5</v>
      </c>
      <c r="I20" s="4">
        <v>0.9</v>
      </c>
      <c r="J20" s="4">
        <v>0.642857142857143</v>
      </c>
      <c r="K20" s="4">
        <v>0.75</v>
      </c>
      <c r="L20" s="4">
        <v>0.5</v>
      </c>
      <c r="M20" s="4">
        <v>0.4</v>
      </c>
      <c r="N20" s="4">
        <v>0.7</v>
      </c>
    </row>
    <row r="21" s="1" customFormat="1" spans="1:14">
      <c r="A21" s="7">
        <v>625</v>
      </c>
      <c r="B21" s="1">
        <v>625</v>
      </c>
      <c r="C21" s="1">
        <v>0.489213943481445</v>
      </c>
      <c r="D21" s="1">
        <v>0.0546928644180298</v>
      </c>
      <c r="E21" s="1">
        <v>10</v>
      </c>
      <c r="F21" s="1">
        <v>3</v>
      </c>
      <c r="G21" s="1">
        <v>0</v>
      </c>
      <c r="H21" s="1">
        <v>7</v>
      </c>
      <c r="I21" s="1">
        <v>1</v>
      </c>
      <c r="J21" s="1">
        <v>0.769230769230769</v>
      </c>
      <c r="K21" s="1">
        <v>0.869565217391304</v>
      </c>
      <c r="L21" s="1">
        <v>0.3</v>
      </c>
      <c r="M21" s="1">
        <v>0.7</v>
      </c>
      <c r="N21" s="1">
        <v>0.85</v>
      </c>
    </row>
    <row r="22" s="1" customFormat="1" spans="1:14">
      <c r="A22" s="7">
        <v>102</v>
      </c>
      <c r="B22" s="1">
        <v>102</v>
      </c>
      <c r="C22" s="1">
        <v>0.481022000312805</v>
      </c>
      <c r="D22" s="1">
        <v>0.0691198110580444</v>
      </c>
      <c r="E22" s="1">
        <v>10</v>
      </c>
      <c r="F22" s="1">
        <v>3</v>
      </c>
      <c r="G22" s="1">
        <v>0</v>
      </c>
      <c r="H22" s="1">
        <v>7</v>
      </c>
      <c r="I22" s="1">
        <v>1</v>
      </c>
      <c r="J22" s="1">
        <v>0.769230769230769</v>
      </c>
      <c r="K22" s="1">
        <v>0.869565217391304</v>
      </c>
      <c r="L22" s="1">
        <v>0.3</v>
      </c>
      <c r="M22" s="1">
        <v>0.7</v>
      </c>
      <c r="N22" s="1">
        <v>0.85</v>
      </c>
    </row>
    <row r="23" s="3" customFormat="1" spans="1:14">
      <c r="A23" s="9">
        <v>560</v>
      </c>
      <c r="B23" s="3">
        <v>560</v>
      </c>
      <c r="C23" s="3">
        <v>0.480135202407837</v>
      </c>
      <c r="D23" s="3">
        <v>0.0856159925460815</v>
      </c>
      <c r="E23" s="3">
        <v>8</v>
      </c>
      <c r="F23" s="3">
        <v>7</v>
      </c>
      <c r="G23" s="3">
        <v>2</v>
      </c>
      <c r="H23" s="3">
        <v>3</v>
      </c>
      <c r="I23" s="3">
        <v>0.8</v>
      </c>
      <c r="J23" s="3">
        <v>0.533333333333333</v>
      </c>
      <c r="K23" s="3">
        <v>0.64</v>
      </c>
      <c r="L23" s="3">
        <v>0.7</v>
      </c>
      <c r="M23" s="3">
        <v>0.1</v>
      </c>
      <c r="N23" s="3">
        <v>0.55</v>
      </c>
    </row>
    <row r="24" s="4" customFormat="1" spans="1:14">
      <c r="A24" s="17">
        <v>244</v>
      </c>
      <c r="B24" s="4">
        <v>244</v>
      </c>
      <c r="C24" s="4">
        <v>0.501588344573975</v>
      </c>
      <c r="D24" s="4">
        <v>0.00883686542510986</v>
      </c>
      <c r="E24" s="4">
        <v>9</v>
      </c>
      <c r="F24" s="4">
        <v>4</v>
      </c>
      <c r="G24" s="4">
        <v>1</v>
      </c>
      <c r="H24" s="4">
        <v>6</v>
      </c>
      <c r="I24" s="4">
        <v>0.9</v>
      </c>
      <c r="J24" s="4">
        <v>0.692307692307692</v>
      </c>
      <c r="K24" s="4">
        <v>0.782608695652174</v>
      </c>
      <c r="L24" s="4">
        <v>0.4</v>
      </c>
      <c r="M24" s="4">
        <v>0.5</v>
      </c>
      <c r="N24" s="4">
        <v>0.75</v>
      </c>
    </row>
    <row r="25" s="4" customFormat="1" spans="1:14">
      <c r="A25" s="17">
        <v>174</v>
      </c>
      <c r="B25" s="4">
        <v>174</v>
      </c>
      <c r="C25" s="4">
        <v>0.502783298492432</v>
      </c>
      <c r="D25" s="4">
        <v>0.0456451177597046</v>
      </c>
      <c r="E25" s="4">
        <v>6</v>
      </c>
      <c r="F25" s="4">
        <v>5</v>
      </c>
      <c r="G25" s="4">
        <v>4</v>
      </c>
      <c r="H25" s="4">
        <v>5</v>
      </c>
      <c r="I25" s="4">
        <v>0.6</v>
      </c>
      <c r="J25" s="4">
        <v>0.545454545454545</v>
      </c>
      <c r="K25" s="4">
        <v>0.571428571428571</v>
      </c>
      <c r="L25" s="4">
        <v>0.5</v>
      </c>
      <c r="M25" s="4">
        <v>0.1</v>
      </c>
      <c r="N25" s="4">
        <v>0.55</v>
      </c>
    </row>
    <row r="26" s="4" customFormat="1" spans="1:14">
      <c r="A26" s="17">
        <v>980</v>
      </c>
      <c r="B26" s="4">
        <v>980</v>
      </c>
      <c r="C26" s="4">
        <v>0.503324270248413</v>
      </c>
      <c r="D26" s="4">
        <v>0.0415781736373901</v>
      </c>
      <c r="E26" s="4">
        <v>6</v>
      </c>
      <c r="F26" s="4">
        <v>4</v>
      </c>
      <c r="G26" s="4">
        <v>4</v>
      </c>
      <c r="H26" s="4">
        <v>6</v>
      </c>
      <c r="I26" s="4">
        <v>0.6</v>
      </c>
      <c r="J26" s="4">
        <v>0.6</v>
      </c>
      <c r="K26" s="4">
        <v>0.6</v>
      </c>
      <c r="L26" s="4">
        <v>0.4</v>
      </c>
      <c r="M26" s="4">
        <v>0.2</v>
      </c>
      <c r="N26" s="4">
        <v>0.6</v>
      </c>
    </row>
    <row r="27" s="4" customFormat="1" spans="1:14">
      <c r="A27" s="17">
        <v>487</v>
      </c>
      <c r="B27" s="4">
        <v>487</v>
      </c>
      <c r="C27" s="4">
        <v>0.504927039146423</v>
      </c>
      <c r="D27" s="4">
        <v>0.0126816034317017</v>
      </c>
      <c r="E27" s="4">
        <v>8</v>
      </c>
      <c r="F27" s="4">
        <v>5</v>
      </c>
      <c r="G27" s="4">
        <v>2</v>
      </c>
      <c r="H27" s="4">
        <v>5</v>
      </c>
      <c r="I27" s="4">
        <v>0.8</v>
      </c>
      <c r="J27" s="4">
        <v>0.615384615384615</v>
      </c>
      <c r="K27" s="4">
        <v>0.695652173913043</v>
      </c>
      <c r="L27" s="4">
        <v>0.5</v>
      </c>
      <c r="M27" s="4">
        <v>0.3</v>
      </c>
      <c r="N27" s="4">
        <v>0.65</v>
      </c>
    </row>
    <row r="28" s="4" customFormat="1" spans="1:14">
      <c r="A28" s="17">
        <v>49</v>
      </c>
      <c r="B28" s="4">
        <v>49</v>
      </c>
      <c r="C28" s="4">
        <v>0.506369948387146</v>
      </c>
      <c r="D28" s="4">
        <v>0.0208917856216431</v>
      </c>
      <c r="E28" s="4">
        <v>9</v>
      </c>
      <c r="F28" s="4">
        <v>4</v>
      </c>
      <c r="G28" s="4">
        <v>1</v>
      </c>
      <c r="H28" s="4">
        <v>6</v>
      </c>
      <c r="I28" s="4">
        <v>0.9</v>
      </c>
      <c r="J28" s="4">
        <v>0.692307692307692</v>
      </c>
      <c r="K28" s="4">
        <v>0.782608695652174</v>
      </c>
      <c r="L28" s="4">
        <v>0.4</v>
      </c>
      <c r="M28" s="4">
        <v>0.5</v>
      </c>
      <c r="N28" s="4">
        <v>0.75</v>
      </c>
    </row>
    <row r="29" s="1" customFormat="1" spans="1:14">
      <c r="A29" s="7">
        <v>144</v>
      </c>
      <c r="B29" s="1">
        <v>144</v>
      </c>
      <c r="C29" s="1">
        <v>0.501485347747803</v>
      </c>
      <c r="D29" s="1">
        <v>0.0902677774429321</v>
      </c>
      <c r="E29" s="1">
        <v>7</v>
      </c>
      <c r="F29" s="1">
        <v>4</v>
      </c>
      <c r="G29" s="1">
        <v>3</v>
      </c>
      <c r="H29" s="1">
        <v>6</v>
      </c>
      <c r="I29" s="1">
        <v>0.7</v>
      </c>
      <c r="J29" s="1">
        <v>0.636363636363636</v>
      </c>
      <c r="K29" s="1">
        <v>0.666666666666667</v>
      </c>
      <c r="L29" s="1">
        <v>0.4</v>
      </c>
      <c r="M29" s="1">
        <v>0.3</v>
      </c>
      <c r="N29" s="1">
        <v>0.65</v>
      </c>
    </row>
    <row r="30" s="1" customFormat="1" spans="1:14">
      <c r="A30" s="7">
        <v>99</v>
      </c>
      <c r="B30" s="1">
        <v>99</v>
      </c>
      <c r="C30" s="1">
        <v>0.50089704990387</v>
      </c>
      <c r="D30" s="1">
        <v>0.0841214656829834</v>
      </c>
      <c r="E30" s="1">
        <v>6</v>
      </c>
      <c r="F30" s="1">
        <v>3</v>
      </c>
      <c r="G30" s="1">
        <v>4</v>
      </c>
      <c r="H30" s="1">
        <v>7</v>
      </c>
      <c r="I30" s="1">
        <v>0.6</v>
      </c>
      <c r="J30" s="1">
        <v>0.666666666666667</v>
      </c>
      <c r="K30" s="1">
        <v>0.631578947368421</v>
      </c>
      <c r="L30" s="1">
        <v>0.3</v>
      </c>
      <c r="M30" s="1">
        <v>0.3</v>
      </c>
      <c r="N30" s="1">
        <v>0.65</v>
      </c>
    </row>
    <row r="31" s="3" customFormat="1" spans="1:14">
      <c r="A31" s="9">
        <v>489</v>
      </c>
      <c r="B31" s="3">
        <v>489</v>
      </c>
      <c r="C31" s="3">
        <v>0.500820517539978</v>
      </c>
      <c r="D31" s="3">
        <v>0.076991081237793</v>
      </c>
      <c r="E31" s="3">
        <v>10</v>
      </c>
      <c r="F31" s="3">
        <v>2</v>
      </c>
      <c r="G31" s="3">
        <v>0</v>
      </c>
      <c r="H31" s="3">
        <v>8</v>
      </c>
      <c r="I31" s="3">
        <v>1</v>
      </c>
      <c r="J31" s="3">
        <v>0.833333333333333</v>
      </c>
      <c r="K31" s="3">
        <v>0.909090909090909</v>
      </c>
      <c r="L31" s="3">
        <v>0.2</v>
      </c>
      <c r="M31" s="3">
        <v>0.8</v>
      </c>
      <c r="N31" s="3">
        <v>0.9</v>
      </c>
    </row>
    <row r="32" s="1" customFormat="1" spans="1:14">
      <c r="A32" s="7">
        <v>898</v>
      </c>
      <c r="B32" s="1">
        <v>898</v>
      </c>
      <c r="C32" s="1">
        <v>0.520534038543701</v>
      </c>
      <c r="D32" s="1">
        <v>0.0267471075057983</v>
      </c>
      <c r="E32" s="1">
        <v>7</v>
      </c>
      <c r="F32" s="1">
        <v>3</v>
      </c>
      <c r="G32" s="1">
        <v>3</v>
      </c>
      <c r="H32" s="1">
        <v>7</v>
      </c>
      <c r="I32" s="1">
        <v>0.7</v>
      </c>
      <c r="J32" s="1">
        <v>0.7</v>
      </c>
      <c r="K32" s="1">
        <v>0.7</v>
      </c>
      <c r="L32" s="1">
        <v>0.3</v>
      </c>
      <c r="M32" s="1">
        <v>0.4</v>
      </c>
      <c r="N32" s="1">
        <v>0.7</v>
      </c>
    </row>
    <row r="33" s="1" customFormat="1" spans="1:14">
      <c r="A33" s="7">
        <v>485</v>
      </c>
      <c r="B33" s="1">
        <v>485</v>
      </c>
      <c r="C33" s="1">
        <v>0.520882487297058</v>
      </c>
      <c r="D33" s="1">
        <v>0.0628604888916016</v>
      </c>
      <c r="E33" s="1">
        <v>8</v>
      </c>
      <c r="F33" s="1">
        <v>6</v>
      </c>
      <c r="G33" s="1">
        <v>2</v>
      </c>
      <c r="H33" s="1">
        <v>4</v>
      </c>
      <c r="I33" s="1">
        <v>0.8</v>
      </c>
      <c r="J33" s="1">
        <v>0.571428571428572</v>
      </c>
      <c r="K33" s="1">
        <v>0.666666666666667</v>
      </c>
      <c r="L33" s="1">
        <v>0.6</v>
      </c>
      <c r="M33" s="1">
        <v>0.2</v>
      </c>
      <c r="N33" s="1">
        <v>0.6</v>
      </c>
    </row>
    <row r="34" s="1" customFormat="1" spans="1:14">
      <c r="A34" s="7">
        <v>899</v>
      </c>
      <c r="B34" s="1">
        <v>899</v>
      </c>
      <c r="C34" s="1">
        <v>0.521429777145386</v>
      </c>
      <c r="D34" s="1">
        <v>0.0620392560958862</v>
      </c>
      <c r="E34" s="1">
        <v>8</v>
      </c>
      <c r="F34" s="1">
        <v>4</v>
      </c>
      <c r="G34" s="1">
        <v>2</v>
      </c>
      <c r="H34" s="1">
        <v>6</v>
      </c>
      <c r="I34" s="1">
        <v>0.8</v>
      </c>
      <c r="J34" s="1">
        <v>0.666666666666667</v>
      </c>
      <c r="K34" s="1">
        <v>0.727272727272727</v>
      </c>
      <c r="L34" s="1">
        <v>0.4</v>
      </c>
      <c r="M34" s="1">
        <v>0.4</v>
      </c>
      <c r="N34" s="1">
        <v>0.7</v>
      </c>
    </row>
    <row r="35" s="1" customFormat="1" spans="1:14">
      <c r="A35" s="7">
        <v>821</v>
      </c>
      <c r="B35" s="1">
        <v>821</v>
      </c>
      <c r="C35" s="1">
        <v>0.521588444709778</v>
      </c>
      <c r="D35" s="1">
        <v>0.0273499488830566</v>
      </c>
      <c r="E35" s="1">
        <v>7</v>
      </c>
      <c r="F35" s="1">
        <v>4</v>
      </c>
      <c r="G35" s="1">
        <v>3</v>
      </c>
      <c r="H35" s="1">
        <v>6</v>
      </c>
      <c r="I35" s="1">
        <v>0.7</v>
      </c>
      <c r="J35" s="1">
        <v>0.636363636363636</v>
      </c>
      <c r="K35" s="1">
        <v>0.666666666666667</v>
      </c>
      <c r="L35" s="1">
        <v>0.4</v>
      </c>
      <c r="M35" s="1">
        <v>0.3</v>
      </c>
      <c r="N35" s="1">
        <v>0.65</v>
      </c>
    </row>
    <row r="36" s="1" customFormat="1" spans="1:14">
      <c r="A36" s="7">
        <v>948</v>
      </c>
      <c r="B36" s="1">
        <v>948</v>
      </c>
      <c r="C36" s="1">
        <v>0.522217392921448</v>
      </c>
      <c r="D36" s="1">
        <v>0.0486582517623901</v>
      </c>
      <c r="E36" s="1">
        <v>10</v>
      </c>
      <c r="F36" s="1">
        <v>3</v>
      </c>
      <c r="G36" s="1">
        <v>0</v>
      </c>
      <c r="H36" s="1">
        <v>7</v>
      </c>
      <c r="I36" s="1">
        <v>1</v>
      </c>
      <c r="J36" s="1">
        <v>0.769230769230769</v>
      </c>
      <c r="K36" s="1">
        <v>0.869565217391304</v>
      </c>
      <c r="L36" s="1">
        <v>0.3</v>
      </c>
      <c r="M36" s="1">
        <v>0.7</v>
      </c>
      <c r="N36" s="1">
        <v>0.85</v>
      </c>
    </row>
    <row r="37" s="1" customFormat="1" spans="1:14">
      <c r="A37" s="7">
        <v>284</v>
      </c>
      <c r="B37" s="1">
        <v>284</v>
      </c>
      <c r="C37" s="1">
        <v>0.523757457733154</v>
      </c>
      <c r="D37" s="1">
        <v>0.0759626626968384</v>
      </c>
      <c r="E37" s="1">
        <v>7</v>
      </c>
      <c r="F37" s="1">
        <v>6</v>
      </c>
      <c r="G37" s="1">
        <v>3</v>
      </c>
      <c r="H37" s="1">
        <v>4</v>
      </c>
      <c r="I37" s="1">
        <v>0.7</v>
      </c>
      <c r="J37" s="1">
        <v>0.538461538461539</v>
      </c>
      <c r="K37" s="1">
        <v>0.608695652173913</v>
      </c>
      <c r="L37" s="1">
        <v>0.6</v>
      </c>
      <c r="M37" s="1">
        <v>0.1</v>
      </c>
      <c r="N37" s="1">
        <v>0.55</v>
      </c>
    </row>
    <row r="38" s="1" customFormat="1" spans="1:14">
      <c r="A38" s="7">
        <v>856</v>
      </c>
      <c r="B38" s="1">
        <v>856</v>
      </c>
      <c r="C38" s="1">
        <v>0.524346232414246</v>
      </c>
      <c r="D38" s="1">
        <v>0.0562275648117065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146</v>
      </c>
      <c r="B39" s="1">
        <v>146</v>
      </c>
      <c r="C39" s="1">
        <v>0.527273416519165</v>
      </c>
      <c r="D39" s="1">
        <v>0.0522168874740601</v>
      </c>
      <c r="E39" s="1">
        <v>9</v>
      </c>
      <c r="F39" s="1">
        <v>8</v>
      </c>
      <c r="G39" s="1">
        <v>1</v>
      </c>
      <c r="H39" s="1">
        <v>2</v>
      </c>
      <c r="I39" s="1">
        <v>0.9</v>
      </c>
      <c r="J39" s="1">
        <v>0.529411764705882</v>
      </c>
      <c r="K39" s="1">
        <v>0.666666666666667</v>
      </c>
      <c r="L39" s="1">
        <v>0.8</v>
      </c>
      <c r="M39" s="1">
        <v>0.1</v>
      </c>
      <c r="N39" s="1">
        <v>0.55</v>
      </c>
    </row>
    <row r="40" s="1" customFormat="1" spans="1:14">
      <c r="A40" s="7">
        <v>50</v>
      </c>
      <c r="B40" s="1">
        <v>50</v>
      </c>
      <c r="C40" s="1">
        <v>0.527482271194458</v>
      </c>
      <c r="D40" s="1">
        <v>0.0267938375473022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344</v>
      </c>
      <c r="B41" s="1">
        <v>344</v>
      </c>
      <c r="C41" s="1">
        <v>0.528125882148743</v>
      </c>
      <c r="D41" s="1">
        <v>0.0711038112640381</v>
      </c>
      <c r="E41" s="1">
        <v>8</v>
      </c>
      <c r="F41" s="1">
        <v>5</v>
      </c>
      <c r="G41" s="1">
        <v>2</v>
      </c>
      <c r="H41" s="1">
        <v>5</v>
      </c>
      <c r="I41" s="1">
        <v>0.8</v>
      </c>
      <c r="J41" s="1">
        <v>0.615384615384615</v>
      </c>
      <c r="K41" s="1">
        <v>0.695652173913043</v>
      </c>
      <c r="L41" s="1">
        <v>0.5</v>
      </c>
      <c r="M41" s="1">
        <v>0.3</v>
      </c>
      <c r="N41" s="1">
        <v>0.65</v>
      </c>
    </row>
    <row r="42" s="3" customFormat="1" spans="1:14">
      <c r="A42" s="9">
        <v>939</v>
      </c>
      <c r="B42" s="3">
        <v>939</v>
      </c>
      <c r="C42" s="3">
        <v>0.523517608642578</v>
      </c>
      <c r="D42" s="3">
        <v>0.0840035676956177</v>
      </c>
      <c r="E42" s="3">
        <v>9</v>
      </c>
      <c r="F42" s="3">
        <v>7</v>
      </c>
      <c r="G42" s="3">
        <v>1</v>
      </c>
      <c r="H42" s="3">
        <v>3</v>
      </c>
      <c r="I42" s="3">
        <v>0.9</v>
      </c>
      <c r="J42" s="3">
        <v>0.5625</v>
      </c>
      <c r="K42" s="3">
        <v>0.692307692307692</v>
      </c>
      <c r="L42" s="3">
        <v>0.7</v>
      </c>
      <c r="M42" s="3">
        <v>0.2</v>
      </c>
      <c r="N42" s="3">
        <v>0.6</v>
      </c>
    </row>
    <row r="43" s="1" customFormat="1" spans="1:14">
      <c r="A43" s="7">
        <v>356</v>
      </c>
      <c r="B43" s="1">
        <v>356</v>
      </c>
      <c r="C43" s="1">
        <v>0.542625546455383</v>
      </c>
      <c r="D43" s="1">
        <v>0.0799902677536011</v>
      </c>
      <c r="E43" s="1">
        <v>10</v>
      </c>
      <c r="F43" s="1">
        <v>7</v>
      </c>
      <c r="G43" s="1">
        <v>0</v>
      </c>
      <c r="H43" s="1">
        <v>3</v>
      </c>
      <c r="I43" s="1">
        <v>1</v>
      </c>
      <c r="J43" s="1">
        <v>0.588235294117647</v>
      </c>
      <c r="K43" s="1">
        <v>0.740740740740741</v>
      </c>
      <c r="L43" s="1">
        <v>0.7</v>
      </c>
      <c r="M43" s="1">
        <v>0.3</v>
      </c>
      <c r="N43" s="1">
        <v>0.65</v>
      </c>
    </row>
    <row r="44" s="1" customFormat="1" spans="1:14">
      <c r="A44" s="7">
        <v>257</v>
      </c>
      <c r="B44" s="1">
        <v>257</v>
      </c>
      <c r="C44" s="1">
        <v>0.542999148368835</v>
      </c>
      <c r="D44" s="1">
        <v>0.079084038734436</v>
      </c>
      <c r="E44" s="1">
        <v>8</v>
      </c>
      <c r="F44" s="1">
        <v>3</v>
      </c>
      <c r="G44" s="1">
        <v>2</v>
      </c>
      <c r="H44" s="1">
        <v>7</v>
      </c>
      <c r="I44" s="1">
        <v>0.8</v>
      </c>
      <c r="J44" s="1">
        <v>0.727272727272727</v>
      </c>
      <c r="K44" s="1">
        <v>0.761904761904762</v>
      </c>
      <c r="L44" s="1">
        <v>0.3</v>
      </c>
      <c r="M44" s="1">
        <v>0.5</v>
      </c>
      <c r="N44" s="1">
        <v>0.75</v>
      </c>
    </row>
    <row r="45" s="1" customFormat="1" spans="1:14">
      <c r="A45" s="7">
        <v>47</v>
      </c>
      <c r="B45" s="1">
        <v>47</v>
      </c>
      <c r="C45" s="1">
        <v>0.543766379356384</v>
      </c>
      <c r="D45" s="1">
        <v>0.0789929628372192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4" customFormat="1" spans="1:14">
      <c r="A46" s="17">
        <v>278</v>
      </c>
      <c r="B46" s="4">
        <v>278</v>
      </c>
      <c r="C46" s="4">
        <v>0.54431140422821</v>
      </c>
      <c r="D46" s="4">
        <v>0.0668566226959229</v>
      </c>
      <c r="E46" s="4">
        <v>9</v>
      </c>
      <c r="F46" s="4">
        <v>3</v>
      </c>
      <c r="G46" s="4">
        <v>1</v>
      </c>
      <c r="H46" s="4">
        <v>7</v>
      </c>
      <c r="I46" s="4">
        <v>0.9</v>
      </c>
      <c r="J46" s="4">
        <v>0.75</v>
      </c>
      <c r="K46" s="4">
        <v>0.818181818181818</v>
      </c>
      <c r="L46" s="4">
        <v>0.3</v>
      </c>
      <c r="M46" s="4">
        <v>0.6</v>
      </c>
      <c r="N46" s="4">
        <v>0.8</v>
      </c>
    </row>
    <row r="47" s="4" customFormat="1" spans="1:14">
      <c r="A47" s="17">
        <v>84</v>
      </c>
      <c r="B47" s="4">
        <v>84</v>
      </c>
      <c r="C47" s="4">
        <v>0.544868588447571</v>
      </c>
      <c r="D47" s="4">
        <v>0.0251344442367554</v>
      </c>
      <c r="E47" s="4">
        <v>9</v>
      </c>
      <c r="F47" s="4">
        <v>6</v>
      </c>
      <c r="G47" s="4">
        <v>1</v>
      </c>
      <c r="H47" s="4">
        <v>4</v>
      </c>
      <c r="I47" s="4">
        <v>0.9</v>
      </c>
      <c r="J47" s="4">
        <v>0.6</v>
      </c>
      <c r="K47" s="4">
        <v>0.72</v>
      </c>
      <c r="L47" s="4">
        <v>0.6</v>
      </c>
      <c r="M47" s="4">
        <v>0.3</v>
      </c>
      <c r="N47" s="4">
        <v>0.65</v>
      </c>
    </row>
    <row r="48" s="4" customFormat="1" spans="1:14">
      <c r="A48" s="17">
        <v>66</v>
      </c>
      <c r="B48" s="4">
        <v>66</v>
      </c>
      <c r="C48" s="4">
        <v>0.548133611679077</v>
      </c>
      <c r="D48" s="4">
        <v>0.021453857421875</v>
      </c>
      <c r="E48" s="4">
        <v>6</v>
      </c>
      <c r="F48" s="4">
        <v>3</v>
      </c>
      <c r="G48" s="4">
        <v>4</v>
      </c>
      <c r="H48" s="4">
        <v>7</v>
      </c>
      <c r="I48" s="4">
        <v>0.6</v>
      </c>
      <c r="J48" s="4">
        <v>0.666666666666667</v>
      </c>
      <c r="K48" s="4">
        <v>0.631578947368421</v>
      </c>
      <c r="L48" s="4">
        <v>0.3</v>
      </c>
      <c r="M48" s="4">
        <v>0.3</v>
      </c>
      <c r="N48" s="4">
        <v>0.65</v>
      </c>
    </row>
    <row r="49" s="1" customFormat="1" spans="1:14">
      <c r="A49" s="7">
        <v>468</v>
      </c>
      <c r="B49" s="1">
        <v>468</v>
      </c>
      <c r="C49" s="1">
        <v>0.549173712730408</v>
      </c>
      <c r="D49" s="1">
        <v>0.103478670120239</v>
      </c>
      <c r="E49" s="1">
        <v>7</v>
      </c>
      <c r="F49" s="1">
        <v>5</v>
      </c>
      <c r="G49" s="1">
        <v>3</v>
      </c>
      <c r="H49" s="1">
        <v>5</v>
      </c>
      <c r="I49" s="1">
        <v>0.7</v>
      </c>
      <c r="J49" s="1">
        <v>0.583333333333333</v>
      </c>
      <c r="K49" s="1">
        <v>0.636363636363636</v>
      </c>
      <c r="L49" s="1">
        <v>0.5</v>
      </c>
      <c r="M49" s="1">
        <v>0.2</v>
      </c>
      <c r="N49" s="1">
        <v>0.6</v>
      </c>
    </row>
    <row r="50" s="1" customFormat="1" spans="1:14">
      <c r="A50" s="7">
        <v>539</v>
      </c>
      <c r="B50" s="1">
        <v>539</v>
      </c>
      <c r="C50" s="1">
        <v>0.548850774765015</v>
      </c>
      <c r="D50" s="1">
        <v>0.0879207849502563</v>
      </c>
      <c r="E50" s="1">
        <v>8</v>
      </c>
      <c r="F50" s="1">
        <v>4</v>
      </c>
      <c r="G50" s="1">
        <v>2</v>
      </c>
      <c r="H50" s="1">
        <v>6</v>
      </c>
      <c r="I50" s="1">
        <v>0.8</v>
      </c>
      <c r="J50" s="1">
        <v>0.666666666666667</v>
      </c>
      <c r="K50" s="1">
        <v>0.727272727272727</v>
      </c>
      <c r="L50" s="1">
        <v>0.4</v>
      </c>
      <c r="M50" s="1">
        <v>0.4</v>
      </c>
      <c r="N50" s="1">
        <v>0.7</v>
      </c>
    </row>
    <row r="51" s="1" customFormat="1" spans="1:14">
      <c r="A51" s="7">
        <v>633</v>
      </c>
      <c r="B51" s="1">
        <v>633</v>
      </c>
      <c r="C51" s="1">
        <v>0.547372221946716</v>
      </c>
      <c r="D51" s="1">
        <v>0.080981969833374</v>
      </c>
      <c r="E51" s="1">
        <v>9</v>
      </c>
      <c r="F51" s="1">
        <v>3</v>
      </c>
      <c r="G51" s="1">
        <v>1</v>
      </c>
      <c r="H51" s="1">
        <v>7</v>
      </c>
      <c r="I51" s="1">
        <v>0.9</v>
      </c>
      <c r="J51" s="1">
        <v>0.75</v>
      </c>
      <c r="K51" s="1">
        <v>0.818181818181818</v>
      </c>
      <c r="L51" s="1">
        <v>0.3</v>
      </c>
      <c r="M51" s="1">
        <v>0.6</v>
      </c>
      <c r="N51" s="1">
        <v>0.8</v>
      </c>
    </row>
    <row r="52" s="1" customFormat="1" spans="1:14">
      <c r="A52" s="7">
        <v>169</v>
      </c>
      <c r="B52" s="1">
        <v>169</v>
      </c>
      <c r="C52" s="1">
        <v>0.545023679733276</v>
      </c>
      <c r="D52" s="1">
        <v>0.107977509498596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656</v>
      </c>
      <c r="B53" s="1">
        <v>656</v>
      </c>
      <c r="C53" s="1">
        <v>0.544416785240173</v>
      </c>
      <c r="D53" s="1">
        <v>0.0895100831985474</v>
      </c>
      <c r="E53" s="1">
        <v>8</v>
      </c>
      <c r="F53" s="1">
        <v>8</v>
      </c>
      <c r="G53" s="1">
        <v>2</v>
      </c>
      <c r="H53" s="1">
        <v>2</v>
      </c>
      <c r="I53" s="1">
        <v>0.8</v>
      </c>
      <c r="J53" s="1">
        <v>0.5</v>
      </c>
      <c r="K53" s="1">
        <v>0.615384615384615</v>
      </c>
      <c r="L53" s="1">
        <v>0.8</v>
      </c>
      <c r="M53" s="1">
        <v>0</v>
      </c>
      <c r="N53" s="1">
        <v>0.5</v>
      </c>
    </row>
    <row r="54" s="1" customFormat="1" spans="1:14">
      <c r="A54" s="7">
        <v>981</v>
      </c>
      <c r="B54" s="1">
        <v>981</v>
      </c>
      <c r="C54" s="1">
        <v>0.544304013252258</v>
      </c>
      <c r="D54" s="1">
        <v>0.0888650417327881</v>
      </c>
      <c r="E54" s="1">
        <v>8</v>
      </c>
      <c r="F54" s="1">
        <v>5</v>
      </c>
      <c r="G54" s="1">
        <v>2</v>
      </c>
      <c r="H54" s="1">
        <v>5</v>
      </c>
      <c r="I54" s="1">
        <v>0.8</v>
      </c>
      <c r="J54" s="1">
        <v>0.615384615384615</v>
      </c>
      <c r="K54" s="1">
        <v>0.695652173913043</v>
      </c>
      <c r="L54" s="1">
        <v>0.5</v>
      </c>
      <c r="M54" s="1">
        <v>0.3</v>
      </c>
      <c r="N54" s="1">
        <v>0.65</v>
      </c>
    </row>
    <row r="55" s="1" customFormat="1" spans="1:14">
      <c r="A55" s="7">
        <v>217</v>
      </c>
      <c r="B55" s="1">
        <v>217</v>
      </c>
      <c r="C55" s="1">
        <v>0.543360710144043</v>
      </c>
      <c r="D55" s="1">
        <v>0.10468590259552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3" customFormat="1" spans="1:14">
      <c r="A56" s="9">
        <v>360</v>
      </c>
      <c r="B56" s="3">
        <v>360</v>
      </c>
      <c r="C56" s="3">
        <v>0.540149927139282</v>
      </c>
      <c r="D56" s="3">
        <v>0.0895251035690308</v>
      </c>
      <c r="E56" s="3">
        <v>8</v>
      </c>
      <c r="F56" s="3">
        <v>5</v>
      </c>
      <c r="G56" s="3">
        <v>2</v>
      </c>
      <c r="H56" s="3">
        <v>5</v>
      </c>
      <c r="I56" s="3">
        <v>0.8</v>
      </c>
      <c r="J56" s="3">
        <v>0.615384615384615</v>
      </c>
      <c r="K56" s="3">
        <v>0.695652173913043</v>
      </c>
      <c r="L56" s="3">
        <v>0.5</v>
      </c>
      <c r="M56" s="3">
        <v>0.3</v>
      </c>
      <c r="N56" s="3">
        <v>0.65</v>
      </c>
    </row>
    <row r="57" s="4" customFormat="1" spans="1:14">
      <c r="A57" s="17">
        <v>5</v>
      </c>
      <c r="B57" s="4">
        <v>5</v>
      </c>
      <c r="C57" s="4">
        <v>0.560086011886597</v>
      </c>
      <c r="D57" s="4">
        <v>0.0383433103561401</v>
      </c>
      <c r="E57" s="4">
        <v>8</v>
      </c>
      <c r="F57" s="4">
        <v>4</v>
      </c>
      <c r="G57" s="4">
        <v>2</v>
      </c>
      <c r="H57" s="4">
        <v>6</v>
      </c>
      <c r="I57" s="4">
        <v>0.8</v>
      </c>
      <c r="J57" s="4">
        <v>0.666666666666667</v>
      </c>
      <c r="K57" s="4">
        <v>0.727272727272727</v>
      </c>
      <c r="L57" s="4">
        <v>0.4</v>
      </c>
      <c r="M57" s="4">
        <v>0.4</v>
      </c>
      <c r="N57" s="4">
        <v>0.7</v>
      </c>
    </row>
    <row r="58" s="4" customFormat="1" spans="1:14">
      <c r="A58" s="17">
        <v>947</v>
      </c>
      <c r="B58" s="4">
        <v>947</v>
      </c>
      <c r="C58" s="4">
        <v>0.561380505561829</v>
      </c>
      <c r="D58" s="4">
        <v>0.00472700595855713</v>
      </c>
      <c r="E58" s="4">
        <v>8</v>
      </c>
      <c r="F58" s="4">
        <v>4</v>
      </c>
      <c r="G58" s="4">
        <v>2</v>
      </c>
      <c r="H58" s="4">
        <v>6</v>
      </c>
      <c r="I58" s="4">
        <v>0.8</v>
      </c>
      <c r="J58" s="4">
        <v>0.666666666666667</v>
      </c>
      <c r="K58" s="4">
        <v>0.727272727272727</v>
      </c>
      <c r="L58" s="4">
        <v>0.4</v>
      </c>
      <c r="M58" s="4">
        <v>0.4</v>
      </c>
      <c r="N58" s="4">
        <v>0.7</v>
      </c>
    </row>
    <row r="59" s="4" customFormat="1" spans="1:14">
      <c r="A59" s="17">
        <v>808</v>
      </c>
      <c r="B59" s="4">
        <v>808</v>
      </c>
      <c r="C59" s="4">
        <v>0.562210917472839</v>
      </c>
      <c r="D59" s="4">
        <v>0.0367186069488525</v>
      </c>
      <c r="E59" s="4">
        <v>10</v>
      </c>
      <c r="F59" s="4">
        <v>4</v>
      </c>
      <c r="G59" s="4">
        <v>0</v>
      </c>
      <c r="H59" s="4">
        <v>6</v>
      </c>
      <c r="I59" s="4">
        <v>1</v>
      </c>
      <c r="J59" s="4">
        <v>0.714285714285714</v>
      </c>
      <c r="K59" s="4">
        <v>0.833333333333333</v>
      </c>
      <c r="L59" s="4">
        <v>0.4</v>
      </c>
      <c r="M59" s="4">
        <v>0.6</v>
      </c>
      <c r="N59" s="4">
        <v>0.8</v>
      </c>
    </row>
    <row r="60" s="4" customFormat="1" spans="1:14">
      <c r="A60" s="17">
        <v>557</v>
      </c>
      <c r="B60" s="4">
        <v>557</v>
      </c>
      <c r="C60" s="4">
        <v>0.566645622253418</v>
      </c>
      <c r="D60" s="4">
        <v>0.0446749925613403</v>
      </c>
      <c r="E60" s="4">
        <v>9</v>
      </c>
      <c r="F60" s="4">
        <v>3</v>
      </c>
      <c r="G60" s="4">
        <v>1</v>
      </c>
      <c r="H60" s="4">
        <v>7</v>
      </c>
      <c r="I60" s="4">
        <v>0.9</v>
      </c>
      <c r="J60" s="4">
        <v>0.75</v>
      </c>
      <c r="K60" s="4">
        <v>0.818181818181818</v>
      </c>
      <c r="L60" s="4">
        <v>0.3</v>
      </c>
      <c r="M60" s="4">
        <v>0.6</v>
      </c>
      <c r="N60" s="4">
        <v>0.8</v>
      </c>
    </row>
    <row r="61" s="1" customFormat="1" spans="1:14">
      <c r="A61" s="7">
        <v>605</v>
      </c>
      <c r="B61" s="1">
        <v>605</v>
      </c>
      <c r="C61" s="1">
        <v>0.561479806900024</v>
      </c>
      <c r="D61" s="1">
        <v>0.0953419208526611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4" customFormat="1" spans="1:14">
      <c r="A62" s="17">
        <v>910</v>
      </c>
      <c r="B62" s="4">
        <v>910</v>
      </c>
      <c r="C62" s="4">
        <v>0.570115923881531</v>
      </c>
      <c r="D62" s="4">
        <v>0.00743293762207031</v>
      </c>
      <c r="E62" s="4">
        <v>9</v>
      </c>
      <c r="F62" s="4">
        <v>4</v>
      </c>
      <c r="G62" s="4">
        <v>1</v>
      </c>
      <c r="H62" s="4">
        <v>6</v>
      </c>
      <c r="I62" s="4">
        <v>0.9</v>
      </c>
      <c r="J62" s="4">
        <v>0.692307692307692</v>
      </c>
      <c r="K62" s="4">
        <v>0.782608695652174</v>
      </c>
      <c r="L62" s="4">
        <v>0.4</v>
      </c>
      <c r="M62" s="4">
        <v>0.5</v>
      </c>
      <c r="N62" s="4">
        <v>0.75</v>
      </c>
    </row>
    <row r="63" s="1" customFormat="1" spans="1:14">
      <c r="A63" s="7">
        <v>412</v>
      </c>
      <c r="B63" s="1">
        <v>412</v>
      </c>
      <c r="C63" s="1">
        <v>0.560799717903137</v>
      </c>
      <c r="D63" s="1">
        <v>0.0678319931030273</v>
      </c>
      <c r="E63" s="1">
        <v>6</v>
      </c>
      <c r="F63" s="1">
        <v>4</v>
      </c>
      <c r="G63" s="1">
        <v>4</v>
      </c>
      <c r="H63" s="1">
        <v>6</v>
      </c>
      <c r="I63" s="1">
        <v>0.6</v>
      </c>
      <c r="J63" s="1">
        <v>0.6</v>
      </c>
      <c r="K63" s="1">
        <v>0.6</v>
      </c>
      <c r="L63" s="1">
        <v>0.4</v>
      </c>
      <c r="M63" s="1">
        <v>0.2</v>
      </c>
      <c r="N63" s="1">
        <v>0.6</v>
      </c>
    </row>
    <row r="64" s="4" customFormat="1" spans="1:14">
      <c r="A64" s="17">
        <v>894</v>
      </c>
      <c r="B64" s="4">
        <v>894</v>
      </c>
      <c r="C64" s="4">
        <v>0.575786352157593</v>
      </c>
      <c r="D64" s="4">
        <v>0.00527596473693848</v>
      </c>
      <c r="E64" s="4">
        <v>9</v>
      </c>
      <c r="F64" s="4">
        <v>6</v>
      </c>
      <c r="G64" s="4">
        <v>1</v>
      </c>
      <c r="H64" s="4">
        <v>4</v>
      </c>
      <c r="I64" s="4">
        <v>0.9</v>
      </c>
      <c r="J64" s="4">
        <v>0.6</v>
      </c>
      <c r="K64" s="4">
        <v>0.72</v>
      </c>
      <c r="L64" s="4">
        <v>0.6</v>
      </c>
      <c r="M64" s="4">
        <v>0.3</v>
      </c>
      <c r="N64" s="4">
        <v>0.65</v>
      </c>
    </row>
    <row r="65" s="1" customFormat="1" spans="1:14">
      <c r="A65" s="7">
        <v>672</v>
      </c>
      <c r="B65" s="1">
        <v>672</v>
      </c>
      <c r="C65" s="1">
        <v>0.560165882110596</v>
      </c>
      <c r="D65" s="1">
        <v>0.0761356353759766</v>
      </c>
      <c r="E65" s="1">
        <v>9</v>
      </c>
      <c r="F65" s="1">
        <v>2</v>
      </c>
      <c r="G65" s="1">
        <v>1</v>
      </c>
      <c r="H65" s="1">
        <v>8</v>
      </c>
      <c r="I65" s="1">
        <v>0.9</v>
      </c>
      <c r="J65" s="1">
        <v>0.818181818181818</v>
      </c>
      <c r="K65" s="1">
        <v>0.857142857142857</v>
      </c>
      <c r="L65" s="1">
        <v>0.2</v>
      </c>
      <c r="M65" s="1">
        <v>0.7</v>
      </c>
      <c r="N65" s="1">
        <v>0.85</v>
      </c>
    </row>
    <row r="66" s="4" customFormat="1" spans="1:14">
      <c r="A66" s="17">
        <v>837</v>
      </c>
      <c r="B66" s="4">
        <v>837</v>
      </c>
      <c r="C66" s="4">
        <v>0.576526999473572</v>
      </c>
      <c r="D66" s="4">
        <v>0.00776755809783935</v>
      </c>
      <c r="E66" s="4">
        <v>9</v>
      </c>
      <c r="F66" s="4">
        <v>6</v>
      </c>
      <c r="G66" s="4">
        <v>1</v>
      </c>
      <c r="H66" s="4">
        <v>4</v>
      </c>
      <c r="I66" s="4">
        <v>0.9</v>
      </c>
      <c r="J66" s="4">
        <v>0.6</v>
      </c>
      <c r="K66" s="4">
        <v>0.72</v>
      </c>
      <c r="L66" s="4">
        <v>0.6</v>
      </c>
      <c r="M66" s="4">
        <v>0.3</v>
      </c>
      <c r="N66" s="4">
        <v>0.65</v>
      </c>
    </row>
    <row r="67" s="3" customFormat="1" spans="1:14">
      <c r="A67" s="9">
        <v>385</v>
      </c>
      <c r="B67" s="3">
        <v>385</v>
      </c>
      <c r="C67" s="3">
        <v>0.560110569000244</v>
      </c>
      <c r="D67" s="3">
        <v>0.0777961015701294</v>
      </c>
      <c r="E67" s="3">
        <v>9</v>
      </c>
      <c r="F67" s="3">
        <v>3</v>
      </c>
      <c r="G67" s="3">
        <v>1</v>
      </c>
      <c r="H67" s="3">
        <v>7</v>
      </c>
      <c r="I67" s="3">
        <v>0.9</v>
      </c>
      <c r="J67" s="3">
        <v>0.75</v>
      </c>
      <c r="K67" s="3">
        <v>0.818181818181818</v>
      </c>
      <c r="L67" s="3">
        <v>0.3</v>
      </c>
      <c r="M67" s="3">
        <v>0.6</v>
      </c>
      <c r="N67" s="3">
        <v>0.8</v>
      </c>
    </row>
    <row r="68" s="4" customFormat="1" spans="1:14">
      <c r="A68" s="17">
        <v>600</v>
      </c>
      <c r="B68" s="4">
        <v>600</v>
      </c>
      <c r="C68" s="4">
        <v>0.581959247589111</v>
      </c>
      <c r="D68" s="4">
        <v>0.00891971588134766</v>
      </c>
      <c r="E68" s="4">
        <v>9</v>
      </c>
      <c r="F68" s="4">
        <v>7</v>
      </c>
      <c r="G68" s="4">
        <v>1</v>
      </c>
      <c r="H68" s="4">
        <v>3</v>
      </c>
      <c r="I68" s="4">
        <v>0.9</v>
      </c>
      <c r="J68" s="4">
        <v>0.5625</v>
      </c>
      <c r="K68" s="4">
        <v>0.692307692307692</v>
      </c>
      <c r="L68" s="4">
        <v>0.7</v>
      </c>
      <c r="M68" s="4">
        <v>0.2</v>
      </c>
      <c r="N68" s="4">
        <v>0.6</v>
      </c>
    </row>
    <row r="69" s="4" customFormat="1" spans="1:14">
      <c r="A69" s="17">
        <v>277</v>
      </c>
      <c r="B69" s="4">
        <v>277</v>
      </c>
      <c r="C69" s="4">
        <v>0.582349896430969</v>
      </c>
      <c r="D69" s="4">
        <v>0.0517892837524414</v>
      </c>
      <c r="E69" s="4">
        <v>8</v>
      </c>
      <c r="F69" s="4">
        <v>5</v>
      </c>
      <c r="G69" s="4">
        <v>2</v>
      </c>
      <c r="H69" s="4">
        <v>5</v>
      </c>
      <c r="I69" s="4">
        <v>0.8</v>
      </c>
      <c r="J69" s="4">
        <v>0.615384615384615</v>
      </c>
      <c r="K69" s="4">
        <v>0.695652173913043</v>
      </c>
      <c r="L69" s="4">
        <v>0.5</v>
      </c>
      <c r="M69" s="4">
        <v>0.3</v>
      </c>
      <c r="N69" s="4">
        <v>0.65</v>
      </c>
    </row>
    <row r="70" s="4" customFormat="1" spans="1:14">
      <c r="A70" s="17">
        <v>640</v>
      </c>
      <c r="B70" s="4">
        <v>640</v>
      </c>
      <c r="C70" s="4">
        <v>0.583518981933594</v>
      </c>
      <c r="D70" s="4">
        <v>0.0459827184677124</v>
      </c>
      <c r="E70" s="4">
        <v>8</v>
      </c>
      <c r="F70" s="4">
        <v>4</v>
      </c>
      <c r="G70" s="4">
        <v>2</v>
      </c>
      <c r="H70" s="4">
        <v>6</v>
      </c>
      <c r="I70" s="4">
        <v>0.8</v>
      </c>
      <c r="J70" s="4">
        <v>0.666666666666667</v>
      </c>
      <c r="K70" s="4">
        <v>0.727272727272727</v>
      </c>
      <c r="L70" s="4">
        <v>0.4</v>
      </c>
      <c r="M70" s="4">
        <v>0.4</v>
      </c>
      <c r="N70" s="4">
        <v>0.7</v>
      </c>
    </row>
    <row r="71" s="4" customFormat="1" spans="1:14">
      <c r="A71" s="17">
        <v>465</v>
      </c>
      <c r="B71" s="4">
        <v>465</v>
      </c>
      <c r="C71" s="4">
        <v>0.584376335144043</v>
      </c>
      <c r="D71" s="4">
        <v>0.0187164545059204</v>
      </c>
      <c r="E71" s="4">
        <v>9</v>
      </c>
      <c r="F71" s="4">
        <v>6</v>
      </c>
      <c r="G71" s="4">
        <v>1</v>
      </c>
      <c r="H71" s="4">
        <v>4</v>
      </c>
      <c r="I71" s="4">
        <v>0.9</v>
      </c>
      <c r="J71" s="4">
        <v>0.6</v>
      </c>
      <c r="K71" s="4">
        <v>0.72</v>
      </c>
      <c r="L71" s="4">
        <v>0.6</v>
      </c>
      <c r="M71" s="4">
        <v>0.3</v>
      </c>
      <c r="N71" s="4">
        <v>0.65</v>
      </c>
    </row>
    <row r="72" s="4" customFormat="1" spans="1:14">
      <c r="A72" s="17">
        <v>78</v>
      </c>
      <c r="B72" s="4">
        <v>78</v>
      </c>
      <c r="C72" s="4">
        <v>0.585809230804443</v>
      </c>
      <c r="D72" s="4">
        <v>0.0609422922134399</v>
      </c>
      <c r="E72" s="4">
        <v>9</v>
      </c>
      <c r="F72" s="4">
        <v>5</v>
      </c>
      <c r="G72" s="4">
        <v>1</v>
      </c>
      <c r="H72" s="4">
        <v>5</v>
      </c>
      <c r="I72" s="4">
        <v>0.9</v>
      </c>
      <c r="J72" s="4">
        <v>0.642857142857143</v>
      </c>
      <c r="K72" s="4">
        <v>0.75</v>
      </c>
      <c r="L72" s="4">
        <v>0.5</v>
      </c>
      <c r="M72" s="4">
        <v>0.4</v>
      </c>
      <c r="N72" s="4">
        <v>0.7</v>
      </c>
    </row>
    <row r="73" s="1" customFormat="1" spans="1:14">
      <c r="A73" s="7">
        <v>388</v>
      </c>
      <c r="B73" s="1">
        <v>388</v>
      </c>
      <c r="C73" s="1">
        <v>0.586038947105408</v>
      </c>
      <c r="D73" s="1">
        <v>0.0887719392776489</v>
      </c>
      <c r="E73" s="1">
        <v>9</v>
      </c>
      <c r="F73" s="1">
        <v>6</v>
      </c>
      <c r="G73" s="1">
        <v>1</v>
      </c>
      <c r="H73" s="1">
        <v>4</v>
      </c>
      <c r="I73" s="1">
        <v>0.9</v>
      </c>
      <c r="J73" s="1">
        <v>0.6</v>
      </c>
      <c r="K73" s="1">
        <v>0.72</v>
      </c>
      <c r="L73" s="1">
        <v>0.6</v>
      </c>
      <c r="M73" s="1">
        <v>0.3</v>
      </c>
      <c r="N73" s="1">
        <v>0.65</v>
      </c>
    </row>
    <row r="74" s="1" customFormat="1" spans="1:14">
      <c r="A74" s="7">
        <v>582</v>
      </c>
      <c r="B74" s="1">
        <v>582</v>
      </c>
      <c r="C74" s="1">
        <v>0.585948467254639</v>
      </c>
      <c r="D74" s="1">
        <v>0.0876878499984741</v>
      </c>
      <c r="E74" s="1">
        <v>6</v>
      </c>
      <c r="F74" s="1">
        <v>4</v>
      </c>
      <c r="G74" s="1">
        <v>4</v>
      </c>
      <c r="H74" s="1">
        <v>6</v>
      </c>
      <c r="I74" s="1">
        <v>0.6</v>
      </c>
      <c r="J74" s="1">
        <v>0.6</v>
      </c>
      <c r="K74" s="1">
        <v>0.6</v>
      </c>
      <c r="L74" s="1">
        <v>0.4</v>
      </c>
      <c r="M74" s="1">
        <v>0.2</v>
      </c>
      <c r="N74" s="1">
        <v>0.6</v>
      </c>
    </row>
    <row r="75" s="3" customFormat="1" spans="1:14">
      <c r="A75" s="9">
        <v>685</v>
      </c>
      <c r="B75" s="3">
        <v>685</v>
      </c>
      <c r="C75" s="3">
        <v>0.585927486419678</v>
      </c>
      <c r="D75" s="3">
        <v>0.0796772241592407</v>
      </c>
      <c r="E75" s="3">
        <v>8</v>
      </c>
      <c r="F75" s="3">
        <v>4</v>
      </c>
      <c r="G75" s="3">
        <v>2</v>
      </c>
      <c r="H75" s="3">
        <v>6</v>
      </c>
      <c r="I75" s="3">
        <v>0.8</v>
      </c>
      <c r="J75" s="3">
        <v>0.666666666666667</v>
      </c>
      <c r="K75" s="3">
        <v>0.727272727272727</v>
      </c>
      <c r="L75" s="3">
        <v>0.4</v>
      </c>
      <c r="M75" s="3">
        <v>0.4</v>
      </c>
      <c r="N75" s="3">
        <v>0.7</v>
      </c>
    </row>
    <row r="76" s="1" customFormat="1" spans="1:14">
      <c r="A76" s="7">
        <v>77</v>
      </c>
      <c r="B76" s="1">
        <v>77</v>
      </c>
      <c r="C76" s="1">
        <v>0.603342056274414</v>
      </c>
      <c r="D76" s="1">
        <v>0.210291981697082</v>
      </c>
      <c r="E76" s="1">
        <v>7</v>
      </c>
      <c r="F76" s="1">
        <v>6</v>
      </c>
      <c r="G76" s="1">
        <v>3</v>
      </c>
      <c r="H76" s="1">
        <v>4</v>
      </c>
      <c r="I76" s="1">
        <v>0.7</v>
      </c>
      <c r="J76" s="1">
        <v>0.538461538461539</v>
      </c>
      <c r="K76" s="1">
        <v>0.608695652173913</v>
      </c>
      <c r="L76" s="1">
        <v>0.6</v>
      </c>
      <c r="M76" s="1">
        <v>0.1</v>
      </c>
      <c r="N76" s="1">
        <v>0.55</v>
      </c>
    </row>
    <row r="77" s="1" customFormat="1" spans="1:14">
      <c r="A77" s="7">
        <v>35</v>
      </c>
      <c r="B77" s="1">
        <v>35</v>
      </c>
      <c r="C77" s="1">
        <v>0.607787728309631</v>
      </c>
      <c r="D77" s="1">
        <v>0.209023833274841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394</v>
      </c>
      <c r="B78" s="1">
        <v>394</v>
      </c>
      <c r="C78" s="1">
        <v>0.611793041229248</v>
      </c>
      <c r="D78" s="1">
        <v>0.229255795478821</v>
      </c>
      <c r="E78" s="1">
        <v>8</v>
      </c>
      <c r="F78" s="1">
        <v>6</v>
      </c>
      <c r="G78" s="1">
        <v>2</v>
      </c>
      <c r="H78" s="1">
        <v>4</v>
      </c>
      <c r="I78" s="1">
        <v>0.8</v>
      </c>
      <c r="J78" s="1">
        <v>0.571428571428572</v>
      </c>
      <c r="K78" s="1">
        <v>0.666666666666667</v>
      </c>
      <c r="L78" s="1">
        <v>0.6</v>
      </c>
      <c r="M78" s="1">
        <v>0.2</v>
      </c>
      <c r="N78" s="1">
        <v>0.6</v>
      </c>
    </row>
    <row r="79" s="1" customFormat="1" spans="1:14">
      <c r="A79" s="7">
        <v>175</v>
      </c>
      <c r="B79" s="1">
        <v>175</v>
      </c>
      <c r="C79" s="1">
        <v>0.614850163459778</v>
      </c>
      <c r="D79" s="1">
        <v>0.220418334007263</v>
      </c>
      <c r="E79" s="1">
        <v>8</v>
      </c>
      <c r="F79" s="1">
        <v>6</v>
      </c>
      <c r="G79" s="1">
        <v>2</v>
      </c>
      <c r="H79" s="1">
        <v>4</v>
      </c>
      <c r="I79" s="1">
        <v>0.8</v>
      </c>
      <c r="J79" s="1">
        <v>0.571428571428572</v>
      </c>
      <c r="K79" s="1">
        <v>0.666666666666667</v>
      </c>
      <c r="L79" s="1">
        <v>0.6</v>
      </c>
      <c r="M79" s="1">
        <v>0.2</v>
      </c>
      <c r="N79" s="1">
        <v>0.6</v>
      </c>
    </row>
    <row r="80" s="1" customFormat="1" spans="1:14">
      <c r="A80" s="7">
        <v>396</v>
      </c>
      <c r="B80" s="1">
        <v>396</v>
      </c>
      <c r="C80" s="1">
        <v>0.615647792816162</v>
      </c>
      <c r="D80" s="1">
        <v>0.24639880657196</v>
      </c>
      <c r="E80" s="1">
        <v>8</v>
      </c>
      <c r="F80" s="1">
        <v>3</v>
      </c>
      <c r="G80" s="1">
        <v>2</v>
      </c>
      <c r="H80" s="1">
        <v>7</v>
      </c>
      <c r="I80" s="1">
        <v>0.8</v>
      </c>
      <c r="J80" s="1">
        <v>0.727272727272727</v>
      </c>
      <c r="K80" s="1">
        <v>0.761904761904762</v>
      </c>
      <c r="L80" s="1">
        <v>0.3</v>
      </c>
      <c r="M80" s="1">
        <v>0.5</v>
      </c>
      <c r="N80" s="1">
        <v>0.75</v>
      </c>
    </row>
    <row r="81" s="1" customFormat="1" spans="1:14">
      <c r="A81" s="7">
        <v>499</v>
      </c>
      <c r="B81" s="1">
        <v>499</v>
      </c>
      <c r="C81" s="1">
        <v>0.601435661315918</v>
      </c>
      <c r="D81" s="1">
        <v>0.0984448194503784</v>
      </c>
      <c r="E81" s="1">
        <v>9</v>
      </c>
      <c r="F81" s="1">
        <v>7</v>
      </c>
      <c r="G81" s="1">
        <v>1</v>
      </c>
      <c r="H81" s="1">
        <v>3</v>
      </c>
      <c r="I81" s="1">
        <v>0.9</v>
      </c>
      <c r="J81" s="1">
        <v>0.5625</v>
      </c>
      <c r="K81" s="1">
        <v>0.692307692307692</v>
      </c>
      <c r="L81" s="1">
        <v>0.7</v>
      </c>
      <c r="M81" s="1">
        <v>0.2</v>
      </c>
      <c r="N81" s="1">
        <v>0.6</v>
      </c>
    </row>
    <row r="82" s="3" customFormat="1" spans="1:14">
      <c r="A82" s="9">
        <v>292</v>
      </c>
      <c r="B82" s="3">
        <v>292</v>
      </c>
      <c r="C82" s="3">
        <v>0.600660681724548</v>
      </c>
      <c r="D82" s="3">
        <v>0.0902086496353149</v>
      </c>
      <c r="E82" s="3">
        <v>8</v>
      </c>
      <c r="F82" s="3">
        <v>8</v>
      </c>
      <c r="G82" s="3">
        <v>2</v>
      </c>
      <c r="H82" s="3">
        <v>2</v>
      </c>
      <c r="I82" s="3">
        <v>0.8</v>
      </c>
      <c r="J82" s="3">
        <v>0.5</v>
      </c>
      <c r="K82" s="3">
        <v>0.615384615384615</v>
      </c>
      <c r="L82" s="3">
        <v>0.8</v>
      </c>
      <c r="M82" s="3">
        <v>0</v>
      </c>
      <c r="N82" s="3">
        <v>0.5</v>
      </c>
    </row>
    <row r="83" s="1" customFormat="1" spans="1:14">
      <c r="A83" s="7">
        <v>313</v>
      </c>
      <c r="B83" s="1">
        <v>313</v>
      </c>
      <c r="C83" s="1">
        <v>0.621042728424072</v>
      </c>
      <c r="D83" s="1">
        <v>0.25707471370697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124</v>
      </c>
      <c r="B84" s="1">
        <v>124</v>
      </c>
      <c r="C84" s="1">
        <v>0.629390001296997</v>
      </c>
      <c r="D84" s="1">
        <v>0.210688233375549</v>
      </c>
      <c r="E84" s="1">
        <v>10</v>
      </c>
      <c r="F84" s="1">
        <v>9</v>
      </c>
      <c r="G84" s="1">
        <v>0</v>
      </c>
      <c r="H84" s="1">
        <v>1</v>
      </c>
      <c r="I84" s="1">
        <v>1</v>
      </c>
      <c r="J84" s="1">
        <v>0.526315789473684</v>
      </c>
      <c r="K84" s="1">
        <v>0.689655172413793</v>
      </c>
      <c r="L84" s="1">
        <v>0.9</v>
      </c>
      <c r="M84" s="1">
        <v>0.1</v>
      </c>
      <c r="N84" s="1">
        <v>0.55</v>
      </c>
    </row>
    <row r="85" s="1" customFormat="1" spans="1:14">
      <c r="A85" s="7">
        <v>138</v>
      </c>
      <c r="B85" s="1">
        <v>138</v>
      </c>
      <c r="C85" s="1">
        <v>0.621886372566223</v>
      </c>
      <c r="D85" s="1">
        <v>0.197128534317017</v>
      </c>
      <c r="E85" s="1">
        <v>8</v>
      </c>
      <c r="F85" s="1">
        <v>7</v>
      </c>
      <c r="G85" s="1">
        <v>2</v>
      </c>
      <c r="H85" s="1">
        <v>3</v>
      </c>
      <c r="I85" s="1">
        <v>0.8</v>
      </c>
      <c r="J85" s="1">
        <v>0.533333333333333</v>
      </c>
      <c r="K85" s="1">
        <v>0.64</v>
      </c>
      <c r="L85" s="1">
        <v>0.7</v>
      </c>
      <c r="M85" s="1">
        <v>0.1</v>
      </c>
      <c r="N85" s="1">
        <v>0.55</v>
      </c>
    </row>
    <row r="86" s="1" customFormat="1" spans="1:14">
      <c r="A86" s="7">
        <v>473</v>
      </c>
      <c r="B86" s="1">
        <v>473</v>
      </c>
      <c r="C86" s="1">
        <v>0.622597098350525</v>
      </c>
      <c r="D86" s="1">
        <v>0.209457159042358</v>
      </c>
      <c r="E86" s="1">
        <v>8</v>
      </c>
      <c r="F86" s="1">
        <v>5</v>
      </c>
      <c r="G86" s="1">
        <v>2</v>
      </c>
      <c r="H86" s="1">
        <v>5</v>
      </c>
      <c r="I86" s="1">
        <v>0.8</v>
      </c>
      <c r="J86" s="1">
        <v>0.615384615384615</v>
      </c>
      <c r="K86" s="1">
        <v>0.695652173913043</v>
      </c>
      <c r="L86" s="1">
        <v>0.5</v>
      </c>
      <c r="M86" s="1">
        <v>0.3</v>
      </c>
      <c r="N86" s="1">
        <v>0.65</v>
      </c>
    </row>
    <row r="87" s="1" customFormat="1" spans="1:14">
      <c r="A87" s="7">
        <v>249</v>
      </c>
      <c r="B87" s="1">
        <v>249</v>
      </c>
      <c r="C87" s="1">
        <v>0.631833672523499</v>
      </c>
      <c r="D87" s="1">
        <v>0.211252689361572</v>
      </c>
      <c r="E87" s="1">
        <v>8</v>
      </c>
      <c r="F87" s="1">
        <v>4</v>
      </c>
      <c r="G87" s="1">
        <v>2</v>
      </c>
      <c r="H87" s="1">
        <v>6</v>
      </c>
      <c r="I87" s="1">
        <v>0.8</v>
      </c>
      <c r="J87" s="1">
        <v>0.666666666666667</v>
      </c>
      <c r="K87" s="1">
        <v>0.727272727272727</v>
      </c>
      <c r="L87" s="1">
        <v>0.4</v>
      </c>
      <c r="M87" s="1">
        <v>0.4</v>
      </c>
      <c r="N87" s="1">
        <v>0.7</v>
      </c>
    </row>
    <row r="88" s="3" customFormat="1" spans="1:14">
      <c r="A88" s="9">
        <v>584</v>
      </c>
      <c r="B88" s="3">
        <v>584</v>
      </c>
      <c r="C88" s="3">
        <v>0.62827479839325</v>
      </c>
      <c r="D88" s="3">
        <v>0.217533111572266</v>
      </c>
      <c r="E88" s="3">
        <v>10</v>
      </c>
      <c r="F88" s="3">
        <v>5</v>
      </c>
      <c r="G88" s="3">
        <v>0</v>
      </c>
      <c r="H88" s="3">
        <v>5</v>
      </c>
      <c r="I88" s="3">
        <v>1</v>
      </c>
      <c r="J88" s="3">
        <v>0.666666666666667</v>
      </c>
      <c r="K88" s="3">
        <v>0.8</v>
      </c>
      <c r="L88" s="3">
        <v>0.5</v>
      </c>
      <c r="M88" s="3">
        <v>0.5</v>
      </c>
      <c r="N88" s="3">
        <v>0.75</v>
      </c>
    </row>
    <row r="89" s="1" customFormat="1" spans="1:14">
      <c r="A89" s="7">
        <v>123</v>
      </c>
      <c r="B89" s="1">
        <v>123</v>
      </c>
      <c r="C89" s="1">
        <v>0.64593517780304</v>
      </c>
      <c r="D89" s="1">
        <v>0.242363452911377</v>
      </c>
      <c r="E89" s="1">
        <v>9</v>
      </c>
      <c r="F89" s="1">
        <v>7</v>
      </c>
      <c r="G89" s="1">
        <v>1</v>
      </c>
      <c r="H89" s="1">
        <v>3</v>
      </c>
      <c r="I89" s="1">
        <v>0.9</v>
      </c>
      <c r="J89" s="1">
        <v>0.5625</v>
      </c>
      <c r="K89" s="1">
        <v>0.692307692307692</v>
      </c>
      <c r="L89" s="1">
        <v>0.7</v>
      </c>
      <c r="M89" s="1">
        <v>0.2</v>
      </c>
      <c r="N89" s="1">
        <v>0.6</v>
      </c>
    </row>
    <row r="90" s="1" customFormat="1" spans="1:14">
      <c r="A90" s="7">
        <v>250</v>
      </c>
      <c r="B90" s="1">
        <v>250</v>
      </c>
      <c r="C90" s="1">
        <v>0.647572636604309</v>
      </c>
      <c r="D90" s="1">
        <v>0.24461555480957</v>
      </c>
      <c r="E90" s="1">
        <v>8</v>
      </c>
      <c r="F90" s="1">
        <v>5</v>
      </c>
      <c r="G90" s="1">
        <v>2</v>
      </c>
      <c r="H90" s="1">
        <v>5</v>
      </c>
      <c r="I90" s="1">
        <v>0.8</v>
      </c>
      <c r="J90" s="1">
        <v>0.615384615384615</v>
      </c>
      <c r="K90" s="1">
        <v>0.695652173913043</v>
      </c>
      <c r="L90" s="1">
        <v>0.5</v>
      </c>
      <c r="M90" s="1">
        <v>0.3</v>
      </c>
      <c r="N90" s="1">
        <v>0.65</v>
      </c>
    </row>
    <row r="91" s="1" customFormat="1" spans="1:14">
      <c r="A91" s="7">
        <v>909</v>
      </c>
      <c r="B91" s="1">
        <v>909</v>
      </c>
      <c r="C91" s="1">
        <v>0.651805877685547</v>
      </c>
      <c r="D91" s="1">
        <v>0.206578016281128</v>
      </c>
      <c r="E91" s="1">
        <v>9</v>
      </c>
      <c r="F91" s="1">
        <v>3</v>
      </c>
      <c r="G91" s="1">
        <v>1</v>
      </c>
      <c r="H91" s="1">
        <v>7</v>
      </c>
      <c r="I91" s="1">
        <v>0.9</v>
      </c>
      <c r="J91" s="1">
        <v>0.75</v>
      </c>
      <c r="K91" s="1">
        <v>0.818181818181818</v>
      </c>
      <c r="L91" s="1">
        <v>0.3</v>
      </c>
      <c r="M91" s="1">
        <v>0.6</v>
      </c>
      <c r="N91" s="1">
        <v>0.8</v>
      </c>
    </row>
    <row r="92" s="3" customFormat="1" spans="1:14">
      <c r="A92" s="9">
        <v>43</v>
      </c>
      <c r="B92" s="3">
        <v>43</v>
      </c>
      <c r="C92" s="3">
        <v>0.656714081764221</v>
      </c>
      <c r="D92" s="3">
        <v>0.224246263504028</v>
      </c>
      <c r="E92" s="3">
        <v>9</v>
      </c>
      <c r="F92" s="3">
        <v>5</v>
      </c>
      <c r="G92" s="3">
        <v>1</v>
      </c>
      <c r="H92" s="3">
        <v>5</v>
      </c>
      <c r="I92" s="3">
        <v>0.9</v>
      </c>
      <c r="J92" s="3">
        <v>0.642857142857143</v>
      </c>
      <c r="K92" s="3">
        <v>0.75</v>
      </c>
      <c r="L92" s="3">
        <v>0.5</v>
      </c>
      <c r="M92" s="3">
        <v>0.4</v>
      </c>
      <c r="N92" s="3">
        <v>0.7</v>
      </c>
    </row>
    <row r="93" s="1" customFormat="1" spans="1:14">
      <c r="A93" s="7">
        <v>451</v>
      </c>
      <c r="B93" s="1">
        <v>451</v>
      </c>
      <c r="C93" s="1">
        <v>0.665182590484619</v>
      </c>
      <c r="D93" s="1">
        <v>0.250267744064331</v>
      </c>
      <c r="E93" s="1">
        <v>9</v>
      </c>
      <c r="F93" s="1">
        <v>6</v>
      </c>
      <c r="G93" s="1">
        <v>1</v>
      </c>
      <c r="H93" s="1">
        <v>4</v>
      </c>
      <c r="I93" s="1">
        <v>0.9</v>
      </c>
      <c r="J93" s="1">
        <v>0.6</v>
      </c>
      <c r="K93" s="1">
        <v>0.72</v>
      </c>
      <c r="L93" s="1">
        <v>0.6</v>
      </c>
      <c r="M93" s="1">
        <v>0.3</v>
      </c>
      <c r="N93" s="1">
        <v>0.65</v>
      </c>
    </row>
    <row r="94" s="1" customFormat="1" spans="1:14">
      <c r="A94" s="7">
        <v>798</v>
      </c>
      <c r="B94" s="1">
        <v>798</v>
      </c>
      <c r="C94" s="1">
        <v>0.678243517875671</v>
      </c>
      <c r="D94" s="1">
        <v>0.237145304679871</v>
      </c>
      <c r="E94" s="1">
        <v>7</v>
      </c>
      <c r="F94" s="1">
        <v>5</v>
      </c>
      <c r="G94" s="1">
        <v>3</v>
      </c>
      <c r="H94" s="1">
        <v>5</v>
      </c>
      <c r="I94" s="1">
        <v>0.7</v>
      </c>
      <c r="J94" s="1">
        <v>0.583333333333333</v>
      </c>
      <c r="K94" s="1">
        <v>0.636363636363636</v>
      </c>
      <c r="L94" s="1">
        <v>0.5</v>
      </c>
      <c r="M94" s="1">
        <v>0.2</v>
      </c>
      <c r="N94" s="1">
        <v>0.6</v>
      </c>
    </row>
    <row r="95" s="3" customFormat="1" spans="1:14">
      <c r="A95" s="9">
        <v>554</v>
      </c>
      <c r="B95" s="3">
        <v>554</v>
      </c>
      <c r="C95" s="3">
        <v>0.660832762718201</v>
      </c>
      <c r="D95" s="3">
        <v>0.225080013275147</v>
      </c>
      <c r="E95" s="3">
        <v>6</v>
      </c>
      <c r="F95" s="3">
        <v>7</v>
      </c>
      <c r="G95" s="3">
        <v>4</v>
      </c>
      <c r="H95" s="3">
        <v>3</v>
      </c>
      <c r="I95" s="3">
        <v>0.6</v>
      </c>
      <c r="J95" s="3">
        <v>0.461538461538462</v>
      </c>
      <c r="K95" s="3">
        <v>0.521739130434783</v>
      </c>
      <c r="L95" s="3">
        <v>0.7</v>
      </c>
      <c r="M95" s="3">
        <v>-0.1</v>
      </c>
      <c r="N95" s="3">
        <v>0.45</v>
      </c>
    </row>
    <row r="96" s="1" customFormat="1" spans="1:14">
      <c r="A96" s="7">
        <v>931</v>
      </c>
      <c r="B96" s="1">
        <v>931</v>
      </c>
      <c r="C96" s="1">
        <v>0.681087970733643</v>
      </c>
      <c r="D96" s="1">
        <v>0.24998950958252</v>
      </c>
      <c r="E96" s="1">
        <v>8</v>
      </c>
      <c r="F96" s="1">
        <v>5</v>
      </c>
      <c r="G96" s="1">
        <v>2</v>
      </c>
      <c r="H96" s="1">
        <v>5</v>
      </c>
      <c r="I96" s="1">
        <v>0.8</v>
      </c>
      <c r="J96" s="1">
        <v>0.615384615384615</v>
      </c>
      <c r="K96" s="1">
        <v>0.695652173913043</v>
      </c>
      <c r="L96" s="1">
        <v>0.5</v>
      </c>
      <c r="M96" s="1">
        <v>0.3</v>
      </c>
      <c r="N96" s="1">
        <v>0.65</v>
      </c>
    </row>
    <row r="97" s="1" customFormat="1" spans="1:14">
      <c r="A97" s="7">
        <v>340</v>
      </c>
      <c r="B97" s="1">
        <v>340</v>
      </c>
      <c r="C97" s="1">
        <v>0.69361400604248</v>
      </c>
      <c r="D97" s="1">
        <v>0.279063940048218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1" customFormat="1" spans="3:13">
      <c r="C98" s="1">
        <f>AVERAGE(C2:C97)</f>
        <v>0.546817301462094</v>
      </c>
      <c r="D98" s="1">
        <f>AVERAGE(D2:D97)</f>
        <v>0.088733314226071</v>
      </c>
      <c r="L98" s="1">
        <f>AVERAGE(L2:L97)</f>
        <v>0.490625</v>
      </c>
      <c r="M98" s="1">
        <f>AVERAGE(M2:M97)</f>
        <v>0.346875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21" customFormat="1" spans="3:9">
      <c r="C102" s="21" t="s">
        <v>15</v>
      </c>
      <c r="D102" s="21">
        <f>COUNTIF(C2:C97,"&lt;0.42")-COUNTIF(C2:C97,"&lt;0.4")</f>
        <v>2</v>
      </c>
      <c r="E102" s="21">
        <v>2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3</v>
      </c>
      <c r="E103" s="1">
        <v>3</v>
      </c>
      <c r="F103" s="11">
        <v>0.04</v>
      </c>
      <c r="G103" s="1">
        <v>-80</v>
      </c>
      <c r="H103" s="1">
        <v>1920</v>
      </c>
      <c r="I103" s="1">
        <v>96</v>
      </c>
    </row>
    <row r="104" s="4" customFormat="1" spans="3:9">
      <c r="C104" s="4" t="s">
        <v>17</v>
      </c>
      <c r="D104" s="4">
        <f>COUNTIF(C2:C97,"&lt;0.46")-COUNTIF(C2:C97,"&lt;0.44")</f>
        <v>4</v>
      </c>
      <c r="E104" s="4">
        <v>4</v>
      </c>
      <c r="F104" s="11">
        <v>0.1</v>
      </c>
      <c r="G104" s="1">
        <v>-200</v>
      </c>
      <c r="H104" s="1">
        <v>1800</v>
      </c>
      <c r="I104" s="1">
        <v>90</v>
      </c>
    </row>
    <row r="105" s="4" customFormat="1" spans="3:9">
      <c r="C105" s="4" t="s">
        <v>18</v>
      </c>
      <c r="D105" s="4">
        <f>COUNTIF(C2:C97,"&lt;0.48")-COUNTIF(C2:C97,"&lt;0.46")</f>
        <v>6</v>
      </c>
      <c r="E105" s="4">
        <v>6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5">
      <c r="C106" s="1" t="s">
        <v>19</v>
      </c>
      <c r="D106" s="1">
        <f>COUNTIF(C2:C97,"&lt;0.5")-COUNTIF(C2:C97,"&lt;0.48")</f>
        <v>7</v>
      </c>
      <c r="E106" s="1">
        <v>7</v>
      </c>
    </row>
    <row r="107" s="1" customFormat="1" spans="3:5">
      <c r="C107" s="1" t="s">
        <v>20</v>
      </c>
      <c r="D107" s="1">
        <f>COUNTIF(C2:C97,"&lt;0.52")-COUNTIF(C2:C97,"&lt;0.5")</f>
        <v>8</v>
      </c>
      <c r="E107" s="1">
        <v>9</v>
      </c>
    </row>
    <row r="108" s="4" customFormat="1" spans="3:5">
      <c r="C108" s="4" t="s">
        <v>21</v>
      </c>
      <c r="D108" s="4">
        <f>COUNTIF(C2:C97,"&lt;0.54")-COUNTIF(C2:C97,"&lt;0.52")</f>
        <v>11</v>
      </c>
      <c r="E108" s="1">
        <v>12</v>
      </c>
    </row>
    <row r="109" s="5" customFormat="1" spans="3:5">
      <c r="C109" s="5" t="s">
        <v>22</v>
      </c>
      <c r="D109" s="5">
        <f>COUNTIF(C2:C97,"&lt;0.56")-COUNTIF(C2:C97,"&lt;0.54")</f>
        <v>14</v>
      </c>
      <c r="E109" s="5">
        <v>14</v>
      </c>
    </row>
    <row r="110" s="1" customFormat="1" spans="3:5">
      <c r="C110" s="1" t="s">
        <v>23</v>
      </c>
      <c r="D110" s="1">
        <f>COUNTIF(C2:C97,"&lt;0.58")-COUNTIF(C2:C97,"&lt;0.56")</f>
        <v>11</v>
      </c>
      <c r="E110" s="1">
        <v>12</v>
      </c>
    </row>
    <row r="111" s="1" customFormat="1" spans="3:5">
      <c r="C111" s="1" t="s">
        <v>24</v>
      </c>
      <c r="D111" s="1">
        <f>COUNTIF(C2:C97,"&lt;0.6")-COUNTIF(C2:C97,"&lt;0.58")</f>
        <v>8</v>
      </c>
      <c r="E111" s="1">
        <v>9</v>
      </c>
    </row>
    <row r="112" s="1" customFormat="1" spans="3:5">
      <c r="C112" s="1" t="s">
        <v>25</v>
      </c>
      <c r="D112" s="1">
        <f>COUNTIF(C2:C97,"&lt;0.62")-COUNTIF(C2:C97,"&lt;0.6")</f>
        <v>7</v>
      </c>
      <c r="E112" s="1">
        <v>7</v>
      </c>
    </row>
    <row r="113" s="4" customFormat="1" spans="3:5">
      <c r="C113" s="4" t="s">
        <v>26</v>
      </c>
      <c r="D113" s="4">
        <f>COUNTIF(C2:C97,"&lt;0.64")-COUNTIF(C2:C97,"&lt;0.62")</f>
        <v>6</v>
      </c>
      <c r="E113" s="4">
        <v>6</v>
      </c>
    </row>
    <row r="114" s="1" customFormat="1" spans="3:5">
      <c r="C114" s="1" t="s">
        <v>27</v>
      </c>
      <c r="D114" s="1">
        <f>COUNTIF(C2:C97,"&lt;0.66")-COUNTIF(C2:C97,"&lt;0.64")</f>
        <v>4</v>
      </c>
      <c r="E114" s="1">
        <v>4</v>
      </c>
    </row>
    <row r="115" s="1" customFormat="1" spans="3:5">
      <c r="C115" s="1" t="s">
        <v>28</v>
      </c>
      <c r="D115" s="1">
        <f>COUNTIF(C2:C97,"&lt;0.68")-COUNTIF(C2:C97,"&lt;0.66")</f>
        <v>3</v>
      </c>
      <c r="E115" s="1">
        <v>3</v>
      </c>
    </row>
    <row r="116" s="21" customFormat="1" spans="3:5">
      <c r="C116" s="21" t="s">
        <v>29</v>
      </c>
      <c r="D116" s="21">
        <f>COUNTIF(C2:C97,"&lt;0.7")-COUNTIF(C2:C97,"&lt;0.68")</f>
        <v>2</v>
      </c>
      <c r="E116" s="21">
        <v>2</v>
      </c>
    </row>
    <row r="117" s="4" customFormat="1" spans="3:4">
      <c r="C117" s="4" t="s">
        <v>30</v>
      </c>
      <c r="D117" s="4">
        <f>COUNTIF(C2:C97,"&lt;0.72")-COUNTIF(C2:C97,"&lt;0.7")</f>
        <v>0</v>
      </c>
    </row>
    <row r="118" s="1" customFormat="1" spans="3:4">
      <c r="C118" s="1" t="s">
        <v>31</v>
      </c>
      <c r="D118" s="1">
        <f>COUNTIF(C2:C97,"&lt;0.74")-COUNTIF(C2:C97,"&lt;0.72")</f>
        <v>0</v>
      </c>
    </row>
    <row r="119" s="1" customFormat="1" spans="3:4">
      <c r="C119" s="1" t="s">
        <v>32</v>
      </c>
      <c r="D119" s="1">
        <f>COUNTIF(C2:C97,"&lt;0.76")-COUNTIF(C2:C97,"&lt;0.74")</f>
        <v>0</v>
      </c>
    </row>
    <row r="120" s="4" customFormat="1" spans="3:4">
      <c r="C120" s="4" t="s">
        <v>33</v>
      </c>
      <c r="D120" s="4">
        <f>COUNTIF(C2:C97,"&lt;0.78")-COUNTIF(C2:C97,"&lt;0.76")</f>
        <v>0</v>
      </c>
    </row>
    <row r="121" s="4" customFormat="1" spans="3:4">
      <c r="C121" s="4" t="s">
        <v>34</v>
      </c>
      <c r="D121" s="4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8">
      <c r="C127" s="1" t="s">
        <v>40</v>
      </c>
      <c r="D127" s="1">
        <f>COUNTIF(C2:C97,"&lt;0.92")-COUNTIF(C2:C97,"&lt;0.9")</f>
        <v>0</v>
      </c>
      <c r="G127" s="4">
        <v>0.545</v>
      </c>
      <c r="H127" s="4">
        <v>0.087</v>
      </c>
    </row>
    <row r="128" s="1" customFormat="1" spans="3:8">
      <c r="C128" s="1" t="s">
        <v>41</v>
      </c>
      <c r="D128" s="1">
        <f>COUNTIF(C2:C97,"&lt;0.94")-COUNTIF(C2:C97,"&lt;0.92")</f>
        <v>0</v>
      </c>
      <c r="G128" s="4">
        <v>0.623</v>
      </c>
      <c r="H128" s="4">
        <v>0.11</v>
      </c>
    </row>
    <row r="129" s="1" customFormat="1" spans="3:8">
      <c r="C129" s="1" t="s">
        <v>42</v>
      </c>
      <c r="D129" s="1">
        <f>COUNTIF(C2:C97,"&lt;0.96")-COUNTIF(C2:C97,"&lt;0.94")</f>
        <v>0</v>
      </c>
      <c r="G129" s="4">
        <v>0.729</v>
      </c>
      <c r="H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94" workbookViewId="0">
      <selection activeCell="A23" sqref="$A23:$XFD23"/>
    </sheetView>
  </sheetViews>
  <sheetFormatPr defaultColWidth="9" defaultRowHeight="13.5"/>
  <cols>
    <col min="3" max="4" width="19.63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761</v>
      </c>
      <c r="B3" s="1">
        <v>761</v>
      </c>
      <c r="C3" s="1">
        <v>0.428648948669434</v>
      </c>
      <c r="D3" s="1">
        <v>0.0264314413070679</v>
      </c>
      <c r="E3" s="1">
        <v>9</v>
      </c>
      <c r="F3" s="1">
        <v>4</v>
      </c>
      <c r="G3" s="1">
        <v>1</v>
      </c>
      <c r="H3" s="1">
        <v>6</v>
      </c>
      <c r="I3" s="1">
        <v>0.9</v>
      </c>
      <c r="J3" s="1">
        <v>0.692307692307692</v>
      </c>
      <c r="K3" s="1">
        <v>0.782608695652174</v>
      </c>
      <c r="L3" s="1">
        <v>0.4</v>
      </c>
      <c r="M3" s="1">
        <v>0.5</v>
      </c>
      <c r="N3" s="1">
        <v>0.75</v>
      </c>
    </row>
    <row r="4" s="3" customFormat="1" spans="1:14">
      <c r="A4" s="9">
        <v>512</v>
      </c>
      <c r="B4" s="3">
        <v>512</v>
      </c>
      <c r="C4" s="3">
        <v>0.437896847724915</v>
      </c>
      <c r="D4" s="3">
        <v>0.0276720523834229</v>
      </c>
      <c r="E4" s="3">
        <v>8</v>
      </c>
      <c r="F4" s="3">
        <v>2</v>
      </c>
      <c r="G4" s="3">
        <v>2</v>
      </c>
      <c r="H4" s="3">
        <v>8</v>
      </c>
      <c r="I4" s="3">
        <v>0.8</v>
      </c>
      <c r="J4" s="3">
        <v>0.8</v>
      </c>
      <c r="K4" s="3">
        <v>0.8</v>
      </c>
      <c r="L4" s="3">
        <v>0.2</v>
      </c>
      <c r="M4" s="3">
        <v>0.6</v>
      </c>
      <c r="N4" s="3">
        <v>0.8</v>
      </c>
    </row>
    <row r="5" s="1" customFormat="1" spans="1:14">
      <c r="A5" s="7">
        <v>479</v>
      </c>
      <c r="B5" s="1">
        <v>479</v>
      </c>
      <c r="C5" s="1">
        <v>0.444071769714356</v>
      </c>
      <c r="D5" s="1">
        <v>0.0382510423660278</v>
      </c>
      <c r="E5" s="1">
        <v>6</v>
      </c>
      <c r="F5" s="1">
        <v>5</v>
      </c>
      <c r="G5" s="1">
        <v>4</v>
      </c>
      <c r="H5" s="1">
        <v>5</v>
      </c>
      <c r="I5" s="1">
        <v>0.6</v>
      </c>
      <c r="J5" s="1">
        <v>0.545454545454545</v>
      </c>
      <c r="K5" s="1">
        <v>0.571428571428571</v>
      </c>
      <c r="L5" s="1">
        <v>0.5</v>
      </c>
      <c r="M5" s="1">
        <v>0.1</v>
      </c>
      <c r="N5" s="1">
        <v>0.55</v>
      </c>
    </row>
    <row r="6" s="1" customFormat="1" spans="1:14">
      <c r="A6" s="7">
        <v>176</v>
      </c>
      <c r="B6" s="1">
        <v>176</v>
      </c>
      <c r="C6" s="1">
        <v>0.453297138214111</v>
      </c>
      <c r="D6" s="1">
        <v>0.034318208694458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3" customFormat="1" spans="1:14">
      <c r="A7" s="9">
        <v>890</v>
      </c>
      <c r="B7" s="3">
        <v>890</v>
      </c>
      <c r="C7" s="3">
        <v>0.454921722412109</v>
      </c>
      <c r="D7" s="3">
        <v>0.00711512565612793</v>
      </c>
      <c r="E7" s="3">
        <v>8</v>
      </c>
      <c r="F7" s="3">
        <v>5</v>
      </c>
      <c r="G7" s="3">
        <v>2</v>
      </c>
      <c r="H7" s="3">
        <v>5</v>
      </c>
      <c r="I7" s="3">
        <v>0.8</v>
      </c>
      <c r="J7" s="3">
        <v>0.615384615384615</v>
      </c>
      <c r="K7" s="3">
        <v>0.695652173913043</v>
      </c>
      <c r="L7" s="3">
        <v>0.5</v>
      </c>
      <c r="M7" s="3">
        <v>0.3</v>
      </c>
      <c r="N7" s="3">
        <v>0.65</v>
      </c>
    </row>
    <row r="8" s="1" customFormat="1" spans="1:14">
      <c r="A8" s="7">
        <v>227</v>
      </c>
      <c r="B8" s="1">
        <v>227</v>
      </c>
      <c r="C8" s="1">
        <v>0.474483132362366</v>
      </c>
      <c r="D8" s="1">
        <v>0.0722849369049072</v>
      </c>
      <c r="E8" s="1">
        <v>8</v>
      </c>
      <c r="F8" s="1">
        <v>6</v>
      </c>
      <c r="G8" s="1">
        <v>2</v>
      </c>
      <c r="H8" s="1">
        <v>4</v>
      </c>
      <c r="I8" s="1">
        <v>0.8</v>
      </c>
      <c r="J8" s="1">
        <v>0.571428571428572</v>
      </c>
      <c r="K8" s="1">
        <v>0.666666666666667</v>
      </c>
      <c r="L8" s="1">
        <v>0.6</v>
      </c>
      <c r="M8" s="1">
        <v>0.2</v>
      </c>
      <c r="N8" s="1">
        <v>0.6</v>
      </c>
    </row>
    <row r="9" s="1" customFormat="1" spans="1:14">
      <c r="A9" s="7">
        <v>83</v>
      </c>
      <c r="B9" s="1">
        <v>83</v>
      </c>
      <c r="C9" s="1">
        <v>0.475554227828979</v>
      </c>
      <c r="D9" s="1">
        <v>0.00178062915802002</v>
      </c>
      <c r="E9" s="1">
        <v>10</v>
      </c>
      <c r="F9" s="1">
        <v>3</v>
      </c>
      <c r="G9" s="1">
        <v>0</v>
      </c>
      <c r="H9" s="1">
        <v>7</v>
      </c>
      <c r="I9" s="1">
        <v>1</v>
      </c>
      <c r="J9" s="1">
        <v>0.769230769230769</v>
      </c>
      <c r="K9" s="1">
        <v>0.869565217391304</v>
      </c>
      <c r="L9" s="1">
        <v>0.3</v>
      </c>
      <c r="M9" s="1">
        <v>0.7</v>
      </c>
      <c r="N9" s="1">
        <v>0.85</v>
      </c>
    </row>
    <row r="10" s="1" customFormat="1" spans="1:14">
      <c r="A10" s="7">
        <v>204</v>
      </c>
      <c r="B10" s="1">
        <v>204</v>
      </c>
      <c r="C10" s="1">
        <v>0.475684762001038</v>
      </c>
      <c r="D10" s="1">
        <v>0.015682578086853</v>
      </c>
      <c r="E10" s="1">
        <v>10</v>
      </c>
      <c r="F10" s="1">
        <v>6</v>
      </c>
      <c r="G10" s="1">
        <v>0</v>
      </c>
      <c r="H10" s="1">
        <v>4</v>
      </c>
      <c r="I10" s="1">
        <v>1</v>
      </c>
      <c r="J10" s="1">
        <v>0.625</v>
      </c>
      <c r="K10" s="1">
        <v>0.769230769230769</v>
      </c>
      <c r="L10" s="1">
        <v>0.6</v>
      </c>
      <c r="M10" s="1">
        <v>0.4</v>
      </c>
      <c r="N10" s="1">
        <v>0.7</v>
      </c>
    </row>
    <row r="11" s="1" customFormat="1" spans="1:14">
      <c r="A11" s="7">
        <v>976</v>
      </c>
      <c r="B11" s="1">
        <v>976</v>
      </c>
      <c r="C11" s="1">
        <v>0.477346539497375</v>
      </c>
      <c r="D11" s="1">
        <v>0.0637125968933105</v>
      </c>
      <c r="E11" s="1">
        <v>10</v>
      </c>
      <c r="F11" s="1">
        <v>5</v>
      </c>
      <c r="G11" s="1">
        <v>0</v>
      </c>
      <c r="H11" s="1">
        <v>5</v>
      </c>
      <c r="I11" s="1">
        <v>1</v>
      </c>
      <c r="J11" s="1">
        <v>0.666666666666667</v>
      </c>
      <c r="K11" s="1">
        <v>0.8</v>
      </c>
      <c r="L11" s="1">
        <v>0.5</v>
      </c>
      <c r="M11" s="1">
        <v>0.5</v>
      </c>
      <c r="N11" s="1">
        <v>0.75</v>
      </c>
    </row>
    <row r="12" s="1" customFormat="1" spans="1:14">
      <c r="A12" s="7">
        <v>153</v>
      </c>
      <c r="B12" s="1">
        <v>153</v>
      </c>
      <c r="C12" s="1">
        <v>0.4783034324646</v>
      </c>
      <c r="D12" s="1">
        <v>0.0223274230957031</v>
      </c>
      <c r="E12" s="1">
        <v>10</v>
      </c>
      <c r="F12" s="1">
        <v>4</v>
      </c>
      <c r="G12" s="1">
        <v>0</v>
      </c>
      <c r="H12" s="1">
        <v>6</v>
      </c>
      <c r="I12" s="1">
        <v>1</v>
      </c>
      <c r="J12" s="1">
        <v>0.714285714285714</v>
      </c>
      <c r="K12" s="1">
        <v>0.833333333333333</v>
      </c>
      <c r="L12" s="1">
        <v>0.4</v>
      </c>
      <c r="M12" s="1">
        <v>0.6</v>
      </c>
      <c r="N12" s="1">
        <v>0.8</v>
      </c>
    </row>
    <row r="13" s="3" customFormat="1" spans="1:14">
      <c r="A13" s="9">
        <v>566</v>
      </c>
      <c r="B13" s="3">
        <v>566</v>
      </c>
      <c r="C13" s="3">
        <v>0.479554414749146</v>
      </c>
      <c r="D13" s="3">
        <v>0.09343421459198</v>
      </c>
      <c r="E13" s="3">
        <v>8</v>
      </c>
      <c r="F13" s="3">
        <v>8</v>
      </c>
      <c r="G13" s="3">
        <v>2</v>
      </c>
      <c r="H13" s="3">
        <v>2</v>
      </c>
      <c r="I13" s="3">
        <v>0.8</v>
      </c>
      <c r="J13" s="3">
        <v>0.5</v>
      </c>
      <c r="K13" s="3">
        <v>0.615384615384615</v>
      </c>
      <c r="L13" s="3">
        <v>0.8</v>
      </c>
      <c r="M13" s="3">
        <v>0</v>
      </c>
      <c r="N13" s="3">
        <v>0.5</v>
      </c>
    </row>
    <row r="14" s="1" customFormat="1" spans="1:14">
      <c r="A14" s="7">
        <v>587</v>
      </c>
      <c r="B14" s="1">
        <v>587</v>
      </c>
      <c r="C14" s="1">
        <v>0.48110568523407</v>
      </c>
      <c r="D14" s="1">
        <v>0.0662893056869507</v>
      </c>
      <c r="E14" s="1">
        <v>7</v>
      </c>
      <c r="F14" s="1">
        <v>4</v>
      </c>
      <c r="G14" s="1">
        <v>3</v>
      </c>
      <c r="H14" s="1">
        <v>6</v>
      </c>
      <c r="I14" s="1">
        <v>0.7</v>
      </c>
      <c r="J14" s="1">
        <v>0.636363636363636</v>
      </c>
      <c r="K14" s="1">
        <v>0.666666666666667</v>
      </c>
      <c r="L14" s="1">
        <v>0.4</v>
      </c>
      <c r="M14" s="1">
        <v>0.3</v>
      </c>
      <c r="N14" s="1">
        <v>0.65</v>
      </c>
    </row>
    <row r="15" s="4" customFormat="1" spans="1:14">
      <c r="A15" s="17">
        <v>336</v>
      </c>
      <c r="B15" s="4">
        <v>336</v>
      </c>
      <c r="C15" s="4">
        <v>0.496845841407776</v>
      </c>
      <c r="D15" s="4">
        <v>0.0160514116287231</v>
      </c>
      <c r="E15" s="4">
        <v>8</v>
      </c>
      <c r="F15" s="4">
        <v>4</v>
      </c>
      <c r="G15" s="4">
        <v>2</v>
      </c>
      <c r="H15" s="4">
        <v>6</v>
      </c>
      <c r="I15" s="4">
        <v>0.8</v>
      </c>
      <c r="J15" s="4">
        <v>0.666666666666667</v>
      </c>
      <c r="K15" s="4">
        <v>0.727272727272727</v>
      </c>
      <c r="L15" s="4">
        <v>0.4</v>
      </c>
      <c r="M15" s="4">
        <v>0.4</v>
      </c>
      <c r="N15" s="4">
        <v>0.7</v>
      </c>
    </row>
    <row r="16" s="4" customFormat="1" spans="1:14">
      <c r="A16" s="17">
        <v>834</v>
      </c>
      <c r="B16" s="4">
        <v>834</v>
      </c>
      <c r="C16" s="4">
        <v>0.496924161911011</v>
      </c>
      <c r="D16" s="4">
        <v>0.00448846817016602</v>
      </c>
      <c r="E16" s="4">
        <v>10</v>
      </c>
      <c r="F16" s="4">
        <v>7</v>
      </c>
      <c r="G16" s="4">
        <v>0</v>
      </c>
      <c r="H16" s="4">
        <v>3</v>
      </c>
      <c r="I16" s="4">
        <v>1</v>
      </c>
      <c r="J16" s="4">
        <v>0.588235294117647</v>
      </c>
      <c r="K16" s="4">
        <v>0.740740740740741</v>
      </c>
      <c r="L16" s="4">
        <v>0.7</v>
      </c>
      <c r="M16" s="4">
        <v>0.3</v>
      </c>
      <c r="N16" s="4">
        <v>0.65</v>
      </c>
    </row>
    <row r="17" s="4" customFormat="1" spans="1:14">
      <c r="A17" s="17">
        <v>941</v>
      </c>
      <c r="B17" s="4">
        <v>941</v>
      </c>
      <c r="C17" s="4">
        <v>0.497034788131714</v>
      </c>
      <c r="D17" s="4">
        <v>0.00221812725067139</v>
      </c>
      <c r="E17" s="4">
        <v>9</v>
      </c>
      <c r="F17" s="4">
        <v>5</v>
      </c>
      <c r="G17" s="4">
        <v>1</v>
      </c>
      <c r="H17" s="4">
        <v>5</v>
      </c>
      <c r="I17" s="4">
        <v>0.9</v>
      </c>
      <c r="J17" s="4">
        <v>0.642857142857143</v>
      </c>
      <c r="K17" s="4">
        <v>0.75</v>
      </c>
      <c r="L17" s="4">
        <v>0.5</v>
      </c>
      <c r="M17" s="4">
        <v>0.4</v>
      </c>
      <c r="N17" s="4">
        <v>0.7</v>
      </c>
    </row>
    <row r="18" s="1" customFormat="1" spans="1:14">
      <c r="A18" s="7">
        <v>625</v>
      </c>
      <c r="B18" s="1">
        <v>625</v>
      </c>
      <c r="C18" s="1">
        <v>0.489213943481445</v>
      </c>
      <c r="D18" s="1">
        <v>0.0546928644180298</v>
      </c>
      <c r="E18" s="1">
        <v>10</v>
      </c>
      <c r="F18" s="1">
        <v>3</v>
      </c>
      <c r="G18" s="1">
        <v>0</v>
      </c>
      <c r="H18" s="1">
        <v>7</v>
      </c>
      <c r="I18" s="1">
        <v>1</v>
      </c>
      <c r="J18" s="1">
        <v>0.769230769230769</v>
      </c>
      <c r="K18" s="1">
        <v>0.869565217391304</v>
      </c>
      <c r="L18" s="1">
        <v>0.3</v>
      </c>
      <c r="M18" s="1">
        <v>0.7</v>
      </c>
      <c r="N18" s="1">
        <v>0.85</v>
      </c>
    </row>
    <row r="19" s="1" customFormat="1" spans="1:14">
      <c r="A19" s="7">
        <v>102</v>
      </c>
      <c r="B19" s="1">
        <v>102</v>
      </c>
      <c r="C19" s="1">
        <v>0.481022000312805</v>
      </c>
      <c r="D19" s="1">
        <v>0.0691198110580444</v>
      </c>
      <c r="E19" s="1">
        <v>10</v>
      </c>
      <c r="F19" s="1">
        <v>3</v>
      </c>
      <c r="G19" s="1">
        <v>0</v>
      </c>
      <c r="H19" s="1">
        <v>7</v>
      </c>
      <c r="I19" s="1">
        <v>1</v>
      </c>
      <c r="J19" s="1">
        <v>0.769230769230769</v>
      </c>
      <c r="K19" s="1">
        <v>0.869565217391304</v>
      </c>
      <c r="L19" s="1">
        <v>0.3</v>
      </c>
      <c r="M19" s="1">
        <v>0.7</v>
      </c>
      <c r="N19" s="1">
        <v>0.85</v>
      </c>
    </row>
    <row r="20" s="3" customFormat="1" spans="1:14">
      <c r="A20" s="9">
        <v>560</v>
      </c>
      <c r="B20" s="3">
        <v>560</v>
      </c>
      <c r="C20" s="3">
        <v>0.480135202407837</v>
      </c>
      <c r="D20" s="3">
        <v>0.0856159925460815</v>
      </c>
      <c r="E20" s="3">
        <v>8</v>
      </c>
      <c r="F20" s="3">
        <v>7</v>
      </c>
      <c r="G20" s="3">
        <v>2</v>
      </c>
      <c r="H20" s="3">
        <v>3</v>
      </c>
      <c r="I20" s="3">
        <v>0.8</v>
      </c>
      <c r="J20" s="3">
        <v>0.533333333333333</v>
      </c>
      <c r="K20" s="3">
        <v>0.64</v>
      </c>
      <c r="L20" s="3">
        <v>0.7</v>
      </c>
      <c r="M20" s="3">
        <v>0.1</v>
      </c>
      <c r="N20" s="3">
        <v>0.55</v>
      </c>
    </row>
    <row r="21" s="4" customFormat="1" spans="1:14">
      <c r="A21" s="17">
        <v>244</v>
      </c>
      <c r="B21" s="4">
        <v>244</v>
      </c>
      <c r="C21" s="4">
        <v>0.501588344573975</v>
      </c>
      <c r="D21" s="4">
        <v>0.00883686542510986</v>
      </c>
      <c r="E21" s="4">
        <v>9</v>
      </c>
      <c r="F21" s="4">
        <v>4</v>
      </c>
      <c r="G21" s="4">
        <v>1</v>
      </c>
      <c r="H21" s="4">
        <v>6</v>
      </c>
      <c r="I21" s="4">
        <v>0.9</v>
      </c>
      <c r="J21" s="4">
        <v>0.692307692307692</v>
      </c>
      <c r="K21" s="4">
        <v>0.782608695652174</v>
      </c>
      <c r="L21" s="4">
        <v>0.4</v>
      </c>
      <c r="M21" s="4">
        <v>0.5</v>
      </c>
      <c r="N21" s="4">
        <v>0.75</v>
      </c>
    </row>
    <row r="22" s="4" customFormat="1" spans="1:14">
      <c r="A22" s="17">
        <v>174</v>
      </c>
      <c r="B22" s="4">
        <v>174</v>
      </c>
      <c r="C22" s="4">
        <v>0.502783298492432</v>
      </c>
      <c r="D22" s="4">
        <v>0.0456451177597046</v>
      </c>
      <c r="E22" s="4">
        <v>6</v>
      </c>
      <c r="F22" s="4">
        <v>5</v>
      </c>
      <c r="G22" s="4">
        <v>4</v>
      </c>
      <c r="H22" s="4">
        <v>5</v>
      </c>
      <c r="I22" s="4">
        <v>0.6</v>
      </c>
      <c r="J22" s="4">
        <v>0.545454545454545</v>
      </c>
      <c r="K22" s="4">
        <v>0.571428571428571</v>
      </c>
      <c r="L22" s="4">
        <v>0.5</v>
      </c>
      <c r="M22" s="4">
        <v>0.1</v>
      </c>
      <c r="N22" s="4">
        <v>0.55</v>
      </c>
    </row>
    <row r="23" s="4" customFormat="1" spans="1:14">
      <c r="A23" s="17">
        <v>980</v>
      </c>
      <c r="B23" s="4">
        <v>980</v>
      </c>
      <c r="C23" s="4">
        <v>0.503324270248413</v>
      </c>
      <c r="D23" s="4">
        <v>0.0415781736373901</v>
      </c>
      <c r="E23" s="4">
        <v>6</v>
      </c>
      <c r="F23" s="4">
        <v>4</v>
      </c>
      <c r="G23" s="4">
        <v>4</v>
      </c>
      <c r="H23" s="4">
        <v>6</v>
      </c>
      <c r="I23" s="4">
        <v>0.6</v>
      </c>
      <c r="J23" s="4">
        <v>0.6</v>
      </c>
      <c r="K23" s="4">
        <v>0.6</v>
      </c>
      <c r="L23" s="4">
        <v>0.4</v>
      </c>
      <c r="M23" s="4">
        <v>0.2</v>
      </c>
      <c r="N23" s="4">
        <v>0.6</v>
      </c>
    </row>
    <row r="24" s="4" customFormat="1" spans="1:14">
      <c r="A24" s="17">
        <v>487</v>
      </c>
      <c r="B24" s="4">
        <v>487</v>
      </c>
      <c r="C24" s="4">
        <v>0.504927039146423</v>
      </c>
      <c r="D24" s="4">
        <v>0.0126816034317017</v>
      </c>
      <c r="E24" s="4">
        <v>8</v>
      </c>
      <c r="F24" s="4">
        <v>5</v>
      </c>
      <c r="G24" s="4">
        <v>2</v>
      </c>
      <c r="H24" s="4">
        <v>5</v>
      </c>
      <c r="I24" s="4">
        <v>0.8</v>
      </c>
      <c r="J24" s="4">
        <v>0.615384615384615</v>
      </c>
      <c r="K24" s="4">
        <v>0.695652173913043</v>
      </c>
      <c r="L24" s="4">
        <v>0.5</v>
      </c>
      <c r="M24" s="4">
        <v>0.3</v>
      </c>
      <c r="N24" s="4">
        <v>0.65</v>
      </c>
    </row>
    <row r="25" s="4" customFormat="1" spans="1:14">
      <c r="A25" s="17">
        <v>49</v>
      </c>
      <c r="B25" s="4">
        <v>49</v>
      </c>
      <c r="C25" s="4">
        <v>0.506369948387146</v>
      </c>
      <c r="D25" s="4">
        <v>0.0208917856216431</v>
      </c>
      <c r="E25" s="4">
        <v>9</v>
      </c>
      <c r="F25" s="4">
        <v>4</v>
      </c>
      <c r="G25" s="4">
        <v>1</v>
      </c>
      <c r="H25" s="4">
        <v>6</v>
      </c>
      <c r="I25" s="4">
        <v>0.9</v>
      </c>
      <c r="J25" s="4">
        <v>0.692307692307692</v>
      </c>
      <c r="K25" s="4">
        <v>0.782608695652174</v>
      </c>
      <c r="L25" s="4">
        <v>0.4</v>
      </c>
      <c r="M25" s="4">
        <v>0.5</v>
      </c>
      <c r="N25" s="4">
        <v>0.75</v>
      </c>
    </row>
    <row r="26" s="1" customFormat="1" spans="1:14">
      <c r="A26" s="7">
        <v>144</v>
      </c>
      <c r="B26" s="1">
        <v>144</v>
      </c>
      <c r="C26" s="1">
        <v>0.501485347747803</v>
      </c>
      <c r="D26" s="1">
        <v>0.0902677774429321</v>
      </c>
      <c r="E26" s="1">
        <v>7</v>
      </c>
      <c r="F26" s="1">
        <v>4</v>
      </c>
      <c r="G26" s="1">
        <v>3</v>
      </c>
      <c r="H26" s="1">
        <v>6</v>
      </c>
      <c r="I26" s="1">
        <v>0.7</v>
      </c>
      <c r="J26" s="1">
        <v>0.636363636363636</v>
      </c>
      <c r="K26" s="1">
        <v>0.666666666666667</v>
      </c>
      <c r="L26" s="1">
        <v>0.4</v>
      </c>
      <c r="M26" s="1">
        <v>0.3</v>
      </c>
      <c r="N26" s="1">
        <v>0.65</v>
      </c>
    </row>
    <row r="27" s="1" customFormat="1" spans="1:14">
      <c r="A27" s="7">
        <v>99</v>
      </c>
      <c r="B27" s="1">
        <v>99</v>
      </c>
      <c r="C27" s="1">
        <v>0.50089704990387</v>
      </c>
      <c r="D27" s="1">
        <v>0.0841214656829834</v>
      </c>
      <c r="E27" s="1">
        <v>6</v>
      </c>
      <c r="F27" s="1">
        <v>3</v>
      </c>
      <c r="G27" s="1">
        <v>4</v>
      </c>
      <c r="H27" s="1">
        <v>7</v>
      </c>
      <c r="I27" s="1">
        <v>0.6</v>
      </c>
      <c r="J27" s="1">
        <v>0.666666666666667</v>
      </c>
      <c r="K27" s="1">
        <v>0.631578947368421</v>
      </c>
      <c r="L27" s="1">
        <v>0.3</v>
      </c>
      <c r="M27" s="1">
        <v>0.3</v>
      </c>
      <c r="N27" s="1">
        <v>0.65</v>
      </c>
    </row>
    <row r="28" s="3" customFormat="1" spans="1:14">
      <c r="A28" s="9">
        <v>489</v>
      </c>
      <c r="B28" s="3">
        <v>489</v>
      </c>
      <c r="C28" s="3">
        <v>0.500820517539978</v>
      </c>
      <c r="D28" s="3">
        <v>0.076991081237793</v>
      </c>
      <c r="E28" s="3">
        <v>10</v>
      </c>
      <c r="F28" s="3">
        <v>2</v>
      </c>
      <c r="G28" s="3">
        <v>0</v>
      </c>
      <c r="H28" s="3">
        <v>8</v>
      </c>
      <c r="I28" s="3">
        <v>1</v>
      </c>
      <c r="J28" s="3">
        <v>0.833333333333333</v>
      </c>
      <c r="K28" s="3">
        <v>0.909090909090909</v>
      </c>
      <c r="L28" s="3">
        <v>0.2</v>
      </c>
      <c r="M28" s="3">
        <v>0.8</v>
      </c>
      <c r="N28" s="3">
        <v>0.9</v>
      </c>
    </row>
    <row r="29" s="1" customFormat="1" spans="1:14">
      <c r="A29" s="7">
        <v>898</v>
      </c>
      <c r="B29" s="1">
        <v>898</v>
      </c>
      <c r="C29" s="1">
        <v>0.520534038543701</v>
      </c>
      <c r="D29" s="1">
        <v>0.0267471075057983</v>
      </c>
      <c r="E29" s="1">
        <v>7</v>
      </c>
      <c r="F29" s="1">
        <v>3</v>
      </c>
      <c r="G29" s="1">
        <v>3</v>
      </c>
      <c r="H29" s="1">
        <v>7</v>
      </c>
      <c r="I29" s="1">
        <v>0.7</v>
      </c>
      <c r="J29" s="1">
        <v>0.7</v>
      </c>
      <c r="K29" s="1">
        <v>0.7</v>
      </c>
      <c r="L29" s="1">
        <v>0.3</v>
      </c>
      <c r="M29" s="1">
        <v>0.4</v>
      </c>
      <c r="N29" s="1">
        <v>0.7</v>
      </c>
    </row>
    <row r="30" s="1" customFormat="1" spans="1:14">
      <c r="A30" s="7">
        <v>485</v>
      </c>
      <c r="B30" s="1">
        <v>485</v>
      </c>
      <c r="C30" s="1">
        <v>0.520882487297058</v>
      </c>
      <c r="D30" s="1">
        <v>0.0628604888916016</v>
      </c>
      <c r="E30" s="1">
        <v>8</v>
      </c>
      <c r="F30" s="1">
        <v>6</v>
      </c>
      <c r="G30" s="1">
        <v>2</v>
      </c>
      <c r="H30" s="1">
        <v>4</v>
      </c>
      <c r="I30" s="1">
        <v>0.8</v>
      </c>
      <c r="J30" s="1">
        <v>0.571428571428572</v>
      </c>
      <c r="K30" s="1">
        <v>0.666666666666667</v>
      </c>
      <c r="L30" s="1">
        <v>0.6</v>
      </c>
      <c r="M30" s="1">
        <v>0.2</v>
      </c>
      <c r="N30" s="1">
        <v>0.6</v>
      </c>
    </row>
    <row r="31" s="1" customFormat="1" spans="1:14">
      <c r="A31" s="7">
        <v>899</v>
      </c>
      <c r="B31" s="1">
        <v>899</v>
      </c>
      <c r="C31" s="1">
        <v>0.521429777145386</v>
      </c>
      <c r="D31" s="1">
        <v>0.0620392560958862</v>
      </c>
      <c r="E31" s="1">
        <v>8</v>
      </c>
      <c r="F31" s="1">
        <v>4</v>
      </c>
      <c r="G31" s="1">
        <v>2</v>
      </c>
      <c r="H31" s="1">
        <v>6</v>
      </c>
      <c r="I31" s="1">
        <v>0.8</v>
      </c>
      <c r="J31" s="1">
        <v>0.666666666666667</v>
      </c>
      <c r="K31" s="1">
        <v>0.727272727272727</v>
      </c>
      <c r="L31" s="1">
        <v>0.4</v>
      </c>
      <c r="M31" s="1">
        <v>0.4</v>
      </c>
      <c r="N31" s="1">
        <v>0.7</v>
      </c>
    </row>
    <row r="32" s="1" customFormat="1" spans="1:14">
      <c r="A32" s="7">
        <v>821</v>
      </c>
      <c r="B32" s="1">
        <v>821</v>
      </c>
      <c r="C32" s="1">
        <v>0.521588444709778</v>
      </c>
      <c r="D32" s="1">
        <v>0.0273499488830566</v>
      </c>
      <c r="E32" s="1">
        <v>7</v>
      </c>
      <c r="F32" s="1">
        <v>4</v>
      </c>
      <c r="G32" s="1">
        <v>3</v>
      </c>
      <c r="H32" s="1">
        <v>6</v>
      </c>
      <c r="I32" s="1">
        <v>0.7</v>
      </c>
      <c r="J32" s="1">
        <v>0.636363636363636</v>
      </c>
      <c r="K32" s="1">
        <v>0.666666666666667</v>
      </c>
      <c r="L32" s="1">
        <v>0.4</v>
      </c>
      <c r="M32" s="1">
        <v>0.3</v>
      </c>
      <c r="N32" s="1">
        <v>0.65</v>
      </c>
    </row>
    <row r="33" s="1" customFormat="1" spans="1:14">
      <c r="A33" s="7">
        <v>948</v>
      </c>
      <c r="B33" s="1">
        <v>948</v>
      </c>
      <c r="C33" s="1">
        <v>0.522217392921448</v>
      </c>
      <c r="D33" s="1">
        <v>0.0486582517623901</v>
      </c>
      <c r="E33" s="1">
        <v>10</v>
      </c>
      <c r="F33" s="1">
        <v>3</v>
      </c>
      <c r="G33" s="1">
        <v>0</v>
      </c>
      <c r="H33" s="1">
        <v>7</v>
      </c>
      <c r="I33" s="1">
        <v>1</v>
      </c>
      <c r="J33" s="1">
        <v>0.769230769230769</v>
      </c>
      <c r="K33" s="1">
        <v>0.869565217391304</v>
      </c>
      <c r="L33" s="1">
        <v>0.3</v>
      </c>
      <c r="M33" s="1">
        <v>0.7</v>
      </c>
      <c r="N33" s="1">
        <v>0.85</v>
      </c>
    </row>
    <row r="34" s="1" customFormat="1" spans="1:14">
      <c r="A34" s="7">
        <v>284</v>
      </c>
      <c r="B34" s="1">
        <v>284</v>
      </c>
      <c r="C34" s="1">
        <v>0.523757457733154</v>
      </c>
      <c r="D34" s="1">
        <v>0.0759626626968384</v>
      </c>
      <c r="E34" s="1">
        <v>7</v>
      </c>
      <c r="F34" s="1">
        <v>6</v>
      </c>
      <c r="G34" s="1">
        <v>3</v>
      </c>
      <c r="H34" s="1">
        <v>4</v>
      </c>
      <c r="I34" s="1">
        <v>0.7</v>
      </c>
      <c r="J34" s="1">
        <v>0.538461538461539</v>
      </c>
      <c r="K34" s="1">
        <v>0.608695652173913</v>
      </c>
      <c r="L34" s="1">
        <v>0.6</v>
      </c>
      <c r="M34" s="1">
        <v>0.1</v>
      </c>
      <c r="N34" s="1">
        <v>0.55</v>
      </c>
    </row>
    <row r="35" s="1" customFormat="1" spans="1:14">
      <c r="A35" s="7">
        <v>856</v>
      </c>
      <c r="B35" s="1">
        <v>856</v>
      </c>
      <c r="C35" s="1">
        <v>0.524346232414246</v>
      </c>
      <c r="D35" s="1">
        <v>0.0562275648117065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146</v>
      </c>
      <c r="B36" s="1">
        <v>146</v>
      </c>
      <c r="C36" s="1">
        <v>0.527273416519165</v>
      </c>
      <c r="D36" s="1">
        <v>0.0522168874740601</v>
      </c>
      <c r="E36" s="1">
        <v>9</v>
      </c>
      <c r="F36" s="1">
        <v>8</v>
      </c>
      <c r="G36" s="1">
        <v>1</v>
      </c>
      <c r="H36" s="1">
        <v>2</v>
      </c>
      <c r="I36" s="1">
        <v>0.9</v>
      </c>
      <c r="J36" s="1">
        <v>0.529411764705882</v>
      </c>
      <c r="K36" s="1">
        <v>0.666666666666667</v>
      </c>
      <c r="L36" s="1">
        <v>0.8</v>
      </c>
      <c r="M36" s="1">
        <v>0.1</v>
      </c>
      <c r="N36" s="1">
        <v>0.55</v>
      </c>
    </row>
    <row r="37" s="1" customFormat="1" spans="1:14">
      <c r="A37" s="7">
        <v>50</v>
      </c>
      <c r="B37" s="1">
        <v>50</v>
      </c>
      <c r="C37" s="1">
        <v>0.527482271194458</v>
      </c>
      <c r="D37" s="1">
        <v>0.0267938375473022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344</v>
      </c>
      <c r="B38" s="1">
        <v>344</v>
      </c>
      <c r="C38" s="1">
        <v>0.528125882148743</v>
      </c>
      <c r="D38" s="1">
        <v>0.0711038112640381</v>
      </c>
      <c r="E38" s="1">
        <v>8</v>
      </c>
      <c r="F38" s="1">
        <v>5</v>
      </c>
      <c r="G38" s="1">
        <v>2</v>
      </c>
      <c r="H38" s="1">
        <v>5</v>
      </c>
      <c r="I38" s="1">
        <v>0.8</v>
      </c>
      <c r="J38" s="1">
        <v>0.615384615384615</v>
      </c>
      <c r="K38" s="1">
        <v>0.695652173913043</v>
      </c>
      <c r="L38" s="1">
        <v>0.5</v>
      </c>
      <c r="M38" s="1">
        <v>0.3</v>
      </c>
      <c r="N38" s="1">
        <v>0.65</v>
      </c>
    </row>
    <row r="39" s="3" customFormat="1" spans="1:14">
      <c r="A39" s="9">
        <v>939</v>
      </c>
      <c r="B39" s="3">
        <v>939</v>
      </c>
      <c r="C39" s="3">
        <v>0.523517608642578</v>
      </c>
      <c r="D39" s="3">
        <v>0.0840035676956177</v>
      </c>
      <c r="E39" s="3">
        <v>9</v>
      </c>
      <c r="F39" s="3">
        <v>7</v>
      </c>
      <c r="G39" s="3">
        <v>1</v>
      </c>
      <c r="H39" s="3">
        <v>3</v>
      </c>
      <c r="I39" s="3">
        <v>0.9</v>
      </c>
      <c r="J39" s="3">
        <v>0.5625</v>
      </c>
      <c r="K39" s="3">
        <v>0.692307692307692</v>
      </c>
      <c r="L39" s="3">
        <v>0.7</v>
      </c>
      <c r="M39" s="3">
        <v>0.2</v>
      </c>
      <c r="N39" s="3">
        <v>0.6</v>
      </c>
    </row>
    <row r="40" s="1" customFormat="1" spans="1:14">
      <c r="A40" s="7">
        <v>356</v>
      </c>
      <c r="B40" s="1">
        <v>356</v>
      </c>
      <c r="C40" s="1">
        <v>0.542625546455383</v>
      </c>
      <c r="D40" s="1">
        <v>0.0799902677536011</v>
      </c>
      <c r="E40" s="1">
        <v>10</v>
      </c>
      <c r="F40" s="1">
        <v>7</v>
      </c>
      <c r="G40" s="1">
        <v>0</v>
      </c>
      <c r="H40" s="1">
        <v>3</v>
      </c>
      <c r="I40" s="1">
        <v>1</v>
      </c>
      <c r="J40" s="1">
        <v>0.588235294117647</v>
      </c>
      <c r="K40" s="1">
        <v>0.740740740740741</v>
      </c>
      <c r="L40" s="1">
        <v>0.7</v>
      </c>
      <c r="M40" s="1">
        <v>0.3</v>
      </c>
      <c r="N40" s="1">
        <v>0.65</v>
      </c>
    </row>
    <row r="41" s="1" customFormat="1" spans="1:14">
      <c r="A41" s="7">
        <v>257</v>
      </c>
      <c r="B41" s="1">
        <v>257</v>
      </c>
      <c r="C41" s="1">
        <v>0.542999148368835</v>
      </c>
      <c r="D41" s="1">
        <v>0.079084038734436</v>
      </c>
      <c r="E41" s="1">
        <v>8</v>
      </c>
      <c r="F41" s="1">
        <v>3</v>
      </c>
      <c r="G41" s="1">
        <v>2</v>
      </c>
      <c r="H41" s="1">
        <v>7</v>
      </c>
      <c r="I41" s="1">
        <v>0.8</v>
      </c>
      <c r="J41" s="1">
        <v>0.727272727272727</v>
      </c>
      <c r="K41" s="1">
        <v>0.761904761904762</v>
      </c>
      <c r="L41" s="1">
        <v>0.3</v>
      </c>
      <c r="M41" s="1">
        <v>0.5</v>
      </c>
      <c r="N41" s="1">
        <v>0.75</v>
      </c>
    </row>
    <row r="42" s="1" customFormat="1" spans="1:14">
      <c r="A42" s="7">
        <v>47</v>
      </c>
      <c r="B42" s="1">
        <v>47</v>
      </c>
      <c r="C42" s="1">
        <v>0.543766379356384</v>
      </c>
      <c r="D42" s="1">
        <v>0.0789929628372192</v>
      </c>
      <c r="E42" s="1">
        <v>9</v>
      </c>
      <c r="F42" s="1">
        <v>4</v>
      </c>
      <c r="G42" s="1">
        <v>1</v>
      </c>
      <c r="H42" s="1">
        <v>6</v>
      </c>
      <c r="I42" s="1">
        <v>0.9</v>
      </c>
      <c r="J42" s="1">
        <v>0.692307692307692</v>
      </c>
      <c r="K42" s="1">
        <v>0.782608695652174</v>
      </c>
      <c r="L42" s="1">
        <v>0.4</v>
      </c>
      <c r="M42" s="1">
        <v>0.5</v>
      </c>
      <c r="N42" s="1">
        <v>0.75</v>
      </c>
    </row>
    <row r="43" s="4" customFormat="1" spans="1:14">
      <c r="A43" s="17">
        <v>278</v>
      </c>
      <c r="B43" s="4">
        <v>278</v>
      </c>
      <c r="C43" s="4">
        <v>0.54431140422821</v>
      </c>
      <c r="D43" s="4">
        <v>0.0668566226959229</v>
      </c>
      <c r="E43" s="4">
        <v>9</v>
      </c>
      <c r="F43" s="4">
        <v>3</v>
      </c>
      <c r="G43" s="4">
        <v>1</v>
      </c>
      <c r="H43" s="4">
        <v>7</v>
      </c>
      <c r="I43" s="4">
        <v>0.9</v>
      </c>
      <c r="J43" s="4">
        <v>0.75</v>
      </c>
      <c r="K43" s="4">
        <v>0.818181818181818</v>
      </c>
      <c r="L43" s="4">
        <v>0.3</v>
      </c>
      <c r="M43" s="4">
        <v>0.6</v>
      </c>
      <c r="N43" s="4">
        <v>0.8</v>
      </c>
    </row>
    <row r="44" s="4" customFormat="1" spans="1:14">
      <c r="A44" s="17">
        <v>84</v>
      </c>
      <c r="B44" s="4">
        <v>84</v>
      </c>
      <c r="C44" s="4">
        <v>0.544868588447571</v>
      </c>
      <c r="D44" s="4">
        <v>0.0251344442367554</v>
      </c>
      <c r="E44" s="4">
        <v>9</v>
      </c>
      <c r="F44" s="4">
        <v>6</v>
      </c>
      <c r="G44" s="4">
        <v>1</v>
      </c>
      <c r="H44" s="4">
        <v>4</v>
      </c>
      <c r="I44" s="4">
        <v>0.9</v>
      </c>
      <c r="J44" s="4">
        <v>0.6</v>
      </c>
      <c r="K44" s="4">
        <v>0.72</v>
      </c>
      <c r="L44" s="4">
        <v>0.6</v>
      </c>
      <c r="M44" s="4">
        <v>0.3</v>
      </c>
      <c r="N44" s="4">
        <v>0.65</v>
      </c>
    </row>
    <row r="45" s="4" customFormat="1" spans="1:14">
      <c r="A45" s="17">
        <v>66</v>
      </c>
      <c r="B45" s="4">
        <v>66</v>
      </c>
      <c r="C45" s="4">
        <v>0.548133611679077</v>
      </c>
      <c r="D45" s="4">
        <v>0.021453857421875</v>
      </c>
      <c r="E45" s="4">
        <v>6</v>
      </c>
      <c r="F45" s="4">
        <v>3</v>
      </c>
      <c r="G45" s="4">
        <v>4</v>
      </c>
      <c r="H45" s="4">
        <v>7</v>
      </c>
      <c r="I45" s="4">
        <v>0.6</v>
      </c>
      <c r="J45" s="4">
        <v>0.666666666666667</v>
      </c>
      <c r="K45" s="4">
        <v>0.631578947368421</v>
      </c>
      <c r="L45" s="4">
        <v>0.3</v>
      </c>
      <c r="M45" s="4">
        <v>0.3</v>
      </c>
      <c r="N45" s="4">
        <v>0.65</v>
      </c>
    </row>
    <row r="46" s="1" customFormat="1" spans="1:14">
      <c r="A46" s="7">
        <v>468</v>
      </c>
      <c r="B46" s="1">
        <v>468</v>
      </c>
      <c r="C46" s="1">
        <v>0.549173712730408</v>
      </c>
      <c r="D46" s="1">
        <v>0.103478670120239</v>
      </c>
      <c r="E46" s="1">
        <v>7</v>
      </c>
      <c r="F46" s="1">
        <v>5</v>
      </c>
      <c r="G46" s="1">
        <v>3</v>
      </c>
      <c r="H46" s="1">
        <v>5</v>
      </c>
      <c r="I46" s="1">
        <v>0.7</v>
      </c>
      <c r="J46" s="1">
        <v>0.583333333333333</v>
      </c>
      <c r="K46" s="1">
        <v>0.636363636363636</v>
      </c>
      <c r="L46" s="1">
        <v>0.5</v>
      </c>
      <c r="M46" s="1">
        <v>0.2</v>
      </c>
      <c r="N46" s="1">
        <v>0.6</v>
      </c>
    </row>
    <row r="47" s="1" customFormat="1" spans="1:14">
      <c r="A47" s="7">
        <v>539</v>
      </c>
      <c r="B47" s="1">
        <v>539</v>
      </c>
      <c r="C47" s="1">
        <v>0.548850774765015</v>
      </c>
      <c r="D47" s="1">
        <v>0.0879207849502563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633</v>
      </c>
      <c r="B48" s="1">
        <v>633</v>
      </c>
      <c r="C48" s="1">
        <v>0.547372221946716</v>
      </c>
      <c r="D48" s="1">
        <v>0.080981969833374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169</v>
      </c>
      <c r="B49" s="1">
        <v>169</v>
      </c>
      <c r="C49" s="1">
        <v>0.545023679733276</v>
      </c>
      <c r="D49" s="1">
        <v>0.107977509498596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656</v>
      </c>
      <c r="B50" s="1">
        <v>656</v>
      </c>
      <c r="C50" s="1">
        <v>0.544416785240173</v>
      </c>
      <c r="D50" s="1">
        <v>0.0895100831985474</v>
      </c>
      <c r="E50" s="1">
        <v>8</v>
      </c>
      <c r="F50" s="1">
        <v>8</v>
      </c>
      <c r="G50" s="1">
        <v>2</v>
      </c>
      <c r="H50" s="1">
        <v>2</v>
      </c>
      <c r="I50" s="1">
        <v>0.8</v>
      </c>
      <c r="J50" s="1">
        <v>0.5</v>
      </c>
      <c r="K50" s="1">
        <v>0.615384615384615</v>
      </c>
      <c r="L50" s="1">
        <v>0.8</v>
      </c>
      <c r="M50" s="1">
        <v>0</v>
      </c>
      <c r="N50" s="1">
        <v>0.5</v>
      </c>
    </row>
    <row r="51" s="1" customFormat="1" spans="1:14">
      <c r="A51" s="7">
        <v>981</v>
      </c>
      <c r="B51" s="1">
        <v>981</v>
      </c>
      <c r="C51" s="1">
        <v>0.544304013252258</v>
      </c>
      <c r="D51" s="1">
        <v>0.0888650417327881</v>
      </c>
      <c r="E51" s="1">
        <v>8</v>
      </c>
      <c r="F51" s="1">
        <v>5</v>
      </c>
      <c r="G51" s="1">
        <v>2</v>
      </c>
      <c r="H51" s="1">
        <v>5</v>
      </c>
      <c r="I51" s="1">
        <v>0.8</v>
      </c>
      <c r="J51" s="1">
        <v>0.615384615384615</v>
      </c>
      <c r="K51" s="1">
        <v>0.695652173913043</v>
      </c>
      <c r="L51" s="1">
        <v>0.5</v>
      </c>
      <c r="M51" s="1">
        <v>0.3</v>
      </c>
      <c r="N51" s="1">
        <v>0.65</v>
      </c>
    </row>
    <row r="52" s="1" customFormat="1" spans="1:14">
      <c r="A52" s="7">
        <v>217</v>
      </c>
      <c r="B52" s="1">
        <v>217</v>
      </c>
      <c r="C52" s="1">
        <v>0.543360710144043</v>
      </c>
      <c r="D52" s="1">
        <v>0.10468590259552</v>
      </c>
      <c r="E52" s="1">
        <v>9</v>
      </c>
      <c r="F52" s="1">
        <v>5</v>
      </c>
      <c r="G52" s="1">
        <v>1</v>
      </c>
      <c r="H52" s="1">
        <v>5</v>
      </c>
      <c r="I52" s="1">
        <v>0.9</v>
      </c>
      <c r="J52" s="1">
        <v>0.642857142857143</v>
      </c>
      <c r="K52" s="1">
        <v>0.75</v>
      </c>
      <c r="L52" s="1">
        <v>0.5</v>
      </c>
      <c r="M52" s="1">
        <v>0.4</v>
      </c>
      <c r="N52" s="1">
        <v>0.7</v>
      </c>
    </row>
    <row r="53" s="3" customFormat="1" spans="1:14">
      <c r="A53" s="9">
        <v>360</v>
      </c>
      <c r="B53" s="3">
        <v>360</v>
      </c>
      <c r="C53" s="3">
        <v>0.540149927139282</v>
      </c>
      <c r="D53" s="3">
        <v>0.0895251035690308</v>
      </c>
      <c r="E53" s="3">
        <v>8</v>
      </c>
      <c r="F53" s="3">
        <v>5</v>
      </c>
      <c r="G53" s="3">
        <v>2</v>
      </c>
      <c r="H53" s="3">
        <v>5</v>
      </c>
      <c r="I53" s="3">
        <v>0.8</v>
      </c>
      <c r="J53" s="3">
        <v>0.615384615384615</v>
      </c>
      <c r="K53" s="3">
        <v>0.695652173913043</v>
      </c>
      <c r="L53" s="3">
        <v>0.5</v>
      </c>
      <c r="M53" s="3">
        <v>0.3</v>
      </c>
      <c r="N53" s="3">
        <v>0.65</v>
      </c>
    </row>
    <row r="54" s="4" customFormat="1" spans="1:14">
      <c r="A54" s="17">
        <v>5</v>
      </c>
      <c r="B54" s="4">
        <v>5</v>
      </c>
      <c r="C54" s="4">
        <v>0.560086011886597</v>
      </c>
      <c r="D54" s="4">
        <v>0.0383433103561401</v>
      </c>
      <c r="E54" s="4">
        <v>8</v>
      </c>
      <c r="F54" s="4">
        <v>4</v>
      </c>
      <c r="G54" s="4">
        <v>2</v>
      </c>
      <c r="H54" s="4">
        <v>6</v>
      </c>
      <c r="I54" s="4">
        <v>0.8</v>
      </c>
      <c r="J54" s="4">
        <v>0.666666666666667</v>
      </c>
      <c r="K54" s="4">
        <v>0.727272727272727</v>
      </c>
      <c r="L54" s="4">
        <v>0.4</v>
      </c>
      <c r="M54" s="4">
        <v>0.4</v>
      </c>
      <c r="N54" s="4">
        <v>0.7</v>
      </c>
    </row>
    <row r="55" s="4" customFormat="1" spans="1:14">
      <c r="A55" s="17">
        <v>947</v>
      </c>
      <c r="B55" s="4">
        <v>947</v>
      </c>
      <c r="C55" s="4">
        <v>0.561380505561829</v>
      </c>
      <c r="D55" s="4">
        <v>0.00472700595855713</v>
      </c>
      <c r="E55" s="4">
        <v>8</v>
      </c>
      <c r="F55" s="4">
        <v>4</v>
      </c>
      <c r="G55" s="4">
        <v>2</v>
      </c>
      <c r="H55" s="4">
        <v>6</v>
      </c>
      <c r="I55" s="4">
        <v>0.8</v>
      </c>
      <c r="J55" s="4">
        <v>0.666666666666667</v>
      </c>
      <c r="K55" s="4">
        <v>0.727272727272727</v>
      </c>
      <c r="L55" s="4">
        <v>0.4</v>
      </c>
      <c r="M55" s="4">
        <v>0.4</v>
      </c>
      <c r="N55" s="4">
        <v>0.7</v>
      </c>
    </row>
    <row r="56" s="4" customFormat="1" spans="1:14">
      <c r="A56" s="17">
        <v>808</v>
      </c>
      <c r="B56" s="4">
        <v>808</v>
      </c>
      <c r="C56" s="4">
        <v>0.562210917472839</v>
      </c>
      <c r="D56" s="4">
        <v>0.0367186069488525</v>
      </c>
      <c r="E56" s="4">
        <v>10</v>
      </c>
      <c r="F56" s="4">
        <v>4</v>
      </c>
      <c r="G56" s="4">
        <v>0</v>
      </c>
      <c r="H56" s="4">
        <v>6</v>
      </c>
      <c r="I56" s="4">
        <v>1</v>
      </c>
      <c r="J56" s="4">
        <v>0.714285714285714</v>
      </c>
      <c r="K56" s="4">
        <v>0.833333333333333</v>
      </c>
      <c r="L56" s="4">
        <v>0.4</v>
      </c>
      <c r="M56" s="4">
        <v>0.6</v>
      </c>
      <c r="N56" s="4">
        <v>0.8</v>
      </c>
    </row>
    <row r="57" s="4" customFormat="1" spans="1:14">
      <c r="A57" s="17">
        <v>557</v>
      </c>
      <c r="B57" s="4">
        <v>557</v>
      </c>
      <c r="C57" s="4">
        <v>0.566645622253418</v>
      </c>
      <c r="D57" s="4">
        <v>0.0446749925613403</v>
      </c>
      <c r="E57" s="4">
        <v>9</v>
      </c>
      <c r="F57" s="4">
        <v>3</v>
      </c>
      <c r="G57" s="4">
        <v>1</v>
      </c>
      <c r="H57" s="4">
        <v>7</v>
      </c>
      <c r="I57" s="4">
        <v>0.9</v>
      </c>
      <c r="J57" s="4">
        <v>0.75</v>
      </c>
      <c r="K57" s="4">
        <v>0.818181818181818</v>
      </c>
      <c r="L57" s="4">
        <v>0.3</v>
      </c>
      <c r="M57" s="4">
        <v>0.6</v>
      </c>
      <c r="N57" s="4">
        <v>0.8</v>
      </c>
    </row>
    <row r="58" s="1" customFormat="1" spans="1:14">
      <c r="A58" s="7">
        <v>605</v>
      </c>
      <c r="B58" s="1">
        <v>605</v>
      </c>
      <c r="C58" s="1">
        <v>0.561479806900024</v>
      </c>
      <c r="D58" s="1">
        <v>0.0953419208526611</v>
      </c>
      <c r="E58" s="1">
        <v>8</v>
      </c>
      <c r="F58" s="1">
        <v>5</v>
      </c>
      <c r="G58" s="1">
        <v>2</v>
      </c>
      <c r="H58" s="1">
        <v>5</v>
      </c>
      <c r="I58" s="1">
        <v>0.8</v>
      </c>
      <c r="J58" s="1">
        <v>0.615384615384615</v>
      </c>
      <c r="K58" s="1">
        <v>0.695652173913043</v>
      </c>
      <c r="L58" s="1">
        <v>0.5</v>
      </c>
      <c r="M58" s="1">
        <v>0.3</v>
      </c>
      <c r="N58" s="1">
        <v>0.65</v>
      </c>
    </row>
    <row r="59" s="4" customFormat="1" spans="1:14">
      <c r="A59" s="17">
        <v>910</v>
      </c>
      <c r="B59" s="4">
        <v>910</v>
      </c>
      <c r="C59" s="4">
        <v>0.570115923881531</v>
      </c>
      <c r="D59" s="4">
        <v>0.00743293762207031</v>
      </c>
      <c r="E59" s="4">
        <v>9</v>
      </c>
      <c r="F59" s="4">
        <v>4</v>
      </c>
      <c r="G59" s="4">
        <v>1</v>
      </c>
      <c r="H59" s="4">
        <v>6</v>
      </c>
      <c r="I59" s="4">
        <v>0.9</v>
      </c>
      <c r="J59" s="4">
        <v>0.692307692307692</v>
      </c>
      <c r="K59" s="4">
        <v>0.782608695652174</v>
      </c>
      <c r="L59" s="4">
        <v>0.4</v>
      </c>
      <c r="M59" s="4">
        <v>0.5</v>
      </c>
      <c r="N59" s="4">
        <v>0.75</v>
      </c>
    </row>
    <row r="60" s="1" customFormat="1" spans="1:14">
      <c r="A60" s="7">
        <v>412</v>
      </c>
      <c r="B60" s="1">
        <v>412</v>
      </c>
      <c r="C60" s="1">
        <v>0.560799717903137</v>
      </c>
      <c r="D60" s="1">
        <v>0.0678319931030273</v>
      </c>
      <c r="E60" s="1">
        <v>6</v>
      </c>
      <c r="F60" s="1">
        <v>4</v>
      </c>
      <c r="G60" s="1">
        <v>4</v>
      </c>
      <c r="H60" s="1">
        <v>6</v>
      </c>
      <c r="I60" s="1">
        <v>0.6</v>
      </c>
      <c r="J60" s="1">
        <v>0.6</v>
      </c>
      <c r="K60" s="1">
        <v>0.6</v>
      </c>
      <c r="L60" s="1">
        <v>0.4</v>
      </c>
      <c r="M60" s="1">
        <v>0.2</v>
      </c>
      <c r="N60" s="1">
        <v>0.6</v>
      </c>
    </row>
    <row r="61" s="4" customFormat="1" spans="1:14">
      <c r="A61" s="17">
        <v>894</v>
      </c>
      <c r="B61" s="4">
        <v>894</v>
      </c>
      <c r="C61" s="4">
        <v>0.575786352157593</v>
      </c>
      <c r="D61" s="4">
        <v>0.00527596473693848</v>
      </c>
      <c r="E61" s="4">
        <v>9</v>
      </c>
      <c r="F61" s="4">
        <v>6</v>
      </c>
      <c r="G61" s="4">
        <v>1</v>
      </c>
      <c r="H61" s="4">
        <v>4</v>
      </c>
      <c r="I61" s="4">
        <v>0.9</v>
      </c>
      <c r="J61" s="4">
        <v>0.6</v>
      </c>
      <c r="K61" s="4">
        <v>0.72</v>
      </c>
      <c r="L61" s="4">
        <v>0.6</v>
      </c>
      <c r="M61" s="4">
        <v>0.3</v>
      </c>
      <c r="N61" s="4">
        <v>0.65</v>
      </c>
    </row>
    <row r="62" s="1" customFormat="1" spans="1:14">
      <c r="A62" s="7">
        <v>672</v>
      </c>
      <c r="B62" s="1">
        <v>672</v>
      </c>
      <c r="C62" s="1">
        <v>0.560165882110596</v>
      </c>
      <c r="D62" s="1">
        <v>0.0761356353759766</v>
      </c>
      <c r="E62" s="1">
        <v>9</v>
      </c>
      <c r="F62" s="1">
        <v>2</v>
      </c>
      <c r="G62" s="1">
        <v>1</v>
      </c>
      <c r="H62" s="1">
        <v>8</v>
      </c>
      <c r="I62" s="1">
        <v>0.9</v>
      </c>
      <c r="J62" s="1">
        <v>0.818181818181818</v>
      </c>
      <c r="K62" s="1">
        <v>0.857142857142857</v>
      </c>
      <c r="L62" s="1">
        <v>0.2</v>
      </c>
      <c r="M62" s="1">
        <v>0.7</v>
      </c>
      <c r="N62" s="1">
        <v>0.85</v>
      </c>
    </row>
    <row r="63" s="4" customFormat="1" spans="1:14">
      <c r="A63" s="17">
        <v>837</v>
      </c>
      <c r="B63" s="4">
        <v>837</v>
      </c>
      <c r="C63" s="4">
        <v>0.576526999473572</v>
      </c>
      <c r="D63" s="4">
        <v>0.00776755809783935</v>
      </c>
      <c r="E63" s="4">
        <v>9</v>
      </c>
      <c r="F63" s="4">
        <v>6</v>
      </c>
      <c r="G63" s="4">
        <v>1</v>
      </c>
      <c r="H63" s="4">
        <v>4</v>
      </c>
      <c r="I63" s="4">
        <v>0.9</v>
      </c>
      <c r="J63" s="4">
        <v>0.6</v>
      </c>
      <c r="K63" s="4">
        <v>0.72</v>
      </c>
      <c r="L63" s="4">
        <v>0.6</v>
      </c>
      <c r="M63" s="4">
        <v>0.3</v>
      </c>
      <c r="N63" s="4">
        <v>0.65</v>
      </c>
    </row>
    <row r="64" s="3" customFormat="1" spans="1:14">
      <c r="A64" s="9">
        <v>385</v>
      </c>
      <c r="B64" s="3">
        <v>385</v>
      </c>
      <c r="C64" s="3">
        <v>0.560110569000244</v>
      </c>
      <c r="D64" s="3">
        <v>0.0777961015701294</v>
      </c>
      <c r="E64" s="3">
        <v>9</v>
      </c>
      <c r="F64" s="3">
        <v>3</v>
      </c>
      <c r="G64" s="3">
        <v>1</v>
      </c>
      <c r="H64" s="3">
        <v>7</v>
      </c>
      <c r="I64" s="3">
        <v>0.9</v>
      </c>
      <c r="J64" s="3">
        <v>0.75</v>
      </c>
      <c r="K64" s="3">
        <v>0.818181818181818</v>
      </c>
      <c r="L64" s="3">
        <v>0.3</v>
      </c>
      <c r="M64" s="3">
        <v>0.6</v>
      </c>
      <c r="N64" s="3">
        <v>0.8</v>
      </c>
    </row>
    <row r="65" s="4" customFormat="1" spans="1:14">
      <c r="A65" s="17">
        <v>600</v>
      </c>
      <c r="B65" s="4">
        <v>600</v>
      </c>
      <c r="C65" s="4">
        <v>0.581959247589111</v>
      </c>
      <c r="D65" s="4">
        <v>0.00891971588134766</v>
      </c>
      <c r="E65" s="4">
        <v>9</v>
      </c>
      <c r="F65" s="4">
        <v>7</v>
      </c>
      <c r="G65" s="4">
        <v>1</v>
      </c>
      <c r="H65" s="4">
        <v>3</v>
      </c>
      <c r="I65" s="4">
        <v>0.9</v>
      </c>
      <c r="J65" s="4">
        <v>0.5625</v>
      </c>
      <c r="K65" s="4">
        <v>0.692307692307692</v>
      </c>
      <c r="L65" s="4">
        <v>0.7</v>
      </c>
      <c r="M65" s="4">
        <v>0.2</v>
      </c>
      <c r="N65" s="4">
        <v>0.6</v>
      </c>
    </row>
    <row r="66" s="4" customFormat="1" spans="1:14">
      <c r="A66" s="17">
        <v>277</v>
      </c>
      <c r="B66" s="4">
        <v>277</v>
      </c>
      <c r="C66" s="4">
        <v>0.582349896430969</v>
      </c>
      <c r="D66" s="4">
        <v>0.0517892837524414</v>
      </c>
      <c r="E66" s="4">
        <v>8</v>
      </c>
      <c r="F66" s="4">
        <v>5</v>
      </c>
      <c r="G66" s="4">
        <v>2</v>
      </c>
      <c r="H66" s="4">
        <v>5</v>
      </c>
      <c r="I66" s="4">
        <v>0.8</v>
      </c>
      <c r="J66" s="4">
        <v>0.615384615384615</v>
      </c>
      <c r="K66" s="4">
        <v>0.695652173913043</v>
      </c>
      <c r="L66" s="4">
        <v>0.5</v>
      </c>
      <c r="M66" s="4">
        <v>0.3</v>
      </c>
      <c r="N66" s="4">
        <v>0.65</v>
      </c>
    </row>
    <row r="67" s="4" customFormat="1" spans="1:14">
      <c r="A67" s="17">
        <v>640</v>
      </c>
      <c r="B67" s="4">
        <v>640</v>
      </c>
      <c r="C67" s="4">
        <v>0.583518981933594</v>
      </c>
      <c r="D67" s="4">
        <v>0.0459827184677124</v>
      </c>
      <c r="E67" s="4">
        <v>8</v>
      </c>
      <c r="F67" s="4">
        <v>4</v>
      </c>
      <c r="G67" s="4">
        <v>2</v>
      </c>
      <c r="H67" s="4">
        <v>6</v>
      </c>
      <c r="I67" s="4">
        <v>0.8</v>
      </c>
      <c r="J67" s="4">
        <v>0.666666666666667</v>
      </c>
      <c r="K67" s="4">
        <v>0.727272727272727</v>
      </c>
      <c r="L67" s="4">
        <v>0.4</v>
      </c>
      <c r="M67" s="4">
        <v>0.4</v>
      </c>
      <c r="N67" s="4">
        <v>0.7</v>
      </c>
    </row>
    <row r="68" s="4" customFormat="1" spans="1:14">
      <c r="A68" s="17">
        <v>465</v>
      </c>
      <c r="B68" s="4">
        <v>465</v>
      </c>
      <c r="C68" s="4">
        <v>0.584376335144043</v>
      </c>
      <c r="D68" s="4">
        <v>0.0187164545059204</v>
      </c>
      <c r="E68" s="4">
        <v>9</v>
      </c>
      <c r="F68" s="4">
        <v>6</v>
      </c>
      <c r="G68" s="4">
        <v>1</v>
      </c>
      <c r="H68" s="4">
        <v>4</v>
      </c>
      <c r="I68" s="4">
        <v>0.9</v>
      </c>
      <c r="J68" s="4">
        <v>0.6</v>
      </c>
      <c r="K68" s="4">
        <v>0.72</v>
      </c>
      <c r="L68" s="4">
        <v>0.6</v>
      </c>
      <c r="M68" s="4">
        <v>0.3</v>
      </c>
      <c r="N68" s="4">
        <v>0.65</v>
      </c>
    </row>
    <row r="69" s="4" customFormat="1" spans="1:14">
      <c r="A69" s="17">
        <v>78</v>
      </c>
      <c r="B69" s="4">
        <v>78</v>
      </c>
      <c r="C69" s="4">
        <v>0.585809230804443</v>
      </c>
      <c r="D69" s="4">
        <v>0.0609422922134399</v>
      </c>
      <c r="E69" s="4">
        <v>9</v>
      </c>
      <c r="F69" s="4">
        <v>5</v>
      </c>
      <c r="G69" s="4">
        <v>1</v>
      </c>
      <c r="H69" s="4">
        <v>5</v>
      </c>
      <c r="I69" s="4">
        <v>0.9</v>
      </c>
      <c r="J69" s="4">
        <v>0.642857142857143</v>
      </c>
      <c r="K69" s="4">
        <v>0.75</v>
      </c>
      <c r="L69" s="4">
        <v>0.5</v>
      </c>
      <c r="M69" s="4">
        <v>0.4</v>
      </c>
      <c r="N69" s="4">
        <v>0.7</v>
      </c>
    </row>
    <row r="70" s="1" customFormat="1" spans="1:14">
      <c r="A70" s="7">
        <v>388</v>
      </c>
      <c r="B70" s="1">
        <v>388</v>
      </c>
      <c r="C70" s="1">
        <v>0.586038947105408</v>
      </c>
      <c r="D70" s="1">
        <v>0.0887719392776489</v>
      </c>
      <c r="E70" s="1">
        <v>9</v>
      </c>
      <c r="F70" s="1">
        <v>6</v>
      </c>
      <c r="G70" s="1">
        <v>1</v>
      </c>
      <c r="H70" s="1">
        <v>4</v>
      </c>
      <c r="I70" s="1">
        <v>0.9</v>
      </c>
      <c r="J70" s="1">
        <v>0.6</v>
      </c>
      <c r="K70" s="1">
        <v>0.72</v>
      </c>
      <c r="L70" s="1">
        <v>0.6</v>
      </c>
      <c r="M70" s="1">
        <v>0.3</v>
      </c>
      <c r="N70" s="1">
        <v>0.65</v>
      </c>
    </row>
    <row r="71" s="1" customFormat="1" spans="1:14">
      <c r="A71" s="7">
        <v>582</v>
      </c>
      <c r="B71" s="1">
        <v>582</v>
      </c>
      <c r="C71" s="1">
        <v>0.585948467254639</v>
      </c>
      <c r="D71" s="1">
        <v>0.0876878499984741</v>
      </c>
      <c r="E71" s="1">
        <v>6</v>
      </c>
      <c r="F71" s="1">
        <v>4</v>
      </c>
      <c r="G71" s="1">
        <v>4</v>
      </c>
      <c r="H71" s="1">
        <v>6</v>
      </c>
      <c r="I71" s="1">
        <v>0.6</v>
      </c>
      <c r="J71" s="1">
        <v>0.6</v>
      </c>
      <c r="K71" s="1">
        <v>0.6</v>
      </c>
      <c r="L71" s="1">
        <v>0.4</v>
      </c>
      <c r="M71" s="1">
        <v>0.2</v>
      </c>
      <c r="N71" s="1">
        <v>0.6</v>
      </c>
    </row>
    <row r="72" s="3" customFormat="1" spans="1:14">
      <c r="A72" s="9">
        <v>685</v>
      </c>
      <c r="B72" s="3">
        <v>685</v>
      </c>
      <c r="C72" s="3">
        <v>0.585927486419678</v>
      </c>
      <c r="D72" s="3">
        <v>0.0796772241592407</v>
      </c>
      <c r="E72" s="3">
        <v>8</v>
      </c>
      <c r="F72" s="3">
        <v>4</v>
      </c>
      <c r="G72" s="3">
        <v>2</v>
      </c>
      <c r="H72" s="3">
        <v>6</v>
      </c>
      <c r="I72" s="3">
        <v>0.8</v>
      </c>
      <c r="J72" s="3">
        <v>0.666666666666667</v>
      </c>
      <c r="K72" s="3">
        <v>0.727272727272727</v>
      </c>
      <c r="L72" s="3">
        <v>0.4</v>
      </c>
      <c r="M72" s="3">
        <v>0.4</v>
      </c>
      <c r="N72" s="3">
        <v>0.7</v>
      </c>
    </row>
    <row r="73" s="1" customFormat="1" spans="1:14">
      <c r="A73" s="7">
        <v>77</v>
      </c>
      <c r="B73" s="1">
        <v>77</v>
      </c>
      <c r="C73" s="1">
        <v>0.603342056274414</v>
      </c>
      <c r="D73" s="1">
        <v>0.210291981697082</v>
      </c>
      <c r="E73" s="1">
        <v>7</v>
      </c>
      <c r="F73" s="1">
        <v>6</v>
      </c>
      <c r="G73" s="1">
        <v>3</v>
      </c>
      <c r="H73" s="1">
        <v>4</v>
      </c>
      <c r="I73" s="1">
        <v>0.7</v>
      </c>
      <c r="J73" s="1">
        <v>0.538461538461539</v>
      </c>
      <c r="K73" s="1">
        <v>0.608695652173913</v>
      </c>
      <c r="L73" s="1">
        <v>0.6</v>
      </c>
      <c r="M73" s="1">
        <v>0.1</v>
      </c>
      <c r="N73" s="1">
        <v>0.55</v>
      </c>
    </row>
    <row r="74" s="1" customFormat="1" spans="1:14">
      <c r="A74" s="7">
        <v>35</v>
      </c>
      <c r="B74" s="1">
        <v>35</v>
      </c>
      <c r="C74" s="1">
        <v>0.607787728309631</v>
      </c>
      <c r="D74" s="1">
        <v>0.209023833274841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394</v>
      </c>
      <c r="B75" s="1">
        <v>394</v>
      </c>
      <c r="C75" s="1">
        <v>0.611793041229248</v>
      </c>
      <c r="D75" s="1">
        <v>0.229255795478821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1" customFormat="1" spans="1:14">
      <c r="A76" s="7">
        <v>175</v>
      </c>
      <c r="B76" s="1">
        <v>175</v>
      </c>
      <c r="C76" s="1">
        <v>0.614850163459778</v>
      </c>
      <c r="D76" s="1">
        <v>0.220418334007263</v>
      </c>
      <c r="E76" s="1">
        <v>8</v>
      </c>
      <c r="F76" s="1">
        <v>6</v>
      </c>
      <c r="G76" s="1">
        <v>2</v>
      </c>
      <c r="H76" s="1">
        <v>4</v>
      </c>
      <c r="I76" s="1">
        <v>0.8</v>
      </c>
      <c r="J76" s="1">
        <v>0.571428571428572</v>
      </c>
      <c r="K76" s="1">
        <v>0.666666666666667</v>
      </c>
      <c r="L76" s="1">
        <v>0.6</v>
      </c>
      <c r="M76" s="1">
        <v>0.2</v>
      </c>
      <c r="N76" s="1">
        <v>0.6</v>
      </c>
    </row>
    <row r="77" s="1" customFormat="1" spans="1:14">
      <c r="A77" s="7">
        <v>396</v>
      </c>
      <c r="B77" s="1">
        <v>396</v>
      </c>
      <c r="C77" s="1">
        <v>0.615647792816162</v>
      </c>
      <c r="D77" s="1">
        <v>0.24639880657196</v>
      </c>
      <c r="E77" s="1">
        <v>8</v>
      </c>
      <c r="F77" s="1">
        <v>3</v>
      </c>
      <c r="G77" s="1">
        <v>2</v>
      </c>
      <c r="H77" s="1">
        <v>7</v>
      </c>
      <c r="I77" s="1">
        <v>0.8</v>
      </c>
      <c r="J77" s="1">
        <v>0.727272727272727</v>
      </c>
      <c r="K77" s="1">
        <v>0.761904761904762</v>
      </c>
      <c r="L77" s="1">
        <v>0.3</v>
      </c>
      <c r="M77" s="1">
        <v>0.5</v>
      </c>
      <c r="N77" s="1">
        <v>0.75</v>
      </c>
    </row>
    <row r="78" s="1" customFormat="1" spans="1:14">
      <c r="A78" s="7">
        <v>499</v>
      </c>
      <c r="B78" s="1">
        <v>499</v>
      </c>
      <c r="C78" s="1">
        <v>0.601435661315918</v>
      </c>
      <c r="D78" s="1">
        <v>0.0984448194503784</v>
      </c>
      <c r="E78" s="1">
        <v>9</v>
      </c>
      <c r="F78" s="1">
        <v>7</v>
      </c>
      <c r="G78" s="1">
        <v>1</v>
      </c>
      <c r="H78" s="1">
        <v>3</v>
      </c>
      <c r="I78" s="1">
        <v>0.9</v>
      </c>
      <c r="J78" s="1">
        <v>0.5625</v>
      </c>
      <c r="K78" s="1">
        <v>0.692307692307692</v>
      </c>
      <c r="L78" s="1">
        <v>0.7</v>
      </c>
      <c r="M78" s="1">
        <v>0.2</v>
      </c>
      <c r="N78" s="1">
        <v>0.6</v>
      </c>
    </row>
    <row r="79" s="3" customFormat="1" spans="1:14">
      <c r="A79" s="9">
        <v>292</v>
      </c>
      <c r="B79" s="3">
        <v>292</v>
      </c>
      <c r="C79" s="3">
        <v>0.600660681724548</v>
      </c>
      <c r="D79" s="3">
        <v>0.0902086496353149</v>
      </c>
      <c r="E79" s="3">
        <v>8</v>
      </c>
      <c r="F79" s="3">
        <v>8</v>
      </c>
      <c r="G79" s="3">
        <v>2</v>
      </c>
      <c r="H79" s="3">
        <v>2</v>
      </c>
      <c r="I79" s="3">
        <v>0.8</v>
      </c>
      <c r="J79" s="3">
        <v>0.5</v>
      </c>
      <c r="K79" s="3">
        <v>0.615384615384615</v>
      </c>
      <c r="L79" s="3">
        <v>0.8</v>
      </c>
      <c r="M79" s="3">
        <v>0</v>
      </c>
      <c r="N79" s="3">
        <v>0.5</v>
      </c>
    </row>
    <row r="80" s="1" customFormat="1" spans="1:14">
      <c r="A80" s="7">
        <v>313</v>
      </c>
      <c r="B80" s="1">
        <v>313</v>
      </c>
      <c r="C80" s="1">
        <v>0.621042728424072</v>
      </c>
      <c r="D80" s="1">
        <v>0.25707471370697</v>
      </c>
      <c r="E80" s="1">
        <v>8</v>
      </c>
      <c r="F80" s="1">
        <v>5</v>
      </c>
      <c r="G80" s="1">
        <v>2</v>
      </c>
      <c r="H80" s="1">
        <v>5</v>
      </c>
      <c r="I80" s="1">
        <v>0.8</v>
      </c>
      <c r="J80" s="1">
        <v>0.615384615384615</v>
      </c>
      <c r="K80" s="1">
        <v>0.695652173913043</v>
      </c>
      <c r="L80" s="1">
        <v>0.5</v>
      </c>
      <c r="M80" s="1">
        <v>0.3</v>
      </c>
      <c r="N80" s="1">
        <v>0.65</v>
      </c>
    </row>
    <row r="81" s="1" customFormat="1" spans="1:14">
      <c r="A81" s="7">
        <v>124</v>
      </c>
      <c r="B81" s="1">
        <v>124</v>
      </c>
      <c r="C81" s="1">
        <v>0.629390001296997</v>
      </c>
      <c r="D81" s="1">
        <v>0.210688233375549</v>
      </c>
      <c r="E81" s="1">
        <v>10</v>
      </c>
      <c r="F81" s="1">
        <v>9</v>
      </c>
      <c r="G81" s="1">
        <v>0</v>
      </c>
      <c r="H81" s="1">
        <v>1</v>
      </c>
      <c r="I81" s="1">
        <v>1</v>
      </c>
      <c r="J81" s="1">
        <v>0.526315789473684</v>
      </c>
      <c r="K81" s="1">
        <v>0.689655172413793</v>
      </c>
      <c r="L81" s="1">
        <v>0.9</v>
      </c>
      <c r="M81" s="1">
        <v>0.1</v>
      </c>
      <c r="N81" s="1">
        <v>0.55</v>
      </c>
    </row>
    <row r="82" s="1" customFormat="1" spans="1:14">
      <c r="A82" s="7">
        <v>138</v>
      </c>
      <c r="B82" s="1">
        <v>138</v>
      </c>
      <c r="C82" s="1">
        <v>0.621886372566223</v>
      </c>
      <c r="D82" s="1">
        <v>0.197128534317017</v>
      </c>
      <c r="E82" s="1">
        <v>8</v>
      </c>
      <c r="F82" s="1">
        <v>7</v>
      </c>
      <c r="G82" s="1">
        <v>2</v>
      </c>
      <c r="H82" s="1">
        <v>3</v>
      </c>
      <c r="I82" s="1">
        <v>0.8</v>
      </c>
      <c r="J82" s="1">
        <v>0.533333333333333</v>
      </c>
      <c r="K82" s="1">
        <v>0.64</v>
      </c>
      <c r="L82" s="1">
        <v>0.7</v>
      </c>
      <c r="M82" s="1">
        <v>0.1</v>
      </c>
      <c r="N82" s="1">
        <v>0.55</v>
      </c>
    </row>
    <row r="83" s="1" customFormat="1" spans="1:14">
      <c r="A83" s="7">
        <v>473</v>
      </c>
      <c r="B83" s="1">
        <v>473</v>
      </c>
      <c r="C83" s="1">
        <v>0.622597098350525</v>
      </c>
      <c r="D83" s="1">
        <v>0.209457159042358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249</v>
      </c>
      <c r="B84" s="1">
        <v>249</v>
      </c>
      <c r="C84" s="1">
        <v>0.631833672523499</v>
      </c>
      <c r="D84" s="1">
        <v>0.211252689361572</v>
      </c>
      <c r="E84" s="1">
        <v>8</v>
      </c>
      <c r="F84" s="1">
        <v>4</v>
      </c>
      <c r="G84" s="1">
        <v>2</v>
      </c>
      <c r="H84" s="1">
        <v>6</v>
      </c>
      <c r="I84" s="1">
        <v>0.8</v>
      </c>
      <c r="J84" s="1">
        <v>0.666666666666667</v>
      </c>
      <c r="K84" s="1">
        <v>0.727272727272727</v>
      </c>
      <c r="L84" s="1">
        <v>0.4</v>
      </c>
      <c r="M84" s="1">
        <v>0.4</v>
      </c>
      <c r="N84" s="1">
        <v>0.7</v>
      </c>
    </row>
    <row r="85" s="3" customFormat="1" spans="1:14">
      <c r="A85" s="9">
        <v>584</v>
      </c>
      <c r="B85" s="3">
        <v>584</v>
      </c>
      <c r="C85" s="3">
        <v>0.62827479839325</v>
      </c>
      <c r="D85" s="3">
        <v>0.217533111572266</v>
      </c>
      <c r="E85" s="3">
        <v>10</v>
      </c>
      <c r="F85" s="3">
        <v>5</v>
      </c>
      <c r="G85" s="3">
        <v>0</v>
      </c>
      <c r="H85" s="3">
        <v>5</v>
      </c>
      <c r="I85" s="3">
        <v>1</v>
      </c>
      <c r="J85" s="3">
        <v>0.666666666666667</v>
      </c>
      <c r="K85" s="3">
        <v>0.8</v>
      </c>
      <c r="L85" s="3">
        <v>0.5</v>
      </c>
      <c r="M85" s="3">
        <v>0.5</v>
      </c>
      <c r="N85" s="3">
        <v>0.75</v>
      </c>
    </row>
    <row r="86" s="1" customFormat="1" spans="1:14">
      <c r="A86" s="7">
        <v>123</v>
      </c>
      <c r="B86" s="1">
        <v>123</v>
      </c>
      <c r="C86" s="1">
        <v>0.64593517780304</v>
      </c>
      <c r="D86" s="1">
        <v>0.242363452911377</v>
      </c>
      <c r="E86" s="1">
        <v>9</v>
      </c>
      <c r="F86" s="1">
        <v>7</v>
      </c>
      <c r="G86" s="1">
        <v>1</v>
      </c>
      <c r="H86" s="1">
        <v>3</v>
      </c>
      <c r="I86" s="1">
        <v>0.9</v>
      </c>
      <c r="J86" s="1">
        <v>0.5625</v>
      </c>
      <c r="K86" s="1">
        <v>0.692307692307692</v>
      </c>
      <c r="L86" s="1">
        <v>0.7</v>
      </c>
      <c r="M86" s="1">
        <v>0.2</v>
      </c>
      <c r="N86" s="1">
        <v>0.6</v>
      </c>
    </row>
    <row r="87" s="1" customFormat="1" spans="1:14">
      <c r="A87" s="7">
        <v>250</v>
      </c>
      <c r="B87" s="1">
        <v>250</v>
      </c>
      <c r="C87" s="1">
        <v>0.647572636604309</v>
      </c>
      <c r="D87" s="1">
        <v>0.24461555480957</v>
      </c>
      <c r="E87" s="1">
        <v>8</v>
      </c>
      <c r="F87" s="1">
        <v>5</v>
      </c>
      <c r="G87" s="1">
        <v>2</v>
      </c>
      <c r="H87" s="1">
        <v>5</v>
      </c>
      <c r="I87" s="1">
        <v>0.8</v>
      </c>
      <c r="J87" s="1">
        <v>0.615384615384615</v>
      </c>
      <c r="K87" s="1">
        <v>0.695652173913043</v>
      </c>
      <c r="L87" s="1">
        <v>0.5</v>
      </c>
      <c r="M87" s="1">
        <v>0.3</v>
      </c>
      <c r="N87" s="1">
        <v>0.65</v>
      </c>
    </row>
    <row r="88" s="3" customFormat="1" spans="1:14">
      <c r="A88" s="9">
        <v>43</v>
      </c>
      <c r="B88" s="3">
        <v>43</v>
      </c>
      <c r="C88" s="3">
        <v>0.656714081764221</v>
      </c>
      <c r="D88" s="3">
        <v>0.224246263504028</v>
      </c>
      <c r="E88" s="3">
        <v>9</v>
      </c>
      <c r="F88" s="3">
        <v>5</v>
      </c>
      <c r="G88" s="3">
        <v>1</v>
      </c>
      <c r="H88" s="3">
        <v>5</v>
      </c>
      <c r="I88" s="3">
        <v>0.9</v>
      </c>
      <c r="J88" s="3">
        <v>0.642857142857143</v>
      </c>
      <c r="K88" s="3">
        <v>0.75</v>
      </c>
      <c r="L88" s="3">
        <v>0.5</v>
      </c>
      <c r="M88" s="3">
        <v>0.4</v>
      </c>
      <c r="N88" s="3">
        <v>0.7</v>
      </c>
    </row>
    <row r="89" s="1" customFormat="1" spans="1:14">
      <c r="A89" s="7">
        <v>451</v>
      </c>
      <c r="B89" s="1">
        <v>451</v>
      </c>
      <c r="C89" s="1">
        <v>0.665182590484619</v>
      </c>
      <c r="D89" s="1">
        <v>0.250267744064331</v>
      </c>
      <c r="E89" s="1">
        <v>9</v>
      </c>
      <c r="F89" s="1">
        <v>6</v>
      </c>
      <c r="G89" s="1">
        <v>1</v>
      </c>
      <c r="H89" s="1">
        <v>4</v>
      </c>
      <c r="I89" s="1">
        <v>0.9</v>
      </c>
      <c r="J89" s="1">
        <v>0.6</v>
      </c>
      <c r="K89" s="1">
        <v>0.72</v>
      </c>
      <c r="L89" s="1">
        <v>0.6</v>
      </c>
      <c r="M89" s="1">
        <v>0.3</v>
      </c>
      <c r="N89" s="1">
        <v>0.65</v>
      </c>
    </row>
    <row r="90" s="3" customFormat="1" spans="1:14">
      <c r="A90" s="9">
        <v>554</v>
      </c>
      <c r="B90" s="3">
        <v>554</v>
      </c>
      <c r="C90" s="3">
        <v>0.660832762718201</v>
      </c>
      <c r="D90" s="3">
        <v>0.225080013275147</v>
      </c>
      <c r="E90" s="3">
        <v>6</v>
      </c>
      <c r="F90" s="3">
        <v>7</v>
      </c>
      <c r="G90" s="3">
        <v>4</v>
      </c>
      <c r="H90" s="3">
        <v>3</v>
      </c>
      <c r="I90" s="3">
        <v>0.6</v>
      </c>
      <c r="J90" s="3">
        <v>0.461538461538462</v>
      </c>
      <c r="K90" s="3">
        <v>0.521739130434783</v>
      </c>
      <c r="L90" s="3">
        <v>0.7</v>
      </c>
      <c r="M90" s="3">
        <v>-0.1</v>
      </c>
      <c r="N90" s="3">
        <v>0.45</v>
      </c>
    </row>
    <row r="91" s="1" customFormat="1" spans="1:14">
      <c r="A91" s="7">
        <v>340</v>
      </c>
      <c r="B91" s="1">
        <v>340</v>
      </c>
      <c r="C91" s="1">
        <v>0.69361400604248</v>
      </c>
      <c r="D91" s="1">
        <v>0.279063940048218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3:13">
      <c r="C92" s="1">
        <f>AVERAGE(C2:C91)</f>
        <v>0.546521161662208</v>
      </c>
      <c r="D92" s="1">
        <f>AVERAGE(D2:D91)</f>
        <v>0.0862748834821913</v>
      </c>
      <c r="L92" s="1">
        <f>AVERAGE(L2:L91)</f>
        <v>0.487777777777778</v>
      </c>
      <c r="M92" s="1">
        <f>AVERAGE(M2:M91)</f>
        <v>0.35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F95" s="1" t="s">
        <v>47</v>
      </c>
    </row>
    <row r="96" s="21" customFormat="1" spans="3:9">
      <c r="C96" s="21" t="s">
        <v>15</v>
      </c>
      <c r="D96" s="21">
        <f>COUNTIF(C2:C91,"&lt;0.42")-COUNTIF(C2:C91,"&lt;0.4")</f>
        <v>1</v>
      </c>
      <c r="E96" s="21">
        <v>2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2</v>
      </c>
      <c r="E97" s="1">
        <v>3</v>
      </c>
      <c r="F97" s="11">
        <v>0.04</v>
      </c>
      <c r="G97" s="1">
        <v>-80</v>
      </c>
      <c r="H97" s="1">
        <v>1920</v>
      </c>
      <c r="I97" s="1">
        <v>96</v>
      </c>
    </row>
    <row r="98" s="4" customFormat="1" spans="3:9">
      <c r="C98" s="4" t="s">
        <v>17</v>
      </c>
      <c r="D98" s="4">
        <f>COUNTIF(C2:C91,"&lt;0.46")-COUNTIF(C2:C91,"&lt;0.44")</f>
        <v>3</v>
      </c>
      <c r="E98" s="4">
        <v>4</v>
      </c>
      <c r="F98" s="11">
        <v>0.1</v>
      </c>
      <c r="G98" s="1">
        <v>-200</v>
      </c>
      <c r="H98" s="1">
        <v>1800</v>
      </c>
      <c r="I98" s="1">
        <v>90</v>
      </c>
    </row>
    <row r="99" s="4" customFormat="1" spans="3:9">
      <c r="C99" s="4" t="s">
        <v>18</v>
      </c>
      <c r="D99" s="4">
        <f>COUNTIF(C2:C91,"&lt;0.48")-COUNTIF(C2:C91,"&lt;0.46")</f>
        <v>6</v>
      </c>
      <c r="E99" s="4">
        <v>6</v>
      </c>
      <c r="F99" s="11">
        <v>0.12</v>
      </c>
      <c r="G99" s="1">
        <v>-240</v>
      </c>
      <c r="H99" s="1">
        <v>1760</v>
      </c>
      <c r="I99" s="1">
        <v>88</v>
      </c>
    </row>
    <row r="100" s="1" customFormat="1" spans="3:5">
      <c r="C100" s="1" t="s">
        <v>19</v>
      </c>
      <c r="D100" s="1">
        <f>COUNTIF(C2:C91,"&lt;0.5")-COUNTIF(C2:C91,"&lt;0.48")</f>
        <v>7</v>
      </c>
      <c r="E100" s="1">
        <v>7</v>
      </c>
    </row>
    <row r="101" s="1" customFormat="1" spans="3:5">
      <c r="C101" s="1" t="s">
        <v>20</v>
      </c>
      <c r="D101" s="1">
        <f>COUNTIF(C2:C91,"&lt;0.52")-COUNTIF(C2:C91,"&lt;0.5")</f>
        <v>8</v>
      </c>
      <c r="E101" s="1">
        <v>9</v>
      </c>
    </row>
    <row r="102" s="4" customFormat="1" spans="3:5">
      <c r="C102" s="4" t="s">
        <v>21</v>
      </c>
      <c r="D102" s="4">
        <f>COUNTIF(C2:C91,"&lt;0.54")-COUNTIF(C2:C91,"&lt;0.52")</f>
        <v>11</v>
      </c>
      <c r="E102" s="1">
        <v>12</v>
      </c>
    </row>
    <row r="103" s="5" customFormat="1" spans="3:5">
      <c r="C103" s="5" t="s">
        <v>22</v>
      </c>
      <c r="D103" s="5">
        <f>COUNTIF(C2:C91,"&lt;0.56")-COUNTIF(C2:C91,"&lt;0.54")</f>
        <v>14</v>
      </c>
      <c r="E103" s="5">
        <v>14</v>
      </c>
    </row>
    <row r="104" s="1" customFormat="1" spans="3:5">
      <c r="C104" s="1" t="s">
        <v>23</v>
      </c>
      <c r="D104" s="1">
        <f>COUNTIF(C2:C91,"&lt;0.58")-COUNTIF(C2:C91,"&lt;0.56")</f>
        <v>11</v>
      </c>
      <c r="E104" s="1">
        <v>12</v>
      </c>
    </row>
    <row r="105" s="1" customFormat="1" spans="3:5">
      <c r="C105" s="1" t="s">
        <v>24</v>
      </c>
      <c r="D105" s="1">
        <f>COUNTIF(C2:C91,"&lt;0.6")-COUNTIF(C2:C91,"&lt;0.58")</f>
        <v>8</v>
      </c>
      <c r="E105" s="1">
        <v>9</v>
      </c>
    </row>
    <row r="106" s="1" customFormat="1" spans="3:5">
      <c r="C106" s="1" t="s">
        <v>25</v>
      </c>
      <c r="D106" s="1">
        <f>COUNTIF(C2:C91,"&lt;0.62")-COUNTIF(C2:C91,"&lt;0.6")</f>
        <v>7</v>
      </c>
      <c r="E106" s="1">
        <v>7</v>
      </c>
    </row>
    <row r="107" s="4" customFormat="1" spans="3:5">
      <c r="C107" s="4" t="s">
        <v>26</v>
      </c>
      <c r="D107" s="4">
        <f>COUNTIF(C2:C91,"&lt;0.64")-COUNTIF(C2:C91,"&lt;0.62")</f>
        <v>6</v>
      </c>
      <c r="E107" s="4">
        <v>6</v>
      </c>
    </row>
    <row r="108" s="1" customFormat="1" spans="3:5">
      <c r="C108" s="1" t="s">
        <v>27</v>
      </c>
      <c r="D108" s="1">
        <f>COUNTIF(C2:C91,"&lt;0.66")-COUNTIF(C2:C91,"&lt;0.64")</f>
        <v>3</v>
      </c>
      <c r="E108" s="1">
        <v>4</v>
      </c>
    </row>
    <row r="109" s="1" customFormat="1" spans="3:5">
      <c r="C109" s="1" t="s">
        <v>28</v>
      </c>
      <c r="D109" s="1">
        <f>COUNTIF(C2:C91,"&lt;0.68")-COUNTIF(C2:C91,"&lt;0.66")</f>
        <v>2</v>
      </c>
      <c r="E109" s="1">
        <v>3</v>
      </c>
    </row>
    <row r="110" s="21" customFormat="1" spans="3:5">
      <c r="C110" s="21" t="s">
        <v>29</v>
      </c>
      <c r="D110" s="21">
        <f>COUNTIF(C2:C91,"&lt;0.7")-COUNTIF(C2:C91,"&lt;0.68")</f>
        <v>1</v>
      </c>
      <c r="E110" s="21">
        <v>2</v>
      </c>
    </row>
    <row r="111" s="4" customFormat="1" spans="3:4">
      <c r="C111" s="4" t="s">
        <v>30</v>
      </c>
      <c r="D111" s="4">
        <f>COUNTIF(C2:C91,"&lt;0.72")-COUNTIF(C2:C91,"&lt;0.7")</f>
        <v>0</v>
      </c>
    </row>
    <row r="112" s="1" customFormat="1" spans="3:4">
      <c r="C112" s="1" t="s">
        <v>31</v>
      </c>
      <c r="D112" s="1">
        <f>COUNTIF(C2:C91,"&lt;0.74")-COUNTIF(C2:C91,"&lt;0.72")</f>
        <v>0</v>
      </c>
    </row>
    <row r="113" s="1" customFormat="1" spans="3:4">
      <c r="C113" s="1" t="s">
        <v>32</v>
      </c>
      <c r="D113" s="1">
        <f>COUNTIF(C2:C91,"&lt;0.76")-COUNTIF(C2:C91,"&lt;0.74")</f>
        <v>0</v>
      </c>
    </row>
    <row r="114" s="4" customFormat="1" spans="3:4">
      <c r="C114" s="4" t="s">
        <v>33</v>
      </c>
      <c r="D114" s="4">
        <f>COUNTIF(C2:C91,"&lt;0.78")-COUNTIF(C2:C91,"&lt;0.76")</f>
        <v>0</v>
      </c>
    </row>
    <row r="115" s="4" customFormat="1" spans="3:4">
      <c r="C115" s="4" t="s">
        <v>34</v>
      </c>
      <c r="D115" s="4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8">
      <c r="C121" s="1" t="s">
        <v>40</v>
      </c>
      <c r="D121" s="1">
        <f>COUNTIF(C2:C91,"&lt;0.92")-COUNTIF(C2:C91,"&lt;0.9")</f>
        <v>0</v>
      </c>
      <c r="G121" s="4">
        <v>0.545</v>
      </c>
      <c r="H121" s="4">
        <v>0.087</v>
      </c>
    </row>
    <row r="122" s="1" customFormat="1" spans="3:8">
      <c r="C122" s="1" t="s">
        <v>41</v>
      </c>
      <c r="D122" s="1">
        <f>COUNTIF(C2:C91,"&lt;0.94")-COUNTIF(C2:C91,"&lt;0.92")</f>
        <v>0</v>
      </c>
      <c r="G122" s="4">
        <v>0.623</v>
      </c>
      <c r="H122" s="4">
        <v>0.11</v>
      </c>
    </row>
    <row r="123" s="1" customFormat="1" spans="3:8">
      <c r="C123" s="1" t="s">
        <v>42</v>
      </c>
      <c r="D123" s="1">
        <f>COUNTIF(C2:C91,"&lt;0.96")-COUNTIF(C2:C91,"&lt;0.94")</f>
        <v>0</v>
      </c>
      <c r="G123" s="4">
        <v>0.729</v>
      </c>
      <c r="H123" s="4">
        <v>0.156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2" workbookViewId="0">
      <selection activeCell="A23" sqref="$A23:$XFD23"/>
    </sheetView>
  </sheetViews>
  <sheetFormatPr defaultColWidth="9" defaultRowHeight="13.5"/>
  <cols>
    <col min="3" max="4" width="18.88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761</v>
      </c>
      <c r="B3" s="1">
        <v>761</v>
      </c>
      <c r="C3" s="1">
        <v>0.428648948669434</v>
      </c>
      <c r="D3" s="1">
        <v>0.0264314413070679</v>
      </c>
      <c r="E3" s="1">
        <v>9</v>
      </c>
      <c r="F3" s="1">
        <v>4</v>
      </c>
      <c r="G3" s="1">
        <v>1</v>
      </c>
      <c r="H3" s="1">
        <v>6</v>
      </c>
      <c r="I3" s="1">
        <v>0.9</v>
      </c>
      <c r="J3" s="1">
        <v>0.692307692307692</v>
      </c>
      <c r="K3" s="1">
        <v>0.782608695652174</v>
      </c>
      <c r="L3" s="1">
        <v>0.4</v>
      </c>
      <c r="M3" s="1">
        <v>0.5</v>
      </c>
      <c r="N3" s="1">
        <v>0.75</v>
      </c>
    </row>
    <row r="4" s="3" customFormat="1" spans="1:14">
      <c r="A4" s="9">
        <v>512</v>
      </c>
      <c r="B4" s="3">
        <v>512</v>
      </c>
      <c r="C4" s="3">
        <v>0.437896847724915</v>
      </c>
      <c r="D4" s="3">
        <v>0.0276720523834229</v>
      </c>
      <c r="E4" s="3">
        <v>8</v>
      </c>
      <c r="F4" s="3">
        <v>2</v>
      </c>
      <c r="G4" s="3">
        <v>2</v>
      </c>
      <c r="H4" s="3">
        <v>8</v>
      </c>
      <c r="I4" s="3">
        <v>0.8</v>
      </c>
      <c r="J4" s="3">
        <v>0.8</v>
      </c>
      <c r="K4" s="3">
        <v>0.8</v>
      </c>
      <c r="L4" s="3">
        <v>0.2</v>
      </c>
      <c r="M4" s="3">
        <v>0.6</v>
      </c>
      <c r="N4" s="3">
        <v>0.8</v>
      </c>
    </row>
    <row r="5" s="1" customFormat="1" spans="1:14">
      <c r="A5" s="7">
        <v>479</v>
      </c>
      <c r="B5" s="1">
        <v>479</v>
      </c>
      <c r="C5" s="1">
        <v>0.444071769714356</v>
      </c>
      <c r="D5" s="1">
        <v>0.0382510423660278</v>
      </c>
      <c r="E5" s="1">
        <v>6</v>
      </c>
      <c r="F5" s="1">
        <v>5</v>
      </c>
      <c r="G5" s="1">
        <v>4</v>
      </c>
      <c r="H5" s="1">
        <v>5</v>
      </c>
      <c r="I5" s="1">
        <v>0.6</v>
      </c>
      <c r="J5" s="1">
        <v>0.545454545454545</v>
      </c>
      <c r="K5" s="1">
        <v>0.571428571428571</v>
      </c>
      <c r="L5" s="1">
        <v>0.5</v>
      </c>
      <c r="M5" s="1">
        <v>0.1</v>
      </c>
      <c r="N5" s="1">
        <v>0.55</v>
      </c>
    </row>
    <row r="6" s="1" customFormat="1" spans="1:14">
      <c r="A6" s="7">
        <v>176</v>
      </c>
      <c r="B6" s="1">
        <v>176</v>
      </c>
      <c r="C6" s="1">
        <v>0.453297138214111</v>
      </c>
      <c r="D6" s="1">
        <v>0.034318208694458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3" customFormat="1" spans="1:14">
      <c r="A7" s="9">
        <v>890</v>
      </c>
      <c r="B7" s="3">
        <v>890</v>
      </c>
      <c r="C7" s="3">
        <v>0.454921722412109</v>
      </c>
      <c r="D7" s="3">
        <v>0.00711512565612793</v>
      </c>
      <c r="E7" s="3">
        <v>8</v>
      </c>
      <c r="F7" s="3">
        <v>5</v>
      </c>
      <c r="G7" s="3">
        <v>2</v>
      </c>
      <c r="H7" s="3">
        <v>5</v>
      </c>
      <c r="I7" s="3">
        <v>0.8</v>
      </c>
      <c r="J7" s="3">
        <v>0.615384615384615</v>
      </c>
      <c r="K7" s="3">
        <v>0.695652173913043</v>
      </c>
      <c r="L7" s="3">
        <v>0.5</v>
      </c>
      <c r="M7" s="3">
        <v>0.3</v>
      </c>
      <c r="N7" s="3">
        <v>0.65</v>
      </c>
    </row>
    <row r="8" s="1" customFormat="1" spans="1:14">
      <c r="A8" s="7">
        <v>227</v>
      </c>
      <c r="B8" s="1">
        <v>227</v>
      </c>
      <c r="C8" s="1">
        <v>0.474483132362366</v>
      </c>
      <c r="D8" s="1">
        <v>0.0722849369049072</v>
      </c>
      <c r="E8" s="1">
        <v>8</v>
      </c>
      <c r="F8" s="1">
        <v>6</v>
      </c>
      <c r="G8" s="1">
        <v>2</v>
      </c>
      <c r="H8" s="1">
        <v>4</v>
      </c>
      <c r="I8" s="1">
        <v>0.8</v>
      </c>
      <c r="J8" s="1">
        <v>0.571428571428572</v>
      </c>
      <c r="K8" s="1">
        <v>0.666666666666667</v>
      </c>
      <c r="L8" s="1">
        <v>0.6</v>
      </c>
      <c r="M8" s="1">
        <v>0.2</v>
      </c>
      <c r="N8" s="1">
        <v>0.6</v>
      </c>
    </row>
    <row r="9" s="1" customFormat="1" spans="1:14">
      <c r="A9" s="7">
        <v>83</v>
      </c>
      <c r="B9" s="1">
        <v>83</v>
      </c>
      <c r="C9" s="1">
        <v>0.475554227828979</v>
      </c>
      <c r="D9" s="1">
        <v>0.00178062915802002</v>
      </c>
      <c r="E9" s="1">
        <v>10</v>
      </c>
      <c r="F9" s="1">
        <v>3</v>
      </c>
      <c r="G9" s="1">
        <v>0</v>
      </c>
      <c r="H9" s="1">
        <v>7</v>
      </c>
      <c r="I9" s="1">
        <v>1</v>
      </c>
      <c r="J9" s="1">
        <v>0.769230769230769</v>
      </c>
      <c r="K9" s="1">
        <v>0.869565217391304</v>
      </c>
      <c r="L9" s="1">
        <v>0.3</v>
      </c>
      <c r="M9" s="1">
        <v>0.7</v>
      </c>
      <c r="N9" s="1">
        <v>0.85</v>
      </c>
    </row>
    <row r="10" s="1" customFormat="1" spans="1:14">
      <c r="A10" s="7">
        <v>976</v>
      </c>
      <c r="B10" s="1">
        <v>976</v>
      </c>
      <c r="C10" s="1">
        <v>0.477346539497375</v>
      </c>
      <c r="D10" s="1">
        <v>0.0637125968933105</v>
      </c>
      <c r="E10" s="1">
        <v>10</v>
      </c>
      <c r="F10" s="1">
        <v>5</v>
      </c>
      <c r="G10" s="1">
        <v>0</v>
      </c>
      <c r="H10" s="1">
        <v>5</v>
      </c>
      <c r="I10" s="1">
        <v>1</v>
      </c>
      <c r="J10" s="1">
        <v>0.666666666666667</v>
      </c>
      <c r="K10" s="1">
        <v>0.8</v>
      </c>
      <c r="L10" s="1">
        <v>0.5</v>
      </c>
      <c r="M10" s="1">
        <v>0.5</v>
      </c>
      <c r="N10" s="1">
        <v>0.75</v>
      </c>
    </row>
    <row r="11" s="1" customFormat="1" spans="1:14">
      <c r="A11" s="7">
        <v>153</v>
      </c>
      <c r="B11" s="1">
        <v>153</v>
      </c>
      <c r="C11" s="1">
        <v>0.4783034324646</v>
      </c>
      <c r="D11" s="1">
        <v>0.0223274230957031</v>
      </c>
      <c r="E11" s="1">
        <v>10</v>
      </c>
      <c r="F11" s="1">
        <v>4</v>
      </c>
      <c r="G11" s="1">
        <v>0</v>
      </c>
      <c r="H11" s="1">
        <v>6</v>
      </c>
      <c r="I11" s="1">
        <v>1</v>
      </c>
      <c r="J11" s="1">
        <v>0.714285714285714</v>
      </c>
      <c r="K11" s="1">
        <v>0.833333333333333</v>
      </c>
      <c r="L11" s="1">
        <v>0.4</v>
      </c>
      <c r="M11" s="1">
        <v>0.6</v>
      </c>
      <c r="N11" s="1">
        <v>0.8</v>
      </c>
    </row>
    <row r="12" s="3" customFormat="1" spans="1:14">
      <c r="A12" s="9">
        <v>566</v>
      </c>
      <c r="B12" s="3">
        <v>566</v>
      </c>
      <c r="C12" s="3">
        <v>0.479554414749146</v>
      </c>
      <c r="D12" s="3">
        <v>0.09343421459198</v>
      </c>
      <c r="E12" s="3">
        <v>8</v>
      </c>
      <c r="F12" s="3">
        <v>8</v>
      </c>
      <c r="G12" s="3">
        <v>2</v>
      </c>
      <c r="H12" s="3">
        <v>2</v>
      </c>
      <c r="I12" s="3">
        <v>0.8</v>
      </c>
      <c r="J12" s="3">
        <v>0.5</v>
      </c>
      <c r="K12" s="3">
        <v>0.615384615384615</v>
      </c>
      <c r="L12" s="3">
        <v>0.8</v>
      </c>
      <c r="M12" s="3">
        <v>0</v>
      </c>
      <c r="N12" s="3">
        <v>0.5</v>
      </c>
    </row>
    <row r="13" s="1" customFormat="1" spans="1:14">
      <c r="A13" s="7">
        <v>587</v>
      </c>
      <c r="B13" s="1">
        <v>587</v>
      </c>
      <c r="C13" s="1">
        <v>0.48110568523407</v>
      </c>
      <c r="D13" s="1">
        <v>0.0662893056869507</v>
      </c>
      <c r="E13" s="1">
        <v>7</v>
      </c>
      <c r="F13" s="1">
        <v>4</v>
      </c>
      <c r="G13" s="1">
        <v>3</v>
      </c>
      <c r="H13" s="1">
        <v>6</v>
      </c>
      <c r="I13" s="1">
        <v>0.7</v>
      </c>
      <c r="J13" s="1">
        <v>0.636363636363636</v>
      </c>
      <c r="K13" s="1">
        <v>0.666666666666667</v>
      </c>
      <c r="L13" s="1">
        <v>0.4</v>
      </c>
      <c r="M13" s="1">
        <v>0.3</v>
      </c>
      <c r="N13" s="1">
        <v>0.65</v>
      </c>
    </row>
    <row r="14" s="4" customFormat="1" spans="1:14">
      <c r="A14" s="17">
        <v>336</v>
      </c>
      <c r="B14" s="4">
        <v>336</v>
      </c>
      <c r="C14" s="4">
        <v>0.496845841407776</v>
      </c>
      <c r="D14" s="4">
        <v>0.0160514116287231</v>
      </c>
      <c r="E14" s="4">
        <v>8</v>
      </c>
      <c r="F14" s="4">
        <v>4</v>
      </c>
      <c r="G14" s="4">
        <v>2</v>
      </c>
      <c r="H14" s="4">
        <v>6</v>
      </c>
      <c r="I14" s="4">
        <v>0.8</v>
      </c>
      <c r="J14" s="4">
        <v>0.666666666666667</v>
      </c>
      <c r="K14" s="4">
        <v>0.727272727272727</v>
      </c>
      <c r="L14" s="4">
        <v>0.4</v>
      </c>
      <c r="M14" s="4">
        <v>0.4</v>
      </c>
      <c r="N14" s="4">
        <v>0.7</v>
      </c>
    </row>
    <row r="15" s="4" customFormat="1" spans="1:14">
      <c r="A15" s="17">
        <v>834</v>
      </c>
      <c r="B15" s="4">
        <v>834</v>
      </c>
      <c r="C15" s="4">
        <v>0.496924161911011</v>
      </c>
      <c r="D15" s="4">
        <v>0.00448846817016602</v>
      </c>
      <c r="E15" s="4">
        <v>10</v>
      </c>
      <c r="F15" s="4">
        <v>7</v>
      </c>
      <c r="G15" s="4">
        <v>0</v>
      </c>
      <c r="H15" s="4">
        <v>3</v>
      </c>
      <c r="I15" s="4">
        <v>1</v>
      </c>
      <c r="J15" s="4">
        <v>0.588235294117647</v>
      </c>
      <c r="K15" s="4">
        <v>0.740740740740741</v>
      </c>
      <c r="L15" s="4">
        <v>0.7</v>
      </c>
      <c r="M15" s="4">
        <v>0.3</v>
      </c>
      <c r="N15" s="4">
        <v>0.65</v>
      </c>
    </row>
    <row r="16" s="4" customFormat="1" spans="1:14">
      <c r="A16" s="17">
        <v>941</v>
      </c>
      <c r="B16" s="4">
        <v>941</v>
      </c>
      <c r="C16" s="4">
        <v>0.497034788131714</v>
      </c>
      <c r="D16" s="4">
        <v>0.00221812725067139</v>
      </c>
      <c r="E16" s="4">
        <v>9</v>
      </c>
      <c r="F16" s="4">
        <v>5</v>
      </c>
      <c r="G16" s="4">
        <v>1</v>
      </c>
      <c r="H16" s="4">
        <v>5</v>
      </c>
      <c r="I16" s="4">
        <v>0.9</v>
      </c>
      <c r="J16" s="4">
        <v>0.642857142857143</v>
      </c>
      <c r="K16" s="4">
        <v>0.75</v>
      </c>
      <c r="L16" s="4">
        <v>0.5</v>
      </c>
      <c r="M16" s="4">
        <v>0.4</v>
      </c>
      <c r="N16" s="4">
        <v>0.7</v>
      </c>
    </row>
    <row r="17" s="1" customFormat="1" spans="1:14">
      <c r="A17" s="7">
        <v>625</v>
      </c>
      <c r="B17" s="1">
        <v>625</v>
      </c>
      <c r="C17" s="1">
        <v>0.489213943481445</v>
      </c>
      <c r="D17" s="1">
        <v>0.0546928644180298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102</v>
      </c>
      <c r="B18" s="1">
        <v>102</v>
      </c>
      <c r="C18" s="1">
        <v>0.481022000312805</v>
      </c>
      <c r="D18" s="1">
        <v>0.0691198110580444</v>
      </c>
      <c r="E18" s="1">
        <v>10</v>
      </c>
      <c r="F18" s="1">
        <v>3</v>
      </c>
      <c r="G18" s="1">
        <v>0</v>
      </c>
      <c r="H18" s="1">
        <v>7</v>
      </c>
      <c r="I18" s="1">
        <v>1</v>
      </c>
      <c r="J18" s="1">
        <v>0.769230769230769</v>
      </c>
      <c r="K18" s="1">
        <v>0.869565217391304</v>
      </c>
      <c r="L18" s="1">
        <v>0.3</v>
      </c>
      <c r="M18" s="1">
        <v>0.7</v>
      </c>
      <c r="N18" s="1">
        <v>0.85</v>
      </c>
    </row>
    <row r="19" s="3" customFormat="1" spans="1:14">
      <c r="A19" s="9">
        <v>560</v>
      </c>
      <c r="B19" s="3">
        <v>560</v>
      </c>
      <c r="C19" s="3">
        <v>0.480135202407837</v>
      </c>
      <c r="D19" s="3">
        <v>0.0856159925460815</v>
      </c>
      <c r="E19" s="3">
        <v>8</v>
      </c>
      <c r="F19" s="3">
        <v>7</v>
      </c>
      <c r="G19" s="3">
        <v>2</v>
      </c>
      <c r="H19" s="3">
        <v>3</v>
      </c>
      <c r="I19" s="3">
        <v>0.8</v>
      </c>
      <c r="J19" s="3">
        <v>0.533333333333333</v>
      </c>
      <c r="K19" s="3">
        <v>0.64</v>
      </c>
      <c r="L19" s="3">
        <v>0.7</v>
      </c>
      <c r="M19" s="3">
        <v>0.1</v>
      </c>
      <c r="N19" s="3">
        <v>0.55</v>
      </c>
    </row>
    <row r="20" s="4" customFormat="1" spans="1:14">
      <c r="A20" s="17">
        <v>244</v>
      </c>
      <c r="B20" s="4">
        <v>244</v>
      </c>
      <c r="C20" s="4">
        <v>0.501588344573975</v>
      </c>
      <c r="D20" s="4">
        <v>0.00883686542510986</v>
      </c>
      <c r="E20" s="4">
        <v>9</v>
      </c>
      <c r="F20" s="4">
        <v>4</v>
      </c>
      <c r="G20" s="4">
        <v>1</v>
      </c>
      <c r="H20" s="4">
        <v>6</v>
      </c>
      <c r="I20" s="4">
        <v>0.9</v>
      </c>
      <c r="J20" s="4">
        <v>0.692307692307692</v>
      </c>
      <c r="K20" s="4">
        <v>0.782608695652174</v>
      </c>
      <c r="L20" s="4">
        <v>0.4</v>
      </c>
      <c r="M20" s="4">
        <v>0.5</v>
      </c>
      <c r="N20" s="4">
        <v>0.75</v>
      </c>
    </row>
    <row r="21" s="4" customFormat="1" spans="1:14">
      <c r="A21" s="17">
        <v>174</v>
      </c>
      <c r="B21" s="4">
        <v>174</v>
      </c>
      <c r="C21" s="4">
        <v>0.502783298492432</v>
      </c>
      <c r="D21" s="4">
        <v>0.0456451177597046</v>
      </c>
      <c r="E21" s="4">
        <v>6</v>
      </c>
      <c r="F21" s="4">
        <v>5</v>
      </c>
      <c r="G21" s="4">
        <v>4</v>
      </c>
      <c r="H21" s="4">
        <v>5</v>
      </c>
      <c r="I21" s="4">
        <v>0.6</v>
      </c>
      <c r="J21" s="4">
        <v>0.545454545454545</v>
      </c>
      <c r="K21" s="4">
        <v>0.571428571428571</v>
      </c>
      <c r="L21" s="4">
        <v>0.5</v>
      </c>
      <c r="M21" s="4">
        <v>0.1</v>
      </c>
      <c r="N21" s="4">
        <v>0.55</v>
      </c>
    </row>
    <row r="22" s="4" customFormat="1" spans="1:14">
      <c r="A22" s="17">
        <v>980</v>
      </c>
      <c r="B22" s="4">
        <v>980</v>
      </c>
      <c r="C22" s="4">
        <v>0.503324270248413</v>
      </c>
      <c r="D22" s="4">
        <v>0.0415781736373901</v>
      </c>
      <c r="E22" s="4">
        <v>6</v>
      </c>
      <c r="F22" s="4">
        <v>4</v>
      </c>
      <c r="G22" s="4">
        <v>4</v>
      </c>
      <c r="H22" s="4">
        <v>6</v>
      </c>
      <c r="I22" s="4">
        <v>0.6</v>
      </c>
      <c r="J22" s="4">
        <v>0.6</v>
      </c>
      <c r="K22" s="4">
        <v>0.6</v>
      </c>
      <c r="L22" s="4">
        <v>0.4</v>
      </c>
      <c r="M22" s="4">
        <v>0.2</v>
      </c>
      <c r="N22" s="4">
        <v>0.6</v>
      </c>
    </row>
    <row r="23" s="4" customFormat="1" spans="1:14">
      <c r="A23" s="17">
        <v>487</v>
      </c>
      <c r="B23" s="4">
        <v>487</v>
      </c>
      <c r="C23" s="4">
        <v>0.504927039146423</v>
      </c>
      <c r="D23" s="4">
        <v>0.0126816034317017</v>
      </c>
      <c r="E23" s="4">
        <v>8</v>
      </c>
      <c r="F23" s="4">
        <v>5</v>
      </c>
      <c r="G23" s="4">
        <v>2</v>
      </c>
      <c r="H23" s="4">
        <v>5</v>
      </c>
      <c r="I23" s="4">
        <v>0.8</v>
      </c>
      <c r="J23" s="4">
        <v>0.615384615384615</v>
      </c>
      <c r="K23" s="4">
        <v>0.695652173913043</v>
      </c>
      <c r="L23" s="4">
        <v>0.5</v>
      </c>
      <c r="M23" s="4">
        <v>0.3</v>
      </c>
      <c r="N23" s="4">
        <v>0.65</v>
      </c>
    </row>
    <row r="24" s="4" customFormat="1" spans="1:14">
      <c r="A24" s="17">
        <v>49</v>
      </c>
      <c r="B24" s="4">
        <v>49</v>
      </c>
      <c r="C24" s="4">
        <v>0.506369948387146</v>
      </c>
      <c r="D24" s="4">
        <v>0.0208917856216431</v>
      </c>
      <c r="E24" s="4">
        <v>9</v>
      </c>
      <c r="F24" s="4">
        <v>4</v>
      </c>
      <c r="G24" s="4">
        <v>1</v>
      </c>
      <c r="H24" s="4">
        <v>6</v>
      </c>
      <c r="I24" s="4">
        <v>0.9</v>
      </c>
      <c r="J24" s="4">
        <v>0.692307692307692</v>
      </c>
      <c r="K24" s="4">
        <v>0.782608695652174</v>
      </c>
      <c r="L24" s="4">
        <v>0.4</v>
      </c>
      <c r="M24" s="4">
        <v>0.5</v>
      </c>
      <c r="N24" s="4">
        <v>0.75</v>
      </c>
    </row>
    <row r="25" s="1" customFormat="1" spans="1:14">
      <c r="A25" s="7">
        <v>144</v>
      </c>
      <c r="B25" s="1">
        <v>144</v>
      </c>
      <c r="C25" s="1">
        <v>0.501485347747803</v>
      </c>
      <c r="D25" s="1">
        <v>0.0902677774429321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99</v>
      </c>
      <c r="B26" s="1">
        <v>99</v>
      </c>
      <c r="C26" s="1">
        <v>0.50089704990387</v>
      </c>
      <c r="D26" s="1">
        <v>0.0841214656829834</v>
      </c>
      <c r="E26" s="1">
        <v>6</v>
      </c>
      <c r="F26" s="1">
        <v>3</v>
      </c>
      <c r="G26" s="1">
        <v>4</v>
      </c>
      <c r="H26" s="1">
        <v>7</v>
      </c>
      <c r="I26" s="1">
        <v>0.6</v>
      </c>
      <c r="J26" s="1">
        <v>0.666666666666667</v>
      </c>
      <c r="K26" s="1">
        <v>0.631578947368421</v>
      </c>
      <c r="L26" s="1">
        <v>0.3</v>
      </c>
      <c r="M26" s="1">
        <v>0.3</v>
      </c>
      <c r="N26" s="1">
        <v>0.65</v>
      </c>
    </row>
    <row r="27" s="3" customFormat="1" spans="1:14">
      <c r="A27" s="9">
        <v>489</v>
      </c>
      <c r="B27" s="3">
        <v>489</v>
      </c>
      <c r="C27" s="3">
        <v>0.500820517539978</v>
      </c>
      <c r="D27" s="3">
        <v>0.076991081237793</v>
      </c>
      <c r="E27" s="3">
        <v>10</v>
      </c>
      <c r="F27" s="3">
        <v>2</v>
      </c>
      <c r="G27" s="3">
        <v>0</v>
      </c>
      <c r="H27" s="3">
        <v>8</v>
      </c>
      <c r="I27" s="3">
        <v>1</v>
      </c>
      <c r="J27" s="3">
        <v>0.833333333333333</v>
      </c>
      <c r="K27" s="3">
        <v>0.909090909090909</v>
      </c>
      <c r="L27" s="3">
        <v>0.2</v>
      </c>
      <c r="M27" s="3">
        <v>0.8</v>
      </c>
      <c r="N27" s="3">
        <v>0.9</v>
      </c>
    </row>
    <row r="28" s="1" customFormat="1" spans="1:14">
      <c r="A28" s="7">
        <v>898</v>
      </c>
      <c r="B28" s="1">
        <v>898</v>
      </c>
      <c r="C28" s="1">
        <v>0.520534038543701</v>
      </c>
      <c r="D28" s="1">
        <v>0.0267471075057983</v>
      </c>
      <c r="E28" s="1">
        <v>7</v>
      </c>
      <c r="F28" s="1">
        <v>3</v>
      </c>
      <c r="G28" s="1">
        <v>3</v>
      </c>
      <c r="H28" s="1">
        <v>7</v>
      </c>
      <c r="I28" s="1">
        <v>0.7</v>
      </c>
      <c r="J28" s="1">
        <v>0.7</v>
      </c>
      <c r="K28" s="1">
        <v>0.7</v>
      </c>
      <c r="L28" s="1">
        <v>0.3</v>
      </c>
      <c r="M28" s="1">
        <v>0.4</v>
      </c>
      <c r="N28" s="1">
        <v>0.7</v>
      </c>
    </row>
    <row r="29" s="1" customFormat="1" spans="1:14">
      <c r="A29" s="7">
        <v>485</v>
      </c>
      <c r="B29" s="1">
        <v>485</v>
      </c>
      <c r="C29" s="1">
        <v>0.520882487297058</v>
      </c>
      <c r="D29" s="1">
        <v>0.0628604888916016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899</v>
      </c>
      <c r="B30" s="1">
        <v>899</v>
      </c>
      <c r="C30" s="1">
        <v>0.521429777145386</v>
      </c>
      <c r="D30" s="1">
        <v>0.0620392560958862</v>
      </c>
      <c r="E30" s="1">
        <v>8</v>
      </c>
      <c r="F30" s="1">
        <v>4</v>
      </c>
      <c r="G30" s="1">
        <v>2</v>
      </c>
      <c r="H30" s="1">
        <v>6</v>
      </c>
      <c r="I30" s="1">
        <v>0.8</v>
      </c>
      <c r="J30" s="1">
        <v>0.666666666666667</v>
      </c>
      <c r="K30" s="1">
        <v>0.727272727272727</v>
      </c>
      <c r="L30" s="1">
        <v>0.4</v>
      </c>
      <c r="M30" s="1">
        <v>0.4</v>
      </c>
      <c r="N30" s="1">
        <v>0.7</v>
      </c>
    </row>
    <row r="31" s="1" customFormat="1" spans="1:14">
      <c r="A31" s="7">
        <v>821</v>
      </c>
      <c r="B31" s="1">
        <v>821</v>
      </c>
      <c r="C31" s="1">
        <v>0.521588444709778</v>
      </c>
      <c r="D31" s="1">
        <v>0.0273499488830566</v>
      </c>
      <c r="E31" s="1">
        <v>7</v>
      </c>
      <c r="F31" s="1">
        <v>4</v>
      </c>
      <c r="G31" s="1">
        <v>3</v>
      </c>
      <c r="H31" s="1">
        <v>6</v>
      </c>
      <c r="I31" s="1">
        <v>0.7</v>
      </c>
      <c r="J31" s="1">
        <v>0.636363636363636</v>
      </c>
      <c r="K31" s="1">
        <v>0.666666666666667</v>
      </c>
      <c r="L31" s="1">
        <v>0.4</v>
      </c>
      <c r="M31" s="1">
        <v>0.3</v>
      </c>
      <c r="N31" s="1">
        <v>0.65</v>
      </c>
    </row>
    <row r="32" s="1" customFormat="1" spans="1:14">
      <c r="A32" s="7">
        <v>948</v>
      </c>
      <c r="B32" s="1">
        <v>948</v>
      </c>
      <c r="C32" s="1">
        <v>0.522217392921448</v>
      </c>
      <c r="D32" s="1">
        <v>0.0486582517623901</v>
      </c>
      <c r="E32" s="1">
        <v>10</v>
      </c>
      <c r="F32" s="1">
        <v>3</v>
      </c>
      <c r="G32" s="1">
        <v>0</v>
      </c>
      <c r="H32" s="1">
        <v>7</v>
      </c>
      <c r="I32" s="1">
        <v>1</v>
      </c>
      <c r="J32" s="1">
        <v>0.769230769230769</v>
      </c>
      <c r="K32" s="1">
        <v>0.869565217391304</v>
      </c>
      <c r="L32" s="1">
        <v>0.3</v>
      </c>
      <c r="M32" s="1">
        <v>0.7</v>
      </c>
      <c r="N32" s="1">
        <v>0.85</v>
      </c>
    </row>
    <row r="33" s="1" customFormat="1" spans="1:14">
      <c r="A33" s="7">
        <v>284</v>
      </c>
      <c r="B33" s="1">
        <v>284</v>
      </c>
      <c r="C33" s="1">
        <v>0.523757457733154</v>
      </c>
      <c r="D33" s="1">
        <v>0.0759626626968384</v>
      </c>
      <c r="E33" s="1">
        <v>7</v>
      </c>
      <c r="F33" s="1">
        <v>6</v>
      </c>
      <c r="G33" s="1">
        <v>3</v>
      </c>
      <c r="H33" s="1">
        <v>4</v>
      </c>
      <c r="I33" s="1">
        <v>0.7</v>
      </c>
      <c r="J33" s="1">
        <v>0.538461538461539</v>
      </c>
      <c r="K33" s="1">
        <v>0.608695652173913</v>
      </c>
      <c r="L33" s="1">
        <v>0.6</v>
      </c>
      <c r="M33" s="1">
        <v>0.1</v>
      </c>
      <c r="N33" s="1">
        <v>0.55</v>
      </c>
    </row>
    <row r="34" s="1" customFormat="1" spans="1:14">
      <c r="A34" s="7">
        <v>856</v>
      </c>
      <c r="B34" s="1">
        <v>856</v>
      </c>
      <c r="C34" s="1">
        <v>0.524346232414246</v>
      </c>
      <c r="D34" s="1">
        <v>0.0562275648117065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1" customFormat="1" spans="1:14">
      <c r="A35" s="7">
        <v>146</v>
      </c>
      <c r="B35" s="1">
        <v>146</v>
      </c>
      <c r="C35" s="1">
        <v>0.527273416519165</v>
      </c>
      <c r="D35" s="1">
        <v>0.0522168874740601</v>
      </c>
      <c r="E35" s="1">
        <v>9</v>
      </c>
      <c r="F35" s="1">
        <v>8</v>
      </c>
      <c r="G35" s="1">
        <v>1</v>
      </c>
      <c r="H35" s="1">
        <v>2</v>
      </c>
      <c r="I35" s="1">
        <v>0.9</v>
      </c>
      <c r="J35" s="1">
        <v>0.529411764705882</v>
      </c>
      <c r="K35" s="1">
        <v>0.666666666666667</v>
      </c>
      <c r="L35" s="1">
        <v>0.8</v>
      </c>
      <c r="M35" s="1">
        <v>0.1</v>
      </c>
      <c r="N35" s="1">
        <v>0.55</v>
      </c>
    </row>
    <row r="36" s="1" customFormat="1" spans="1:14">
      <c r="A36" s="7">
        <v>50</v>
      </c>
      <c r="B36" s="1">
        <v>50</v>
      </c>
      <c r="C36" s="1">
        <v>0.527482271194458</v>
      </c>
      <c r="D36" s="1">
        <v>0.0267938375473022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344</v>
      </c>
      <c r="B37" s="1">
        <v>344</v>
      </c>
      <c r="C37" s="1">
        <v>0.528125882148743</v>
      </c>
      <c r="D37" s="1">
        <v>0.0711038112640381</v>
      </c>
      <c r="E37" s="1">
        <v>8</v>
      </c>
      <c r="F37" s="1">
        <v>5</v>
      </c>
      <c r="G37" s="1">
        <v>2</v>
      </c>
      <c r="H37" s="1">
        <v>5</v>
      </c>
      <c r="I37" s="1">
        <v>0.8</v>
      </c>
      <c r="J37" s="1">
        <v>0.615384615384615</v>
      </c>
      <c r="K37" s="1">
        <v>0.695652173913043</v>
      </c>
      <c r="L37" s="1">
        <v>0.5</v>
      </c>
      <c r="M37" s="1">
        <v>0.3</v>
      </c>
      <c r="N37" s="1">
        <v>0.65</v>
      </c>
    </row>
    <row r="38" s="3" customFormat="1" spans="1:14">
      <c r="A38" s="9">
        <v>939</v>
      </c>
      <c r="B38" s="3">
        <v>939</v>
      </c>
      <c r="C38" s="3">
        <v>0.523517608642578</v>
      </c>
      <c r="D38" s="3">
        <v>0.0840035676956177</v>
      </c>
      <c r="E38" s="3">
        <v>9</v>
      </c>
      <c r="F38" s="3">
        <v>7</v>
      </c>
      <c r="G38" s="3">
        <v>1</v>
      </c>
      <c r="H38" s="3">
        <v>3</v>
      </c>
      <c r="I38" s="3">
        <v>0.9</v>
      </c>
      <c r="J38" s="3">
        <v>0.5625</v>
      </c>
      <c r="K38" s="3">
        <v>0.692307692307692</v>
      </c>
      <c r="L38" s="3">
        <v>0.7</v>
      </c>
      <c r="M38" s="3">
        <v>0.2</v>
      </c>
      <c r="N38" s="3">
        <v>0.6</v>
      </c>
    </row>
    <row r="39" s="1" customFormat="1" spans="1:14">
      <c r="A39" s="7">
        <v>356</v>
      </c>
      <c r="B39" s="1">
        <v>356</v>
      </c>
      <c r="C39" s="1">
        <v>0.542625546455383</v>
      </c>
      <c r="D39" s="1">
        <v>0.0799902677536011</v>
      </c>
      <c r="E39" s="1">
        <v>10</v>
      </c>
      <c r="F39" s="1">
        <v>7</v>
      </c>
      <c r="G39" s="1">
        <v>0</v>
      </c>
      <c r="H39" s="1">
        <v>3</v>
      </c>
      <c r="I39" s="1">
        <v>1</v>
      </c>
      <c r="J39" s="1">
        <v>0.588235294117647</v>
      </c>
      <c r="K39" s="1">
        <v>0.740740740740741</v>
      </c>
      <c r="L39" s="1">
        <v>0.7</v>
      </c>
      <c r="M39" s="1">
        <v>0.3</v>
      </c>
      <c r="N39" s="1">
        <v>0.65</v>
      </c>
    </row>
    <row r="40" s="1" customFormat="1" spans="1:14">
      <c r="A40" s="7">
        <v>257</v>
      </c>
      <c r="B40" s="1">
        <v>257</v>
      </c>
      <c r="C40" s="1">
        <v>0.542999148368835</v>
      </c>
      <c r="D40" s="1">
        <v>0.079084038734436</v>
      </c>
      <c r="E40" s="1">
        <v>8</v>
      </c>
      <c r="F40" s="1">
        <v>3</v>
      </c>
      <c r="G40" s="1">
        <v>2</v>
      </c>
      <c r="H40" s="1">
        <v>7</v>
      </c>
      <c r="I40" s="1">
        <v>0.8</v>
      </c>
      <c r="J40" s="1">
        <v>0.727272727272727</v>
      </c>
      <c r="K40" s="1">
        <v>0.761904761904762</v>
      </c>
      <c r="L40" s="1">
        <v>0.3</v>
      </c>
      <c r="M40" s="1">
        <v>0.5</v>
      </c>
      <c r="N40" s="1">
        <v>0.75</v>
      </c>
    </row>
    <row r="41" s="1" customFormat="1" spans="1:14">
      <c r="A41" s="7">
        <v>47</v>
      </c>
      <c r="B41" s="1">
        <v>47</v>
      </c>
      <c r="C41" s="1">
        <v>0.543766379356384</v>
      </c>
      <c r="D41" s="1">
        <v>0.0789929628372192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4" customFormat="1" spans="1:14">
      <c r="A42" s="17">
        <v>278</v>
      </c>
      <c r="B42" s="4">
        <v>278</v>
      </c>
      <c r="C42" s="4">
        <v>0.54431140422821</v>
      </c>
      <c r="D42" s="4">
        <v>0.0668566226959229</v>
      </c>
      <c r="E42" s="4">
        <v>9</v>
      </c>
      <c r="F42" s="4">
        <v>3</v>
      </c>
      <c r="G42" s="4">
        <v>1</v>
      </c>
      <c r="H42" s="4">
        <v>7</v>
      </c>
      <c r="I42" s="4">
        <v>0.9</v>
      </c>
      <c r="J42" s="4">
        <v>0.75</v>
      </c>
      <c r="K42" s="4">
        <v>0.818181818181818</v>
      </c>
      <c r="L42" s="4">
        <v>0.3</v>
      </c>
      <c r="M42" s="4">
        <v>0.6</v>
      </c>
      <c r="N42" s="4">
        <v>0.8</v>
      </c>
    </row>
    <row r="43" s="4" customFormat="1" spans="1:14">
      <c r="A43" s="17">
        <v>84</v>
      </c>
      <c r="B43" s="4">
        <v>84</v>
      </c>
      <c r="C43" s="4">
        <v>0.544868588447571</v>
      </c>
      <c r="D43" s="4">
        <v>0.0251344442367554</v>
      </c>
      <c r="E43" s="4">
        <v>9</v>
      </c>
      <c r="F43" s="4">
        <v>6</v>
      </c>
      <c r="G43" s="4">
        <v>1</v>
      </c>
      <c r="H43" s="4">
        <v>4</v>
      </c>
      <c r="I43" s="4">
        <v>0.9</v>
      </c>
      <c r="J43" s="4">
        <v>0.6</v>
      </c>
      <c r="K43" s="4">
        <v>0.72</v>
      </c>
      <c r="L43" s="4">
        <v>0.6</v>
      </c>
      <c r="M43" s="4">
        <v>0.3</v>
      </c>
      <c r="N43" s="4">
        <v>0.65</v>
      </c>
    </row>
    <row r="44" s="4" customFormat="1" spans="1:14">
      <c r="A44" s="17">
        <v>66</v>
      </c>
      <c r="B44" s="4">
        <v>66</v>
      </c>
      <c r="C44" s="4">
        <v>0.548133611679077</v>
      </c>
      <c r="D44" s="4">
        <v>0.021453857421875</v>
      </c>
      <c r="E44" s="4">
        <v>6</v>
      </c>
      <c r="F44" s="4">
        <v>3</v>
      </c>
      <c r="G44" s="4">
        <v>4</v>
      </c>
      <c r="H44" s="4">
        <v>7</v>
      </c>
      <c r="I44" s="4">
        <v>0.6</v>
      </c>
      <c r="J44" s="4">
        <v>0.666666666666667</v>
      </c>
      <c r="K44" s="4">
        <v>0.631578947368421</v>
      </c>
      <c r="L44" s="4">
        <v>0.3</v>
      </c>
      <c r="M44" s="4">
        <v>0.3</v>
      </c>
      <c r="N44" s="4">
        <v>0.65</v>
      </c>
    </row>
    <row r="45" s="1" customFormat="1" spans="1:14">
      <c r="A45" s="7">
        <v>468</v>
      </c>
      <c r="B45" s="1">
        <v>468</v>
      </c>
      <c r="C45" s="1">
        <v>0.549173712730408</v>
      </c>
      <c r="D45" s="1">
        <v>0.103478670120239</v>
      </c>
      <c r="E45" s="1">
        <v>7</v>
      </c>
      <c r="F45" s="1">
        <v>5</v>
      </c>
      <c r="G45" s="1">
        <v>3</v>
      </c>
      <c r="H45" s="1">
        <v>5</v>
      </c>
      <c r="I45" s="1">
        <v>0.7</v>
      </c>
      <c r="J45" s="1">
        <v>0.583333333333333</v>
      </c>
      <c r="K45" s="1">
        <v>0.636363636363636</v>
      </c>
      <c r="L45" s="1">
        <v>0.5</v>
      </c>
      <c r="M45" s="1">
        <v>0.2</v>
      </c>
      <c r="N45" s="1">
        <v>0.6</v>
      </c>
    </row>
    <row r="46" s="1" customFormat="1" spans="1:14">
      <c r="A46" s="7">
        <v>539</v>
      </c>
      <c r="B46" s="1">
        <v>539</v>
      </c>
      <c r="C46" s="1">
        <v>0.548850774765015</v>
      </c>
      <c r="D46" s="1">
        <v>0.0879207849502563</v>
      </c>
      <c r="E46" s="1">
        <v>8</v>
      </c>
      <c r="F46" s="1">
        <v>4</v>
      </c>
      <c r="G46" s="1">
        <v>2</v>
      </c>
      <c r="H46" s="1">
        <v>6</v>
      </c>
      <c r="I46" s="1">
        <v>0.8</v>
      </c>
      <c r="J46" s="1">
        <v>0.666666666666667</v>
      </c>
      <c r="K46" s="1">
        <v>0.727272727272727</v>
      </c>
      <c r="L46" s="1">
        <v>0.4</v>
      </c>
      <c r="M46" s="1">
        <v>0.4</v>
      </c>
      <c r="N46" s="1">
        <v>0.7</v>
      </c>
    </row>
    <row r="47" s="1" customFormat="1" spans="1:14">
      <c r="A47" s="7">
        <v>633</v>
      </c>
      <c r="B47" s="1">
        <v>633</v>
      </c>
      <c r="C47" s="1">
        <v>0.547372221946716</v>
      </c>
      <c r="D47" s="1">
        <v>0.080981969833374</v>
      </c>
      <c r="E47" s="1">
        <v>9</v>
      </c>
      <c r="F47" s="1">
        <v>3</v>
      </c>
      <c r="G47" s="1">
        <v>1</v>
      </c>
      <c r="H47" s="1">
        <v>7</v>
      </c>
      <c r="I47" s="1">
        <v>0.9</v>
      </c>
      <c r="J47" s="1">
        <v>0.75</v>
      </c>
      <c r="K47" s="1">
        <v>0.818181818181818</v>
      </c>
      <c r="L47" s="1">
        <v>0.3</v>
      </c>
      <c r="M47" s="1">
        <v>0.6</v>
      </c>
      <c r="N47" s="1">
        <v>0.8</v>
      </c>
    </row>
    <row r="48" s="1" customFormat="1" spans="1:14">
      <c r="A48" s="7">
        <v>169</v>
      </c>
      <c r="B48" s="1">
        <v>169</v>
      </c>
      <c r="C48" s="1">
        <v>0.545023679733276</v>
      </c>
      <c r="D48" s="1">
        <v>0.107977509498596</v>
      </c>
      <c r="E48" s="1">
        <v>8</v>
      </c>
      <c r="F48" s="1">
        <v>6</v>
      </c>
      <c r="G48" s="1">
        <v>2</v>
      </c>
      <c r="H48" s="1">
        <v>4</v>
      </c>
      <c r="I48" s="1">
        <v>0.8</v>
      </c>
      <c r="J48" s="1">
        <v>0.571428571428572</v>
      </c>
      <c r="K48" s="1">
        <v>0.666666666666667</v>
      </c>
      <c r="L48" s="1">
        <v>0.6</v>
      </c>
      <c r="M48" s="1">
        <v>0.2</v>
      </c>
      <c r="N48" s="1">
        <v>0.6</v>
      </c>
    </row>
    <row r="49" s="1" customFormat="1" spans="1:14">
      <c r="A49" s="7">
        <v>656</v>
      </c>
      <c r="B49" s="1">
        <v>656</v>
      </c>
      <c r="C49" s="1">
        <v>0.544416785240173</v>
      </c>
      <c r="D49" s="1">
        <v>0.0895100831985474</v>
      </c>
      <c r="E49" s="1">
        <v>8</v>
      </c>
      <c r="F49" s="1">
        <v>8</v>
      </c>
      <c r="G49" s="1">
        <v>2</v>
      </c>
      <c r="H49" s="1">
        <v>2</v>
      </c>
      <c r="I49" s="1">
        <v>0.8</v>
      </c>
      <c r="J49" s="1">
        <v>0.5</v>
      </c>
      <c r="K49" s="1">
        <v>0.615384615384615</v>
      </c>
      <c r="L49" s="1">
        <v>0.8</v>
      </c>
      <c r="M49" s="1">
        <v>0</v>
      </c>
      <c r="N49" s="1">
        <v>0.5</v>
      </c>
    </row>
    <row r="50" s="1" customFormat="1" spans="1:14">
      <c r="A50" s="7">
        <v>981</v>
      </c>
      <c r="B50" s="1">
        <v>981</v>
      </c>
      <c r="C50" s="1">
        <v>0.544304013252258</v>
      </c>
      <c r="D50" s="1">
        <v>0.0888650417327881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1" customFormat="1" spans="1:14">
      <c r="A51" s="7">
        <v>217</v>
      </c>
      <c r="B51" s="1">
        <v>217</v>
      </c>
      <c r="C51" s="1">
        <v>0.543360710144043</v>
      </c>
      <c r="D51" s="1">
        <v>0.10468590259552</v>
      </c>
      <c r="E51" s="1">
        <v>9</v>
      </c>
      <c r="F51" s="1">
        <v>5</v>
      </c>
      <c r="G51" s="1">
        <v>1</v>
      </c>
      <c r="H51" s="1">
        <v>5</v>
      </c>
      <c r="I51" s="1">
        <v>0.9</v>
      </c>
      <c r="J51" s="1">
        <v>0.642857142857143</v>
      </c>
      <c r="K51" s="1">
        <v>0.75</v>
      </c>
      <c r="L51" s="1">
        <v>0.5</v>
      </c>
      <c r="M51" s="1">
        <v>0.4</v>
      </c>
      <c r="N51" s="1">
        <v>0.7</v>
      </c>
    </row>
    <row r="52" s="3" customFormat="1" spans="1:14">
      <c r="A52" s="9">
        <v>360</v>
      </c>
      <c r="B52" s="3">
        <v>360</v>
      </c>
      <c r="C52" s="3">
        <v>0.540149927139282</v>
      </c>
      <c r="D52" s="3">
        <v>0.0895251035690308</v>
      </c>
      <c r="E52" s="3">
        <v>8</v>
      </c>
      <c r="F52" s="3">
        <v>5</v>
      </c>
      <c r="G52" s="3">
        <v>2</v>
      </c>
      <c r="H52" s="3">
        <v>5</v>
      </c>
      <c r="I52" s="3">
        <v>0.8</v>
      </c>
      <c r="J52" s="3">
        <v>0.615384615384615</v>
      </c>
      <c r="K52" s="3">
        <v>0.695652173913043</v>
      </c>
      <c r="L52" s="3">
        <v>0.5</v>
      </c>
      <c r="M52" s="3">
        <v>0.3</v>
      </c>
      <c r="N52" s="3">
        <v>0.65</v>
      </c>
    </row>
    <row r="53" s="4" customFormat="1" spans="1:14">
      <c r="A53" s="17">
        <v>5</v>
      </c>
      <c r="B53" s="4">
        <v>5</v>
      </c>
      <c r="C53" s="4">
        <v>0.560086011886597</v>
      </c>
      <c r="D53" s="4">
        <v>0.0383433103561401</v>
      </c>
      <c r="E53" s="4">
        <v>8</v>
      </c>
      <c r="F53" s="4">
        <v>4</v>
      </c>
      <c r="G53" s="4">
        <v>2</v>
      </c>
      <c r="H53" s="4">
        <v>6</v>
      </c>
      <c r="I53" s="4">
        <v>0.8</v>
      </c>
      <c r="J53" s="4">
        <v>0.666666666666667</v>
      </c>
      <c r="K53" s="4">
        <v>0.727272727272727</v>
      </c>
      <c r="L53" s="4">
        <v>0.4</v>
      </c>
      <c r="M53" s="4">
        <v>0.4</v>
      </c>
      <c r="N53" s="4">
        <v>0.7</v>
      </c>
    </row>
    <row r="54" s="4" customFormat="1" spans="1:14">
      <c r="A54" s="17">
        <v>947</v>
      </c>
      <c r="B54" s="4">
        <v>947</v>
      </c>
      <c r="C54" s="4">
        <v>0.561380505561829</v>
      </c>
      <c r="D54" s="4">
        <v>0.00472700595855713</v>
      </c>
      <c r="E54" s="4">
        <v>8</v>
      </c>
      <c r="F54" s="4">
        <v>4</v>
      </c>
      <c r="G54" s="4">
        <v>2</v>
      </c>
      <c r="H54" s="4">
        <v>6</v>
      </c>
      <c r="I54" s="4">
        <v>0.8</v>
      </c>
      <c r="J54" s="4">
        <v>0.666666666666667</v>
      </c>
      <c r="K54" s="4">
        <v>0.727272727272727</v>
      </c>
      <c r="L54" s="4">
        <v>0.4</v>
      </c>
      <c r="M54" s="4">
        <v>0.4</v>
      </c>
      <c r="N54" s="4">
        <v>0.7</v>
      </c>
    </row>
    <row r="55" s="4" customFormat="1" spans="1:14">
      <c r="A55" s="17">
        <v>808</v>
      </c>
      <c r="B55" s="4">
        <v>808</v>
      </c>
      <c r="C55" s="4">
        <v>0.562210917472839</v>
      </c>
      <c r="D55" s="4">
        <v>0.0367186069488525</v>
      </c>
      <c r="E55" s="4">
        <v>10</v>
      </c>
      <c r="F55" s="4">
        <v>4</v>
      </c>
      <c r="G55" s="4">
        <v>0</v>
      </c>
      <c r="H55" s="4">
        <v>6</v>
      </c>
      <c r="I55" s="4">
        <v>1</v>
      </c>
      <c r="J55" s="4">
        <v>0.714285714285714</v>
      </c>
      <c r="K55" s="4">
        <v>0.833333333333333</v>
      </c>
      <c r="L55" s="4">
        <v>0.4</v>
      </c>
      <c r="M55" s="4">
        <v>0.6</v>
      </c>
      <c r="N55" s="4">
        <v>0.8</v>
      </c>
    </row>
    <row r="56" s="4" customFormat="1" spans="1:14">
      <c r="A56" s="17">
        <v>557</v>
      </c>
      <c r="B56" s="4">
        <v>557</v>
      </c>
      <c r="C56" s="4">
        <v>0.566645622253418</v>
      </c>
      <c r="D56" s="4">
        <v>0.0446749925613403</v>
      </c>
      <c r="E56" s="4">
        <v>9</v>
      </c>
      <c r="F56" s="4">
        <v>3</v>
      </c>
      <c r="G56" s="4">
        <v>1</v>
      </c>
      <c r="H56" s="4">
        <v>7</v>
      </c>
      <c r="I56" s="4">
        <v>0.9</v>
      </c>
      <c r="J56" s="4">
        <v>0.75</v>
      </c>
      <c r="K56" s="4">
        <v>0.818181818181818</v>
      </c>
      <c r="L56" s="4">
        <v>0.3</v>
      </c>
      <c r="M56" s="4">
        <v>0.6</v>
      </c>
      <c r="N56" s="4">
        <v>0.8</v>
      </c>
    </row>
    <row r="57" s="1" customFormat="1" spans="1:14">
      <c r="A57" s="7">
        <v>605</v>
      </c>
      <c r="B57" s="1">
        <v>605</v>
      </c>
      <c r="C57" s="1">
        <v>0.561479806900024</v>
      </c>
      <c r="D57" s="1">
        <v>0.0953419208526611</v>
      </c>
      <c r="E57" s="1">
        <v>8</v>
      </c>
      <c r="F57" s="1">
        <v>5</v>
      </c>
      <c r="G57" s="1">
        <v>2</v>
      </c>
      <c r="H57" s="1">
        <v>5</v>
      </c>
      <c r="I57" s="1">
        <v>0.8</v>
      </c>
      <c r="J57" s="1">
        <v>0.615384615384615</v>
      </c>
      <c r="K57" s="1">
        <v>0.695652173913043</v>
      </c>
      <c r="L57" s="1">
        <v>0.5</v>
      </c>
      <c r="M57" s="1">
        <v>0.3</v>
      </c>
      <c r="N57" s="1">
        <v>0.65</v>
      </c>
    </row>
    <row r="58" s="4" customFormat="1" spans="1:14">
      <c r="A58" s="17">
        <v>910</v>
      </c>
      <c r="B58" s="4">
        <v>910</v>
      </c>
      <c r="C58" s="4">
        <v>0.570115923881531</v>
      </c>
      <c r="D58" s="4">
        <v>0.00743293762207031</v>
      </c>
      <c r="E58" s="4">
        <v>9</v>
      </c>
      <c r="F58" s="4">
        <v>4</v>
      </c>
      <c r="G58" s="4">
        <v>1</v>
      </c>
      <c r="H58" s="4">
        <v>6</v>
      </c>
      <c r="I58" s="4">
        <v>0.9</v>
      </c>
      <c r="J58" s="4">
        <v>0.692307692307692</v>
      </c>
      <c r="K58" s="4">
        <v>0.782608695652174</v>
      </c>
      <c r="L58" s="4">
        <v>0.4</v>
      </c>
      <c r="M58" s="4">
        <v>0.5</v>
      </c>
      <c r="N58" s="4">
        <v>0.75</v>
      </c>
    </row>
    <row r="59" s="1" customFormat="1" spans="1:14">
      <c r="A59" s="7">
        <v>412</v>
      </c>
      <c r="B59" s="1">
        <v>412</v>
      </c>
      <c r="C59" s="1">
        <v>0.560799717903137</v>
      </c>
      <c r="D59" s="1">
        <v>0.0678319931030273</v>
      </c>
      <c r="E59" s="1">
        <v>6</v>
      </c>
      <c r="F59" s="1">
        <v>4</v>
      </c>
      <c r="G59" s="1">
        <v>4</v>
      </c>
      <c r="H59" s="1">
        <v>6</v>
      </c>
      <c r="I59" s="1">
        <v>0.6</v>
      </c>
      <c r="J59" s="1">
        <v>0.6</v>
      </c>
      <c r="K59" s="1">
        <v>0.6</v>
      </c>
      <c r="L59" s="1">
        <v>0.4</v>
      </c>
      <c r="M59" s="1">
        <v>0.2</v>
      </c>
      <c r="N59" s="1">
        <v>0.6</v>
      </c>
    </row>
    <row r="60" s="4" customFormat="1" spans="1:14">
      <c r="A60" s="17">
        <v>894</v>
      </c>
      <c r="B60" s="4">
        <v>894</v>
      </c>
      <c r="C60" s="4">
        <v>0.575786352157593</v>
      </c>
      <c r="D60" s="4">
        <v>0.00527596473693848</v>
      </c>
      <c r="E60" s="4">
        <v>9</v>
      </c>
      <c r="F60" s="4">
        <v>6</v>
      </c>
      <c r="G60" s="4">
        <v>1</v>
      </c>
      <c r="H60" s="4">
        <v>4</v>
      </c>
      <c r="I60" s="4">
        <v>0.9</v>
      </c>
      <c r="J60" s="4">
        <v>0.6</v>
      </c>
      <c r="K60" s="4">
        <v>0.72</v>
      </c>
      <c r="L60" s="4">
        <v>0.6</v>
      </c>
      <c r="M60" s="4">
        <v>0.3</v>
      </c>
      <c r="N60" s="4">
        <v>0.65</v>
      </c>
    </row>
    <row r="61" s="1" customFormat="1" spans="1:14">
      <c r="A61" s="7">
        <v>672</v>
      </c>
      <c r="B61" s="1">
        <v>672</v>
      </c>
      <c r="C61" s="1">
        <v>0.560165882110596</v>
      </c>
      <c r="D61" s="1">
        <v>0.0761356353759766</v>
      </c>
      <c r="E61" s="1">
        <v>9</v>
      </c>
      <c r="F61" s="1">
        <v>2</v>
      </c>
      <c r="G61" s="1">
        <v>1</v>
      </c>
      <c r="H61" s="1">
        <v>8</v>
      </c>
      <c r="I61" s="1">
        <v>0.9</v>
      </c>
      <c r="J61" s="1">
        <v>0.818181818181818</v>
      </c>
      <c r="K61" s="1">
        <v>0.857142857142857</v>
      </c>
      <c r="L61" s="1">
        <v>0.2</v>
      </c>
      <c r="M61" s="1">
        <v>0.7</v>
      </c>
      <c r="N61" s="1">
        <v>0.85</v>
      </c>
    </row>
    <row r="62" s="4" customFormat="1" spans="1:14">
      <c r="A62" s="17">
        <v>837</v>
      </c>
      <c r="B62" s="4">
        <v>837</v>
      </c>
      <c r="C62" s="4">
        <v>0.576526999473572</v>
      </c>
      <c r="D62" s="4">
        <v>0.00776755809783935</v>
      </c>
      <c r="E62" s="4">
        <v>9</v>
      </c>
      <c r="F62" s="4">
        <v>6</v>
      </c>
      <c r="G62" s="4">
        <v>1</v>
      </c>
      <c r="H62" s="4">
        <v>4</v>
      </c>
      <c r="I62" s="4">
        <v>0.9</v>
      </c>
      <c r="J62" s="4">
        <v>0.6</v>
      </c>
      <c r="K62" s="4">
        <v>0.72</v>
      </c>
      <c r="L62" s="4">
        <v>0.6</v>
      </c>
      <c r="M62" s="4">
        <v>0.3</v>
      </c>
      <c r="N62" s="4">
        <v>0.65</v>
      </c>
    </row>
    <row r="63" s="3" customFormat="1" spans="1:14">
      <c r="A63" s="9">
        <v>385</v>
      </c>
      <c r="B63" s="3">
        <v>385</v>
      </c>
      <c r="C63" s="3">
        <v>0.560110569000244</v>
      </c>
      <c r="D63" s="3">
        <v>0.0777961015701294</v>
      </c>
      <c r="E63" s="3">
        <v>9</v>
      </c>
      <c r="F63" s="3">
        <v>3</v>
      </c>
      <c r="G63" s="3">
        <v>1</v>
      </c>
      <c r="H63" s="3">
        <v>7</v>
      </c>
      <c r="I63" s="3">
        <v>0.9</v>
      </c>
      <c r="J63" s="3">
        <v>0.75</v>
      </c>
      <c r="K63" s="3">
        <v>0.818181818181818</v>
      </c>
      <c r="L63" s="3">
        <v>0.3</v>
      </c>
      <c r="M63" s="3">
        <v>0.6</v>
      </c>
      <c r="N63" s="3">
        <v>0.8</v>
      </c>
    </row>
    <row r="64" s="4" customFormat="1" spans="1:14">
      <c r="A64" s="17">
        <v>600</v>
      </c>
      <c r="B64" s="4">
        <v>600</v>
      </c>
      <c r="C64" s="4">
        <v>0.581959247589111</v>
      </c>
      <c r="D64" s="4">
        <v>0.00891971588134766</v>
      </c>
      <c r="E64" s="4">
        <v>9</v>
      </c>
      <c r="F64" s="4">
        <v>7</v>
      </c>
      <c r="G64" s="4">
        <v>1</v>
      </c>
      <c r="H64" s="4">
        <v>3</v>
      </c>
      <c r="I64" s="4">
        <v>0.9</v>
      </c>
      <c r="J64" s="4">
        <v>0.5625</v>
      </c>
      <c r="K64" s="4">
        <v>0.692307692307692</v>
      </c>
      <c r="L64" s="4">
        <v>0.7</v>
      </c>
      <c r="M64" s="4">
        <v>0.2</v>
      </c>
      <c r="N64" s="4">
        <v>0.6</v>
      </c>
    </row>
    <row r="65" s="4" customFormat="1" spans="1:14">
      <c r="A65" s="17">
        <v>277</v>
      </c>
      <c r="B65" s="4">
        <v>277</v>
      </c>
      <c r="C65" s="4">
        <v>0.582349896430969</v>
      </c>
      <c r="D65" s="4">
        <v>0.0517892837524414</v>
      </c>
      <c r="E65" s="4">
        <v>8</v>
      </c>
      <c r="F65" s="4">
        <v>5</v>
      </c>
      <c r="G65" s="4">
        <v>2</v>
      </c>
      <c r="H65" s="4">
        <v>5</v>
      </c>
      <c r="I65" s="4">
        <v>0.8</v>
      </c>
      <c r="J65" s="4">
        <v>0.615384615384615</v>
      </c>
      <c r="K65" s="4">
        <v>0.695652173913043</v>
      </c>
      <c r="L65" s="4">
        <v>0.5</v>
      </c>
      <c r="M65" s="4">
        <v>0.3</v>
      </c>
      <c r="N65" s="4">
        <v>0.65</v>
      </c>
    </row>
    <row r="66" s="4" customFormat="1" spans="1:14">
      <c r="A66" s="17">
        <v>640</v>
      </c>
      <c r="B66" s="4">
        <v>640</v>
      </c>
      <c r="C66" s="4">
        <v>0.583518981933594</v>
      </c>
      <c r="D66" s="4">
        <v>0.0459827184677124</v>
      </c>
      <c r="E66" s="4">
        <v>8</v>
      </c>
      <c r="F66" s="4">
        <v>4</v>
      </c>
      <c r="G66" s="4">
        <v>2</v>
      </c>
      <c r="H66" s="4">
        <v>6</v>
      </c>
      <c r="I66" s="4">
        <v>0.8</v>
      </c>
      <c r="J66" s="4">
        <v>0.666666666666667</v>
      </c>
      <c r="K66" s="4">
        <v>0.727272727272727</v>
      </c>
      <c r="L66" s="4">
        <v>0.4</v>
      </c>
      <c r="M66" s="4">
        <v>0.4</v>
      </c>
      <c r="N66" s="4">
        <v>0.7</v>
      </c>
    </row>
    <row r="67" s="4" customFormat="1" spans="1:14">
      <c r="A67" s="17">
        <v>465</v>
      </c>
      <c r="B67" s="4">
        <v>465</v>
      </c>
      <c r="C67" s="4">
        <v>0.584376335144043</v>
      </c>
      <c r="D67" s="4">
        <v>0.0187164545059204</v>
      </c>
      <c r="E67" s="4">
        <v>9</v>
      </c>
      <c r="F67" s="4">
        <v>6</v>
      </c>
      <c r="G67" s="4">
        <v>1</v>
      </c>
      <c r="H67" s="4">
        <v>4</v>
      </c>
      <c r="I67" s="4">
        <v>0.9</v>
      </c>
      <c r="J67" s="4">
        <v>0.6</v>
      </c>
      <c r="K67" s="4">
        <v>0.72</v>
      </c>
      <c r="L67" s="4">
        <v>0.6</v>
      </c>
      <c r="M67" s="4">
        <v>0.3</v>
      </c>
      <c r="N67" s="4">
        <v>0.65</v>
      </c>
    </row>
    <row r="68" s="4" customFormat="1" spans="1:14">
      <c r="A68" s="17">
        <v>78</v>
      </c>
      <c r="B68" s="4">
        <v>78</v>
      </c>
      <c r="C68" s="4">
        <v>0.585809230804443</v>
      </c>
      <c r="D68" s="4">
        <v>0.0609422922134399</v>
      </c>
      <c r="E68" s="4">
        <v>9</v>
      </c>
      <c r="F68" s="4">
        <v>5</v>
      </c>
      <c r="G68" s="4">
        <v>1</v>
      </c>
      <c r="H68" s="4">
        <v>5</v>
      </c>
      <c r="I68" s="4">
        <v>0.9</v>
      </c>
      <c r="J68" s="4">
        <v>0.642857142857143</v>
      </c>
      <c r="K68" s="4">
        <v>0.75</v>
      </c>
      <c r="L68" s="4">
        <v>0.5</v>
      </c>
      <c r="M68" s="4">
        <v>0.4</v>
      </c>
      <c r="N68" s="4">
        <v>0.7</v>
      </c>
    </row>
    <row r="69" s="1" customFormat="1" spans="1:14">
      <c r="A69" s="7">
        <v>388</v>
      </c>
      <c r="B69" s="1">
        <v>388</v>
      </c>
      <c r="C69" s="1">
        <v>0.586038947105408</v>
      </c>
      <c r="D69" s="1">
        <v>0.0887719392776489</v>
      </c>
      <c r="E69" s="1">
        <v>9</v>
      </c>
      <c r="F69" s="1">
        <v>6</v>
      </c>
      <c r="G69" s="1">
        <v>1</v>
      </c>
      <c r="H69" s="1">
        <v>4</v>
      </c>
      <c r="I69" s="1">
        <v>0.9</v>
      </c>
      <c r="J69" s="1">
        <v>0.6</v>
      </c>
      <c r="K69" s="1">
        <v>0.72</v>
      </c>
      <c r="L69" s="1">
        <v>0.6</v>
      </c>
      <c r="M69" s="1">
        <v>0.3</v>
      </c>
      <c r="N69" s="1">
        <v>0.65</v>
      </c>
    </row>
    <row r="70" s="1" customFormat="1" spans="1:14">
      <c r="A70" s="7">
        <v>582</v>
      </c>
      <c r="B70" s="1">
        <v>582</v>
      </c>
      <c r="C70" s="1">
        <v>0.585948467254639</v>
      </c>
      <c r="D70" s="1">
        <v>0.0876878499984741</v>
      </c>
      <c r="E70" s="1">
        <v>6</v>
      </c>
      <c r="F70" s="1">
        <v>4</v>
      </c>
      <c r="G70" s="1">
        <v>4</v>
      </c>
      <c r="H70" s="1">
        <v>6</v>
      </c>
      <c r="I70" s="1">
        <v>0.6</v>
      </c>
      <c r="J70" s="1">
        <v>0.6</v>
      </c>
      <c r="K70" s="1">
        <v>0.6</v>
      </c>
      <c r="L70" s="1">
        <v>0.4</v>
      </c>
      <c r="M70" s="1">
        <v>0.2</v>
      </c>
      <c r="N70" s="1">
        <v>0.6</v>
      </c>
    </row>
    <row r="71" s="3" customFormat="1" spans="1:14">
      <c r="A71" s="9">
        <v>685</v>
      </c>
      <c r="B71" s="3">
        <v>685</v>
      </c>
      <c r="C71" s="3">
        <v>0.585927486419678</v>
      </c>
      <c r="D71" s="3">
        <v>0.0796772241592407</v>
      </c>
      <c r="E71" s="3">
        <v>8</v>
      </c>
      <c r="F71" s="3">
        <v>4</v>
      </c>
      <c r="G71" s="3">
        <v>2</v>
      </c>
      <c r="H71" s="3">
        <v>6</v>
      </c>
      <c r="I71" s="3">
        <v>0.8</v>
      </c>
      <c r="J71" s="3">
        <v>0.666666666666667</v>
      </c>
      <c r="K71" s="3">
        <v>0.727272727272727</v>
      </c>
      <c r="L71" s="3">
        <v>0.4</v>
      </c>
      <c r="M71" s="3">
        <v>0.4</v>
      </c>
      <c r="N71" s="3">
        <v>0.7</v>
      </c>
    </row>
    <row r="72" s="1" customFormat="1" spans="1:14">
      <c r="A72" s="7">
        <v>77</v>
      </c>
      <c r="B72" s="1">
        <v>77</v>
      </c>
      <c r="C72" s="1">
        <v>0.603342056274414</v>
      </c>
      <c r="D72" s="1">
        <v>0.210291981697082</v>
      </c>
      <c r="E72" s="1">
        <v>7</v>
      </c>
      <c r="F72" s="1">
        <v>6</v>
      </c>
      <c r="G72" s="1">
        <v>3</v>
      </c>
      <c r="H72" s="1">
        <v>4</v>
      </c>
      <c r="I72" s="1">
        <v>0.7</v>
      </c>
      <c r="J72" s="1">
        <v>0.538461538461539</v>
      </c>
      <c r="K72" s="1">
        <v>0.608695652173913</v>
      </c>
      <c r="L72" s="1">
        <v>0.6</v>
      </c>
      <c r="M72" s="1">
        <v>0.1</v>
      </c>
      <c r="N72" s="1">
        <v>0.55</v>
      </c>
    </row>
    <row r="73" s="1" customFormat="1" spans="1:14">
      <c r="A73" s="7">
        <v>35</v>
      </c>
      <c r="B73" s="1">
        <v>35</v>
      </c>
      <c r="C73" s="1">
        <v>0.607787728309631</v>
      </c>
      <c r="D73" s="1">
        <v>0.209023833274841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394</v>
      </c>
      <c r="B74" s="1">
        <v>394</v>
      </c>
      <c r="C74" s="1">
        <v>0.611793041229248</v>
      </c>
      <c r="D74" s="1">
        <v>0.229255795478821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175</v>
      </c>
      <c r="B75" s="1">
        <v>175</v>
      </c>
      <c r="C75" s="1">
        <v>0.614850163459778</v>
      </c>
      <c r="D75" s="1">
        <v>0.220418334007263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1" customFormat="1" spans="1:14">
      <c r="A76" s="7">
        <v>396</v>
      </c>
      <c r="B76" s="1">
        <v>396</v>
      </c>
      <c r="C76" s="1">
        <v>0.615647792816162</v>
      </c>
      <c r="D76" s="1">
        <v>0.24639880657196</v>
      </c>
      <c r="E76" s="1">
        <v>8</v>
      </c>
      <c r="F76" s="1">
        <v>3</v>
      </c>
      <c r="G76" s="1">
        <v>2</v>
      </c>
      <c r="H76" s="1">
        <v>7</v>
      </c>
      <c r="I76" s="1">
        <v>0.8</v>
      </c>
      <c r="J76" s="1">
        <v>0.727272727272727</v>
      </c>
      <c r="K76" s="1">
        <v>0.761904761904762</v>
      </c>
      <c r="L76" s="1">
        <v>0.3</v>
      </c>
      <c r="M76" s="1">
        <v>0.5</v>
      </c>
      <c r="N76" s="1">
        <v>0.75</v>
      </c>
    </row>
    <row r="77" s="1" customFormat="1" spans="1:14">
      <c r="A77" s="7">
        <v>499</v>
      </c>
      <c r="B77" s="1">
        <v>499</v>
      </c>
      <c r="C77" s="1">
        <v>0.601435661315918</v>
      </c>
      <c r="D77" s="1">
        <v>0.0984448194503784</v>
      </c>
      <c r="E77" s="1">
        <v>9</v>
      </c>
      <c r="F77" s="1">
        <v>7</v>
      </c>
      <c r="G77" s="1">
        <v>1</v>
      </c>
      <c r="H77" s="1">
        <v>3</v>
      </c>
      <c r="I77" s="1">
        <v>0.9</v>
      </c>
      <c r="J77" s="1">
        <v>0.5625</v>
      </c>
      <c r="K77" s="1">
        <v>0.692307692307692</v>
      </c>
      <c r="L77" s="1">
        <v>0.7</v>
      </c>
      <c r="M77" s="1">
        <v>0.2</v>
      </c>
      <c r="N77" s="1">
        <v>0.6</v>
      </c>
    </row>
    <row r="78" s="3" customFormat="1" spans="1:14">
      <c r="A78" s="9">
        <v>292</v>
      </c>
      <c r="B78" s="3">
        <v>292</v>
      </c>
      <c r="C78" s="3">
        <v>0.600660681724548</v>
      </c>
      <c r="D78" s="3">
        <v>0.0902086496353149</v>
      </c>
      <c r="E78" s="3">
        <v>8</v>
      </c>
      <c r="F78" s="3">
        <v>8</v>
      </c>
      <c r="G78" s="3">
        <v>2</v>
      </c>
      <c r="H78" s="3">
        <v>2</v>
      </c>
      <c r="I78" s="3">
        <v>0.8</v>
      </c>
      <c r="J78" s="3">
        <v>0.5</v>
      </c>
      <c r="K78" s="3">
        <v>0.615384615384615</v>
      </c>
      <c r="L78" s="3">
        <v>0.8</v>
      </c>
      <c r="M78" s="3">
        <v>0</v>
      </c>
      <c r="N78" s="3">
        <v>0.5</v>
      </c>
    </row>
    <row r="79" s="1" customFormat="1" spans="1:14">
      <c r="A79" s="7">
        <v>313</v>
      </c>
      <c r="B79" s="1">
        <v>313</v>
      </c>
      <c r="C79" s="1">
        <v>0.621042728424072</v>
      </c>
      <c r="D79" s="1">
        <v>0.25707471370697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124</v>
      </c>
      <c r="B80" s="1">
        <v>124</v>
      </c>
      <c r="C80" s="1">
        <v>0.629390001296997</v>
      </c>
      <c r="D80" s="1">
        <v>0.210688233375549</v>
      </c>
      <c r="E80" s="1">
        <v>10</v>
      </c>
      <c r="F80" s="1">
        <v>9</v>
      </c>
      <c r="G80" s="1">
        <v>0</v>
      </c>
      <c r="H80" s="1">
        <v>1</v>
      </c>
      <c r="I80" s="1">
        <v>1</v>
      </c>
      <c r="J80" s="1">
        <v>0.526315789473684</v>
      </c>
      <c r="K80" s="1">
        <v>0.689655172413793</v>
      </c>
      <c r="L80" s="1">
        <v>0.9</v>
      </c>
      <c r="M80" s="1">
        <v>0.1</v>
      </c>
      <c r="N80" s="1">
        <v>0.55</v>
      </c>
    </row>
    <row r="81" s="1" customFormat="1" spans="1:14">
      <c r="A81" s="7">
        <v>473</v>
      </c>
      <c r="B81" s="1">
        <v>473</v>
      </c>
      <c r="C81" s="1">
        <v>0.622597098350525</v>
      </c>
      <c r="D81" s="1">
        <v>0.209457159042358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249</v>
      </c>
      <c r="B82" s="1">
        <v>249</v>
      </c>
      <c r="C82" s="1">
        <v>0.631833672523499</v>
      </c>
      <c r="D82" s="1">
        <v>0.211252689361572</v>
      </c>
      <c r="E82" s="1">
        <v>8</v>
      </c>
      <c r="F82" s="1">
        <v>4</v>
      </c>
      <c r="G82" s="1">
        <v>2</v>
      </c>
      <c r="H82" s="1">
        <v>6</v>
      </c>
      <c r="I82" s="1">
        <v>0.8</v>
      </c>
      <c r="J82" s="1">
        <v>0.666666666666667</v>
      </c>
      <c r="K82" s="1">
        <v>0.727272727272727</v>
      </c>
      <c r="L82" s="1">
        <v>0.4</v>
      </c>
      <c r="M82" s="1">
        <v>0.4</v>
      </c>
      <c r="N82" s="1">
        <v>0.7</v>
      </c>
    </row>
    <row r="83" s="3" customFormat="1" spans="1:14">
      <c r="A83" s="9">
        <v>584</v>
      </c>
      <c r="B83" s="3">
        <v>584</v>
      </c>
      <c r="C83" s="3">
        <v>0.62827479839325</v>
      </c>
      <c r="D83" s="3">
        <v>0.217533111572266</v>
      </c>
      <c r="E83" s="3">
        <v>10</v>
      </c>
      <c r="F83" s="3">
        <v>5</v>
      </c>
      <c r="G83" s="3">
        <v>0</v>
      </c>
      <c r="H83" s="3">
        <v>5</v>
      </c>
      <c r="I83" s="3">
        <v>1</v>
      </c>
      <c r="J83" s="3">
        <v>0.666666666666667</v>
      </c>
      <c r="K83" s="3">
        <v>0.8</v>
      </c>
      <c r="L83" s="3">
        <v>0.5</v>
      </c>
      <c r="M83" s="3">
        <v>0.5</v>
      </c>
      <c r="N83" s="3">
        <v>0.75</v>
      </c>
    </row>
    <row r="84" s="1" customFormat="1" spans="1:14">
      <c r="A84" s="7">
        <v>123</v>
      </c>
      <c r="B84" s="1">
        <v>123</v>
      </c>
      <c r="C84" s="1">
        <v>0.64593517780304</v>
      </c>
      <c r="D84" s="1">
        <v>0.242363452911377</v>
      </c>
      <c r="E84" s="1">
        <v>9</v>
      </c>
      <c r="F84" s="1">
        <v>7</v>
      </c>
      <c r="G84" s="1">
        <v>1</v>
      </c>
      <c r="H84" s="1">
        <v>3</v>
      </c>
      <c r="I84" s="1">
        <v>0.9</v>
      </c>
      <c r="J84" s="1">
        <v>0.5625</v>
      </c>
      <c r="K84" s="1">
        <v>0.692307692307692</v>
      </c>
      <c r="L84" s="1">
        <v>0.7</v>
      </c>
      <c r="M84" s="1">
        <v>0.2</v>
      </c>
      <c r="N84" s="1">
        <v>0.6</v>
      </c>
    </row>
    <row r="85" s="1" customFormat="1" spans="1:14">
      <c r="A85" s="7">
        <v>250</v>
      </c>
      <c r="B85" s="1">
        <v>250</v>
      </c>
      <c r="C85" s="1">
        <v>0.647572636604309</v>
      </c>
      <c r="D85" s="1">
        <v>0.24461555480957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3" customFormat="1" spans="1:14">
      <c r="A86" s="9">
        <v>43</v>
      </c>
      <c r="B86" s="3">
        <v>43</v>
      </c>
      <c r="C86" s="3">
        <v>0.656714081764221</v>
      </c>
      <c r="D86" s="3">
        <v>0.224246263504028</v>
      </c>
      <c r="E86" s="3">
        <v>9</v>
      </c>
      <c r="F86" s="3">
        <v>5</v>
      </c>
      <c r="G86" s="3">
        <v>1</v>
      </c>
      <c r="H86" s="3">
        <v>5</v>
      </c>
      <c r="I86" s="3">
        <v>0.9</v>
      </c>
      <c r="J86" s="3">
        <v>0.642857142857143</v>
      </c>
      <c r="K86" s="3">
        <v>0.75</v>
      </c>
      <c r="L86" s="3">
        <v>0.5</v>
      </c>
      <c r="M86" s="3">
        <v>0.4</v>
      </c>
      <c r="N86" s="3">
        <v>0.7</v>
      </c>
    </row>
    <row r="87" s="1" customFormat="1" spans="1:14">
      <c r="A87" s="7">
        <v>451</v>
      </c>
      <c r="B87" s="1">
        <v>451</v>
      </c>
      <c r="C87" s="1">
        <v>0.665182590484619</v>
      </c>
      <c r="D87" s="1">
        <v>0.250267744064331</v>
      </c>
      <c r="E87" s="1">
        <v>9</v>
      </c>
      <c r="F87" s="1">
        <v>6</v>
      </c>
      <c r="G87" s="1">
        <v>1</v>
      </c>
      <c r="H87" s="1">
        <v>4</v>
      </c>
      <c r="I87" s="1">
        <v>0.9</v>
      </c>
      <c r="J87" s="1">
        <v>0.6</v>
      </c>
      <c r="K87" s="1">
        <v>0.72</v>
      </c>
      <c r="L87" s="1">
        <v>0.6</v>
      </c>
      <c r="M87" s="1">
        <v>0.3</v>
      </c>
      <c r="N87" s="1">
        <v>0.65</v>
      </c>
    </row>
    <row r="88" s="3" customFormat="1" spans="1:14">
      <c r="A88" s="9">
        <v>554</v>
      </c>
      <c r="B88" s="3">
        <v>554</v>
      </c>
      <c r="C88" s="3">
        <v>0.660832762718201</v>
      </c>
      <c r="D88" s="3">
        <v>0.225080013275147</v>
      </c>
      <c r="E88" s="3">
        <v>6</v>
      </c>
      <c r="F88" s="3">
        <v>7</v>
      </c>
      <c r="G88" s="3">
        <v>4</v>
      </c>
      <c r="H88" s="3">
        <v>3</v>
      </c>
      <c r="I88" s="3">
        <v>0.6</v>
      </c>
      <c r="J88" s="3">
        <v>0.461538461538462</v>
      </c>
      <c r="K88" s="3">
        <v>0.521739130434783</v>
      </c>
      <c r="L88" s="3">
        <v>0.7</v>
      </c>
      <c r="M88" s="3">
        <v>-0.1</v>
      </c>
      <c r="N88" s="3">
        <v>0.45</v>
      </c>
    </row>
    <row r="89" s="1" customFormat="1" spans="1:14">
      <c r="A89" s="7">
        <v>340</v>
      </c>
      <c r="B89" s="1">
        <v>340</v>
      </c>
      <c r="C89" s="1">
        <v>0.69361400604248</v>
      </c>
      <c r="D89" s="1">
        <v>0.279063940048218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3:13">
      <c r="C90" s="1">
        <f>AVERAGE(C2:C89)</f>
        <v>0.546469697898084</v>
      </c>
      <c r="D90" s="1">
        <f>AVERAGE(D2:D89)</f>
        <v>0.0858173681931062</v>
      </c>
      <c r="L90" s="1">
        <f>AVERAGE(L2:L89)</f>
        <v>0.484090909090909</v>
      </c>
      <c r="M90" s="1">
        <f>AVERAGE(M2:M89)</f>
        <v>0.352272727272727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21" customFormat="1" spans="3:9">
      <c r="C94" s="21" t="s">
        <v>15</v>
      </c>
      <c r="D94" s="21">
        <f>COUNTIF(C2:C89,"&lt;0.42")-COUNTIF(C2:C89,"&lt;0.4")</f>
        <v>1</v>
      </c>
      <c r="E94" s="21">
        <v>2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2</v>
      </c>
      <c r="E95" s="1">
        <v>3</v>
      </c>
      <c r="F95" s="11">
        <v>0.04</v>
      </c>
      <c r="G95" s="1">
        <v>-80</v>
      </c>
      <c r="H95" s="1">
        <v>1920</v>
      </c>
      <c r="I95" s="1">
        <v>96</v>
      </c>
    </row>
    <row r="96" s="4" customFormat="1" spans="3:9">
      <c r="C96" s="4" t="s">
        <v>17</v>
      </c>
      <c r="D96" s="4">
        <f>COUNTIF(C2:C89,"&lt;0.46")-COUNTIF(C2:C89,"&lt;0.44")</f>
        <v>3</v>
      </c>
      <c r="E96" s="4">
        <v>4</v>
      </c>
      <c r="F96" s="11">
        <v>0.1</v>
      </c>
      <c r="G96" s="1">
        <v>-200</v>
      </c>
      <c r="H96" s="1">
        <v>1800</v>
      </c>
      <c r="I96" s="1">
        <v>90</v>
      </c>
    </row>
    <row r="97" s="4" customFormat="1" spans="3:9">
      <c r="C97" s="4" t="s">
        <v>18</v>
      </c>
      <c r="D97" s="4">
        <f>COUNTIF(C2:C89,"&lt;0.48")-COUNTIF(C2:C89,"&lt;0.46")</f>
        <v>5</v>
      </c>
      <c r="E97" s="4">
        <v>6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7</v>
      </c>
      <c r="E98" s="1">
        <v>7</v>
      </c>
    </row>
    <row r="99" s="1" customFormat="1" spans="3:5">
      <c r="C99" s="1" t="s">
        <v>20</v>
      </c>
      <c r="D99" s="1">
        <f>COUNTIF(C2:C89,"&lt;0.52")-COUNTIF(C2:C89,"&lt;0.5")</f>
        <v>8</v>
      </c>
      <c r="E99" s="1">
        <v>9</v>
      </c>
    </row>
    <row r="100" s="4" customFormat="1" spans="3:5">
      <c r="C100" s="4" t="s">
        <v>21</v>
      </c>
      <c r="D100" s="4">
        <f>COUNTIF(C2:C89,"&lt;0.54")-COUNTIF(C2:C89,"&lt;0.52")</f>
        <v>11</v>
      </c>
      <c r="E100" s="1">
        <v>12</v>
      </c>
    </row>
    <row r="101" s="5" customFormat="1" spans="3:5">
      <c r="C101" s="5" t="s">
        <v>22</v>
      </c>
      <c r="D101" s="5">
        <f>COUNTIF(C2:C89,"&lt;0.56")-COUNTIF(C2:C89,"&lt;0.54")</f>
        <v>14</v>
      </c>
      <c r="E101" s="5">
        <v>14</v>
      </c>
    </row>
    <row r="102" s="1" customFormat="1" spans="3:5">
      <c r="C102" s="1" t="s">
        <v>23</v>
      </c>
      <c r="D102" s="1">
        <f>COUNTIF(C2:C89,"&lt;0.58")-COUNTIF(C2:C89,"&lt;0.56")</f>
        <v>11</v>
      </c>
      <c r="E102" s="1">
        <v>12</v>
      </c>
    </row>
    <row r="103" s="1" customFormat="1" spans="3:5">
      <c r="C103" s="1" t="s">
        <v>24</v>
      </c>
      <c r="D103" s="1">
        <f>COUNTIF(C2:C89,"&lt;0.6")-COUNTIF(C2:C89,"&lt;0.58")</f>
        <v>8</v>
      </c>
      <c r="E103" s="1">
        <v>9</v>
      </c>
    </row>
    <row r="104" s="1" customFormat="1" spans="3:5">
      <c r="C104" s="1" t="s">
        <v>25</v>
      </c>
      <c r="D104" s="1">
        <f>COUNTIF(C2:C89,"&lt;0.62")-COUNTIF(C2:C89,"&lt;0.6")</f>
        <v>7</v>
      </c>
      <c r="E104" s="1">
        <v>7</v>
      </c>
    </row>
    <row r="105" s="4" customFormat="1" spans="3:5">
      <c r="C105" s="4" t="s">
        <v>26</v>
      </c>
      <c r="D105" s="4">
        <f>COUNTIF(C2:C89,"&lt;0.64")-COUNTIF(C2:C89,"&lt;0.62")</f>
        <v>5</v>
      </c>
      <c r="E105" s="4">
        <v>6</v>
      </c>
    </row>
    <row r="106" s="1" customFormat="1" spans="3:5">
      <c r="C106" s="1" t="s">
        <v>27</v>
      </c>
      <c r="D106" s="1">
        <f>COUNTIF(C2:C89,"&lt;0.66")-COUNTIF(C2:C89,"&lt;0.64")</f>
        <v>3</v>
      </c>
      <c r="E106" s="1">
        <v>4</v>
      </c>
    </row>
    <row r="107" s="1" customFormat="1" spans="3:5">
      <c r="C107" s="1" t="s">
        <v>28</v>
      </c>
      <c r="D107" s="1">
        <f>COUNTIF(C2:C89,"&lt;0.68")-COUNTIF(C2:C89,"&lt;0.66")</f>
        <v>2</v>
      </c>
      <c r="E107" s="1">
        <v>3</v>
      </c>
    </row>
    <row r="108" s="21" customFormat="1" spans="3:5">
      <c r="C108" s="21" t="s">
        <v>29</v>
      </c>
      <c r="D108" s="21">
        <f>COUNTIF(C2:C89,"&lt;0.7")-COUNTIF(C2:C89,"&lt;0.68")</f>
        <v>1</v>
      </c>
      <c r="E108" s="21">
        <v>2</v>
      </c>
    </row>
    <row r="109" s="4" customFormat="1" spans="3:4">
      <c r="C109" s="4" t="s">
        <v>30</v>
      </c>
      <c r="D109" s="4">
        <f>COUNTIF(C2:C89,"&lt;0.72")-COUNTIF(C2:C89,"&lt;0.7")</f>
        <v>0</v>
      </c>
    </row>
    <row r="110" s="1" customFormat="1" spans="3:4">
      <c r="C110" s="1" t="s">
        <v>31</v>
      </c>
      <c r="D110" s="1">
        <f>COUNTIF(C2:C89,"&lt;0.74")-COUNTIF(C2:C89,"&lt;0.72")</f>
        <v>0</v>
      </c>
    </row>
    <row r="111" s="1" customFormat="1" spans="3:4">
      <c r="C111" s="1" t="s">
        <v>32</v>
      </c>
      <c r="D111" s="1">
        <f>COUNTIF(C2:C89,"&lt;0.76")-COUNTIF(C2:C89,"&lt;0.74")</f>
        <v>0</v>
      </c>
    </row>
    <row r="112" s="4" customFormat="1" spans="3:4">
      <c r="C112" s="4" t="s">
        <v>33</v>
      </c>
      <c r="D112" s="4">
        <f>COUNTIF(C2:C89,"&lt;0.78")-COUNTIF(C2:C89,"&lt;0.76")</f>
        <v>0</v>
      </c>
    </row>
    <row r="113" s="4" customFormat="1" spans="3:4">
      <c r="C113" s="4" t="s">
        <v>34</v>
      </c>
      <c r="D113" s="4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8">
      <c r="C119" s="1" t="s">
        <v>40</v>
      </c>
      <c r="D119" s="1">
        <f>COUNTIF(C2:C89,"&lt;0.92")-COUNTIF(C2:C89,"&lt;0.9")</f>
        <v>0</v>
      </c>
      <c r="G119" s="4">
        <v>0.545</v>
      </c>
      <c r="H119" s="4">
        <v>0.087</v>
      </c>
    </row>
    <row r="120" s="1" customFormat="1" spans="3:8">
      <c r="C120" s="1" t="s">
        <v>41</v>
      </c>
      <c r="D120" s="1">
        <f>COUNTIF(C2:C89,"&lt;0.94")-COUNTIF(C2:C89,"&lt;0.92")</f>
        <v>0</v>
      </c>
      <c r="G120" s="4">
        <v>0.623</v>
      </c>
      <c r="H120" s="4">
        <v>0.11</v>
      </c>
    </row>
    <row r="121" s="1" customFormat="1" spans="3:8">
      <c r="C121" s="1" t="s">
        <v>42</v>
      </c>
      <c r="D121" s="1">
        <f>COUNTIF(C2:C89,"&lt;0.96")-COUNTIF(C2:C89,"&lt;0.94")</f>
        <v>0</v>
      </c>
      <c r="G121" s="4">
        <v>0.729</v>
      </c>
      <c r="H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97" workbookViewId="0">
      <selection activeCell="A23" sqref="$A23:$XFD23"/>
    </sheetView>
  </sheetViews>
  <sheetFormatPr defaultColWidth="9" defaultRowHeight="13.5"/>
  <cols>
    <col min="3" max="4" width="18.5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564</v>
      </c>
      <c r="B2" s="3">
        <v>564</v>
      </c>
      <c r="C2" s="3">
        <v>0.591322898864746</v>
      </c>
      <c r="D2" s="3">
        <v>0.230110764503479</v>
      </c>
      <c r="E2" s="3">
        <v>7</v>
      </c>
      <c r="F2" s="3">
        <v>6</v>
      </c>
      <c r="G2" s="3">
        <v>3</v>
      </c>
      <c r="H2" s="3">
        <v>4</v>
      </c>
      <c r="I2" s="3">
        <v>0.7</v>
      </c>
      <c r="J2" s="3">
        <v>0.538461538461539</v>
      </c>
      <c r="K2" s="3">
        <v>0.608695652173913</v>
      </c>
      <c r="L2" s="3">
        <v>0.6</v>
      </c>
      <c r="M2" s="3">
        <v>0.1</v>
      </c>
      <c r="N2" s="3">
        <v>0.55</v>
      </c>
    </row>
    <row r="3" s="4" customFormat="1" spans="1:14">
      <c r="A3" s="17">
        <v>624</v>
      </c>
      <c r="B3" s="4">
        <v>624</v>
      </c>
      <c r="C3" s="4">
        <v>0.61599063873291</v>
      </c>
      <c r="D3" s="4">
        <v>0.213096857070923</v>
      </c>
      <c r="E3" s="4">
        <v>8</v>
      </c>
      <c r="F3" s="4">
        <v>6</v>
      </c>
      <c r="G3" s="4">
        <v>2</v>
      </c>
      <c r="H3" s="4">
        <v>4</v>
      </c>
      <c r="I3" s="4">
        <v>0.8</v>
      </c>
      <c r="J3" s="4">
        <v>0.571428571428572</v>
      </c>
      <c r="K3" s="4">
        <v>0.666666666666667</v>
      </c>
      <c r="L3" s="4">
        <v>0.6</v>
      </c>
      <c r="M3" s="4">
        <v>0.2</v>
      </c>
      <c r="N3" s="4">
        <v>0.6</v>
      </c>
    </row>
    <row r="4" s="4" customFormat="1" spans="1:14">
      <c r="A4" s="17">
        <v>925</v>
      </c>
      <c r="B4" s="4">
        <v>925</v>
      </c>
      <c r="C4" s="4">
        <v>0.618133544921875</v>
      </c>
      <c r="D4" s="4">
        <v>0.211237907409668</v>
      </c>
      <c r="E4" s="4">
        <v>6</v>
      </c>
      <c r="F4" s="4">
        <v>3</v>
      </c>
      <c r="G4" s="4">
        <v>4</v>
      </c>
      <c r="H4" s="4">
        <v>7</v>
      </c>
      <c r="I4" s="4">
        <v>0.6</v>
      </c>
      <c r="J4" s="4">
        <v>0.666666666666667</v>
      </c>
      <c r="K4" s="4">
        <v>0.631578947368421</v>
      </c>
      <c r="L4" s="4">
        <v>0.3</v>
      </c>
      <c r="M4" s="4">
        <v>0.3</v>
      </c>
      <c r="N4" s="4">
        <v>0.65</v>
      </c>
    </row>
    <row r="5" s="3" customFormat="1" spans="1:14">
      <c r="A5" s="9">
        <v>727</v>
      </c>
      <c r="B5" s="3">
        <v>727</v>
      </c>
      <c r="C5" s="3">
        <v>0.618215918540955</v>
      </c>
      <c r="D5" s="3">
        <v>0.194237232208252</v>
      </c>
      <c r="E5" s="3">
        <v>10</v>
      </c>
      <c r="F5" s="3">
        <v>2</v>
      </c>
      <c r="G5" s="3">
        <v>0</v>
      </c>
      <c r="H5" s="3">
        <v>8</v>
      </c>
      <c r="I5" s="3">
        <v>1</v>
      </c>
      <c r="J5" s="3">
        <v>0.833333333333333</v>
      </c>
      <c r="K5" s="3">
        <v>0.909090909090909</v>
      </c>
      <c r="L5" s="3">
        <v>0.2</v>
      </c>
      <c r="M5" s="3">
        <v>0.8</v>
      </c>
      <c r="N5" s="3">
        <v>0.9</v>
      </c>
    </row>
    <row r="6" s="4" customFormat="1" spans="1:14">
      <c r="A6" s="17">
        <v>313</v>
      </c>
      <c r="B6" s="4">
        <v>313</v>
      </c>
      <c r="C6" s="4">
        <v>0.621042728424072</v>
      </c>
      <c r="D6" s="4">
        <v>0.25707471370697</v>
      </c>
      <c r="E6" s="4">
        <v>8</v>
      </c>
      <c r="F6" s="4">
        <v>5</v>
      </c>
      <c r="G6" s="4">
        <v>2</v>
      </c>
      <c r="H6" s="4">
        <v>5</v>
      </c>
      <c r="I6" s="4">
        <v>0.8</v>
      </c>
      <c r="J6" s="4">
        <v>0.615384615384615</v>
      </c>
      <c r="K6" s="4">
        <v>0.695652173913043</v>
      </c>
      <c r="L6" s="4">
        <v>0.5</v>
      </c>
      <c r="M6" s="4">
        <v>0.3</v>
      </c>
      <c r="N6" s="4">
        <v>0.65</v>
      </c>
    </row>
    <row r="7" s="4" customFormat="1" spans="1:14">
      <c r="A7" s="17">
        <v>584</v>
      </c>
      <c r="B7" s="4">
        <v>584</v>
      </c>
      <c r="C7" s="4">
        <v>0.62827479839325</v>
      </c>
      <c r="D7" s="4">
        <v>0.217533111572266</v>
      </c>
      <c r="E7" s="4">
        <v>10</v>
      </c>
      <c r="F7" s="4">
        <v>5</v>
      </c>
      <c r="G7" s="4">
        <v>0</v>
      </c>
      <c r="H7" s="4">
        <v>5</v>
      </c>
      <c r="I7" s="4">
        <v>1</v>
      </c>
      <c r="J7" s="4">
        <v>0.666666666666667</v>
      </c>
      <c r="K7" s="4">
        <v>0.8</v>
      </c>
      <c r="L7" s="4">
        <v>0.5</v>
      </c>
      <c r="M7" s="4">
        <v>0.5</v>
      </c>
      <c r="N7" s="4">
        <v>0.75</v>
      </c>
    </row>
    <row r="8" s="4" customFormat="1" spans="1:14">
      <c r="A8" s="17">
        <v>124</v>
      </c>
      <c r="B8" s="4">
        <v>124</v>
      </c>
      <c r="C8" s="4">
        <v>0.629390001296997</v>
      </c>
      <c r="D8" s="4">
        <v>0.210688233375549</v>
      </c>
      <c r="E8" s="4">
        <v>10</v>
      </c>
      <c r="F8" s="4">
        <v>9</v>
      </c>
      <c r="G8" s="4">
        <v>0</v>
      </c>
      <c r="H8" s="4">
        <v>1</v>
      </c>
      <c r="I8" s="4">
        <v>1</v>
      </c>
      <c r="J8" s="4">
        <v>0.526315789473684</v>
      </c>
      <c r="K8" s="4">
        <v>0.689655172413793</v>
      </c>
      <c r="L8" s="4">
        <v>0.9</v>
      </c>
      <c r="M8" s="4">
        <v>0.1</v>
      </c>
      <c r="N8" s="4">
        <v>0.55</v>
      </c>
    </row>
    <row r="9" s="3" customFormat="1" spans="1:14">
      <c r="A9" s="9">
        <v>249</v>
      </c>
      <c r="B9" s="3">
        <v>249</v>
      </c>
      <c r="C9" s="3">
        <v>0.631833672523499</v>
      </c>
      <c r="D9" s="3">
        <v>0.211252689361572</v>
      </c>
      <c r="E9" s="3">
        <v>8</v>
      </c>
      <c r="F9" s="3">
        <v>4</v>
      </c>
      <c r="G9" s="3">
        <v>2</v>
      </c>
      <c r="H9" s="3">
        <v>6</v>
      </c>
      <c r="I9" s="3">
        <v>0.8</v>
      </c>
      <c r="J9" s="3">
        <v>0.666666666666667</v>
      </c>
      <c r="K9" s="3">
        <v>0.727272727272727</v>
      </c>
      <c r="L9" s="3">
        <v>0.4</v>
      </c>
      <c r="M9" s="3">
        <v>0.4</v>
      </c>
      <c r="N9" s="3">
        <v>0.7</v>
      </c>
    </row>
    <row r="10" s="4" customFormat="1" spans="1:14">
      <c r="A10" s="17">
        <v>716</v>
      </c>
      <c r="B10" s="4">
        <v>716</v>
      </c>
      <c r="C10" s="4">
        <v>0.645399928092957</v>
      </c>
      <c r="D10" s="4">
        <v>0.204073429107666</v>
      </c>
      <c r="E10" s="4">
        <v>9</v>
      </c>
      <c r="F10" s="4">
        <v>3</v>
      </c>
      <c r="G10" s="4">
        <v>1</v>
      </c>
      <c r="H10" s="4">
        <v>7</v>
      </c>
      <c r="I10" s="4">
        <v>0.9</v>
      </c>
      <c r="J10" s="4">
        <v>0.75</v>
      </c>
      <c r="K10" s="4">
        <v>0.818181818181818</v>
      </c>
      <c r="L10" s="4">
        <v>0.3</v>
      </c>
      <c r="M10" s="4">
        <v>0.6</v>
      </c>
      <c r="N10" s="4">
        <v>0.8</v>
      </c>
    </row>
    <row r="11" s="4" customFormat="1" spans="1:14">
      <c r="A11" s="17">
        <v>123</v>
      </c>
      <c r="B11" s="4">
        <v>123</v>
      </c>
      <c r="C11" s="4">
        <v>0.64593517780304</v>
      </c>
      <c r="D11" s="4">
        <v>0.242363452911377</v>
      </c>
      <c r="E11" s="4">
        <v>9</v>
      </c>
      <c r="F11" s="4">
        <v>7</v>
      </c>
      <c r="G11" s="4">
        <v>1</v>
      </c>
      <c r="H11" s="4">
        <v>3</v>
      </c>
      <c r="I11" s="4">
        <v>0.9</v>
      </c>
      <c r="J11" s="4">
        <v>0.5625</v>
      </c>
      <c r="K11" s="4">
        <v>0.692307692307692</v>
      </c>
      <c r="L11" s="4">
        <v>0.7</v>
      </c>
      <c r="M11" s="4">
        <v>0.2</v>
      </c>
      <c r="N11" s="4">
        <v>0.6</v>
      </c>
    </row>
    <row r="12" s="1" customFormat="1" spans="1:14">
      <c r="A12" s="7">
        <v>250</v>
      </c>
      <c r="B12" s="1">
        <v>250</v>
      </c>
      <c r="C12" s="1">
        <v>0.647572636604309</v>
      </c>
      <c r="D12" s="1">
        <v>0.24461555480957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754</v>
      </c>
      <c r="B13" s="1">
        <v>754</v>
      </c>
      <c r="C13" s="1">
        <v>0.648199319839478</v>
      </c>
      <c r="D13" s="1">
        <v>0.176639199256897</v>
      </c>
      <c r="E13" s="1">
        <v>7</v>
      </c>
      <c r="F13" s="1">
        <v>5</v>
      </c>
      <c r="G13" s="1">
        <v>3</v>
      </c>
      <c r="H13" s="1">
        <v>5</v>
      </c>
      <c r="I13" s="1">
        <v>0.7</v>
      </c>
      <c r="J13" s="1">
        <v>0.583333333333333</v>
      </c>
      <c r="K13" s="1">
        <v>0.636363636363636</v>
      </c>
      <c r="L13" s="1">
        <v>0.5</v>
      </c>
      <c r="M13" s="1">
        <v>0.2</v>
      </c>
      <c r="N13" s="1">
        <v>0.6</v>
      </c>
    </row>
    <row r="14" s="1" customFormat="1" spans="1:14">
      <c r="A14" s="7">
        <v>909</v>
      </c>
      <c r="B14" s="1">
        <v>909</v>
      </c>
      <c r="C14" s="1">
        <v>0.651805877685547</v>
      </c>
      <c r="D14" s="1">
        <v>0.206578016281128</v>
      </c>
      <c r="E14" s="1">
        <v>9</v>
      </c>
      <c r="F14" s="1">
        <v>3</v>
      </c>
      <c r="G14" s="1">
        <v>1</v>
      </c>
      <c r="H14" s="1">
        <v>7</v>
      </c>
      <c r="I14" s="1">
        <v>0.9</v>
      </c>
      <c r="J14" s="1">
        <v>0.75</v>
      </c>
      <c r="K14" s="1">
        <v>0.818181818181818</v>
      </c>
      <c r="L14" s="1">
        <v>0.3</v>
      </c>
      <c r="M14" s="1">
        <v>0.6</v>
      </c>
      <c r="N14" s="1">
        <v>0.8</v>
      </c>
    </row>
    <row r="15" s="3" customFormat="1" spans="1:14">
      <c r="A15" s="9">
        <v>43</v>
      </c>
      <c r="B15" s="3">
        <v>43</v>
      </c>
      <c r="C15" s="3">
        <v>0.656714081764221</v>
      </c>
      <c r="D15" s="3">
        <v>0.224246263504028</v>
      </c>
      <c r="E15" s="3">
        <v>9</v>
      </c>
      <c r="F15" s="3">
        <v>5</v>
      </c>
      <c r="G15" s="3">
        <v>1</v>
      </c>
      <c r="H15" s="3">
        <v>5</v>
      </c>
      <c r="I15" s="3">
        <v>0.9</v>
      </c>
      <c r="J15" s="3">
        <v>0.642857142857143</v>
      </c>
      <c r="K15" s="3">
        <v>0.75</v>
      </c>
      <c r="L15" s="3">
        <v>0.5</v>
      </c>
      <c r="M15" s="3">
        <v>0.4</v>
      </c>
      <c r="N15" s="3">
        <v>0.7</v>
      </c>
    </row>
    <row r="16" s="4" customFormat="1" spans="1:14">
      <c r="A16" s="17">
        <v>554</v>
      </c>
      <c r="B16" s="4">
        <v>554</v>
      </c>
      <c r="C16" s="4">
        <v>0.660832762718201</v>
      </c>
      <c r="D16" s="4">
        <v>0.225080013275147</v>
      </c>
      <c r="E16" s="4">
        <v>6</v>
      </c>
      <c r="F16" s="4">
        <v>7</v>
      </c>
      <c r="G16" s="4">
        <v>4</v>
      </c>
      <c r="H16" s="4">
        <v>3</v>
      </c>
      <c r="I16" s="4">
        <v>0.6</v>
      </c>
      <c r="J16" s="4">
        <v>0.461538461538462</v>
      </c>
      <c r="K16" s="4">
        <v>0.521739130434783</v>
      </c>
      <c r="L16" s="4">
        <v>0.7</v>
      </c>
      <c r="M16" s="4">
        <v>-0.1</v>
      </c>
      <c r="N16" s="4">
        <v>0.45</v>
      </c>
    </row>
    <row r="17" s="4" customFormat="1" spans="1:14">
      <c r="A17" s="17">
        <v>827</v>
      </c>
      <c r="B17" s="4">
        <v>827</v>
      </c>
      <c r="C17" s="4">
        <v>0.664244651794434</v>
      </c>
      <c r="D17" s="4">
        <v>0.195667386054993</v>
      </c>
      <c r="E17" s="4">
        <v>7</v>
      </c>
      <c r="F17" s="4">
        <v>4</v>
      </c>
      <c r="G17" s="4">
        <v>3</v>
      </c>
      <c r="H17" s="4">
        <v>6</v>
      </c>
      <c r="I17" s="4">
        <v>0.7</v>
      </c>
      <c r="J17" s="4">
        <v>0.636363636363636</v>
      </c>
      <c r="K17" s="4">
        <v>0.666666666666667</v>
      </c>
      <c r="L17" s="4">
        <v>0.4</v>
      </c>
      <c r="M17" s="4">
        <v>0.3</v>
      </c>
      <c r="N17" s="4">
        <v>0.65</v>
      </c>
    </row>
    <row r="18" s="4" customFormat="1" spans="1:14">
      <c r="A18" s="17">
        <v>451</v>
      </c>
      <c r="B18" s="4">
        <v>451</v>
      </c>
      <c r="C18" s="4">
        <v>0.665182590484619</v>
      </c>
      <c r="D18" s="4">
        <v>0.250267744064331</v>
      </c>
      <c r="E18" s="4">
        <v>9</v>
      </c>
      <c r="F18" s="4">
        <v>6</v>
      </c>
      <c r="G18" s="4">
        <v>1</v>
      </c>
      <c r="H18" s="4">
        <v>4</v>
      </c>
      <c r="I18" s="4">
        <v>0.9</v>
      </c>
      <c r="J18" s="4">
        <v>0.6</v>
      </c>
      <c r="K18" s="4">
        <v>0.72</v>
      </c>
      <c r="L18" s="4">
        <v>0.6</v>
      </c>
      <c r="M18" s="4">
        <v>0.3</v>
      </c>
      <c r="N18" s="4">
        <v>0.65</v>
      </c>
    </row>
    <row r="19" s="4" customFormat="1" spans="1:14">
      <c r="A19" s="17">
        <v>693</v>
      </c>
      <c r="B19" s="4">
        <v>693</v>
      </c>
      <c r="C19" s="4">
        <v>0.667569756507874</v>
      </c>
      <c r="D19" s="4">
        <v>0.195605278015137</v>
      </c>
      <c r="E19" s="4">
        <v>9</v>
      </c>
      <c r="F19" s="4">
        <v>7</v>
      </c>
      <c r="G19" s="4">
        <v>1</v>
      </c>
      <c r="H19" s="4">
        <v>3</v>
      </c>
      <c r="I19" s="4">
        <v>0.9</v>
      </c>
      <c r="J19" s="4">
        <v>0.5625</v>
      </c>
      <c r="K19" s="4">
        <v>0.692307692307692</v>
      </c>
      <c r="L19" s="4">
        <v>0.7</v>
      </c>
      <c r="M19" s="4">
        <v>0.2</v>
      </c>
      <c r="N19" s="4">
        <v>0.6</v>
      </c>
    </row>
    <row r="20" s="4" customFormat="1" spans="1:14">
      <c r="A20" s="17">
        <v>805</v>
      </c>
      <c r="B20" s="4">
        <v>805</v>
      </c>
      <c r="C20" s="4">
        <v>0.677419662475586</v>
      </c>
      <c r="D20" s="4">
        <v>0.188615918159485</v>
      </c>
      <c r="E20" s="4">
        <v>9</v>
      </c>
      <c r="F20" s="4">
        <v>5</v>
      </c>
      <c r="G20" s="4">
        <v>1</v>
      </c>
      <c r="H20" s="4">
        <v>5</v>
      </c>
      <c r="I20" s="4">
        <v>0.9</v>
      </c>
      <c r="J20" s="4">
        <v>0.642857142857143</v>
      </c>
      <c r="K20" s="4">
        <v>0.75</v>
      </c>
      <c r="L20" s="4">
        <v>0.5</v>
      </c>
      <c r="M20" s="4">
        <v>0.4</v>
      </c>
      <c r="N20" s="4">
        <v>0.7</v>
      </c>
    </row>
    <row r="21" s="4" customFormat="1" spans="1:14">
      <c r="A21" s="17">
        <v>798</v>
      </c>
      <c r="B21" s="4">
        <v>798</v>
      </c>
      <c r="C21" s="4">
        <v>0.678243517875671</v>
      </c>
      <c r="D21" s="4">
        <v>0.237145304679871</v>
      </c>
      <c r="E21" s="4">
        <v>7</v>
      </c>
      <c r="F21" s="4">
        <v>5</v>
      </c>
      <c r="G21" s="4">
        <v>3</v>
      </c>
      <c r="H21" s="4">
        <v>5</v>
      </c>
      <c r="I21" s="4">
        <v>0.7</v>
      </c>
      <c r="J21" s="4">
        <v>0.583333333333333</v>
      </c>
      <c r="K21" s="4">
        <v>0.636363636363636</v>
      </c>
      <c r="L21" s="4">
        <v>0.5</v>
      </c>
      <c r="M21" s="4">
        <v>0.2</v>
      </c>
      <c r="N21" s="4">
        <v>0.6</v>
      </c>
    </row>
    <row r="22" s="3" customFormat="1" spans="1:14">
      <c r="A22" s="9">
        <v>835</v>
      </c>
      <c r="B22" s="3">
        <v>835</v>
      </c>
      <c r="C22" s="3">
        <v>0.678577899932861</v>
      </c>
      <c r="D22" s="3">
        <v>0.179389476776123</v>
      </c>
      <c r="E22" s="3">
        <v>7</v>
      </c>
      <c r="F22" s="3">
        <v>7</v>
      </c>
      <c r="G22" s="3">
        <v>3</v>
      </c>
      <c r="H22" s="3">
        <v>3</v>
      </c>
      <c r="I22" s="3">
        <v>0.7</v>
      </c>
      <c r="J22" s="3">
        <v>0.5</v>
      </c>
      <c r="K22" s="3">
        <v>0.583333333333333</v>
      </c>
      <c r="L22" s="3">
        <v>0.7</v>
      </c>
      <c r="M22" s="3">
        <v>0</v>
      </c>
      <c r="N22" s="3">
        <v>0.5</v>
      </c>
    </row>
    <row r="23" s="4" customFormat="1" spans="1:14">
      <c r="A23" s="17">
        <v>931</v>
      </c>
      <c r="B23" s="4">
        <v>931</v>
      </c>
      <c r="C23" s="4">
        <v>0.681087970733643</v>
      </c>
      <c r="D23" s="4">
        <v>0.24998950958252</v>
      </c>
      <c r="E23" s="4">
        <v>8</v>
      </c>
      <c r="F23" s="4">
        <v>5</v>
      </c>
      <c r="G23" s="4">
        <v>2</v>
      </c>
      <c r="H23" s="4">
        <v>5</v>
      </c>
      <c r="I23" s="4">
        <v>0.8</v>
      </c>
      <c r="J23" s="4">
        <v>0.615384615384615</v>
      </c>
      <c r="K23" s="4">
        <v>0.695652173913043</v>
      </c>
      <c r="L23" s="4">
        <v>0.5</v>
      </c>
      <c r="M23" s="4">
        <v>0.3</v>
      </c>
      <c r="N23" s="4">
        <v>0.65</v>
      </c>
    </row>
    <row r="24" s="4" customFormat="1" spans="1:14">
      <c r="A24" s="17">
        <v>528</v>
      </c>
      <c r="B24" s="4">
        <v>528</v>
      </c>
      <c r="C24" s="4">
        <v>0.681533455848694</v>
      </c>
      <c r="D24" s="4">
        <v>0.200799584388733</v>
      </c>
      <c r="E24" s="4">
        <v>7</v>
      </c>
      <c r="F24" s="4">
        <v>6</v>
      </c>
      <c r="G24" s="4">
        <v>3</v>
      </c>
      <c r="H24" s="4">
        <v>4</v>
      </c>
      <c r="I24" s="4">
        <v>0.7</v>
      </c>
      <c r="J24" s="4">
        <v>0.538461538461539</v>
      </c>
      <c r="K24" s="4">
        <v>0.608695652173913</v>
      </c>
      <c r="L24" s="4">
        <v>0.6</v>
      </c>
      <c r="M24" s="4">
        <v>0.1</v>
      </c>
      <c r="N24" s="4">
        <v>0.55</v>
      </c>
    </row>
    <row r="25" s="4" customFormat="1" spans="1:14">
      <c r="A25" s="17">
        <v>428</v>
      </c>
      <c r="B25" s="4">
        <v>428</v>
      </c>
      <c r="C25" s="4">
        <v>0.682002902030945</v>
      </c>
      <c r="D25" s="4">
        <v>0.22208571434021</v>
      </c>
      <c r="E25" s="4">
        <v>8</v>
      </c>
      <c r="F25" s="4">
        <v>5</v>
      </c>
      <c r="G25" s="4">
        <v>2</v>
      </c>
      <c r="H25" s="4">
        <v>5</v>
      </c>
      <c r="I25" s="4">
        <v>0.8</v>
      </c>
      <c r="J25" s="4">
        <v>0.615384615384615</v>
      </c>
      <c r="K25" s="4">
        <v>0.695652173913043</v>
      </c>
      <c r="L25" s="4">
        <v>0.5</v>
      </c>
      <c r="M25" s="4">
        <v>0.3</v>
      </c>
      <c r="N25" s="4">
        <v>0.65</v>
      </c>
    </row>
    <row r="26" s="4" customFormat="1" spans="1:14">
      <c r="A26" s="17">
        <v>316</v>
      </c>
      <c r="B26" s="4">
        <v>316</v>
      </c>
      <c r="C26" s="4">
        <v>0.687016129493713</v>
      </c>
      <c r="D26" s="4">
        <v>0.189412236213684</v>
      </c>
      <c r="E26" s="4">
        <v>7</v>
      </c>
      <c r="F26" s="4">
        <v>7</v>
      </c>
      <c r="G26" s="4">
        <v>3</v>
      </c>
      <c r="H26" s="4">
        <v>3</v>
      </c>
      <c r="I26" s="4">
        <v>0.7</v>
      </c>
      <c r="J26" s="4">
        <v>0.5</v>
      </c>
      <c r="K26" s="4">
        <v>0.583333333333333</v>
      </c>
      <c r="L26" s="4">
        <v>0.7</v>
      </c>
      <c r="M26" s="4">
        <v>0</v>
      </c>
      <c r="N26" s="4">
        <v>0.5</v>
      </c>
    </row>
    <row r="27" s="4" customFormat="1" spans="1:14">
      <c r="A27" s="17">
        <v>546</v>
      </c>
      <c r="B27" s="4">
        <v>546</v>
      </c>
      <c r="C27" s="4">
        <v>0.688168883323669</v>
      </c>
      <c r="D27" s="4">
        <v>0.217426300048828</v>
      </c>
      <c r="E27" s="4">
        <v>8</v>
      </c>
      <c r="F27" s="4">
        <v>6</v>
      </c>
      <c r="G27" s="4">
        <v>2</v>
      </c>
      <c r="H27" s="4">
        <v>4</v>
      </c>
      <c r="I27" s="4">
        <v>0.8</v>
      </c>
      <c r="J27" s="4">
        <v>0.571428571428572</v>
      </c>
      <c r="K27" s="4">
        <v>0.666666666666667</v>
      </c>
      <c r="L27" s="4">
        <v>0.6</v>
      </c>
      <c r="M27" s="4">
        <v>0.2</v>
      </c>
      <c r="N27" s="4">
        <v>0.6</v>
      </c>
    </row>
    <row r="28" s="4" customFormat="1" spans="1:14">
      <c r="A28" s="17">
        <v>170</v>
      </c>
      <c r="B28" s="4">
        <v>170</v>
      </c>
      <c r="C28" s="4">
        <v>0.6889967918396</v>
      </c>
      <c r="D28" s="4">
        <v>0.212616920471191</v>
      </c>
      <c r="E28" s="4">
        <v>7</v>
      </c>
      <c r="F28" s="4">
        <v>4</v>
      </c>
      <c r="G28" s="4">
        <v>3</v>
      </c>
      <c r="H28" s="4">
        <v>6</v>
      </c>
      <c r="I28" s="4">
        <v>0.7</v>
      </c>
      <c r="J28" s="4">
        <v>0.636363636363636</v>
      </c>
      <c r="K28" s="4">
        <v>0.666666666666667</v>
      </c>
      <c r="L28" s="4">
        <v>0.4</v>
      </c>
      <c r="M28" s="4">
        <v>0.3</v>
      </c>
      <c r="N28" s="4">
        <v>0.65</v>
      </c>
    </row>
    <row r="29" s="4" customFormat="1" spans="1:14">
      <c r="A29" s="17">
        <v>615</v>
      </c>
      <c r="B29" s="4">
        <v>615</v>
      </c>
      <c r="C29" s="4">
        <v>0.693337082862854</v>
      </c>
      <c r="D29" s="4">
        <v>0.189844489097595</v>
      </c>
      <c r="E29" s="4">
        <v>9</v>
      </c>
      <c r="F29" s="4">
        <v>5</v>
      </c>
      <c r="G29" s="4">
        <v>1</v>
      </c>
      <c r="H29" s="4">
        <v>5</v>
      </c>
      <c r="I29" s="4">
        <v>0.9</v>
      </c>
      <c r="J29" s="4">
        <v>0.642857142857143</v>
      </c>
      <c r="K29" s="4">
        <v>0.75</v>
      </c>
      <c r="L29" s="4">
        <v>0.5</v>
      </c>
      <c r="M29" s="4">
        <v>0.4</v>
      </c>
      <c r="N29" s="4">
        <v>0.7</v>
      </c>
    </row>
    <row r="30" s="4" customFormat="1" spans="1:14">
      <c r="A30" s="17">
        <v>340</v>
      </c>
      <c r="B30" s="4">
        <v>340</v>
      </c>
      <c r="C30" s="4">
        <v>0.69361400604248</v>
      </c>
      <c r="D30" s="4">
        <v>0.279063940048218</v>
      </c>
      <c r="E30" s="4">
        <v>9</v>
      </c>
      <c r="F30" s="4">
        <v>5</v>
      </c>
      <c r="G30" s="4">
        <v>1</v>
      </c>
      <c r="H30" s="4">
        <v>5</v>
      </c>
      <c r="I30" s="4">
        <v>0.9</v>
      </c>
      <c r="J30" s="4">
        <v>0.642857142857143</v>
      </c>
      <c r="K30" s="4">
        <v>0.75</v>
      </c>
      <c r="L30" s="4">
        <v>0.5</v>
      </c>
      <c r="M30" s="4">
        <v>0.4</v>
      </c>
      <c r="N30" s="4">
        <v>0.7</v>
      </c>
    </row>
    <row r="31" s="3" customFormat="1" spans="1:14">
      <c r="A31" s="9">
        <v>502</v>
      </c>
      <c r="B31" s="3">
        <v>502</v>
      </c>
      <c r="C31" s="3">
        <v>0.698814630508423</v>
      </c>
      <c r="D31" s="3">
        <v>0.215407133102417</v>
      </c>
      <c r="E31" s="3">
        <v>10</v>
      </c>
      <c r="F31" s="3">
        <v>5</v>
      </c>
      <c r="G31" s="3">
        <v>0</v>
      </c>
      <c r="H31" s="3">
        <v>5</v>
      </c>
      <c r="I31" s="3">
        <v>1</v>
      </c>
      <c r="J31" s="3">
        <v>0.666666666666667</v>
      </c>
      <c r="K31" s="3">
        <v>0.8</v>
      </c>
      <c r="L31" s="3">
        <v>0.5</v>
      </c>
      <c r="M31" s="3">
        <v>0.5</v>
      </c>
      <c r="N31" s="3">
        <v>0.75</v>
      </c>
    </row>
    <row r="32" s="1" customFormat="1" spans="1:14">
      <c r="A32" s="7">
        <v>94</v>
      </c>
      <c r="B32" s="1">
        <v>94</v>
      </c>
      <c r="C32" s="1">
        <v>0.701077580451965</v>
      </c>
      <c r="D32" s="1">
        <v>0.176891088485718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199</v>
      </c>
      <c r="B33" s="1">
        <v>199</v>
      </c>
      <c r="C33" s="1">
        <v>0.702245593070984</v>
      </c>
      <c r="D33" s="1">
        <v>0.165382504463196</v>
      </c>
      <c r="E33" s="1">
        <v>9</v>
      </c>
      <c r="F33" s="1">
        <v>7</v>
      </c>
      <c r="G33" s="1">
        <v>1</v>
      </c>
      <c r="H33" s="1">
        <v>3</v>
      </c>
      <c r="I33" s="1">
        <v>0.9</v>
      </c>
      <c r="J33" s="1">
        <v>0.5625</v>
      </c>
      <c r="K33" s="1">
        <v>0.692307692307692</v>
      </c>
      <c r="L33" s="1">
        <v>0.7</v>
      </c>
      <c r="M33" s="1">
        <v>0.2</v>
      </c>
      <c r="N33" s="1">
        <v>0.6</v>
      </c>
    </row>
    <row r="34" s="1" customFormat="1" spans="1:14">
      <c r="A34" s="7">
        <v>348</v>
      </c>
      <c r="B34" s="1">
        <v>348</v>
      </c>
      <c r="C34" s="1">
        <v>0.704671263694763</v>
      </c>
      <c r="D34" s="1">
        <v>0.234467625617981</v>
      </c>
      <c r="E34" s="1">
        <v>8</v>
      </c>
      <c r="F34" s="1">
        <v>5</v>
      </c>
      <c r="G34" s="1">
        <v>2</v>
      </c>
      <c r="H34" s="1">
        <v>5</v>
      </c>
      <c r="I34" s="1">
        <v>0.8</v>
      </c>
      <c r="J34" s="1">
        <v>0.615384615384615</v>
      </c>
      <c r="K34" s="1">
        <v>0.695652173913043</v>
      </c>
      <c r="L34" s="1">
        <v>0.5</v>
      </c>
      <c r="M34" s="1">
        <v>0.3</v>
      </c>
      <c r="N34" s="1">
        <v>0.65</v>
      </c>
    </row>
    <row r="35" s="1" customFormat="1" spans="1:14">
      <c r="A35" s="7">
        <v>689</v>
      </c>
      <c r="B35" s="1">
        <v>689</v>
      </c>
      <c r="C35" s="1">
        <v>0.704744815826416</v>
      </c>
      <c r="D35" s="1">
        <v>0.174178719520569</v>
      </c>
      <c r="E35" s="1">
        <v>8</v>
      </c>
      <c r="F35" s="1">
        <v>3</v>
      </c>
      <c r="G35" s="1">
        <v>2</v>
      </c>
      <c r="H35" s="1">
        <v>7</v>
      </c>
      <c r="I35" s="1">
        <v>0.8</v>
      </c>
      <c r="J35" s="1">
        <v>0.727272727272727</v>
      </c>
      <c r="K35" s="1">
        <v>0.761904761904762</v>
      </c>
      <c r="L35" s="1">
        <v>0.3</v>
      </c>
      <c r="M35" s="1">
        <v>0.5</v>
      </c>
      <c r="N35" s="1">
        <v>0.75</v>
      </c>
    </row>
    <row r="36" s="1" customFormat="1" spans="1:14">
      <c r="A36" s="7">
        <v>710</v>
      </c>
      <c r="B36" s="1">
        <v>710</v>
      </c>
      <c r="C36" s="1">
        <v>0.706785440444946</v>
      </c>
      <c r="D36" s="1">
        <v>0.148695588111877</v>
      </c>
      <c r="E36" s="1">
        <v>8</v>
      </c>
      <c r="F36" s="1">
        <v>5</v>
      </c>
      <c r="G36" s="1">
        <v>2</v>
      </c>
      <c r="H36" s="1">
        <v>5</v>
      </c>
      <c r="I36" s="1">
        <v>0.8</v>
      </c>
      <c r="J36" s="1">
        <v>0.615384615384615</v>
      </c>
      <c r="K36" s="1">
        <v>0.695652173913043</v>
      </c>
      <c r="L36" s="1">
        <v>0.5</v>
      </c>
      <c r="M36" s="1">
        <v>0.3</v>
      </c>
      <c r="N36" s="1">
        <v>0.65</v>
      </c>
    </row>
    <row r="37" s="1" customFormat="1" spans="1:14">
      <c r="A37" s="7">
        <v>784</v>
      </c>
      <c r="B37" s="1">
        <v>784</v>
      </c>
      <c r="C37" s="1">
        <v>0.706818580627441</v>
      </c>
      <c r="D37" s="1">
        <v>0.199303984642029</v>
      </c>
      <c r="E37" s="1">
        <v>9</v>
      </c>
      <c r="F37" s="1">
        <v>6</v>
      </c>
      <c r="G37" s="1">
        <v>1</v>
      </c>
      <c r="H37" s="1">
        <v>4</v>
      </c>
      <c r="I37" s="1">
        <v>0.9</v>
      </c>
      <c r="J37" s="1">
        <v>0.6</v>
      </c>
      <c r="K37" s="1">
        <v>0.72</v>
      </c>
      <c r="L37" s="1">
        <v>0.6</v>
      </c>
      <c r="M37" s="1">
        <v>0.3</v>
      </c>
      <c r="N37" s="1">
        <v>0.65</v>
      </c>
    </row>
    <row r="38" s="1" customFormat="1" spans="1:14">
      <c r="A38" s="7">
        <v>611</v>
      </c>
      <c r="B38" s="1">
        <v>611</v>
      </c>
      <c r="C38" s="1">
        <v>0.707795858383179</v>
      </c>
      <c r="D38" s="1">
        <v>0.174257516860962</v>
      </c>
      <c r="E38" s="1">
        <v>8</v>
      </c>
      <c r="F38" s="1">
        <v>2</v>
      </c>
      <c r="G38" s="1">
        <v>2</v>
      </c>
      <c r="H38" s="1">
        <v>8</v>
      </c>
      <c r="I38" s="1">
        <v>0.8</v>
      </c>
      <c r="J38" s="1">
        <v>0.8</v>
      </c>
      <c r="K38" s="1">
        <v>0.8</v>
      </c>
      <c r="L38" s="1">
        <v>0.2</v>
      </c>
      <c r="M38" s="1">
        <v>0.6</v>
      </c>
      <c r="N38" s="1">
        <v>0.8</v>
      </c>
    </row>
    <row r="39" s="1" customFormat="1" spans="1:14">
      <c r="A39" s="7">
        <v>627</v>
      </c>
      <c r="B39" s="1">
        <v>627</v>
      </c>
      <c r="C39" s="1">
        <v>0.710673928260803</v>
      </c>
      <c r="D39" s="1">
        <v>0.158693909645081</v>
      </c>
      <c r="E39" s="1">
        <v>6</v>
      </c>
      <c r="F39" s="1">
        <v>7</v>
      </c>
      <c r="G39" s="1">
        <v>4</v>
      </c>
      <c r="H39" s="1">
        <v>3</v>
      </c>
      <c r="I39" s="1">
        <v>0.6</v>
      </c>
      <c r="J39" s="1">
        <v>0.461538461538462</v>
      </c>
      <c r="K39" s="1">
        <v>0.521739130434783</v>
      </c>
      <c r="L39" s="1">
        <v>0.7</v>
      </c>
      <c r="M39" s="1">
        <v>-0.1</v>
      </c>
      <c r="N39" s="1">
        <v>0.45</v>
      </c>
    </row>
    <row r="40" s="1" customFormat="1" spans="1:14">
      <c r="A40" s="7">
        <v>757</v>
      </c>
      <c r="B40" s="1">
        <v>757</v>
      </c>
      <c r="C40" s="1">
        <v>0.712930560112</v>
      </c>
      <c r="D40" s="1">
        <v>0.177858114242554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13</v>
      </c>
      <c r="B41" s="1">
        <v>13</v>
      </c>
      <c r="C41" s="1">
        <v>0.715521574020386</v>
      </c>
      <c r="D41" s="1">
        <v>0.167502641677856</v>
      </c>
      <c r="E41" s="1">
        <v>7</v>
      </c>
      <c r="F41" s="1">
        <v>6</v>
      </c>
      <c r="G41" s="1">
        <v>3</v>
      </c>
      <c r="H41" s="1">
        <v>4</v>
      </c>
      <c r="I41" s="1">
        <v>0.7</v>
      </c>
      <c r="J41" s="1">
        <v>0.538461538461539</v>
      </c>
      <c r="K41" s="1">
        <v>0.608695652173913</v>
      </c>
      <c r="L41" s="1">
        <v>0.6</v>
      </c>
      <c r="M41" s="1">
        <v>0.1</v>
      </c>
      <c r="N41" s="1">
        <v>0.55</v>
      </c>
    </row>
    <row r="42" s="1" customFormat="1" spans="1:14">
      <c r="A42" s="7">
        <v>533</v>
      </c>
      <c r="B42" s="1">
        <v>533</v>
      </c>
      <c r="C42" s="1">
        <v>0.701823592185974</v>
      </c>
      <c r="D42" s="1">
        <v>0.136722564697266</v>
      </c>
      <c r="E42" s="1">
        <v>9</v>
      </c>
      <c r="F42" s="1">
        <v>4</v>
      </c>
      <c r="G42" s="1">
        <v>1</v>
      </c>
      <c r="H42" s="1">
        <v>6</v>
      </c>
      <c r="I42" s="1">
        <v>0.9</v>
      </c>
      <c r="J42" s="1">
        <v>0.692307692307692</v>
      </c>
      <c r="K42" s="1">
        <v>0.782608695652174</v>
      </c>
      <c r="L42" s="1">
        <v>0.4</v>
      </c>
      <c r="M42" s="1">
        <v>0.5</v>
      </c>
      <c r="N42" s="1">
        <v>0.75</v>
      </c>
    </row>
    <row r="43" s="3" customFormat="1" spans="1:14">
      <c r="A43" s="9">
        <v>572</v>
      </c>
      <c r="B43" s="3">
        <v>572</v>
      </c>
      <c r="C43" s="3">
        <v>0.700523853302002</v>
      </c>
      <c r="D43" s="3">
        <v>0.11441433429718</v>
      </c>
      <c r="E43" s="3">
        <v>10</v>
      </c>
      <c r="F43" s="3">
        <v>6</v>
      </c>
      <c r="G43" s="3">
        <v>0</v>
      </c>
      <c r="H43" s="3">
        <v>4</v>
      </c>
      <c r="I43" s="3">
        <v>1</v>
      </c>
      <c r="J43" s="3">
        <v>0.625</v>
      </c>
      <c r="K43" s="3">
        <v>0.769230769230769</v>
      </c>
      <c r="L43" s="3">
        <v>0.6</v>
      </c>
      <c r="M43" s="3">
        <v>0.4</v>
      </c>
      <c r="N43" s="3">
        <v>0.7</v>
      </c>
    </row>
    <row r="44" s="1" customFormat="1" spans="1:14">
      <c r="A44" s="7">
        <v>644</v>
      </c>
      <c r="B44" s="1">
        <v>644</v>
      </c>
      <c r="C44" s="1">
        <v>0.721666574478149</v>
      </c>
      <c r="D44" s="1">
        <v>0.0976516008377075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" customFormat="1" spans="1:14">
      <c r="A45" s="7">
        <v>223</v>
      </c>
      <c r="B45" s="1">
        <v>223</v>
      </c>
      <c r="C45" s="1">
        <v>0.731646060943604</v>
      </c>
      <c r="D45" s="1">
        <v>0.0777050256729126</v>
      </c>
      <c r="E45" s="1">
        <v>7</v>
      </c>
      <c r="F45" s="1">
        <v>6</v>
      </c>
      <c r="G45" s="1">
        <v>3</v>
      </c>
      <c r="H45" s="1">
        <v>4</v>
      </c>
      <c r="I45" s="1">
        <v>0.7</v>
      </c>
      <c r="J45" s="1">
        <v>0.538461538461539</v>
      </c>
      <c r="K45" s="1">
        <v>0.608695652173913</v>
      </c>
      <c r="L45" s="1">
        <v>0.6</v>
      </c>
      <c r="M45" s="1">
        <v>0.1</v>
      </c>
      <c r="N45" s="1">
        <v>0.55</v>
      </c>
    </row>
    <row r="46" s="1" customFormat="1" spans="1:14">
      <c r="A46" s="7">
        <v>152</v>
      </c>
      <c r="B46" s="1">
        <v>152</v>
      </c>
      <c r="C46" s="1">
        <v>0.733963966369629</v>
      </c>
      <c r="D46" s="1">
        <v>0.0578887462615967</v>
      </c>
      <c r="E46" s="1">
        <v>6</v>
      </c>
      <c r="F46" s="1">
        <v>6</v>
      </c>
      <c r="G46" s="1">
        <v>4</v>
      </c>
      <c r="H46" s="1">
        <v>4</v>
      </c>
      <c r="I46" s="1">
        <v>0.6</v>
      </c>
      <c r="J46" s="1">
        <v>0.5</v>
      </c>
      <c r="K46" s="1">
        <v>0.545454545454545</v>
      </c>
      <c r="L46" s="1">
        <v>0.6</v>
      </c>
      <c r="M46" s="1">
        <v>0</v>
      </c>
      <c r="N46" s="1">
        <v>0.5</v>
      </c>
    </row>
    <row r="47" s="1" customFormat="1" spans="1:14">
      <c r="A47" s="7">
        <v>20</v>
      </c>
      <c r="B47" s="1">
        <v>20</v>
      </c>
      <c r="C47" s="1">
        <v>0.73398494720459</v>
      </c>
      <c r="D47" s="1">
        <v>0.0834519863128662</v>
      </c>
      <c r="E47" s="1">
        <v>8</v>
      </c>
      <c r="F47" s="1">
        <v>5</v>
      </c>
      <c r="G47" s="1">
        <v>2</v>
      </c>
      <c r="H47" s="1">
        <v>5</v>
      </c>
      <c r="I47" s="1">
        <v>0.8</v>
      </c>
      <c r="J47" s="1">
        <v>0.615384615384615</v>
      </c>
      <c r="K47" s="1">
        <v>0.695652173913043</v>
      </c>
      <c r="L47" s="1">
        <v>0.5</v>
      </c>
      <c r="M47" s="1">
        <v>0.3</v>
      </c>
      <c r="N47" s="1">
        <v>0.65</v>
      </c>
    </row>
    <row r="48" s="1" customFormat="1" spans="1:14">
      <c r="A48" s="7">
        <v>621</v>
      </c>
      <c r="B48" s="1">
        <v>621</v>
      </c>
      <c r="C48" s="1">
        <v>0.728044509887695</v>
      </c>
      <c r="D48" s="1">
        <v>0.120934724807739</v>
      </c>
      <c r="E48" s="1">
        <v>9</v>
      </c>
      <c r="F48" s="1">
        <v>8</v>
      </c>
      <c r="G48" s="1">
        <v>1</v>
      </c>
      <c r="H48" s="1">
        <v>2</v>
      </c>
      <c r="I48" s="1">
        <v>0.9</v>
      </c>
      <c r="J48" s="1">
        <v>0.529411764705882</v>
      </c>
      <c r="K48" s="1">
        <v>0.666666666666667</v>
      </c>
      <c r="L48" s="1">
        <v>0.8</v>
      </c>
      <c r="M48" s="1">
        <v>0.1</v>
      </c>
      <c r="N48" s="1">
        <v>0.55</v>
      </c>
    </row>
    <row r="49" s="1" customFormat="1" spans="1:14">
      <c r="A49" s="7">
        <v>613</v>
      </c>
      <c r="B49" s="1">
        <v>613</v>
      </c>
      <c r="C49" s="1">
        <v>0.727811574935913</v>
      </c>
      <c r="D49" s="1">
        <v>0.145453810691833</v>
      </c>
      <c r="E49" s="1">
        <v>9</v>
      </c>
      <c r="F49" s="1">
        <v>7</v>
      </c>
      <c r="G49" s="1">
        <v>1</v>
      </c>
      <c r="H49" s="1">
        <v>3</v>
      </c>
      <c r="I49" s="1">
        <v>0.9</v>
      </c>
      <c r="J49" s="1">
        <v>0.5625</v>
      </c>
      <c r="K49" s="1">
        <v>0.692307692307692</v>
      </c>
      <c r="L49" s="1">
        <v>0.7</v>
      </c>
      <c r="M49" s="1">
        <v>0.2</v>
      </c>
      <c r="N49" s="1">
        <v>0.6</v>
      </c>
    </row>
    <row r="50" s="1" customFormat="1" spans="1:14">
      <c r="A50" s="7">
        <v>815</v>
      </c>
      <c r="B50" s="1">
        <v>815</v>
      </c>
      <c r="C50" s="1">
        <v>0.726889848709106</v>
      </c>
      <c r="D50" s="1">
        <v>0.112776279449463</v>
      </c>
      <c r="E50" s="1">
        <v>7</v>
      </c>
      <c r="F50" s="1">
        <v>3</v>
      </c>
      <c r="G50" s="1">
        <v>3</v>
      </c>
      <c r="H50" s="1">
        <v>7</v>
      </c>
      <c r="I50" s="1">
        <v>0.7</v>
      </c>
      <c r="J50" s="1">
        <v>0.7</v>
      </c>
      <c r="K50" s="1">
        <v>0.7</v>
      </c>
      <c r="L50" s="1">
        <v>0.3</v>
      </c>
      <c r="M50" s="1">
        <v>0.4</v>
      </c>
      <c r="N50" s="1">
        <v>0.7</v>
      </c>
    </row>
    <row r="51" s="1" customFormat="1" spans="1:14">
      <c r="A51" s="7">
        <v>229</v>
      </c>
      <c r="B51" s="1">
        <v>229</v>
      </c>
      <c r="C51" s="1">
        <v>0.727859258651733</v>
      </c>
      <c r="D51" s="1">
        <v>0.110341310501099</v>
      </c>
      <c r="E51" s="1">
        <v>7</v>
      </c>
      <c r="F51" s="1">
        <v>7</v>
      </c>
      <c r="G51" s="1">
        <v>3</v>
      </c>
      <c r="H51" s="1">
        <v>3</v>
      </c>
      <c r="I51" s="1">
        <v>0.7</v>
      </c>
      <c r="J51" s="1">
        <v>0.5</v>
      </c>
      <c r="K51" s="1">
        <v>0.583333333333333</v>
      </c>
      <c r="L51" s="1">
        <v>0.7</v>
      </c>
      <c r="M51" s="1">
        <v>0</v>
      </c>
      <c r="N51" s="1">
        <v>0.5</v>
      </c>
    </row>
    <row r="52" s="1" customFormat="1" spans="1:14">
      <c r="A52" s="7">
        <v>613</v>
      </c>
      <c r="B52" s="1">
        <v>613</v>
      </c>
      <c r="C52" s="1">
        <v>0.727811574935913</v>
      </c>
      <c r="D52" s="1">
        <v>0.145453810691833</v>
      </c>
      <c r="E52" s="1">
        <v>9</v>
      </c>
      <c r="F52" s="1">
        <v>7</v>
      </c>
      <c r="G52" s="1">
        <v>1</v>
      </c>
      <c r="H52" s="1">
        <v>3</v>
      </c>
      <c r="I52" s="1">
        <v>0.9</v>
      </c>
      <c r="J52" s="1">
        <v>0.5625</v>
      </c>
      <c r="K52" s="1">
        <v>0.692307692307692</v>
      </c>
      <c r="L52" s="1">
        <v>0.7</v>
      </c>
      <c r="M52" s="1">
        <v>0.2</v>
      </c>
      <c r="N52" s="1">
        <v>0.6</v>
      </c>
    </row>
    <row r="53" s="1" customFormat="1" spans="1:14">
      <c r="A53" s="7">
        <v>286</v>
      </c>
      <c r="B53" s="1">
        <v>286</v>
      </c>
      <c r="C53" s="1">
        <v>0.726364254951477</v>
      </c>
      <c r="D53" s="1">
        <v>0.150683999061585</v>
      </c>
      <c r="E53" s="1">
        <v>8</v>
      </c>
      <c r="F53" s="1">
        <v>5</v>
      </c>
      <c r="G53" s="1">
        <v>2</v>
      </c>
      <c r="H53" s="1">
        <v>5</v>
      </c>
      <c r="I53" s="1">
        <v>0.8</v>
      </c>
      <c r="J53" s="1">
        <v>0.615384615384615</v>
      </c>
      <c r="K53" s="1">
        <v>0.695652173913043</v>
      </c>
      <c r="L53" s="1">
        <v>0.5</v>
      </c>
      <c r="M53" s="1">
        <v>0.3</v>
      </c>
      <c r="N53" s="1">
        <v>0.65</v>
      </c>
    </row>
    <row r="54" s="1" customFormat="1" spans="1:14">
      <c r="A54" s="7">
        <v>377</v>
      </c>
      <c r="B54" s="1">
        <v>377</v>
      </c>
      <c r="C54" s="1">
        <v>0.723507881164551</v>
      </c>
      <c r="D54" s="1">
        <v>0.161765575408935</v>
      </c>
      <c r="E54" s="1">
        <v>10</v>
      </c>
      <c r="F54" s="1">
        <v>7</v>
      </c>
      <c r="G54" s="1">
        <v>0</v>
      </c>
      <c r="H54" s="1">
        <v>3</v>
      </c>
      <c r="I54" s="1">
        <v>1</v>
      </c>
      <c r="J54" s="1">
        <v>0.588235294117647</v>
      </c>
      <c r="K54" s="1">
        <v>0.740740740740741</v>
      </c>
      <c r="L54" s="1">
        <v>0.7</v>
      </c>
      <c r="M54" s="1">
        <v>0.3</v>
      </c>
      <c r="N54" s="1">
        <v>0.65</v>
      </c>
    </row>
    <row r="55" s="1" customFormat="1" spans="1:14">
      <c r="A55" s="7">
        <v>365</v>
      </c>
      <c r="B55" s="1">
        <v>365</v>
      </c>
      <c r="C55" s="1">
        <v>0.721932530403137</v>
      </c>
      <c r="D55" s="1">
        <v>0.165367007255554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155</v>
      </c>
      <c r="B56" s="1">
        <v>155</v>
      </c>
      <c r="C56" s="1">
        <v>0.72156834602356</v>
      </c>
      <c r="D56" s="1">
        <v>0.132761359214783</v>
      </c>
      <c r="E56" s="1">
        <v>6</v>
      </c>
      <c r="F56" s="1">
        <v>4</v>
      </c>
      <c r="G56" s="1">
        <v>4</v>
      </c>
      <c r="H56" s="1">
        <v>6</v>
      </c>
      <c r="I56" s="1">
        <v>0.6</v>
      </c>
      <c r="J56" s="1">
        <v>0.6</v>
      </c>
      <c r="K56" s="1">
        <v>0.6</v>
      </c>
      <c r="L56" s="1">
        <v>0.4</v>
      </c>
      <c r="M56" s="1">
        <v>0.2</v>
      </c>
      <c r="N56" s="1">
        <v>0.6</v>
      </c>
    </row>
    <row r="57" s="3" customFormat="1" spans="1:14">
      <c r="A57" s="9">
        <v>964</v>
      </c>
      <c r="B57" s="3">
        <v>964</v>
      </c>
      <c r="C57" s="3">
        <v>0.720868587493896</v>
      </c>
      <c r="D57" s="3">
        <v>0.16488254070282</v>
      </c>
      <c r="E57" s="3">
        <v>5</v>
      </c>
      <c r="F57" s="3">
        <v>4</v>
      </c>
      <c r="G57" s="3">
        <v>5</v>
      </c>
      <c r="H57" s="3">
        <v>6</v>
      </c>
      <c r="I57" s="3">
        <v>0.5</v>
      </c>
      <c r="J57" s="3">
        <v>0.555555555555556</v>
      </c>
      <c r="K57" s="3">
        <v>0.526315789473684</v>
      </c>
      <c r="L57" s="3">
        <v>0.4</v>
      </c>
      <c r="M57" s="3">
        <v>0.1</v>
      </c>
      <c r="N57" s="3">
        <v>0.55</v>
      </c>
    </row>
    <row r="58" s="1" customFormat="1" spans="1:14">
      <c r="A58" s="7">
        <v>709</v>
      </c>
      <c r="B58" s="1">
        <v>709</v>
      </c>
      <c r="C58" s="1">
        <v>0.741271138191223</v>
      </c>
      <c r="D58" s="1">
        <v>0.10593056678772</v>
      </c>
      <c r="E58" s="1">
        <v>10</v>
      </c>
      <c r="F58" s="1">
        <v>3</v>
      </c>
      <c r="G58" s="1">
        <v>0</v>
      </c>
      <c r="H58" s="1">
        <v>7</v>
      </c>
      <c r="I58" s="1">
        <v>1</v>
      </c>
      <c r="J58" s="1">
        <v>0.769230769230769</v>
      </c>
      <c r="K58" s="1">
        <v>0.869565217391304</v>
      </c>
      <c r="L58" s="1">
        <v>0.3</v>
      </c>
      <c r="M58" s="1">
        <v>0.7</v>
      </c>
      <c r="N58" s="1">
        <v>0.85</v>
      </c>
    </row>
    <row r="59" s="1" customFormat="1" spans="1:14">
      <c r="A59" s="7">
        <v>246</v>
      </c>
      <c r="B59" s="1">
        <v>246</v>
      </c>
      <c r="C59" s="1">
        <v>0.742902874946594</v>
      </c>
      <c r="D59" s="1">
        <v>0.0863687992095947</v>
      </c>
      <c r="E59" s="1">
        <v>9</v>
      </c>
      <c r="F59" s="1">
        <v>4</v>
      </c>
      <c r="G59" s="1">
        <v>1</v>
      </c>
      <c r="H59" s="1">
        <v>6</v>
      </c>
      <c r="I59" s="1">
        <v>0.9</v>
      </c>
      <c r="J59" s="1">
        <v>0.692307692307692</v>
      </c>
      <c r="K59" s="1">
        <v>0.782608695652174</v>
      </c>
      <c r="L59" s="1">
        <v>0.4</v>
      </c>
      <c r="M59" s="1">
        <v>0.5</v>
      </c>
      <c r="N59" s="1">
        <v>0.75</v>
      </c>
    </row>
    <row r="60" s="1" customFormat="1" spans="1:14">
      <c r="A60" s="7">
        <v>191</v>
      </c>
      <c r="B60" s="1">
        <v>191</v>
      </c>
      <c r="C60" s="1">
        <v>0.743518233299255</v>
      </c>
      <c r="D60" s="1">
        <v>0.100335359573364</v>
      </c>
      <c r="E60" s="1">
        <v>10</v>
      </c>
      <c r="F60" s="1">
        <v>5</v>
      </c>
      <c r="G60" s="1">
        <v>0</v>
      </c>
      <c r="H60" s="1">
        <v>5</v>
      </c>
      <c r="I60" s="1">
        <v>1</v>
      </c>
      <c r="J60" s="1">
        <v>0.666666666666667</v>
      </c>
      <c r="K60" s="1">
        <v>0.8</v>
      </c>
      <c r="L60" s="1">
        <v>0.5</v>
      </c>
      <c r="M60" s="1">
        <v>0.5</v>
      </c>
      <c r="N60" s="1">
        <v>0.75</v>
      </c>
    </row>
    <row r="61" s="1" customFormat="1" spans="1:14">
      <c r="A61" s="7">
        <v>119</v>
      </c>
      <c r="B61" s="1">
        <v>119</v>
      </c>
      <c r="C61" s="1">
        <v>0.745121121406555</v>
      </c>
      <c r="D61" s="1">
        <v>0.120239019393921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198</v>
      </c>
      <c r="B62" s="1">
        <v>198</v>
      </c>
      <c r="C62" s="1">
        <v>0.745155930519104</v>
      </c>
      <c r="D62" s="1">
        <v>0.0873236656188965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903</v>
      </c>
      <c r="B63" s="1">
        <v>903</v>
      </c>
      <c r="C63" s="1">
        <v>0.745175242424011</v>
      </c>
      <c r="D63" s="1">
        <v>0.116806983947754</v>
      </c>
      <c r="E63" s="1">
        <v>9</v>
      </c>
      <c r="F63" s="1">
        <v>2</v>
      </c>
      <c r="G63" s="1">
        <v>1</v>
      </c>
      <c r="H63" s="1">
        <v>8</v>
      </c>
      <c r="I63" s="1">
        <v>0.9</v>
      </c>
      <c r="J63" s="1">
        <v>0.818181818181818</v>
      </c>
      <c r="K63" s="1">
        <v>0.857142857142857</v>
      </c>
      <c r="L63" s="1">
        <v>0.2</v>
      </c>
      <c r="M63" s="1">
        <v>0.7</v>
      </c>
      <c r="N63" s="1">
        <v>0.85</v>
      </c>
    </row>
    <row r="64" s="1" customFormat="1" spans="1:14">
      <c r="A64" s="7">
        <v>287</v>
      </c>
      <c r="B64" s="1">
        <v>287</v>
      </c>
      <c r="C64" s="1">
        <v>0.745387673377991</v>
      </c>
      <c r="D64" s="1">
        <v>0.0656861066818237</v>
      </c>
      <c r="E64" s="1">
        <v>8</v>
      </c>
      <c r="F64" s="1">
        <v>4</v>
      </c>
      <c r="G64" s="1">
        <v>2</v>
      </c>
      <c r="H64" s="1">
        <v>6</v>
      </c>
      <c r="I64" s="1">
        <v>0.8</v>
      </c>
      <c r="J64" s="1">
        <v>0.666666666666667</v>
      </c>
      <c r="K64" s="1">
        <v>0.727272727272727</v>
      </c>
      <c r="L64" s="1">
        <v>0.4</v>
      </c>
      <c r="M64" s="1">
        <v>0.4</v>
      </c>
      <c r="N64" s="1">
        <v>0.7</v>
      </c>
    </row>
    <row r="65" s="1" customFormat="1" spans="1:14">
      <c r="A65" s="7">
        <v>74</v>
      </c>
      <c r="B65" s="1">
        <v>74</v>
      </c>
      <c r="C65" s="1">
        <v>0.745646357536316</v>
      </c>
      <c r="D65" s="1">
        <v>0.109940409660339</v>
      </c>
      <c r="E65" s="1">
        <v>5</v>
      </c>
      <c r="F65" s="1">
        <v>3</v>
      </c>
      <c r="G65" s="1">
        <v>5</v>
      </c>
      <c r="H65" s="1">
        <v>7</v>
      </c>
      <c r="I65" s="1">
        <v>0.5</v>
      </c>
      <c r="J65" s="1">
        <v>0.625</v>
      </c>
      <c r="K65" s="1">
        <v>0.555555555555556</v>
      </c>
      <c r="L65" s="1">
        <v>0.3</v>
      </c>
      <c r="M65" s="1">
        <v>0.2</v>
      </c>
      <c r="N65" s="1">
        <v>0.6</v>
      </c>
    </row>
    <row r="66" s="1" customFormat="1" spans="1:14">
      <c r="A66" s="7">
        <v>255</v>
      </c>
      <c r="B66" s="1">
        <v>255</v>
      </c>
      <c r="C66" s="1">
        <v>0.745726108551025</v>
      </c>
      <c r="D66" s="1">
        <v>0.0122008323669434</v>
      </c>
      <c r="E66" s="1">
        <v>9</v>
      </c>
      <c r="F66" s="1">
        <v>5</v>
      </c>
      <c r="G66" s="1">
        <v>1</v>
      </c>
      <c r="H66" s="1">
        <v>5</v>
      </c>
      <c r="I66" s="1">
        <v>0.9</v>
      </c>
      <c r="J66" s="1">
        <v>0.642857142857143</v>
      </c>
      <c r="K66" s="1">
        <v>0.75</v>
      </c>
      <c r="L66" s="1">
        <v>0.5</v>
      </c>
      <c r="M66" s="1">
        <v>0.4</v>
      </c>
      <c r="N66" s="1">
        <v>0.7</v>
      </c>
    </row>
    <row r="67" s="1" customFormat="1" spans="1:14">
      <c r="A67" s="7">
        <v>577</v>
      </c>
      <c r="B67" s="1">
        <v>577</v>
      </c>
      <c r="C67" s="1">
        <v>0.746004939079285</v>
      </c>
      <c r="D67" s="1">
        <v>0.101424694061279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67</v>
      </c>
      <c r="B68" s="1">
        <v>67</v>
      </c>
      <c r="C68" s="1">
        <v>0.746085166931152</v>
      </c>
      <c r="D68" s="1">
        <v>0.0754534006118774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3" customFormat="1" spans="1:14">
      <c r="A69" s="9">
        <v>429</v>
      </c>
      <c r="B69" s="3">
        <v>429</v>
      </c>
      <c r="C69" s="3">
        <v>0.746398687362671</v>
      </c>
      <c r="D69" s="3">
        <v>0.0914851427078247</v>
      </c>
      <c r="E69" s="3">
        <v>9</v>
      </c>
      <c r="F69" s="3">
        <v>6</v>
      </c>
      <c r="G69" s="3">
        <v>1</v>
      </c>
      <c r="H69" s="3">
        <v>4</v>
      </c>
      <c r="I69" s="3">
        <v>0.9</v>
      </c>
      <c r="J69" s="3">
        <v>0.6</v>
      </c>
      <c r="K69" s="3">
        <v>0.72</v>
      </c>
      <c r="L69" s="3">
        <v>0.6</v>
      </c>
      <c r="M69" s="3">
        <v>0.3</v>
      </c>
      <c r="N69" s="3">
        <v>0.65</v>
      </c>
    </row>
    <row r="70" s="1" customFormat="1" spans="1:14">
      <c r="A70" s="7">
        <v>714</v>
      </c>
      <c r="B70" s="1">
        <v>714</v>
      </c>
      <c r="C70" s="1">
        <v>0.760669589042664</v>
      </c>
      <c r="D70" s="1">
        <v>0.151639819145203</v>
      </c>
      <c r="E70" s="1">
        <v>10</v>
      </c>
      <c r="F70" s="1">
        <v>4</v>
      </c>
      <c r="G70" s="1">
        <v>0</v>
      </c>
      <c r="H70" s="1">
        <v>6</v>
      </c>
      <c r="I70" s="1">
        <v>1</v>
      </c>
      <c r="J70" s="1">
        <v>0.714285714285714</v>
      </c>
      <c r="K70" s="1">
        <v>0.833333333333333</v>
      </c>
      <c r="L70" s="1">
        <v>0.4</v>
      </c>
      <c r="M70" s="1">
        <v>0.6</v>
      </c>
      <c r="N70" s="1">
        <v>0.8</v>
      </c>
    </row>
    <row r="71" s="1" customFormat="1" spans="1:14">
      <c r="A71" s="7">
        <v>379</v>
      </c>
      <c r="B71" s="1">
        <v>379</v>
      </c>
      <c r="C71" s="1">
        <v>0.763228416442871</v>
      </c>
      <c r="D71" s="1">
        <v>0.146036624908447</v>
      </c>
      <c r="E71" s="1">
        <v>10</v>
      </c>
      <c r="F71" s="1">
        <v>6</v>
      </c>
      <c r="G71" s="1">
        <v>0</v>
      </c>
      <c r="H71" s="1">
        <v>4</v>
      </c>
      <c r="I71" s="1">
        <v>1</v>
      </c>
      <c r="J71" s="1">
        <v>0.625</v>
      </c>
      <c r="K71" s="1">
        <v>0.769230769230769</v>
      </c>
      <c r="L71" s="1">
        <v>0.6</v>
      </c>
      <c r="M71" s="1">
        <v>0.4</v>
      </c>
      <c r="N71" s="1">
        <v>0.7</v>
      </c>
    </row>
    <row r="72" s="1" customFormat="1" spans="1:14">
      <c r="A72" s="7">
        <v>358</v>
      </c>
      <c r="B72" s="1">
        <v>358</v>
      </c>
      <c r="C72" s="1">
        <v>0.764511704444885</v>
      </c>
      <c r="D72" s="1">
        <v>0.0849670171737671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256</v>
      </c>
      <c r="B73" s="1">
        <v>256</v>
      </c>
      <c r="C73" s="1">
        <v>0.769444704055786</v>
      </c>
      <c r="D73" s="1">
        <v>0.147529363632202</v>
      </c>
      <c r="E73" s="1">
        <v>10</v>
      </c>
      <c r="F73" s="1">
        <v>8</v>
      </c>
      <c r="G73" s="1">
        <v>0</v>
      </c>
      <c r="H73" s="1">
        <v>2</v>
      </c>
      <c r="I73" s="1">
        <v>1</v>
      </c>
      <c r="J73" s="1">
        <v>0.555555555555556</v>
      </c>
      <c r="K73" s="1">
        <v>0.714285714285714</v>
      </c>
      <c r="L73" s="1">
        <v>0.8</v>
      </c>
      <c r="M73" s="1">
        <v>0.2</v>
      </c>
      <c r="N73" s="1">
        <v>0.6</v>
      </c>
    </row>
    <row r="74" s="1" customFormat="1" spans="1:14">
      <c r="A74" s="7">
        <v>764</v>
      </c>
      <c r="B74" s="1">
        <v>764</v>
      </c>
      <c r="C74" s="1">
        <v>0.770396113395691</v>
      </c>
      <c r="D74" s="1">
        <v>0.118025183677673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888</v>
      </c>
      <c r="B75" s="1">
        <v>888</v>
      </c>
      <c r="C75" s="1">
        <v>0.771872639656067</v>
      </c>
      <c r="D75" s="1">
        <v>0.120152473449707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1" customFormat="1" spans="1:14">
      <c r="A76" s="7">
        <v>576</v>
      </c>
      <c r="B76" s="1">
        <v>576</v>
      </c>
      <c r="C76" s="1">
        <v>0.774784207344055</v>
      </c>
      <c r="D76" s="1">
        <v>0.0835216045379639</v>
      </c>
      <c r="E76" s="1">
        <v>8</v>
      </c>
      <c r="F76" s="1">
        <v>5</v>
      </c>
      <c r="G76" s="1">
        <v>2</v>
      </c>
      <c r="H76" s="1">
        <v>5</v>
      </c>
      <c r="I76" s="1">
        <v>0.8</v>
      </c>
      <c r="J76" s="1">
        <v>0.615384615384615</v>
      </c>
      <c r="K76" s="1">
        <v>0.695652173913043</v>
      </c>
      <c r="L76" s="1">
        <v>0.5</v>
      </c>
      <c r="M76" s="1">
        <v>0.3</v>
      </c>
      <c r="N76" s="1">
        <v>0.65</v>
      </c>
    </row>
    <row r="77" s="1" customFormat="1" spans="1:14">
      <c r="A77" s="7">
        <v>952</v>
      </c>
      <c r="B77" s="1">
        <v>952</v>
      </c>
      <c r="C77" s="1">
        <v>0.777769088745117</v>
      </c>
      <c r="D77" s="1">
        <v>0.174070596694946</v>
      </c>
      <c r="E77" s="1">
        <v>9</v>
      </c>
      <c r="F77" s="1">
        <v>8</v>
      </c>
      <c r="G77" s="1">
        <v>1</v>
      </c>
      <c r="H77" s="1">
        <v>2</v>
      </c>
      <c r="I77" s="1">
        <v>0.9</v>
      </c>
      <c r="J77" s="1">
        <v>0.529411764705882</v>
      </c>
      <c r="K77" s="1">
        <v>0.666666666666667</v>
      </c>
      <c r="L77" s="1">
        <v>0.8</v>
      </c>
      <c r="M77" s="1">
        <v>0.1</v>
      </c>
      <c r="N77" s="1">
        <v>0.55</v>
      </c>
    </row>
    <row r="78" s="3" customFormat="1" spans="1:14">
      <c r="A78" s="9">
        <v>637</v>
      </c>
      <c r="B78" s="3">
        <v>637</v>
      </c>
      <c r="C78" s="3">
        <v>0.779709577560425</v>
      </c>
      <c r="D78" s="3">
        <v>0.131428241729736</v>
      </c>
      <c r="E78" s="3">
        <v>8</v>
      </c>
      <c r="F78" s="3">
        <v>4</v>
      </c>
      <c r="G78" s="3">
        <v>2</v>
      </c>
      <c r="H78" s="3">
        <v>6</v>
      </c>
      <c r="I78" s="3">
        <v>0.8</v>
      </c>
      <c r="J78" s="3">
        <v>0.666666666666667</v>
      </c>
      <c r="K78" s="3">
        <v>0.727272727272727</v>
      </c>
      <c r="L78" s="3">
        <v>0.4</v>
      </c>
      <c r="M78" s="3">
        <v>0.4</v>
      </c>
      <c r="N78" s="3">
        <v>0.7</v>
      </c>
    </row>
    <row r="79" s="1" customFormat="1" spans="1:14">
      <c r="A79" s="7">
        <v>281</v>
      </c>
      <c r="B79" s="1">
        <v>281</v>
      </c>
      <c r="C79" s="1">
        <v>0.780123114585876</v>
      </c>
      <c r="D79" s="1">
        <v>0.199020862579346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880</v>
      </c>
      <c r="B80" s="1">
        <v>880</v>
      </c>
      <c r="C80" s="1">
        <v>0.780608892440796</v>
      </c>
      <c r="D80" s="1">
        <v>0.172005653381348</v>
      </c>
      <c r="E80" s="1">
        <v>9</v>
      </c>
      <c r="F80" s="1">
        <v>5</v>
      </c>
      <c r="G80" s="1">
        <v>1</v>
      </c>
      <c r="H80" s="1">
        <v>5</v>
      </c>
      <c r="I80" s="1">
        <v>0.9</v>
      </c>
      <c r="J80" s="1">
        <v>0.642857142857143</v>
      </c>
      <c r="K80" s="1">
        <v>0.75</v>
      </c>
      <c r="L80" s="1">
        <v>0.5</v>
      </c>
      <c r="M80" s="1">
        <v>0.4</v>
      </c>
      <c r="N80" s="1">
        <v>0.7</v>
      </c>
    </row>
    <row r="81" s="1" customFormat="1" spans="1:14">
      <c r="A81" s="7">
        <v>668</v>
      </c>
      <c r="B81" s="1">
        <v>668</v>
      </c>
      <c r="C81" s="1">
        <v>0.78334653377533</v>
      </c>
      <c r="D81" s="1">
        <v>0.184819221496582</v>
      </c>
      <c r="E81" s="1">
        <v>10</v>
      </c>
      <c r="F81" s="1">
        <v>6</v>
      </c>
      <c r="G81" s="1">
        <v>0</v>
      </c>
      <c r="H81" s="1">
        <v>4</v>
      </c>
      <c r="I81" s="1">
        <v>1</v>
      </c>
      <c r="J81" s="1">
        <v>0.625</v>
      </c>
      <c r="K81" s="1">
        <v>0.769230769230769</v>
      </c>
      <c r="L81" s="1">
        <v>0.6</v>
      </c>
      <c r="M81" s="1">
        <v>0.4</v>
      </c>
      <c r="N81" s="1">
        <v>0.7</v>
      </c>
    </row>
    <row r="82" s="1" customFormat="1" spans="1:14">
      <c r="A82" s="7">
        <v>704</v>
      </c>
      <c r="B82" s="1">
        <v>704</v>
      </c>
      <c r="C82" s="1">
        <v>0.793093085289001</v>
      </c>
      <c r="D82" s="1">
        <v>0.133874297142029</v>
      </c>
      <c r="E82" s="1">
        <v>9</v>
      </c>
      <c r="F82" s="1">
        <v>4</v>
      </c>
      <c r="G82" s="1">
        <v>1</v>
      </c>
      <c r="H82" s="1">
        <v>6</v>
      </c>
      <c r="I82" s="1">
        <v>0.9</v>
      </c>
      <c r="J82" s="1">
        <v>0.692307692307692</v>
      </c>
      <c r="K82" s="1">
        <v>0.782608695652174</v>
      </c>
      <c r="L82" s="1">
        <v>0.4</v>
      </c>
      <c r="M82" s="1">
        <v>0.5</v>
      </c>
      <c r="N82" s="1">
        <v>0.75</v>
      </c>
    </row>
    <row r="83" s="1" customFormat="1" spans="1:14">
      <c r="A83" s="7">
        <v>695</v>
      </c>
      <c r="B83" s="1">
        <v>695</v>
      </c>
      <c r="C83" s="1">
        <v>0.793387413024902</v>
      </c>
      <c r="D83" s="1">
        <v>0.140011191368103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929</v>
      </c>
      <c r="B84" s="1">
        <v>929</v>
      </c>
      <c r="C84" s="1">
        <v>0.795631051063538</v>
      </c>
      <c r="D84" s="1">
        <v>0.0636559724807739</v>
      </c>
      <c r="E84" s="1">
        <v>10</v>
      </c>
      <c r="F84" s="1">
        <v>4</v>
      </c>
      <c r="G84" s="1">
        <v>0</v>
      </c>
      <c r="H84" s="1">
        <v>6</v>
      </c>
      <c r="I84" s="1">
        <v>1</v>
      </c>
      <c r="J84" s="1">
        <v>0.714285714285714</v>
      </c>
      <c r="K84" s="1">
        <v>0.833333333333333</v>
      </c>
      <c r="L84" s="1">
        <v>0.4</v>
      </c>
      <c r="M84" s="1">
        <v>0.6</v>
      </c>
      <c r="N84" s="1">
        <v>0.8</v>
      </c>
    </row>
    <row r="85" s="3" customFormat="1" spans="1:14">
      <c r="A85" s="9">
        <v>439</v>
      </c>
      <c r="B85" s="3">
        <v>439</v>
      </c>
      <c r="C85" s="3">
        <v>0.799637913703918</v>
      </c>
      <c r="D85" s="3">
        <v>0.0570443868637085</v>
      </c>
      <c r="E85" s="3">
        <v>10</v>
      </c>
      <c r="F85" s="3">
        <v>3</v>
      </c>
      <c r="G85" s="3">
        <v>0</v>
      </c>
      <c r="H85" s="3">
        <v>7</v>
      </c>
      <c r="I85" s="3">
        <v>1</v>
      </c>
      <c r="J85" s="3">
        <v>0.769230769230769</v>
      </c>
      <c r="K85" s="3">
        <v>0.869565217391304</v>
      </c>
      <c r="L85" s="3">
        <v>0.3</v>
      </c>
      <c r="M85" s="3">
        <v>0.7</v>
      </c>
      <c r="N85" s="3">
        <v>0.85</v>
      </c>
    </row>
    <row r="86" s="1" customFormat="1" spans="1:14">
      <c r="A86" s="7">
        <v>773</v>
      </c>
      <c r="B86" s="1">
        <v>773</v>
      </c>
      <c r="C86" s="1">
        <v>0.804943203926086</v>
      </c>
      <c r="D86" s="1">
        <v>0.0974832773208618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598</v>
      </c>
      <c r="B87" s="1">
        <v>598</v>
      </c>
      <c r="C87" s="1">
        <v>0.808453559875488</v>
      </c>
      <c r="D87" s="1">
        <v>0.0991584062576294</v>
      </c>
      <c r="E87" s="1">
        <v>10</v>
      </c>
      <c r="F87" s="1">
        <v>3</v>
      </c>
      <c r="G87" s="1">
        <v>0</v>
      </c>
      <c r="H87" s="1">
        <v>7</v>
      </c>
      <c r="I87" s="1">
        <v>1</v>
      </c>
      <c r="J87" s="1">
        <v>0.769230769230769</v>
      </c>
      <c r="K87" s="1">
        <v>0.869565217391304</v>
      </c>
      <c r="L87" s="1">
        <v>0.3</v>
      </c>
      <c r="M87" s="1">
        <v>0.7</v>
      </c>
      <c r="N87" s="1">
        <v>0.85</v>
      </c>
    </row>
    <row r="88" s="1" customFormat="1" spans="1:14">
      <c r="A88" s="7">
        <v>207</v>
      </c>
      <c r="B88" s="1">
        <v>207</v>
      </c>
      <c r="C88" s="1">
        <v>0.812959790229797</v>
      </c>
      <c r="D88" s="1">
        <v>0.00219154357910156</v>
      </c>
      <c r="E88" s="1">
        <v>9</v>
      </c>
      <c r="F88" s="1">
        <v>2</v>
      </c>
      <c r="G88" s="1">
        <v>1</v>
      </c>
      <c r="H88" s="1">
        <v>8</v>
      </c>
      <c r="I88" s="1">
        <v>0.9</v>
      </c>
      <c r="J88" s="1">
        <v>0.818181818181818</v>
      </c>
      <c r="K88" s="1">
        <v>0.857142857142857</v>
      </c>
      <c r="L88" s="1">
        <v>0.2</v>
      </c>
      <c r="M88" s="1">
        <v>0.7</v>
      </c>
      <c r="N88" s="1">
        <v>0.85</v>
      </c>
    </row>
    <row r="89" s="1" customFormat="1" spans="1:14">
      <c r="A89" s="7">
        <v>454</v>
      </c>
      <c r="B89" s="1">
        <v>454</v>
      </c>
      <c r="C89" s="1">
        <v>0.81167459487915</v>
      </c>
      <c r="D89" s="1">
        <v>0.116322159767151</v>
      </c>
      <c r="E89" s="1">
        <v>5</v>
      </c>
      <c r="F89" s="1">
        <v>4</v>
      </c>
      <c r="G89" s="1">
        <v>5</v>
      </c>
      <c r="H89" s="1">
        <v>6</v>
      </c>
      <c r="I89" s="1">
        <v>0.5</v>
      </c>
      <c r="J89" s="1">
        <v>0.555555555555556</v>
      </c>
      <c r="K89" s="1">
        <v>0.526315789473684</v>
      </c>
      <c r="L89" s="1">
        <v>0.4</v>
      </c>
      <c r="M89" s="1">
        <v>0.1</v>
      </c>
      <c r="N89" s="1">
        <v>0.55</v>
      </c>
    </row>
    <row r="90" s="1" customFormat="1" spans="1:14">
      <c r="A90" s="7">
        <v>347</v>
      </c>
      <c r="B90" s="1">
        <v>347</v>
      </c>
      <c r="C90" s="1">
        <v>0.807642936706543</v>
      </c>
      <c r="D90" s="1">
        <v>0.11441159248352</v>
      </c>
      <c r="E90" s="1">
        <v>10</v>
      </c>
      <c r="F90" s="1">
        <v>7</v>
      </c>
      <c r="G90" s="1">
        <v>0</v>
      </c>
      <c r="H90" s="1">
        <v>3</v>
      </c>
      <c r="I90" s="1">
        <v>1</v>
      </c>
      <c r="J90" s="1">
        <v>0.588235294117647</v>
      </c>
      <c r="K90" s="1">
        <v>0.740740740740741</v>
      </c>
      <c r="L90" s="1">
        <v>0.7</v>
      </c>
      <c r="M90" s="1">
        <v>0.3</v>
      </c>
      <c r="N90" s="1">
        <v>0.65</v>
      </c>
    </row>
    <row r="91" s="3" customFormat="1" spans="1:14">
      <c r="A91" s="9">
        <v>631</v>
      </c>
      <c r="B91" s="3">
        <v>631</v>
      </c>
      <c r="C91" s="3">
        <v>0.809487223625183</v>
      </c>
      <c r="D91" s="3">
        <v>0.125691533088684</v>
      </c>
      <c r="E91" s="3">
        <v>7</v>
      </c>
      <c r="F91" s="3">
        <v>5</v>
      </c>
      <c r="G91" s="3">
        <v>3</v>
      </c>
      <c r="H91" s="3">
        <v>5</v>
      </c>
      <c r="I91" s="3">
        <v>0.7</v>
      </c>
      <c r="J91" s="3">
        <v>0.583333333333333</v>
      </c>
      <c r="K91" s="3">
        <v>0.636363636363636</v>
      </c>
      <c r="L91" s="3">
        <v>0.5</v>
      </c>
      <c r="M91" s="3">
        <v>0.2</v>
      </c>
      <c r="N91" s="3">
        <v>0.6</v>
      </c>
    </row>
    <row r="92" s="1" customFormat="1" spans="1:14">
      <c r="A92" s="7">
        <v>558</v>
      </c>
      <c r="B92" s="1">
        <v>558</v>
      </c>
      <c r="C92" s="1">
        <v>0.821733474731445</v>
      </c>
      <c r="D92" s="1">
        <v>0.137555122375488</v>
      </c>
      <c r="E92" s="1">
        <v>9</v>
      </c>
      <c r="F92" s="1">
        <v>5</v>
      </c>
      <c r="G92" s="1">
        <v>1</v>
      </c>
      <c r="H92" s="1">
        <v>5</v>
      </c>
      <c r="I92" s="1">
        <v>0.9</v>
      </c>
      <c r="J92" s="1">
        <v>0.642857142857143</v>
      </c>
      <c r="K92" s="1">
        <v>0.75</v>
      </c>
      <c r="L92" s="1">
        <v>0.5</v>
      </c>
      <c r="M92" s="1">
        <v>0.4</v>
      </c>
      <c r="N92" s="1">
        <v>0.7</v>
      </c>
    </row>
    <row r="93" s="1" customFormat="1" spans="1:14">
      <c r="A93" s="7">
        <v>406</v>
      </c>
      <c r="B93" s="1">
        <v>406</v>
      </c>
      <c r="C93" s="1">
        <v>0.822151780128479</v>
      </c>
      <c r="D93" s="1">
        <v>0.264414072036743</v>
      </c>
      <c r="E93" s="1">
        <v>6</v>
      </c>
      <c r="F93" s="1">
        <v>4</v>
      </c>
      <c r="G93" s="1">
        <v>4</v>
      </c>
      <c r="H93" s="1">
        <v>6</v>
      </c>
      <c r="I93" s="1">
        <v>0.6</v>
      </c>
      <c r="J93" s="1">
        <v>0.6</v>
      </c>
      <c r="K93" s="1">
        <v>0.6</v>
      </c>
      <c r="L93" s="1">
        <v>0.4</v>
      </c>
      <c r="M93" s="1">
        <v>0.2</v>
      </c>
      <c r="N93" s="1">
        <v>0.6</v>
      </c>
    </row>
    <row r="94" s="1" customFormat="1" spans="1:14">
      <c r="A94" s="7">
        <v>497</v>
      </c>
      <c r="B94" s="1">
        <v>497</v>
      </c>
      <c r="C94" s="1">
        <v>0.822490453720093</v>
      </c>
      <c r="D94" s="1">
        <v>0.249233245849609</v>
      </c>
      <c r="E94" s="1">
        <v>7</v>
      </c>
      <c r="F94" s="1">
        <v>4</v>
      </c>
      <c r="G94" s="1">
        <v>3</v>
      </c>
      <c r="H94" s="1">
        <v>6</v>
      </c>
      <c r="I94" s="1">
        <v>0.7</v>
      </c>
      <c r="J94" s="1">
        <v>0.636363636363636</v>
      </c>
      <c r="K94" s="1">
        <v>0.666666666666667</v>
      </c>
      <c r="L94" s="1">
        <v>0.4</v>
      </c>
      <c r="M94" s="1">
        <v>0.3</v>
      </c>
      <c r="N94" s="1">
        <v>0.65</v>
      </c>
    </row>
    <row r="95" s="3" customFormat="1" spans="1:14">
      <c r="A95" s="9">
        <v>694</v>
      </c>
      <c r="B95" s="3">
        <v>694</v>
      </c>
      <c r="C95" s="3">
        <v>0.832526206970215</v>
      </c>
      <c r="D95" s="3">
        <v>0.154374718666077</v>
      </c>
      <c r="E95" s="3">
        <v>9</v>
      </c>
      <c r="F95" s="3">
        <v>5</v>
      </c>
      <c r="G95" s="3">
        <v>1</v>
      </c>
      <c r="H95" s="3">
        <v>5</v>
      </c>
      <c r="I95" s="3">
        <v>0.9</v>
      </c>
      <c r="J95" s="3">
        <v>0.642857142857143</v>
      </c>
      <c r="K95" s="3">
        <v>0.75</v>
      </c>
      <c r="L95" s="3">
        <v>0.5</v>
      </c>
      <c r="M95" s="3">
        <v>0.4</v>
      </c>
      <c r="N95" s="3">
        <v>0.7</v>
      </c>
    </row>
    <row r="96" s="1" customFormat="1" spans="1:14">
      <c r="A96" s="7">
        <v>522</v>
      </c>
      <c r="B96" s="1">
        <v>522</v>
      </c>
      <c r="C96" s="1">
        <v>0.841399312019348</v>
      </c>
      <c r="D96" s="1">
        <v>0.0506949424743652</v>
      </c>
      <c r="E96" s="1">
        <v>9</v>
      </c>
      <c r="F96" s="1">
        <v>4</v>
      </c>
      <c r="G96" s="1">
        <v>1</v>
      </c>
      <c r="H96" s="1">
        <v>6</v>
      </c>
      <c r="I96" s="1">
        <v>0.9</v>
      </c>
      <c r="J96" s="1">
        <v>0.692307692307692</v>
      </c>
      <c r="K96" s="1">
        <v>0.782608695652174</v>
      </c>
      <c r="L96" s="1">
        <v>0.4</v>
      </c>
      <c r="M96" s="1">
        <v>0.5</v>
      </c>
      <c r="N96" s="1">
        <v>0.75</v>
      </c>
    </row>
    <row r="97" s="1" customFormat="1" spans="1:14">
      <c r="A97" s="7">
        <v>715</v>
      </c>
      <c r="B97" s="1">
        <v>715</v>
      </c>
      <c r="C97" s="1">
        <v>0.844211578369141</v>
      </c>
      <c r="D97" s="1">
        <v>0.191892504692078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3" customFormat="1" spans="1:14">
      <c r="A98" s="9">
        <v>219</v>
      </c>
      <c r="B98" s="3">
        <v>219</v>
      </c>
      <c r="C98" s="3">
        <v>0.856444478034973</v>
      </c>
      <c r="D98" s="3">
        <v>0.000388860702514648</v>
      </c>
      <c r="E98" s="3">
        <v>8</v>
      </c>
      <c r="F98" s="3">
        <v>6</v>
      </c>
      <c r="G98" s="3">
        <v>2</v>
      </c>
      <c r="H98" s="3">
        <v>4</v>
      </c>
      <c r="I98" s="3">
        <v>0.8</v>
      </c>
      <c r="J98" s="3">
        <v>0.571428571428572</v>
      </c>
      <c r="K98" s="3">
        <v>0.666666666666667</v>
      </c>
      <c r="L98" s="3">
        <v>0.6</v>
      </c>
      <c r="M98" s="3">
        <v>0.2</v>
      </c>
      <c r="N98" s="3">
        <v>0.6</v>
      </c>
    </row>
    <row r="99" s="1" customFormat="1" spans="1:14">
      <c r="A99" s="7">
        <v>408</v>
      </c>
      <c r="B99" s="1">
        <v>408</v>
      </c>
      <c r="C99" s="1">
        <v>0.869597673416138</v>
      </c>
      <c r="D99" s="1">
        <v>0.191558599472046</v>
      </c>
      <c r="E99" s="1">
        <v>7</v>
      </c>
      <c r="F99" s="1">
        <v>7</v>
      </c>
      <c r="G99" s="1">
        <v>3</v>
      </c>
      <c r="H99" s="1">
        <v>3</v>
      </c>
      <c r="I99" s="1">
        <v>0.7</v>
      </c>
      <c r="J99" s="1">
        <v>0.5</v>
      </c>
      <c r="K99" s="1">
        <v>0.583333333333333</v>
      </c>
      <c r="L99" s="1">
        <v>0.7</v>
      </c>
      <c r="M99" s="1">
        <v>0</v>
      </c>
      <c r="N99" s="1">
        <v>0.5</v>
      </c>
    </row>
    <row r="100" s="1" customFormat="1" spans="3:13">
      <c r="C100" s="1">
        <f>AVERAGE(C2:C99)</f>
        <v>0.728044186319624</v>
      </c>
      <c r="D100" s="1">
        <f>AVERAGE(D2:D99)</f>
        <v>0.155347130736526</v>
      </c>
      <c r="L100" s="1">
        <f>AVERAGE(L2:L99)</f>
        <v>0.507142857142857</v>
      </c>
      <c r="M100" s="1">
        <f>AVERAGE(M2:M99)</f>
        <v>0.325510204081633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E103" s="1">
        <v>0.729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4">
      <c r="C108" s="1" t="s">
        <v>19</v>
      </c>
      <c r="D108" s="1">
        <f>COUNTIF(C2:C99,"&lt;0.5")-COUNTIF(C2:C99,"&lt;0.48")</f>
        <v>0</v>
      </c>
    </row>
    <row r="109" s="1" customFormat="1" spans="3:4">
      <c r="C109" s="1" t="s">
        <v>20</v>
      </c>
      <c r="D109" s="1">
        <f>COUNTIF(C2:C99,"&lt;0.52")-COUNTIF(C2:C99,"&lt;0.5")</f>
        <v>0</v>
      </c>
    </row>
    <row r="110" s="4" customFormat="1" spans="3:4">
      <c r="C110" s="4" t="s">
        <v>21</v>
      </c>
      <c r="D110" s="4">
        <f>COUNTIF(C2:C99,"&lt;0.54")-COUNTIF(C2:C99,"&lt;0.52")</f>
        <v>0</v>
      </c>
    </row>
    <row r="111" s="4" customFormat="1" spans="3:4">
      <c r="C111" s="4" t="s">
        <v>22</v>
      </c>
      <c r="D111" s="4">
        <f>COUNTIF(C2:C99,"&lt;0.56")-COUNTIF(C2:C99,"&lt;0.54")</f>
        <v>0</v>
      </c>
    </row>
    <row r="112" s="1" customFormat="1" spans="3:4">
      <c r="C112" s="1" t="s">
        <v>23</v>
      </c>
      <c r="D112" s="1">
        <f>COUNTIF(C2:C99,"&lt;0.58")-COUNTIF(C2:C99,"&lt;0.56")</f>
        <v>0</v>
      </c>
    </row>
    <row r="113" s="21" customFormat="1" spans="3:5">
      <c r="C113" s="21" t="s">
        <v>24</v>
      </c>
      <c r="D113" s="21">
        <f>COUNTIF(C2:C99,"&lt;0.6")-COUNTIF(C2:C99,"&lt;0.58")</f>
        <v>1</v>
      </c>
      <c r="E113" s="21">
        <v>2</v>
      </c>
    </row>
    <row r="114" s="1" customFormat="1" spans="3:5">
      <c r="C114" s="1" t="s">
        <v>25</v>
      </c>
      <c r="D114" s="1">
        <f>COUNTIF(C2:C99,"&lt;0.62")-COUNTIF(C2:C99,"&lt;0.6")</f>
        <v>3</v>
      </c>
      <c r="E114" s="1">
        <v>3</v>
      </c>
    </row>
    <row r="115" s="4" customFormat="1" spans="3:5">
      <c r="C115" s="4" t="s">
        <v>26</v>
      </c>
      <c r="D115" s="4">
        <f>COUNTIF(C2:C99,"&lt;0.64")-COUNTIF(C2:C99,"&lt;0.62")</f>
        <v>4</v>
      </c>
      <c r="E115" s="4">
        <v>4</v>
      </c>
    </row>
    <row r="116" s="4" customFormat="1" spans="3:5">
      <c r="C116" s="4" t="s">
        <v>27</v>
      </c>
      <c r="D116" s="4">
        <f>COUNTIF(C2:C99,"&lt;0.66")-COUNTIF(C2:C99,"&lt;0.64")</f>
        <v>6</v>
      </c>
      <c r="E116" s="4">
        <v>6</v>
      </c>
    </row>
    <row r="117" s="1" customFormat="1" spans="3:5">
      <c r="C117" s="1" t="s">
        <v>28</v>
      </c>
      <c r="D117" s="1">
        <f>COUNTIF(C2:C99,"&lt;0.68")-COUNTIF(C2:C99,"&lt;0.66")</f>
        <v>7</v>
      </c>
      <c r="E117" s="1">
        <v>7</v>
      </c>
    </row>
    <row r="118" s="1" customFormat="1" spans="3:5">
      <c r="C118" s="1" t="s">
        <v>29</v>
      </c>
      <c r="D118" s="1">
        <f>COUNTIF(C2:C99,"&lt;0.7")-COUNTIF(C2:C99,"&lt;0.68")</f>
        <v>9</v>
      </c>
      <c r="E118" s="1">
        <v>9</v>
      </c>
    </row>
    <row r="119" s="4" customFormat="1" spans="3:5">
      <c r="C119" s="4" t="s">
        <v>30</v>
      </c>
      <c r="D119" s="4">
        <f>COUNTIF(C2:C99,"&lt;0.72")-COUNTIF(C2:C99,"&lt;0.7")</f>
        <v>12</v>
      </c>
      <c r="E119" s="4">
        <v>12</v>
      </c>
    </row>
    <row r="120" s="5" customFormat="1" spans="3:5">
      <c r="C120" s="5" t="s">
        <v>31</v>
      </c>
      <c r="D120" s="5">
        <f>COUNTIF(C2:C99,"&lt;0.74")-COUNTIF(C2:C99,"&lt;0.72")</f>
        <v>14</v>
      </c>
      <c r="E120" s="5">
        <v>14</v>
      </c>
    </row>
    <row r="121" s="1" customFormat="1" spans="3:5">
      <c r="C121" s="1" t="s">
        <v>32</v>
      </c>
      <c r="D121" s="1">
        <f>COUNTIF(C2:C99,"&lt;0.76")-COUNTIF(C2:C99,"&lt;0.74")</f>
        <v>12</v>
      </c>
      <c r="E121" s="1">
        <v>12</v>
      </c>
    </row>
    <row r="122" s="1" customFormat="1" spans="3:5">
      <c r="C122" s="1" t="s">
        <v>33</v>
      </c>
      <c r="D122" s="1">
        <f>COUNTIF(C2:C99,"&lt;0.78")-COUNTIF(C2:C99,"&lt;0.76")</f>
        <v>9</v>
      </c>
      <c r="E122" s="1">
        <v>9</v>
      </c>
    </row>
    <row r="123" s="4" customFormat="1" spans="3:5">
      <c r="C123" s="4" t="s">
        <v>34</v>
      </c>
      <c r="D123" s="4">
        <f>COUNTIF(C2:C99,"&lt;0.8")-COUNTIF(C2:C99,"&lt;0.78")</f>
        <v>7</v>
      </c>
      <c r="E123" s="4">
        <v>7</v>
      </c>
    </row>
    <row r="124" s="4" customFormat="1" spans="3:5">
      <c r="C124" s="4" t="s">
        <v>35</v>
      </c>
      <c r="D124" s="4">
        <f>COUNTIF(C2:C99,"&lt;0.82")-COUNTIF(C2:C99,"&lt;0.8")</f>
        <v>6</v>
      </c>
      <c r="E124" s="4">
        <v>6</v>
      </c>
    </row>
    <row r="125" s="1" customFormat="1" spans="3:5">
      <c r="C125" s="1" t="s">
        <v>36</v>
      </c>
      <c r="D125" s="1">
        <f>COUNTIF(C2:C99,"&lt;0.84")-COUNTIF(C2:C99,"&lt;0.82")</f>
        <v>4</v>
      </c>
      <c r="E125" s="1">
        <v>4</v>
      </c>
    </row>
    <row r="126" s="1" customFormat="1" spans="3:7">
      <c r="C126" s="1" t="s">
        <v>37</v>
      </c>
      <c r="D126" s="1">
        <f>COUNTIF(C2:C99,"&lt;0.86")-COUNTIF(C2:C99,"&lt;0.84")</f>
        <v>3</v>
      </c>
      <c r="E126" s="1">
        <v>3</v>
      </c>
      <c r="F126" s="4">
        <v>0.545</v>
      </c>
      <c r="G126" s="4">
        <v>0.087</v>
      </c>
    </row>
    <row r="127" s="21" customFormat="1" spans="3:7">
      <c r="C127" s="21" t="s">
        <v>38</v>
      </c>
      <c r="D127" s="21">
        <f>COUNTIF(C2:C99,"&lt;0.88")-COUNTIF(C2:C99,"&lt;0.86")</f>
        <v>1</v>
      </c>
      <c r="E127" s="21">
        <v>2</v>
      </c>
      <c r="F127" s="4">
        <v>0.623</v>
      </c>
      <c r="G127" s="4">
        <v>0.11</v>
      </c>
    </row>
    <row r="128" s="1" customFormat="1" spans="3:7">
      <c r="C128" s="1" t="s">
        <v>48</v>
      </c>
      <c r="D128" s="1">
        <f>COUNTIF(C2:C99,"&lt;0.9")-COUNTIF(C2:C99,"&lt;0.88")</f>
        <v>0</v>
      </c>
      <c r="F128" s="4">
        <v>0.729</v>
      </c>
      <c r="G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91" workbookViewId="0">
      <selection activeCell="A23" sqref="$A23:$XFD23"/>
    </sheetView>
  </sheetViews>
  <sheetFormatPr defaultColWidth="9" defaultRowHeight="13.5"/>
  <cols>
    <col min="3" max="4" width="17.13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564</v>
      </c>
      <c r="B2" s="3">
        <v>564</v>
      </c>
      <c r="C2" s="3">
        <v>0.591322898864746</v>
      </c>
      <c r="D2" s="3">
        <v>0.230110764503479</v>
      </c>
      <c r="E2" s="3">
        <v>7</v>
      </c>
      <c r="F2" s="3">
        <v>6</v>
      </c>
      <c r="G2" s="3">
        <v>3</v>
      </c>
      <c r="H2" s="3">
        <v>4</v>
      </c>
      <c r="I2" s="3">
        <v>0.7</v>
      </c>
      <c r="J2" s="3">
        <v>0.538461538461539</v>
      </c>
      <c r="K2" s="3">
        <v>0.608695652173913</v>
      </c>
      <c r="L2" s="3">
        <v>0.6</v>
      </c>
      <c r="M2" s="3">
        <v>0.1</v>
      </c>
      <c r="N2" s="3">
        <v>0.55</v>
      </c>
    </row>
    <row r="3" s="4" customFormat="1" spans="1:14">
      <c r="A3" s="17">
        <v>624</v>
      </c>
      <c r="B3" s="4">
        <v>624</v>
      </c>
      <c r="C3" s="4">
        <v>0.61599063873291</v>
      </c>
      <c r="D3" s="4">
        <v>0.213096857070923</v>
      </c>
      <c r="E3" s="4">
        <v>8</v>
      </c>
      <c r="F3" s="4">
        <v>6</v>
      </c>
      <c r="G3" s="4">
        <v>2</v>
      </c>
      <c r="H3" s="4">
        <v>4</v>
      </c>
      <c r="I3" s="4">
        <v>0.8</v>
      </c>
      <c r="J3" s="4">
        <v>0.571428571428572</v>
      </c>
      <c r="K3" s="4">
        <v>0.666666666666667</v>
      </c>
      <c r="L3" s="4">
        <v>0.6</v>
      </c>
      <c r="M3" s="4">
        <v>0.2</v>
      </c>
      <c r="N3" s="4">
        <v>0.6</v>
      </c>
    </row>
    <row r="4" s="3" customFormat="1" spans="1:14">
      <c r="A4" s="9">
        <v>727</v>
      </c>
      <c r="B4" s="3">
        <v>727</v>
      </c>
      <c r="C4" s="3">
        <v>0.618215918540955</v>
      </c>
      <c r="D4" s="3">
        <v>0.194237232208252</v>
      </c>
      <c r="E4" s="3">
        <v>10</v>
      </c>
      <c r="F4" s="3">
        <v>2</v>
      </c>
      <c r="G4" s="3">
        <v>0</v>
      </c>
      <c r="H4" s="3">
        <v>8</v>
      </c>
      <c r="I4" s="3">
        <v>1</v>
      </c>
      <c r="J4" s="3">
        <v>0.833333333333333</v>
      </c>
      <c r="K4" s="3">
        <v>0.909090909090909</v>
      </c>
      <c r="L4" s="3">
        <v>0.2</v>
      </c>
      <c r="M4" s="3">
        <v>0.8</v>
      </c>
      <c r="N4" s="3">
        <v>0.9</v>
      </c>
    </row>
    <row r="5" s="4" customFormat="1" spans="1:14">
      <c r="A5" s="17">
        <v>313</v>
      </c>
      <c r="B5" s="4">
        <v>313</v>
      </c>
      <c r="C5" s="4">
        <v>0.621042728424072</v>
      </c>
      <c r="D5" s="4">
        <v>0.25707471370697</v>
      </c>
      <c r="E5" s="4">
        <v>8</v>
      </c>
      <c r="F5" s="4">
        <v>5</v>
      </c>
      <c r="G5" s="4">
        <v>2</v>
      </c>
      <c r="H5" s="4">
        <v>5</v>
      </c>
      <c r="I5" s="4">
        <v>0.8</v>
      </c>
      <c r="J5" s="4">
        <v>0.615384615384615</v>
      </c>
      <c r="K5" s="4">
        <v>0.695652173913043</v>
      </c>
      <c r="L5" s="4">
        <v>0.5</v>
      </c>
      <c r="M5" s="4">
        <v>0.3</v>
      </c>
      <c r="N5" s="4">
        <v>0.65</v>
      </c>
    </row>
    <row r="6" s="4" customFormat="1" spans="1:14">
      <c r="A6" s="17">
        <v>584</v>
      </c>
      <c r="B6" s="4">
        <v>584</v>
      </c>
      <c r="C6" s="4">
        <v>0.62827479839325</v>
      </c>
      <c r="D6" s="4">
        <v>0.217533111572266</v>
      </c>
      <c r="E6" s="4">
        <v>10</v>
      </c>
      <c r="F6" s="4">
        <v>5</v>
      </c>
      <c r="G6" s="4">
        <v>0</v>
      </c>
      <c r="H6" s="4">
        <v>5</v>
      </c>
      <c r="I6" s="4">
        <v>1</v>
      </c>
      <c r="J6" s="4">
        <v>0.666666666666667</v>
      </c>
      <c r="K6" s="4">
        <v>0.8</v>
      </c>
      <c r="L6" s="4">
        <v>0.5</v>
      </c>
      <c r="M6" s="4">
        <v>0.5</v>
      </c>
      <c r="N6" s="4">
        <v>0.75</v>
      </c>
    </row>
    <row r="7" s="4" customFormat="1" spans="1:14">
      <c r="A7" s="17">
        <v>124</v>
      </c>
      <c r="B7" s="4">
        <v>124</v>
      </c>
      <c r="C7" s="4">
        <v>0.629390001296997</v>
      </c>
      <c r="D7" s="4">
        <v>0.210688233375549</v>
      </c>
      <c r="E7" s="4">
        <v>10</v>
      </c>
      <c r="F7" s="4">
        <v>9</v>
      </c>
      <c r="G7" s="4">
        <v>0</v>
      </c>
      <c r="H7" s="4">
        <v>1</v>
      </c>
      <c r="I7" s="4">
        <v>1</v>
      </c>
      <c r="J7" s="4">
        <v>0.526315789473684</v>
      </c>
      <c r="K7" s="4">
        <v>0.689655172413793</v>
      </c>
      <c r="L7" s="4">
        <v>0.9</v>
      </c>
      <c r="M7" s="4">
        <v>0.1</v>
      </c>
      <c r="N7" s="4">
        <v>0.55</v>
      </c>
    </row>
    <row r="8" s="3" customFormat="1" spans="1:14">
      <c r="A8" s="9">
        <v>249</v>
      </c>
      <c r="B8" s="3">
        <v>249</v>
      </c>
      <c r="C8" s="3">
        <v>0.631833672523499</v>
      </c>
      <c r="D8" s="3">
        <v>0.211252689361572</v>
      </c>
      <c r="E8" s="3">
        <v>8</v>
      </c>
      <c r="F8" s="3">
        <v>4</v>
      </c>
      <c r="G8" s="3">
        <v>2</v>
      </c>
      <c r="H8" s="3">
        <v>6</v>
      </c>
      <c r="I8" s="3">
        <v>0.8</v>
      </c>
      <c r="J8" s="3">
        <v>0.666666666666667</v>
      </c>
      <c r="K8" s="3">
        <v>0.727272727272727</v>
      </c>
      <c r="L8" s="3">
        <v>0.4</v>
      </c>
      <c r="M8" s="3">
        <v>0.4</v>
      </c>
      <c r="N8" s="3">
        <v>0.7</v>
      </c>
    </row>
    <row r="9" s="4" customFormat="1" spans="1:14">
      <c r="A9" s="17">
        <v>716</v>
      </c>
      <c r="B9" s="4">
        <v>716</v>
      </c>
      <c r="C9" s="4">
        <v>0.645399928092957</v>
      </c>
      <c r="D9" s="4">
        <v>0.204073429107666</v>
      </c>
      <c r="E9" s="4">
        <v>9</v>
      </c>
      <c r="F9" s="4">
        <v>3</v>
      </c>
      <c r="G9" s="4">
        <v>1</v>
      </c>
      <c r="H9" s="4">
        <v>7</v>
      </c>
      <c r="I9" s="4">
        <v>0.9</v>
      </c>
      <c r="J9" s="4">
        <v>0.75</v>
      </c>
      <c r="K9" s="4">
        <v>0.818181818181818</v>
      </c>
      <c r="L9" s="4">
        <v>0.3</v>
      </c>
      <c r="M9" s="4">
        <v>0.6</v>
      </c>
      <c r="N9" s="4">
        <v>0.8</v>
      </c>
    </row>
    <row r="10" s="4" customFormat="1" spans="1:14">
      <c r="A10" s="17">
        <v>123</v>
      </c>
      <c r="B10" s="4">
        <v>123</v>
      </c>
      <c r="C10" s="4">
        <v>0.64593517780304</v>
      </c>
      <c r="D10" s="4">
        <v>0.242363452911377</v>
      </c>
      <c r="E10" s="4">
        <v>9</v>
      </c>
      <c r="F10" s="4">
        <v>7</v>
      </c>
      <c r="G10" s="4">
        <v>1</v>
      </c>
      <c r="H10" s="4">
        <v>3</v>
      </c>
      <c r="I10" s="4">
        <v>0.9</v>
      </c>
      <c r="J10" s="4">
        <v>0.5625</v>
      </c>
      <c r="K10" s="4">
        <v>0.692307692307692</v>
      </c>
      <c r="L10" s="4">
        <v>0.7</v>
      </c>
      <c r="M10" s="4">
        <v>0.2</v>
      </c>
      <c r="N10" s="4">
        <v>0.6</v>
      </c>
    </row>
    <row r="11" s="1" customFormat="1" spans="1:14">
      <c r="A11" s="7">
        <v>250</v>
      </c>
      <c r="B11" s="1">
        <v>250</v>
      </c>
      <c r="C11" s="1">
        <v>0.647572636604309</v>
      </c>
      <c r="D11" s="1">
        <v>0.24461555480957</v>
      </c>
      <c r="E11" s="1">
        <v>8</v>
      </c>
      <c r="F11" s="1">
        <v>5</v>
      </c>
      <c r="G11" s="1">
        <v>2</v>
      </c>
      <c r="H11" s="1">
        <v>5</v>
      </c>
      <c r="I11" s="1">
        <v>0.8</v>
      </c>
      <c r="J11" s="1">
        <v>0.615384615384615</v>
      </c>
      <c r="K11" s="1">
        <v>0.695652173913043</v>
      </c>
      <c r="L11" s="1">
        <v>0.5</v>
      </c>
      <c r="M11" s="1">
        <v>0.3</v>
      </c>
      <c r="N11" s="1">
        <v>0.65</v>
      </c>
    </row>
    <row r="12" s="1" customFormat="1" spans="1:14">
      <c r="A12" s="7">
        <v>754</v>
      </c>
      <c r="B12" s="1">
        <v>754</v>
      </c>
      <c r="C12" s="1">
        <v>0.648199319839478</v>
      </c>
      <c r="D12" s="1">
        <v>0.176639199256897</v>
      </c>
      <c r="E12" s="1">
        <v>7</v>
      </c>
      <c r="F12" s="1">
        <v>5</v>
      </c>
      <c r="G12" s="1">
        <v>3</v>
      </c>
      <c r="H12" s="1">
        <v>5</v>
      </c>
      <c r="I12" s="1">
        <v>0.7</v>
      </c>
      <c r="J12" s="1">
        <v>0.583333333333333</v>
      </c>
      <c r="K12" s="1">
        <v>0.636363636363636</v>
      </c>
      <c r="L12" s="1">
        <v>0.5</v>
      </c>
      <c r="M12" s="1">
        <v>0.2</v>
      </c>
      <c r="N12" s="1">
        <v>0.6</v>
      </c>
    </row>
    <row r="13" s="1" customFormat="1" spans="1:14">
      <c r="A13" s="7">
        <v>909</v>
      </c>
      <c r="B13" s="1">
        <v>909</v>
      </c>
      <c r="C13" s="1">
        <v>0.651805877685547</v>
      </c>
      <c r="D13" s="1">
        <v>0.206578016281128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3" customFormat="1" spans="1:14">
      <c r="A14" s="9">
        <v>43</v>
      </c>
      <c r="B14" s="3">
        <v>43</v>
      </c>
      <c r="C14" s="3">
        <v>0.656714081764221</v>
      </c>
      <c r="D14" s="3">
        <v>0.224246263504028</v>
      </c>
      <c r="E14" s="3">
        <v>9</v>
      </c>
      <c r="F14" s="3">
        <v>5</v>
      </c>
      <c r="G14" s="3">
        <v>1</v>
      </c>
      <c r="H14" s="3">
        <v>5</v>
      </c>
      <c r="I14" s="3">
        <v>0.9</v>
      </c>
      <c r="J14" s="3">
        <v>0.642857142857143</v>
      </c>
      <c r="K14" s="3">
        <v>0.75</v>
      </c>
      <c r="L14" s="3">
        <v>0.5</v>
      </c>
      <c r="M14" s="3">
        <v>0.4</v>
      </c>
      <c r="N14" s="3">
        <v>0.7</v>
      </c>
    </row>
    <row r="15" s="4" customFormat="1" spans="1:14">
      <c r="A15" s="17">
        <v>554</v>
      </c>
      <c r="B15" s="4">
        <v>554</v>
      </c>
      <c r="C15" s="4">
        <v>0.660832762718201</v>
      </c>
      <c r="D15" s="4">
        <v>0.225080013275147</v>
      </c>
      <c r="E15" s="4">
        <v>6</v>
      </c>
      <c r="F15" s="4">
        <v>7</v>
      </c>
      <c r="G15" s="4">
        <v>4</v>
      </c>
      <c r="H15" s="4">
        <v>3</v>
      </c>
      <c r="I15" s="4">
        <v>0.6</v>
      </c>
      <c r="J15" s="4">
        <v>0.461538461538462</v>
      </c>
      <c r="K15" s="4">
        <v>0.521739130434783</v>
      </c>
      <c r="L15" s="4">
        <v>0.7</v>
      </c>
      <c r="M15" s="4">
        <v>-0.1</v>
      </c>
      <c r="N15" s="4">
        <v>0.45</v>
      </c>
    </row>
    <row r="16" s="4" customFormat="1" spans="1:14">
      <c r="A16" s="17">
        <v>827</v>
      </c>
      <c r="B16" s="4">
        <v>827</v>
      </c>
      <c r="C16" s="4">
        <v>0.664244651794434</v>
      </c>
      <c r="D16" s="4">
        <v>0.195667386054993</v>
      </c>
      <c r="E16" s="4">
        <v>7</v>
      </c>
      <c r="F16" s="4">
        <v>4</v>
      </c>
      <c r="G16" s="4">
        <v>3</v>
      </c>
      <c r="H16" s="4">
        <v>6</v>
      </c>
      <c r="I16" s="4">
        <v>0.7</v>
      </c>
      <c r="J16" s="4">
        <v>0.636363636363636</v>
      </c>
      <c r="K16" s="4">
        <v>0.666666666666667</v>
      </c>
      <c r="L16" s="4">
        <v>0.4</v>
      </c>
      <c r="M16" s="4">
        <v>0.3</v>
      </c>
      <c r="N16" s="4">
        <v>0.65</v>
      </c>
    </row>
    <row r="17" s="4" customFormat="1" spans="1:14">
      <c r="A17" s="17">
        <v>451</v>
      </c>
      <c r="B17" s="4">
        <v>451</v>
      </c>
      <c r="C17" s="4">
        <v>0.665182590484619</v>
      </c>
      <c r="D17" s="4">
        <v>0.250267744064331</v>
      </c>
      <c r="E17" s="4">
        <v>9</v>
      </c>
      <c r="F17" s="4">
        <v>6</v>
      </c>
      <c r="G17" s="4">
        <v>1</v>
      </c>
      <c r="H17" s="4">
        <v>4</v>
      </c>
      <c r="I17" s="4">
        <v>0.9</v>
      </c>
      <c r="J17" s="4">
        <v>0.6</v>
      </c>
      <c r="K17" s="4">
        <v>0.72</v>
      </c>
      <c r="L17" s="4">
        <v>0.6</v>
      </c>
      <c r="M17" s="4">
        <v>0.3</v>
      </c>
      <c r="N17" s="4">
        <v>0.65</v>
      </c>
    </row>
    <row r="18" s="4" customFormat="1" spans="1:14">
      <c r="A18" s="17">
        <v>693</v>
      </c>
      <c r="B18" s="4">
        <v>693</v>
      </c>
      <c r="C18" s="4">
        <v>0.667569756507874</v>
      </c>
      <c r="D18" s="4">
        <v>0.195605278015137</v>
      </c>
      <c r="E18" s="4">
        <v>9</v>
      </c>
      <c r="F18" s="4">
        <v>7</v>
      </c>
      <c r="G18" s="4">
        <v>1</v>
      </c>
      <c r="H18" s="4">
        <v>3</v>
      </c>
      <c r="I18" s="4">
        <v>0.9</v>
      </c>
      <c r="J18" s="4">
        <v>0.5625</v>
      </c>
      <c r="K18" s="4">
        <v>0.692307692307692</v>
      </c>
      <c r="L18" s="4">
        <v>0.7</v>
      </c>
      <c r="M18" s="4">
        <v>0.2</v>
      </c>
      <c r="N18" s="4">
        <v>0.6</v>
      </c>
    </row>
    <row r="19" s="4" customFormat="1" spans="1:14">
      <c r="A19" s="17">
        <v>805</v>
      </c>
      <c r="B19" s="4">
        <v>805</v>
      </c>
      <c r="C19" s="4">
        <v>0.677419662475586</v>
      </c>
      <c r="D19" s="4">
        <v>0.188615918159485</v>
      </c>
      <c r="E19" s="4">
        <v>9</v>
      </c>
      <c r="F19" s="4">
        <v>5</v>
      </c>
      <c r="G19" s="4">
        <v>1</v>
      </c>
      <c r="H19" s="4">
        <v>5</v>
      </c>
      <c r="I19" s="4">
        <v>0.9</v>
      </c>
      <c r="J19" s="4">
        <v>0.642857142857143</v>
      </c>
      <c r="K19" s="4">
        <v>0.75</v>
      </c>
      <c r="L19" s="4">
        <v>0.5</v>
      </c>
      <c r="M19" s="4">
        <v>0.4</v>
      </c>
      <c r="N19" s="4">
        <v>0.7</v>
      </c>
    </row>
    <row r="20" s="4" customFormat="1" spans="1:14">
      <c r="A20" s="17">
        <v>798</v>
      </c>
      <c r="B20" s="4">
        <v>798</v>
      </c>
      <c r="C20" s="4">
        <v>0.678243517875671</v>
      </c>
      <c r="D20" s="4">
        <v>0.237145304679871</v>
      </c>
      <c r="E20" s="4">
        <v>7</v>
      </c>
      <c r="F20" s="4">
        <v>5</v>
      </c>
      <c r="G20" s="4">
        <v>3</v>
      </c>
      <c r="H20" s="4">
        <v>5</v>
      </c>
      <c r="I20" s="4">
        <v>0.7</v>
      </c>
      <c r="J20" s="4">
        <v>0.583333333333333</v>
      </c>
      <c r="K20" s="4">
        <v>0.636363636363636</v>
      </c>
      <c r="L20" s="4">
        <v>0.5</v>
      </c>
      <c r="M20" s="4">
        <v>0.2</v>
      </c>
      <c r="N20" s="4">
        <v>0.6</v>
      </c>
    </row>
    <row r="21" s="3" customFormat="1" spans="1:14">
      <c r="A21" s="9">
        <v>835</v>
      </c>
      <c r="B21" s="3">
        <v>835</v>
      </c>
      <c r="C21" s="3">
        <v>0.678577899932861</v>
      </c>
      <c r="D21" s="3">
        <v>0.179389476776123</v>
      </c>
      <c r="E21" s="3">
        <v>7</v>
      </c>
      <c r="F21" s="3">
        <v>7</v>
      </c>
      <c r="G21" s="3">
        <v>3</v>
      </c>
      <c r="H21" s="3">
        <v>3</v>
      </c>
      <c r="I21" s="3">
        <v>0.7</v>
      </c>
      <c r="J21" s="3">
        <v>0.5</v>
      </c>
      <c r="K21" s="3">
        <v>0.583333333333333</v>
      </c>
      <c r="L21" s="3">
        <v>0.7</v>
      </c>
      <c r="M21" s="3">
        <v>0</v>
      </c>
      <c r="N21" s="3">
        <v>0.5</v>
      </c>
    </row>
    <row r="22" s="4" customFormat="1" spans="1:14">
      <c r="A22" s="17">
        <v>931</v>
      </c>
      <c r="B22" s="4">
        <v>931</v>
      </c>
      <c r="C22" s="4">
        <v>0.681087970733643</v>
      </c>
      <c r="D22" s="4">
        <v>0.24998950958252</v>
      </c>
      <c r="E22" s="4">
        <v>8</v>
      </c>
      <c r="F22" s="4">
        <v>5</v>
      </c>
      <c r="G22" s="4">
        <v>2</v>
      </c>
      <c r="H22" s="4">
        <v>5</v>
      </c>
      <c r="I22" s="4">
        <v>0.8</v>
      </c>
      <c r="J22" s="4">
        <v>0.615384615384615</v>
      </c>
      <c r="K22" s="4">
        <v>0.695652173913043</v>
      </c>
      <c r="L22" s="4">
        <v>0.5</v>
      </c>
      <c r="M22" s="4">
        <v>0.3</v>
      </c>
      <c r="N22" s="4">
        <v>0.65</v>
      </c>
    </row>
    <row r="23" s="4" customFormat="1" spans="1:14">
      <c r="A23" s="17">
        <v>528</v>
      </c>
      <c r="B23" s="4">
        <v>528</v>
      </c>
      <c r="C23" s="4">
        <v>0.681533455848694</v>
      </c>
      <c r="D23" s="4">
        <v>0.200799584388733</v>
      </c>
      <c r="E23" s="4">
        <v>7</v>
      </c>
      <c r="F23" s="4">
        <v>6</v>
      </c>
      <c r="G23" s="4">
        <v>3</v>
      </c>
      <c r="H23" s="4">
        <v>4</v>
      </c>
      <c r="I23" s="4">
        <v>0.7</v>
      </c>
      <c r="J23" s="4">
        <v>0.538461538461539</v>
      </c>
      <c r="K23" s="4">
        <v>0.608695652173913</v>
      </c>
      <c r="L23" s="4">
        <v>0.6</v>
      </c>
      <c r="M23" s="4">
        <v>0.1</v>
      </c>
      <c r="N23" s="4">
        <v>0.55</v>
      </c>
    </row>
    <row r="24" s="4" customFormat="1" spans="1:14">
      <c r="A24" s="17">
        <v>428</v>
      </c>
      <c r="B24" s="4">
        <v>428</v>
      </c>
      <c r="C24" s="4">
        <v>0.682002902030945</v>
      </c>
      <c r="D24" s="4">
        <v>0.22208571434021</v>
      </c>
      <c r="E24" s="4">
        <v>8</v>
      </c>
      <c r="F24" s="4">
        <v>5</v>
      </c>
      <c r="G24" s="4">
        <v>2</v>
      </c>
      <c r="H24" s="4">
        <v>5</v>
      </c>
      <c r="I24" s="4">
        <v>0.8</v>
      </c>
      <c r="J24" s="4">
        <v>0.615384615384615</v>
      </c>
      <c r="K24" s="4">
        <v>0.695652173913043</v>
      </c>
      <c r="L24" s="4">
        <v>0.5</v>
      </c>
      <c r="M24" s="4">
        <v>0.3</v>
      </c>
      <c r="N24" s="4">
        <v>0.65</v>
      </c>
    </row>
    <row r="25" s="4" customFormat="1" spans="1:14">
      <c r="A25" s="17">
        <v>316</v>
      </c>
      <c r="B25" s="4">
        <v>316</v>
      </c>
      <c r="C25" s="4">
        <v>0.687016129493713</v>
      </c>
      <c r="D25" s="4">
        <v>0.189412236213684</v>
      </c>
      <c r="E25" s="4">
        <v>7</v>
      </c>
      <c r="F25" s="4">
        <v>7</v>
      </c>
      <c r="G25" s="4">
        <v>3</v>
      </c>
      <c r="H25" s="4">
        <v>3</v>
      </c>
      <c r="I25" s="4">
        <v>0.7</v>
      </c>
      <c r="J25" s="4">
        <v>0.5</v>
      </c>
      <c r="K25" s="4">
        <v>0.583333333333333</v>
      </c>
      <c r="L25" s="4">
        <v>0.7</v>
      </c>
      <c r="M25" s="4">
        <v>0</v>
      </c>
      <c r="N25" s="4">
        <v>0.5</v>
      </c>
    </row>
    <row r="26" s="4" customFormat="1" spans="1:14">
      <c r="A26" s="17">
        <v>546</v>
      </c>
      <c r="B26" s="4">
        <v>546</v>
      </c>
      <c r="C26" s="4">
        <v>0.688168883323669</v>
      </c>
      <c r="D26" s="4">
        <v>0.217426300048828</v>
      </c>
      <c r="E26" s="4">
        <v>8</v>
      </c>
      <c r="F26" s="4">
        <v>6</v>
      </c>
      <c r="G26" s="4">
        <v>2</v>
      </c>
      <c r="H26" s="4">
        <v>4</v>
      </c>
      <c r="I26" s="4">
        <v>0.8</v>
      </c>
      <c r="J26" s="4">
        <v>0.571428571428572</v>
      </c>
      <c r="K26" s="4">
        <v>0.666666666666667</v>
      </c>
      <c r="L26" s="4">
        <v>0.6</v>
      </c>
      <c r="M26" s="4">
        <v>0.2</v>
      </c>
      <c r="N26" s="4">
        <v>0.6</v>
      </c>
    </row>
    <row r="27" s="4" customFormat="1" spans="1:14">
      <c r="A27" s="17">
        <v>170</v>
      </c>
      <c r="B27" s="4">
        <v>170</v>
      </c>
      <c r="C27" s="4">
        <v>0.6889967918396</v>
      </c>
      <c r="D27" s="4">
        <v>0.212616920471191</v>
      </c>
      <c r="E27" s="4">
        <v>7</v>
      </c>
      <c r="F27" s="4">
        <v>4</v>
      </c>
      <c r="G27" s="4">
        <v>3</v>
      </c>
      <c r="H27" s="4">
        <v>6</v>
      </c>
      <c r="I27" s="4">
        <v>0.7</v>
      </c>
      <c r="J27" s="4">
        <v>0.636363636363636</v>
      </c>
      <c r="K27" s="4">
        <v>0.666666666666667</v>
      </c>
      <c r="L27" s="4">
        <v>0.4</v>
      </c>
      <c r="M27" s="4">
        <v>0.3</v>
      </c>
      <c r="N27" s="4">
        <v>0.65</v>
      </c>
    </row>
    <row r="28" s="4" customFormat="1" spans="1:14">
      <c r="A28" s="17">
        <v>615</v>
      </c>
      <c r="B28" s="4">
        <v>615</v>
      </c>
      <c r="C28" s="4">
        <v>0.693337082862854</v>
      </c>
      <c r="D28" s="4">
        <v>0.189844489097595</v>
      </c>
      <c r="E28" s="4">
        <v>9</v>
      </c>
      <c r="F28" s="4">
        <v>5</v>
      </c>
      <c r="G28" s="4">
        <v>1</v>
      </c>
      <c r="H28" s="4">
        <v>5</v>
      </c>
      <c r="I28" s="4">
        <v>0.9</v>
      </c>
      <c r="J28" s="4">
        <v>0.642857142857143</v>
      </c>
      <c r="K28" s="4">
        <v>0.75</v>
      </c>
      <c r="L28" s="4">
        <v>0.5</v>
      </c>
      <c r="M28" s="4">
        <v>0.4</v>
      </c>
      <c r="N28" s="4">
        <v>0.7</v>
      </c>
    </row>
    <row r="29" s="4" customFormat="1" spans="1:14">
      <c r="A29" s="17">
        <v>340</v>
      </c>
      <c r="B29" s="4">
        <v>340</v>
      </c>
      <c r="C29" s="4">
        <v>0.69361400604248</v>
      </c>
      <c r="D29" s="4">
        <v>0.279063940048218</v>
      </c>
      <c r="E29" s="4">
        <v>9</v>
      </c>
      <c r="F29" s="4">
        <v>5</v>
      </c>
      <c r="G29" s="4">
        <v>1</v>
      </c>
      <c r="H29" s="4">
        <v>5</v>
      </c>
      <c r="I29" s="4">
        <v>0.9</v>
      </c>
      <c r="J29" s="4">
        <v>0.642857142857143</v>
      </c>
      <c r="K29" s="4">
        <v>0.75</v>
      </c>
      <c r="L29" s="4">
        <v>0.5</v>
      </c>
      <c r="M29" s="4">
        <v>0.4</v>
      </c>
      <c r="N29" s="4">
        <v>0.7</v>
      </c>
    </row>
    <row r="30" s="3" customFormat="1" spans="1:14">
      <c r="A30" s="9">
        <v>502</v>
      </c>
      <c r="B30" s="3">
        <v>502</v>
      </c>
      <c r="C30" s="3">
        <v>0.698814630508423</v>
      </c>
      <c r="D30" s="3">
        <v>0.215407133102417</v>
      </c>
      <c r="E30" s="3">
        <v>10</v>
      </c>
      <c r="F30" s="3">
        <v>5</v>
      </c>
      <c r="G30" s="3">
        <v>0</v>
      </c>
      <c r="H30" s="3">
        <v>5</v>
      </c>
      <c r="I30" s="3">
        <v>1</v>
      </c>
      <c r="J30" s="3">
        <v>0.666666666666667</v>
      </c>
      <c r="K30" s="3">
        <v>0.8</v>
      </c>
      <c r="L30" s="3">
        <v>0.5</v>
      </c>
      <c r="M30" s="3">
        <v>0.5</v>
      </c>
      <c r="N30" s="3">
        <v>0.75</v>
      </c>
    </row>
    <row r="31" s="1" customFormat="1" spans="1:14">
      <c r="A31" s="7">
        <v>94</v>
      </c>
      <c r="B31" s="1">
        <v>94</v>
      </c>
      <c r="C31" s="1">
        <v>0.701077580451965</v>
      </c>
      <c r="D31" s="1">
        <v>0.176891088485718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199</v>
      </c>
      <c r="B32" s="1">
        <v>199</v>
      </c>
      <c r="C32" s="1">
        <v>0.702245593070984</v>
      </c>
      <c r="D32" s="1">
        <v>0.165382504463196</v>
      </c>
      <c r="E32" s="1">
        <v>9</v>
      </c>
      <c r="F32" s="1">
        <v>7</v>
      </c>
      <c r="G32" s="1">
        <v>1</v>
      </c>
      <c r="H32" s="1">
        <v>3</v>
      </c>
      <c r="I32" s="1">
        <v>0.9</v>
      </c>
      <c r="J32" s="1">
        <v>0.5625</v>
      </c>
      <c r="K32" s="1">
        <v>0.692307692307692</v>
      </c>
      <c r="L32" s="1">
        <v>0.7</v>
      </c>
      <c r="M32" s="1">
        <v>0.2</v>
      </c>
      <c r="N32" s="1">
        <v>0.6</v>
      </c>
    </row>
    <row r="33" s="1" customFormat="1" spans="1:14">
      <c r="A33" s="7">
        <v>348</v>
      </c>
      <c r="B33" s="1">
        <v>348</v>
      </c>
      <c r="C33" s="1">
        <v>0.704671263694763</v>
      </c>
      <c r="D33" s="1">
        <v>0.234467625617981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" customFormat="1" spans="1:14">
      <c r="A34" s="7">
        <v>689</v>
      </c>
      <c r="B34" s="1">
        <v>689</v>
      </c>
      <c r="C34" s="1">
        <v>0.704744815826416</v>
      </c>
      <c r="D34" s="1">
        <v>0.174178719520569</v>
      </c>
      <c r="E34" s="1">
        <v>8</v>
      </c>
      <c r="F34" s="1">
        <v>3</v>
      </c>
      <c r="G34" s="1">
        <v>2</v>
      </c>
      <c r="H34" s="1">
        <v>7</v>
      </c>
      <c r="I34" s="1">
        <v>0.8</v>
      </c>
      <c r="J34" s="1">
        <v>0.727272727272727</v>
      </c>
      <c r="K34" s="1">
        <v>0.761904761904762</v>
      </c>
      <c r="L34" s="1">
        <v>0.3</v>
      </c>
      <c r="M34" s="1">
        <v>0.5</v>
      </c>
      <c r="N34" s="1">
        <v>0.75</v>
      </c>
    </row>
    <row r="35" s="1" customFormat="1" spans="1:14">
      <c r="A35" s="7">
        <v>710</v>
      </c>
      <c r="B35" s="1">
        <v>710</v>
      </c>
      <c r="C35" s="1">
        <v>0.706785440444946</v>
      </c>
      <c r="D35" s="1">
        <v>0.148695588111877</v>
      </c>
      <c r="E35" s="1">
        <v>8</v>
      </c>
      <c r="F35" s="1">
        <v>5</v>
      </c>
      <c r="G35" s="1">
        <v>2</v>
      </c>
      <c r="H35" s="1">
        <v>5</v>
      </c>
      <c r="I35" s="1">
        <v>0.8</v>
      </c>
      <c r="J35" s="1">
        <v>0.615384615384615</v>
      </c>
      <c r="K35" s="1">
        <v>0.695652173913043</v>
      </c>
      <c r="L35" s="1">
        <v>0.5</v>
      </c>
      <c r="M35" s="1">
        <v>0.3</v>
      </c>
      <c r="N35" s="1">
        <v>0.65</v>
      </c>
    </row>
    <row r="36" s="1" customFormat="1" spans="1:14">
      <c r="A36" s="7">
        <v>784</v>
      </c>
      <c r="B36" s="1">
        <v>784</v>
      </c>
      <c r="C36" s="1">
        <v>0.706818580627441</v>
      </c>
      <c r="D36" s="1">
        <v>0.199303984642029</v>
      </c>
      <c r="E36" s="1">
        <v>9</v>
      </c>
      <c r="F36" s="1">
        <v>6</v>
      </c>
      <c r="G36" s="1">
        <v>1</v>
      </c>
      <c r="H36" s="1">
        <v>4</v>
      </c>
      <c r="I36" s="1">
        <v>0.9</v>
      </c>
      <c r="J36" s="1">
        <v>0.6</v>
      </c>
      <c r="K36" s="1">
        <v>0.72</v>
      </c>
      <c r="L36" s="1">
        <v>0.6</v>
      </c>
      <c r="M36" s="1">
        <v>0.3</v>
      </c>
      <c r="N36" s="1">
        <v>0.65</v>
      </c>
    </row>
    <row r="37" s="1" customFormat="1" spans="1:14">
      <c r="A37" s="7">
        <v>611</v>
      </c>
      <c r="B37" s="1">
        <v>611</v>
      </c>
      <c r="C37" s="1">
        <v>0.707795858383179</v>
      </c>
      <c r="D37" s="1">
        <v>0.174257516860962</v>
      </c>
      <c r="E37" s="1">
        <v>8</v>
      </c>
      <c r="F37" s="1">
        <v>2</v>
      </c>
      <c r="G37" s="1">
        <v>2</v>
      </c>
      <c r="H37" s="1">
        <v>8</v>
      </c>
      <c r="I37" s="1">
        <v>0.8</v>
      </c>
      <c r="J37" s="1">
        <v>0.8</v>
      </c>
      <c r="K37" s="1">
        <v>0.8</v>
      </c>
      <c r="L37" s="1">
        <v>0.2</v>
      </c>
      <c r="M37" s="1">
        <v>0.6</v>
      </c>
      <c r="N37" s="1">
        <v>0.8</v>
      </c>
    </row>
    <row r="38" s="1" customFormat="1" spans="1:14">
      <c r="A38" s="7">
        <v>627</v>
      </c>
      <c r="B38" s="1">
        <v>627</v>
      </c>
      <c r="C38" s="1">
        <v>0.710673928260803</v>
      </c>
      <c r="D38" s="1">
        <v>0.158693909645081</v>
      </c>
      <c r="E38" s="1">
        <v>6</v>
      </c>
      <c r="F38" s="1">
        <v>7</v>
      </c>
      <c r="G38" s="1">
        <v>4</v>
      </c>
      <c r="H38" s="1">
        <v>3</v>
      </c>
      <c r="I38" s="1">
        <v>0.6</v>
      </c>
      <c r="J38" s="1">
        <v>0.461538461538462</v>
      </c>
      <c r="K38" s="1">
        <v>0.521739130434783</v>
      </c>
      <c r="L38" s="1">
        <v>0.7</v>
      </c>
      <c r="M38" s="1">
        <v>-0.1</v>
      </c>
      <c r="N38" s="1">
        <v>0.45</v>
      </c>
    </row>
    <row r="39" s="1" customFormat="1" spans="1:14">
      <c r="A39" s="7">
        <v>757</v>
      </c>
      <c r="B39" s="1">
        <v>757</v>
      </c>
      <c r="C39" s="1">
        <v>0.712930560112</v>
      </c>
      <c r="D39" s="1">
        <v>0.177858114242554</v>
      </c>
      <c r="E39" s="1">
        <v>9</v>
      </c>
      <c r="F39" s="1">
        <v>5</v>
      </c>
      <c r="G39" s="1">
        <v>1</v>
      </c>
      <c r="H39" s="1">
        <v>5</v>
      </c>
      <c r="I39" s="1">
        <v>0.9</v>
      </c>
      <c r="J39" s="1">
        <v>0.642857142857143</v>
      </c>
      <c r="K39" s="1">
        <v>0.75</v>
      </c>
      <c r="L39" s="1">
        <v>0.5</v>
      </c>
      <c r="M39" s="1">
        <v>0.4</v>
      </c>
      <c r="N39" s="1">
        <v>0.7</v>
      </c>
    </row>
    <row r="40" s="1" customFormat="1" spans="1:14">
      <c r="A40" s="7">
        <v>13</v>
      </c>
      <c r="B40" s="1">
        <v>13</v>
      </c>
      <c r="C40" s="1">
        <v>0.715521574020386</v>
      </c>
      <c r="D40" s="1">
        <v>0.167502641677856</v>
      </c>
      <c r="E40" s="1">
        <v>7</v>
      </c>
      <c r="F40" s="1">
        <v>6</v>
      </c>
      <c r="G40" s="1">
        <v>3</v>
      </c>
      <c r="H40" s="1">
        <v>4</v>
      </c>
      <c r="I40" s="1">
        <v>0.7</v>
      </c>
      <c r="J40" s="1">
        <v>0.538461538461539</v>
      </c>
      <c r="K40" s="1">
        <v>0.608695652173913</v>
      </c>
      <c r="L40" s="1">
        <v>0.6</v>
      </c>
      <c r="M40" s="1">
        <v>0.1</v>
      </c>
      <c r="N40" s="1">
        <v>0.55</v>
      </c>
    </row>
    <row r="41" s="1" customFormat="1" spans="1:14">
      <c r="A41" s="7">
        <v>533</v>
      </c>
      <c r="B41" s="1">
        <v>533</v>
      </c>
      <c r="C41" s="1">
        <v>0.701823592185974</v>
      </c>
      <c r="D41" s="1">
        <v>0.136722564697266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3" customFormat="1" spans="1:14">
      <c r="A42" s="9">
        <v>572</v>
      </c>
      <c r="B42" s="3">
        <v>572</v>
      </c>
      <c r="C42" s="3">
        <v>0.700523853302002</v>
      </c>
      <c r="D42" s="3">
        <v>0.11441433429718</v>
      </c>
      <c r="E42" s="3">
        <v>10</v>
      </c>
      <c r="F42" s="3">
        <v>6</v>
      </c>
      <c r="G42" s="3">
        <v>0</v>
      </c>
      <c r="H42" s="3">
        <v>4</v>
      </c>
      <c r="I42" s="3">
        <v>1</v>
      </c>
      <c r="J42" s="3">
        <v>0.625</v>
      </c>
      <c r="K42" s="3">
        <v>0.769230769230769</v>
      </c>
      <c r="L42" s="3">
        <v>0.6</v>
      </c>
      <c r="M42" s="3">
        <v>0.4</v>
      </c>
      <c r="N42" s="3">
        <v>0.7</v>
      </c>
    </row>
    <row r="43" s="1" customFormat="1" spans="1:14">
      <c r="A43" s="7">
        <v>644</v>
      </c>
      <c r="B43" s="1">
        <v>644</v>
      </c>
      <c r="C43" s="1">
        <v>0.721666574478149</v>
      </c>
      <c r="D43" s="1">
        <v>0.0976516008377075</v>
      </c>
      <c r="E43" s="1">
        <v>10</v>
      </c>
      <c r="F43" s="1">
        <v>5</v>
      </c>
      <c r="G43" s="1">
        <v>0</v>
      </c>
      <c r="H43" s="1">
        <v>5</v>
      </c>
      <c r="I43" s="1">
        <v>1</v>
      </c>
      <c r="J43" s="1">
        <v>0.666666666666667</v>
      </c>
      <c r="K43" s="1">
        <v>0.8</v>
      </c>
      <c r="L43" s="1">
        <v>0.5</v>
      </c>
      <c r="M43" s="1">
        <v>0.5</v>
      </c>
      <c r="N43" s="1">
        <v>0.75</v>
      </c>
    </row>
    <row r="44" s="1" customFormat="1" spans="1:14">
      <c r="A44" s="7">
        <v>223</v>
      </c>
      <c r="B44" s="1">
        <v>223</v>
      </c>
      <c r="C44" s="1">
        <v>0.731646060943604</v>
      </c>
      <c r="D44" s="1">
        <v>0.0777050256729126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1" customFormat="1" spans="1:14">
      <c r="A45" s="7">
        <v>152</v>
      </c>
      <c r="B45" s="1">
        <v>152</v>
      </c>
      <c r="C45" s="1">
        <v>0.733963966369629</v>
      </c>
      <c r="D45" s="1">
        <v>0.0578887462615967</v>
      </c>
      <c r="E45" s="1">
        <v>6</v>
      </c>
      <c r="F45" s="1">
        <v>6</v>
      </c>
      <c r="G45" s="1">
        <v>4</v>
      </c>
      <c r="H45" s="1">
        <v>4</v>
      </c>
      <c r="I45" s="1">
        <v>0.6</v>
      </c>
      <c r="J45" s="1">
        <v>0.5</v>
      </c>
      <c r="K45" s="1">
        <v>0.545454545454545</v>
      </c>
      <c r="L45" s="1">
        <v>0.6</v>
      </c>
      <c r="M45" s="1">
        <v>0</v>
      </c>
      <c r="N45" s="1">
        <v>0.5</v>
      </c>
    </row>
    <row r="46" s="1" customFormat="1" spans="1:14">
      <c r="A46" s="7">
        <v>20</v>
      </c>
      <c r="B46" s="1">
        <v>20</v>
      </c>
      <c r="C46" s="1">
        <v>0.73398494720459</v>
      </c>
      <c r="D46" s="1">
        <v>0.0834519863128662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621</v>
      </c>
      <c r="B47" s="1">
        <v>621</v>
      </c>
      <c r="C47" s="1">
        <v>0.728044509887695</v>
      </c>
      <c r="D47" s="1">
        <v>0.120934724807739</v>
      </c>
      <c r="E47" s="1">
        <v>9</v>
      </c>
      <c r="F47" s="1">
        <v>8</v>
      </c>
      <c r="G47" s="1">
        <v>1</v>
      </c>
      <c r="H47" s="1">
        <v>2</v>
      </c>
      <c r="I47" s="1">
        <v>0.9</v>
      </c>
      <c r="J47" s="1">
        <v>0.529411764705882</v>
      </c>
      <c r="K47" s="1">
        <v>0.666666666666667</v>
      </c>
      <c r="L47" s="1">
        <v>0.8</v>
      </c>
      <c r="M47" s="1">
        <v>0.1</v>
      </c>
      <c r="N47" s="1">
        <v>0.55</v>
      </c>
    </row>
    <row r="48" s="1" customFormat="1" spans="1:14">
      <c r="A48" s="7">
        <v>613</v>
      </c>
      <c r="B48" s="1">
        <v>613</v>
      </c>
      <c r="C48" s="1">
        <v>0.727811574935913</v>
      </c>
      <c r="D48" s="1">
        <v>0.145453810691833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815</v>
      </c>
      <c r="B49" s="1">
        <v>815</v>
      </c>
      <c r="C49" s="1">
        <v>0.726889848709106</v>
      </c>
      <c r="D49" s="1">
        <v>0.112776279449463</v>
      </c>
      <c r="E49" s="1">
        <v>7</v>
      </c>
      <c r="F49" s="1">
        <v>3</v>
      </c>
      <c r="G49" s="1">
        <v>3</v>
      </c>
      <c r="H49" s="1">
        <v>7</v>
      </c>
      <c r="I49" s="1">
        <v>0.7</v>
      </c>
      <c r="J49" s="1">
        <v>0.7</v>
      </c>
      <c r="K49" s="1">
        <v>0.7</v>
      </c>
      <c r="L49" s="1">
        <v>0.3</v>
      </c>
      <c r="M49" s="1">
        <v>0.4</v>
      </c>
      <c r="N49" s="1">
        <v>0.7</v>
      </c>
    </row>
    <row r="50" s="1" customFormat="1" spans="1:14">
      <c r="A50" s="7">
        <v>229</v>
      </c>
      <c r="B50" s="1">
        <v>229</v>
      </c>
      <c r="C50" s="1">
        <v>0.727859258651733</v>
      </c>
      <c r="D50" s="1">
        <v>0.110341310501099</v>
      </c>
      <c r="E50" s="1">
        <v>7</v>
      </c>
      <c r="F50" s="1">
        <v>7</v>
      </c>
      <c r="G50" s="1">
        <v>3</v>
      </c>
      <c r="H50" s="1">
        <v>3</v>
      </c>
      <c r="I50" s="1">
        <v>0.7</v>
      </c>
      <c r="J50" s="1">
        <v>0.5</v>
      </c>
      <c r="K50" s="1">
        <v>0.583333333333333</v>
      </c>
      <c r="L50" s="1">
        <v>0.7</v>
      </c>
      <c r="M50" s="1">
        <v>0</v>
      </c>
      <c r="N50" s="1">
        <v>0.5</v>
      </c>
    </row>
    <row r="51" s="1" customFormat="1" spans="1:14">
      <c r="A51" s="7">
        <v>613</v>
      </c>
      <c r="B51" s="1">
        <v>613</v>
      </c>
      <c r="C51" s="1">
        <v>0.727811574935913</v>
      </c>
      <c r="D51" s="1">
        <v>0.145453810691833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286</v>
      </c>
      <c r="B52" s="1">
        <v>286</v>
      </c>
      <c r="C52" s="1">
        <v>0.726364254951477</v>
      </c>
      <c r="D52" s="1">
        <v>0.150683999061585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377</v>
      </c>
      <c r="B53" s="1">
        <v>377</v>
      </c>
      <c r="C53" s="1">
        <v>0.723507881164551</v>
      </c>
      <c r="D53" s="1">
        <v>0.161765575408935</v>
      </c>
      <c r="E53" s="1">
        <v>10</v>
      </c>
      <c r="F53" s="1">
        <v>7</v>
      </c>
      <c r="G53" s="1">
        <v>0</v>
      </c>
      <c r="H53" s="1">
        <v>3</v>
      </c>
      <c r="I53" s="1">
        <v>1</v>
      </c>
      <c r="J53" s="1">
        <v>0.588235294117647</v>
      </c>
      <c r="K53" s="1">
        <v>0.740740740740741</v>
      </c>
      <c r="L53" s="1">
        <v>0.7</v>
      </c>
      <c r="M53" s="1">
        <v>0.3</v>
      </c>
      <c r="N53" s="1">
        <v>0.65</v>
      </c>
    </row>
    <row r="54" s="1" customFormat="1" spans="1:14">
      <c r="A54" s="7">
        <v>365</v>
      </c>
      <c r="B54" s="1">
        <v>365</v>
      </c>
      <c r="C54" s="1">
        <v>0.721932530403137</v>
      </c>
      <c r="D54" s="1">
        <v>0.165367007255554</v>
      </c>
      <c r="E54" s="1">
        <v>8</v>
      </c>
      <c r="F54" s="1">
        <v>5</v>
      </c>
      <c r="G54" s="1">
        <v>2</v>
      </c>
      <c r="H54" s="1">
        <v>5</v>
      </c>
      <c r="I54" s="1">
        <v>0.8</v>
      </c>
      <c r="J54" s="1">
        <v>0.615384615384615</v>
      </c>
      <c r="K54" s="1">
        <v>0.695652173913043</v>
      </c>
      <c r="L54" s="1">
        <v>0.5</v>
      </c>
      <c r="M54" s="1">
        <v>0.3</v>
      </c>
      <c r="N54" s="1">
        <v>0.65</v>
      </c>
    </row>
    <row r="55" s="1" customFormat="1" spans="1:14">
      <c r="A55" s="7">
        <v>155</v>
      </c>
      <c r="B55" s="1">
        <v>155</v>
      </c>
      <c r="C55" s="1">
        <v>0.72156834602356</v>
      </c>
      <c r="D55" s="1">
        <v>0.132761359214783</v>
      </c>
      <c r="E55" s="1">
        <v>6</v>
      </c>
      <c r="F55" s="1">
        <v>4</v>
      </c>
      <c r="G55" s="1">
        <v>4</v>
      </c>
      <c r="H55" s="1">
        <v>6</v>
      </c>
      <c r="I55" s="1">
        <v>0.6</v>
      </c>
      <c r="J55" s="1">
        <v>0.6</v>
      </c>
      <c r="K55" s="1">
        <v>0.6</v>
      </c>
      <c r="L55" s="1">
        <v>0.4</v>
      </c>
      <c r="M55" s="1">
        <v>0.2</v>
      </c>
      <c r="N55" s="1">
        <v>0.6</v>
      </c>
    </row>
    <row r="56" s="3" customFormat="1" spans="1:14">
      <c r="A56" s="9">
        <v>964</v>
      </c>
      <c r="B56" s="3">
        <v>964</v>
      </c>
      <c r="C56" s="3">
        <v>0.720868587493896</v>
      </c>
      <c r="D56" s="3">
        <v>0.16488254070282</v>
      </c>
      <c r="E56" s="3">
        <v>5</v>
      </c>
      <c r="F56" s="3">
        <v>4</v>
      </c>
      <c r="G56" s="3">
        <v>5</v>
      </c>
      <c r="H56" s="3">
        <v>6</v>
      </c>
      <c r="I56" s="3">
        <v>0.5</v>
      </c>
      <c r="J56" s="3">
        <v>0.555555555555556</v>
      </c>
      <c r="K56" s="3">
        <v>0.526315789473684</v>
      </c>
      <c r="L56" s="3">
        <v>0.4</v>
      </c>
      <c r="M56" s="3">
        <v>0.1</v>
      </c>
      <c r="N56" s="3">
        <v>0.55</v>
      </c>
    </row>
    <row r="57" s="1" customFormat="1" spans="1:14">
      <c r="A57" s="7">
        <v>709</v>
      </c>
      <c r="B57" s="1">
        <v>709</v>
      </c>
      <c r="C57" s="1">
        <v>0.741271138191223</v>
      </c>
      <c r="D57" s="1">
        <v>0.10593056678772</v>
      </c>
      <c r="E57" s="1">
        <v>10</v>
      </c>
      <c r="F57" s="1">
        <v>3</v>
      </c>
      <c r="G57" s="1">
        <v>0</v>
      </c>
      <c r="H57" s="1">
        <v>7</v>
      </c>
      <c r="I57" s="1">
        <v>1</v>
      </c>
      <c r="J57" s="1">
        <v>0.769230769230769</v>
      </c>
      <c r="K57" s="1">
        <v>0.869565217391304</v>
      </c>
      <c r="L57" s="1">
        <v>0.3</v>
      </c>
      <c r="M57" s="1">
        <v>0.7</v>
      </c>
      <c r="N57" s="1">
        <v>0.85</v>
      </c>
    </row>
    <row r="58" s="1" customFormat="1" spans="1:14">
      <c r="A58" s="7">
        <v>246</v>
      </c>
      <c r="B58" s="1">
        <v>246</v>
      </c>
      <c r="C58" s="1">
        <v>0.742902874946594</v>
      </c>
      <c r="D58" s="1">
        <v>0.0863687992095947</v>
      </c>
      <c r="E58" s="1">
        <v>9</v>
      </c>
      <c r="F58" s="1">
        <v>4</v>
      </c>
      <c r="G58" s="1">
        <v>1</v>
      </c>
      <c r="H58" s="1">
        <v>6</v>
      </c>
      <c r="I58" s="1">
        <v>0.9</v>
      </c>
      <c r="J58" s="1">
        <v>0.692307692307692</v>
      </c>
      <c r="K58" s="1">
        <v>0.782608695652174</v>
      </c>
      <c r="L58" s="1">
        <v>0.4</v>
      </c>
      <c r="M58" s="1">
        <v>0.5</v>
      </c>
      <c r="N58" s="1">
        <v>0.75</v>
      </c>
    </row>
    <row r="59" s="1" customFormat="1" spans="1:14">
      <c r="A59" s="7">
        <v>191</v>
      </c>
      <c r="B59" s="1">
        <v>191</v>
      </c>
      <c r="C59" s="1">
        <v>0.743518233299255</v>
      </c>
      <c r="D59" s="1">
        <v>0.100335359573364</v>
      </c>
      <c r="E59" s="1">
        <v>10</v>
      </c>
      <c r="F59" s="1">
        <v>5</v>
      </c>
      <c r="G59" s="1">
        <v>0</v>
      </c>
      <c r="H59" s="1">
        <v>5</v>
      </c>
      <c r="I59" s="1">
        <v>1</v>
      </c>
      <c r="J59" s="1">
        <v>0.666666666666667</v>
      </c>
      <c r="K59" s="1">
        <v>0.8</v>
      </c>
      <c r="L59" s="1">
        <v>0.5</v>
      </c>
      <c r="M59" s="1">
        <v>0.5</v>
      </c>
      <c r="N59" s="1">
        <v>0.75</v>
      </c>
    </row>
    <row r="60" s="1" customFormat="1" spans="1:14">
      <c r="A60" s="7">
        <v>119</v>
      </c>
      <c r="B60" s="1">
        <v>119</v>
      </c>
      <c r="C60" s="1">
        <v>0.745121121406555</v>
      </c>
      <c r="D60" s="1">
        <v>0.120239019393921</v>
      </c>
      <c r="E60" s="1">
        <v>9</v>
      </c>
      <c r="F60" s="1">
        <v>4</v>
      </c>
      <c r="G60" s="1">
        <v>1</v>
      </c>
      <c r="H60" s="1">
        <v>6</v>
      </c>
      <c r="I60" s="1">
        <v>0.9</v>
      </c>
      <c r="J60" s="1">
        <v>0.692307692307692</v>
      </c>
      <c r="K60" s="1">
        <v>0.782608695652174</v>
      </c>
      <c r="L60" s="1">
        <v>0.4</v>
      </c>
      <c r="M60" s="1">
        <v>0.5</v>
      </c>
      <c r="N60" s="1">
        <v>0.75</v>
      </c>
    </row>
    <row r="61" s="1" customFormat="1" spans="1:14">
      <c r="A61" s="7">
        <v>198</v>
      </c>
      <c r="B61" s="1">
        <v>198</v>
      </c>
      <c r="C61" s="1">
        <v>0.745155930519104</v>
      </c>
      <c r="D61" s="1">
        <v>0.0873236656188965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903</v>
      </c>
      <c r="B62" s="1">
        <v>903</v>
      </c>
      <c r="C62" s="1">
        <v>0.745175242424011</v>
      </c>
      <c r="D62" s="1">
        <v>0.116806983947754</v>
      </c>
      <c r="E62" s="1">
        <v>9</v>
      </c>
      <c r="F62" s="1">
        <v>2</v>
      </c>
      <c r="G62" s="1">
        <v>1</v>
      </c>
      <c r="H62" s="1">
        <v>8</v>
      </c>
      <c r="I62" s="1">
        <v>0.9</v>
      </c>
      <c r="J62" s="1">
        <v>0.818181818181818</v>
      </c>
      <c r="K62" s="1">
        <v>0.857142857142857</v>
      </c>
      <c r="L62" s="1">
        <v>0.2</v>
      </c>
      <c r="M62" s="1">
        <v>0.7</v>
      </c>
      <c r="N62" s="1">
        <v>0.85</v>
      </c>
    </row>
    <row r="63" s="1" customFormat="1" spans="1:14">
      <c r="A63" s="7">
        <v>287</v>
      </c>
      <c r="B63" s="1">
        <v>287</v>
      </c>
      <c r="C63" s="1">
        <v>0.745387673377991</v>
      </c>
      <c r="D63" s="1">
        <v>0.0656861066818237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74</v>
      </c>
      <c r="B64" s="1">
        <v>74</v>
      </c>
      <c r="C64" s="1">
        <v>0.745646357536316</v>
      </c>
      <c r="D64" s="1">
        <v>0.109940409660339</v>
      </c>
      <c r="E64" s="1">
        <v>5</v>
      </c>
      <c r="F64" s="1">
        <v>3</v>
      </c>
      <c r="G64" s="1">
        <v>5</v>
      </c>
      <c r="H64" s="1">
        <v>7</v>
      </c>
      <c r="I64" s="1">
        <v>0.5</v>
      </c>
      <c r="J64" s="1">
        <v>0.625</v>
      </c>
      <c r="K64" s="1">
        <v>0.555555555555556</v>
      </c>
      <c r="L64" s="1">
        <v>0.3</v>
      </c>
      <c r="M64" s="1">
        <v>0.2</v>
      </c>
      <c r="N64" s="1">
        <v>0.6</v>
      </c>
    </row>
    <row r="65" s="1" customFormat="1" spans="1:14">
      <c r="A65" s="7">
        <v>255</v>
      </c>
      <c r="B65" s="1">
        <v>255</v>
      </c>
      <c r="C65" s="1">
        <v>0.745726108551025</v>
      </c>
      <c r="D65" s="1">
        <v>0.0122008323669434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577</v>
      </c>
      <c r="B66" s="1">
        <v>577</v>
      </c>
      <c r="C66" s="1">
        <v>0.746004939079285</v>
      </c>
      <c r="D66" s="1">
        <v>0.101424694061279</v>
      </c>
      <c r="E66" s="1">
        <v>9</v>
      </c>
      <c r="F66" s="1">
        <v>6</v>
      </c>
      <c r="G66" s="1">
        <v>1</v>
      </c>
      <c r="H66" s="1">
        <v>4</v>
      </c>
      <c r="I66" s="1">
        <v>0.9</v>
      </c>
      <c r="J66" s="1">
        <v>0.6</v>
      </c>
      <c r="K66" s="1">
        <v>0.72</v>
      </c>
      <c r="L66" s="1">
        <v>0.6</v>
      </c>
      <c r="M66" s="1">
        <v>0.3</v>
      </c>
      <c r="N66" s="1">
        <v>0.65</v>
      </c>
    </row>
    <row r="67" s="1" customFormat="1" spans="1:14">
      <c r="A67" s="7">
        <v>67</v>
      </c>
      <c r="B67" s="1">
        <v>67</v>
      </c>
      <c r="C67" s="1">
        <v>0.746085166931152</v>
      </c>
      <c r="D67" s="1">
        <v>0.0754534006118774</v>
      </c>
      <c r="E67" s="1">
        <v>9</v>
      </c>
      <c r="F67" s="1">
        <v>4</v>
      </c>
      <c r="G67" s="1">
        <v>1</v>
      </c>
      <c r="H67" s="1">
        <v>6</v>
      </c>
      <c r="I67" s="1">
        <v>0.9</v>
      </c>
      <c r="J67" s="1">
        <v>0.692307692307692</v>
      </c>
      <c r="K67" s="1">
        <v>0.782608695652174</v>
      </c>
      <c r="L67" s="1">
        <v>0.4</v>
      </c>
      <c r="M67" s="1">
        <v>0.5</v>
      </c>
      <c r="N67" s="1">
        <v>0.75</v>
      </c>
    </row>
    <row r="68" s="3" customFormat="1" spans="1:14">
      <c r="A68" s="9">
        <v>429</v>
      </c>
      <c r="B68" s="3">
        <v>429</v>
      </c>
      <c r="C68" s="3">
        <v>0.746398687362671</v>
      </c>
      <c r="D68" s="3">
        <v>0.0914851427078247</v>
      </c>
      <c r="E68" s="3">
        <v>9</v>
      </c>
      <c r="F68" s="3">
        <v>6</v>
      </c>
      <c r="G68" s="3">
        <v>1</v>
      </c>
      <c r="H68" s="3">
        <v>4</v>
      </c>
      <c r="I68" s="3">
        <v>0.9</v>
      </c>
      <c r="J68" s="3">
        <v>0.6</v>
      </c>
      <c r="K68" s="3">
        <v>0.72</v>
      </c>
      <c r="L68" s="3">
        <v>0.6</v>
      </c>
      <c r="M68" s="3">
        <v>0.3</v>
      </c>
      <c r="N68" s="3">
        <v>0.65</v>
      </c>
    </row>
    <row r="69" s="1" customFormat="1" spans="1:14">
      <c r="A69" s="7">
        <v>714</v>
      </c>
      <c r="B69" s="1">
        <v>714</v>
      </c>
      <c r="C69" s="1">
        <v>0.760669589042664</v>
      </c>
      <c r="D69" s="1">
        <v>0.151639819145203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379</v>
      </c>
      <c r="B70" s="1">
        <v>379</v>
      </c>
      <c r="C70" s="1">
        <v>0.763228416442871</v>
      </c>
      <c r="D70" s="1">
        <v>0.146036624908447</v>
      </c>
      <c r="E70" s="1">
        <v>10</v>
      </c>
      <c r="F70" s="1">
        <v>6</v>
      </c>
      <c r="G70" s="1">
        <v>0</v>
      </c>
      <c r="H70" s="1">
        <v>4</v>
      </c>
      <c r="I70" s="1">
        <v>1</v>
      </c>
      <c r="J70" s="1">
        <v>0.625</v>
      </c>
      <c r="K70" s="1">
        <v>0.769230769230769</v>
      </c>
      <c r="L70" s="1">
        <v>0.6</v>
      </c>
      <c r="M70" s="1">
        <v>0.4</v>
      </c>
      <c r="N70" s="1">
        <v>0.7</v>
      </c>
    </row>
    <row r="71" s="1" customFormat="1" spans="1:14">
      <c r="A71" s="7">
        <v>358</v>
      </c>
      <c r="B71" s="1">
        <v>358</v>
      </c>
      <c r="C71" s="1">
        <v>0.764511704444885</v>
      </c>
      <c r="D71" s="1">
        <v>0.0849670171737671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256</v>
      </c>
      <c r="B72" s="1">
        <v>256</v>
      </c>
      <c r="C72" s="1">
        <v>0.769444704055786</v>
      </c>
      <c r="D72" s="1">
        <v>0.147529363632202</v>
      </c>
      <c r="E72" s="1">
        <v>10</v>
      </c>
      <c r="F72" s="1">
        <v>8</v>
      </c>
      <c r="G72" s="1">
        <v>0</v>
      </c>
      <c r="H72" s="1">
        <v>2</v>
      </c>
      <c r="I72" s="1">
        <v>1</v>
      </c>
      <c r="J72" s="1">
        <v>0.555555555555556</v>
      </c>
      <c r="K72" s="1">
        <v>0.714285714285714</v>
      </c>
      <c r="L72" s="1">
        <v>0.8</v>
      </c>
      <c r="M72" s="1">
        <v>0.2</v>
      </c>
      <c r="N72" s="1">
        <v>0.6</v>
      </c>
    </row>
    <row r="73" s="1" customFormat="1" spans="1:14">
      <c r="A73" s="7">
        <v>764</v>
      </c>
      <c r="B73" s="1">
        <v>764</v>
      </c>
      <c r="C73" s="1">
        <v>0.770396113395691</v>
      </c>
      <c r="D73" s="1">
        <v>0.118025183677673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888</v>
      </c>
      <c r="B74" s="1">
        <v>888</v>
      </c>
      <c r="C74" s="1">
        <v>0.771872639656067</v>
      </c>
      <c r="D74" s="1">
        <v>0.120152473449707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576</v>
      </c>
      <c r="B75" s="1">
        <v>576</v>
      </c>
      <c r="C75" s="1">
        <v>0.774784207344055</v>
      </c>
      <c r="D75" s="1">
        <v>0.0835216045379639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952</v>
      </c>
      <c r="B76" s="1">
        <v>952</v>
      </c>
      <c r="C76" s="1">
        <v>0.777769088745117</v>
      </c>
      <c r="D76" s="1">
        <v>0.174070596694946</v>
      </c>
      <c r="E76" s="1">
        <v>9</v>
      </c>
      <c r="F76" s="1">
        <v>8</v>
      </c>
      <c r="G76" s="1">
        <v>1</v>
      </c>
      <c r="H76" s="1">
        <v>2</v>
      </c>
      <c r="I76" s="1">
        <v>0.9</v>
      </c>
      <c r="J76" s="1">
        <v>0.529411764705882</v>
      </c>
      <c r="K76" s="1">
        <v>0.666666666666667</v>
      </c>
      <c r="L76" s="1">
        <v>0.8</v>
      </c>
      <c r="M76" s="1">
        <v>0.1</v>
      </c>
      <c r="N76" s="1">
        <v>0.55</v>
      </c>
    </row>
    <row r="77" s="3" customFormat="1" spans="1:14">
      <c r="A77" s="9">
        <v>637</v>
      </c>
      <c r="B77" s="3">
        <v>637</v>
      </c>
      <c r="C77" s="3">
        <v>0.779709577560425</v>
      </c>
      <c r="D77" s="3">
        <v>0.131428241729736</v>
      </c>
      <c r="E77" s="3">
        <v>8</v>
      </c>
      <c r="F77" s="3">
        <v>4</v>
      </c>
      <c r="G77" s="3">
        <v>2</v>
      </c>
      <c r="H77" s="3">
        <v>6</v>
      </c>
      <c r="I77" s="3">
        <v>0.8</v>
      </c>
      <c r="J77" s="3">
        <v>0.666666666666667</v>
      </c>
      <c r="K77" s="3">
        <v>0.727272727272727</v>
      </c>
      <c r="L77" s="3">
        <v>0.4</v>
      </c>
      <c r="M77" s="3">
        <v>0.4</v>
      </c>
      <c r="N77" s="3">
        <v>0.7</v>
      </c>
    </row>
    <row r="78" s="1" customFormat="1" spans="1:14">
      <c r="A78" s="7">
        <v>281</v>
      </c>
      <c r="B78" s="1">
        <v>281</v>
      </c>
      <c r="C78" s="1">
        <v>0.780123114585876</v>
      </c>
      <c r="D78" s="1">
        <v>0.199020862579346</v>
      </c>
      <c r="E78" s="1">
        <v>8</v>
      </c>
      <c r="F78" s="1">
        <v>5</v>
      </c>
      <c r="G78" s="1">
        <v>2</v>
      </c>
      <c r="H78" s="1">
        <v>5</v>
      </c>
      <c r="I78" s="1">
        <v>0.8</v>
      </c>
      <c r="J78" s="1">
        <v>0.615384615384615</v>
      </c>
      <c r="K78" s="1">
        <v>0.695652173913043</v>
      </c>
      <c r="L78" s="1">
        <v>0.5</v>
      </c>
      <c r="M78" s="1">
        <v>0.3</v>
      </c>
      <c r="N78" s="1">
        <v>0.65</v>
      </c>
    </row>
    <row r="79" s="1" customFormat="1" spans="1:14">
      <c r="A79" s="7">
        <v>880</v>
      </c>
      <c r="B79" s="1">
        <v>880</v>
      </c>
      <c r="C79" s="1">
        <v>0.780608892440796</v>
      </c>
      <c r="D79" s="1">
        <v>0.172005653381348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668</v>
      </c>
      <c r="B80" s="1">
        <v>668</v>
      </c>
      <c r="C80" s="1">
        <v>0.78334653377533</v>
      </c>
      <c r="D80" s="1">
        <v>0.184819221496582</v>
      </c>
      <c r="E80" s="1">
        <v>10</v>
      </c>
      <c r="F80" s="1">
        <v>6</v>
      </c>
      <c r="G80" s="1">
        <v>0</v>
      </c>
      <c r="H80" s="1">
        <v>4</v>
      </c>
      <c r="I80" s="1">
        <v>1</v>
      </c>
      <c r="J80" s="1">
        <v>0.625</v>
      </c>
      <c r="K80" s="1">
        <v>0.769230769230769</v>
      </c>
      <c r="L80" s="1">
        <v>0.6</v>
      </c>
      <c r="M80" s="1">
        <v>0.4</v>
      </c>
      <c r="N80" s="1">
        <v>0.7</v>
      </c>
    </row>
    <row r="81" s="1" customFormat="1" spans="1:14">
      <c r="A81" s="7">
        <v>704</v>
      </c>
      <c r="B81" s="1">
        <v>704</v>
      </c>
      <c r="C81" s="1">
        <v>0.793093085289001</v>
      </c>
      <c r="D81" s="1">
        <v>0.133874297142029</v>
      </c>
      <c r="E81" s="1">
        <v>9</v>
      </c>
      <c r="F81" s="1">
        <v>4</v>
      </c>
      <c r="G81" s="1">
        <v>1</v>
      </c>
      <c r="H81" s="1">
        <v>6</v>
      </c>
      <c r="I81" s="1">
        <v>0.9</v>
      </c>
      <c r="J81" s="1">
        <v>0.692307692307692</v>
      </c>
      <c r="K81" s="1">
        <v>0.782608695652174</v>
      </c>
      <c r="L81" s="1">
        <v>0.4</v>
      </c>
      <c r="M81" s="1">
        <v>0.5</v>
      </c>
      <c r="N81" s="1">
        <v>0.75</v>
      </c>
    </row>
    <row r="82" s="1" customFormat="1" spans="1:14">
      <c r="A82" s="7">
        <v>695</v>
      </c>
      <c r="B82" s="1">
        <v>695</v>
      </c>
      <c r="C82" s="1">
        <v>0.793387413024902</v>
      </c>
      <c r="D82" s="1">
        <v>0.140011191368103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1" customFormat="1" spans="1:14">
      <c r="A83" s="7">
        <v>929</v>
      </c>
      <c r="B83" s="1">
        <v>929</v>
      </c>
      <c r="C83" s="1">
        <v>0.795631051063538</v>
      </c>
      <c r="D83" s="1">
        <v>0.0636559724807739</v>
      </c>
      <c r="E83" s="1">
        <v>10</v>
      </c>
      <c r="F83" s="1">
        <v>4</v>
      </c>
      <c r="G83" s="1">
        <v>0</v>
      </c>
      <c r="H83" s="1">
        <v>6</v>
      </c>
      <c r="I83" s="1">
        <v>1</v>
      </c>
      <c r="J83" s="1">
        <v>0.714285714285714</v>
      </c>
      <c r="K83" s="1">
        <v>0.833333333333333</v>
      </c>
      <c r="L83" s="1">
        <v>0.4</v>
      </c>
      <c r="M83" s="1">
        <v>0.6</v>
      </c>
      <c r="N83" s="1">
        <v>0.8</v>
      </c>
    </row>
    <row r="84" s="3" customFormat="1" spans="1:14">
      <c r="A84" s="9">
        <v>439</v>
      </c>
      <c r="B84" s="3">
        <v>439</v>
      </c>
      <c r="C84" s="3">
        <v>0.799637913703918</v>
      </c>
      <c r="D84" s="3">
        <v>0.0570443868637085</v>
      </c>
      <c r="E84" s="3">
        <v>10</v>
      </c>
      <c r="F84" s="3">
        <v>3</v>
      </c>
      <c r="G84" s="3">
        <v>0</v>
      </c>
      <c r="H84" s="3">
        <v>7</v>
      </c>
      <c r="I84" s="3">
        <v>1</v>
      </c>
      <c r="J84" s="3">
        <v>0.769230769230769</v>
      </c>
      <c r="K84" s="3">
        <v>0.869565217391304</v>
      </c>
      <c r="L84" s="3">
        <v>0.3</v>
      </c>
      <c r="M84" s="3">
        <v>0.7</v>
      </c>
      <c r="N84" s="3">
        <v>0.85</v>
      </c>
    </row>
    <row r="85" s="1" customFormat="1" spans="1:14">
      <c r="A85" s="7">
        <v>773</v>
      </c>
      <c r="B85" s="1">
        <v>773</v>
      </c>
      <c r="C85" s="1">
        <v>0.804943203926086</v>
      </c>
      <c r="D85" s="1">
        <v>0.0974832773208618</v>
      </c>
      <c r="E85" s="1">
        <v>9</v>
      </c>
      <c r="F85" s="1">
        <v>3</v>
      </c>
      <c r="G85" s="1">
        <v>1</v>
      </c>
      <c r="H85" s="1">
        <v>7</v>
      </c>
      <c r="I85" s="1">
        <v>0.9</v>
      </c>
      <c r="J85" s="1">
        <v>0.75</v>
      </c>
      <c r="K85" s="1">
        <v>0.818181818181818</v>
      </c>
      <c r="L85" s="1">
        <v>0.3</v>
      </c>
      <c r="M85" s="1">
        <v>0.6</v>
      </c>
      <c r="N85" s="1">
        <v>0.8</v>
      </c>
    </row>
    <row r="86" s="1" customFormat="1" spans="1:14">
      <c r="A86" s="7">
        <v>598</v>
      </c>
      <c r="B86" s="1">
        <v>598</v>
      </c>
      <c r="C86" s="1">
        <v>0.808453559875488</v>
      </c>
      <c r="D86" s="1">
        <v>0.0991584062576294</v>
      </c>
      <c r="E86" s="1">
        <v>10</v>
      </c>
      <c r="F86" s="1">
        <v>3</v>
      </c>
      <c r="G86" s="1">
        <v>0</v>
      </c>
      <c r="H86" s="1">
        <v>7</v>
      </c>
      <c r="I86" s="1">
        <v>1</v>
      </c>
      <c r="J86" s="1">
        <v>0.769230769230769</v>
      </c>
      <c r="K86" s="1">
        <v>0.869565217391304</v>
      </c>
      <c r="L86" s="1">
        <v>0.3</v>
      </c>
      <c r="M86" s="1">
        <v>0.7</v>
      </c>
      <c r="N86" s="1">
        <v>0.85</v>
      </c>
    </row>
    <row r="87" s="1" customFormat="1" spans="1:14">
      <c r="A87" s="7">
        <v>207</v>
      </c>
      <c r="B87" s="1">
        <v>207</v>
      </c>
      <c r="C87" s="1">
        <v>0.812959790229797</v>
      </c>
      <c r="D87" s="1">
        <v>0.00219154357910156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1" customFormat="1" spans="1:14">
      <c r="A88" s="7">
        <v>454</v>
      </c>
      <c r="B88" s="1">
        <v>454</v>
      </c>
      <c r="C88" s="1">
        <v>0.81167459487915</v>
      </c>
      <c r="D88" s="1">
        <v>0.116322159767151</v>
      </c>
      <c r="E88" s="1">
        <v>5</v>
      </c>
      <c r="F88" s="1">
        <v>4</v>
      </c>
      <c r="G88" s="1">
        <v>5</v>
      </c>
      <c r="H88" s="1">
        <v>6</v>
      </c>
      <c r="I88" s="1">
        <v>0.5</v>
      </c>
      <c r="J88" s="1">
        <v>0.555555555555556</v>
      </c>
      <c r="K88" s="1">
        <v>0.526315789473684</v>
      </c>
      <c r="L88" s="1">
        <v>0.4</v>
      </c>
      <c r="M88" s="1">
        <v>0.1</v>
      </c>
      <c r="N88" s="1">
        <v>0.55</v>
      </c>
    </row>
    <row r="89" s="1" customFormat="1" spans="1:14">
      <c r="A89" s="7">
        <v>347</v>
      </c>
      <c r="B89" s="1">
        <v>347</v>
      </c>
      <c r="C89" s="1">
        <v>0.807642936706543</v>
      </c>
      <c r="D89" s="1">
        <v>0.11441159248352</v>
      </c>
      <c r="E89" s="1">
        <v>10</v>
      </c>
      <c r="F89" s="1">
        <v>7</v>
      </c>
      <c r="G89" s="1">
        <v>0</v>
      </c>
      <c r="H89" s="1">
        <v>3</v>
      </c>
      <c r="I89" s="1">
        <v>1</v>
      </c>
      <c r="J89" s="1">
        <v>0.588235294117647</v>
      </c>
      <c r="K89" s="1">
        <v>0.740740740740741</v>
      </c>
      <c r="L89" s="1">
        <v>0.7</v>
      </c>
      <c r="M89" s="1">
        <v>0.3</v>
      </c>
      <c r="N89" s="1">
        <v>0.65</v>
      </c>
    </row>
    <row r="90" s="3" customFormat="1" spans="1:14">
      <c r="A90" s="9">
        <v>631</v>
      </c>
      <c r="B90" s="3">
        <v>631</v>
      </c>
      <c r="C90" s="3">
        <v>0.809487223625183</v>
      </c>
      <c r="D90" s="3">
        <v>0.125691533088684</v>
      </c>
      <c r="E90" s="3">
        <v>7</v>
      </c>
      <c r="F90" s="3">
        <v>5</v>
      </c>
      <c r="G90" s="3">
        <v>3</v>
      </c>
      <c r="H90" s="3">
        <v>5</v>
      </c>
      <c r="I90" s="3">
        <v>0.7</v>
      </c>
      <c r="J90" s="3">
        <v>0.583333333333333</v>
      </c>
      <c r="K90" s="3">
        <v>0.636363636363636</v>
      </c>
      <c r="L90" s="3">
        <v>0.5</v>
      </c>
      <c r="M90" s="3">
        <v>0.2</v>
      </c>
      <c r="N90" s="3">
        <v>0.6</v>
      </c>
    </row>
    <row r="91" s="1" customFormat="1" spans="1:14">
      <c r="A91" s="7">
        <v>558</v>
      </c>
      <c r="B91" s="1">
        <v>558</v>
      </c>
      <c r="C91" s="1">
        <v>0.821733474731445</v>
      </c>
      <c r="D91" s="1">
        <v>0.137555122375488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406</v>
      </c>
      <c r="B92" s="1">
        <v>406</v>
      </c>
      <c r="C92" s="1">
        <v>0.822151780128479</v>
      </c>
      <c r="D92" s="1">
        <v>0.264414072036743</v>
      </c>
      <c r="E92" s="1">
        <v>6</v>
      </c>
      <c r="F92" s="1">
        <v>4</v>
      </c>
      <c r="G92" s="1">
        <v>4</v>
      </c>
      <c r="H92" s="1">
        <v>6</v>
      </c>
      <c r="I92" s="1">
        <v>0.6</v>
      </c>
      <c r="J92" s="1">
        <v>0.6</v>
      </c>
      <c r="K92" s="1">
        <v>0.6</v>
      </c>
      <c r="L92" s="1">
        <v>0.4</v>
      </c>
      <c r="M92" s="1">
        <v>0.2</v>
      </c>
      <c r="N92" s="1">
        <v>0.6</v>
      </c>
    </row>
    <row r="93" s="1" customFormat="1" spans="1:14">
      <c r="A93" s="7">
        <v>497</v>
      </c>
      <c r="B93" s="1">
        <v>497</v>
      </c>
      <c r="C93" s="1">
        <v>0.822490453720093</v>
      </c>
      <c r="D93" s="1">
        <v>0.249233245849609</v>
      </c>
      <c r="E93" s="1">
        <v>7</v>
      </c>
      <c r="F93" s="1">
        <v>4</v>
      </c>
      <c r="G93" s="1">
        <v>3</v>
      </c>
      <c r="H93" s="1">
        <v>6</v>
      </c>
      <c r="I93" s="1">
        <v>0.7</v>
      </c>
      <c r="J93" s="1">
        <v>0.636363636363636</v>
      </c>
      <c r="K93" s="1">
        <v>0.666666666666667</v>
      </c>
      <c r="L93" s="1">
        <v>0.4</v>
      </c>
      <c r="M93" s="1">
        <v>0.3</v>
      </c>
      <c r="N93" s="1">
        <v>0.65</v>
      </c>
    </row>
    <row r="94" s="3" customFormat="1" spans="1:14">
      <c r="A94" s="9">
        <v>694</v>
      </c>
      <c r="B94" s="3">
        <v>694</v>
      </c>
      <c r="C94" s="3">
        <v>0.832526206970215</v>
      </c>
      <c r="D94" s="3">
        <v>0.154374718666077</v>
      </c>
      <c r="E94" s="3">
        <v>9</v>
      </c>
      <c r="F94" s="3">
        <v>5</v>
      </c>
      <c r="G94" s="3">
        <v>1</v>
      </c>
      <c r="H94" s="3">
        <v>5</v>
      </c>
      <c r="I94" s="3">
        <v>0.9</v>
      </c>
      <c r="J94" s="3">
        <v>0.642857142857143</v>
      </c>
      <c r="K94" s="3">
        <v>0.75</v>
      </c>
      <c r="L94" s="3">
        <v>0.5</v>
      </c>
      <c r="M94" s="3">
        <v>0.4</v>
      </c>
      <c r="N94" s="3">
        <v>0.7</v>
      </c>
    </row>
    <row r="95" s="1" customFormat="1" spans="1:14">
      <c r="A95" s="7">
        <v>715</v>
      </c>
      <c r="B95" s="1">
        <v>715</v>
      </c>
      <c r="C95" s="1">
        <v>0.844211578369141</v>
      </c>
      <c r="D95" s="1">
        <v>0.191892504692078</v>
      </c>
      <c r="E95" s="1">
        <v>9</v>
      </c>
      <c r="F95" s="1">
        <v>5</v>
      </c>
      <c r="G95" s="1">
        <v>1</v>
      </c>
      <c r="H95" s="1">
        <v>5</v>
      </c>
      <c r="I95" s="1">
        <v>0.9</v>
      </c>
      <c r="J95" s="1">
        <v>0.642857142857143</v>
      </c>
      <c r="K95" s="1">
        <v>0.75</v>
      </c>
      <c r="L95" s="1">
        <v>0.5</v>
      </c>
      <c r="M95" s="1">
        <v>0.4</v>
      </c>
      <c r="N95" s="1">
        <v>0.7</v>
      </c>
    </row>
    <row r="96" s="3" customFormat="1" spans="1:14">
      <c r="A96" s="9">
        <v>219</v>
      </c>
      <c r="B96" s="3">
        <v>219</v>
      </c>
      <c r="C96" s="3">
        <v>0.856444478034973</v>
      </c>
      <c r="D96" s="3">
        <v>0.000388860702514648</v>
      </c>
      <c r="E96" s="3">
        <v>8</v>
      </c>
      <c r="F96" s="3">
        <v>6</v>
      </c>
      <c r="G96" s="3">
        <v>2</v>
      </c>
      <c r="H96" s="3">
        <v>4</v>
      </c>
      <c r="I96" s="3">
        <v>0.8</v>
      </c>
      <c r="J96" s="3">
        <v>0.571428571428572</v>
      </c>
      <c r="K96" s="3">
        <v>0.666666666666667</v>
      </c>
      <c r="L96" s="3">
        <v>0.6</v>
      </c>
      <c r="M96" s="3">
        <v>0.2</v>
      </c>
      <c r="N96" s="3">
        <v>0.6</v>
      </c>
    </row>
    <row r="97" s="1" customFormat="1" spans="1:14">
      <c r="A97" s="7">
        <v>408</v>
      </c>
      <c r="B97" s="1">
        <v>408</v>
      </c>
      <c r="C97" s="1">
        <v>0.869597673416138</v>
      </c>
      <c r="D97" s="1">
        <v>0.191558599472046</v>
      </c>
      <c r="E97" s="1">
        <v>7</v>
      </c>
      <c r="F97" s="1">
        <v>7</v>
      </c>
      <c r="G97" s="1">
        <v>3</v>
      </c>
      <c r="H97" s="1">
        <v>3</v>
      </c>
      <c r="I97" s="1">
        <v>0.7</v>
      </c>
      <c r="J97" s="1">
        <v>0.5</v>
      </c>
      <c r="K97" s="1">
        <v>0.583333333333333</v>
      </c>
      <c r="L97" s="1">
        <v>0.7</v>
      </c>
      <c r="M97" s="1">
        <v>0</v>
      </c>
      <c r="N97" s="1">
        <v>0.5</v>
      </c>
    </row>
    <row r="98" s="1" customFormat="1" spans="3:13">
      <c r="C98" s="1">
        <f>AVERAGE(C2:C97)</f>
        <v>0.728008306274811</v>
      </c>
      <c r="D98" s="1">
        <f>AVERAGE(D2:D97)</f>
        <v>0.155855062107245</v>
      </c>
      <c r="L98" s="1">
        <f>AVERAGE(L2:L97)</f>
        <v>0.510416666666667</v>
      </c>
      <c r="M98" s="1">
        <f>AVERAGE(M2:M97)</f>
        <v>0.323958333333333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E101" s="1">
        <v>0.729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4">
      <c r="C106" s="1" t="s">
        <v>19</v>
      </c>
      <c r="D106" s="1">
        <f>COUNTIF(C2:C97,"&lt;0.5")-COUNTIF(C2:C97,"&lt;0.48")</f>
        <v>0</v>
      </c>
    </row>
    <row r="107" s="1" customFormat="1" spans="3:4">
      <c r="C107" s="1" t="s">
        <v>20</v>
      </c>
      <c r="D107" s="1">
        <f>COUNTIF(C2:C97,"&lt;0.52")-COUNTIF(C2:C97,"&lt;0.5")</f>
        <v>0</v>
      </c>
    </row>
    <row r="108" s="4" customFormat="1" spans="3:4">
      <c r="C108" s="4" t="s">
        <v>21</v>
      </c>
      <c r="D108" s="4">
        <f>COUNTIF(C2:C97,"&lt;0.54")-COUNTIF(C2:C97,"&lt;0.52")</f>
        <v>0</v>
      </c>
    </row>
    <row r="109" s="4" customFormat="1" spans="3:4">
      <c r="C109" s="4" t="s">
        <v>22</v>
      </c>
      <c r="D109" s="4">
        <f>COUNTIF(C2:C97,"&lt;0.56")-COUNTIF(C2:C97,"&lt;0.54")</f>
        <v>0</v>
      </c>
    </row>
    <row r="110" s="1" customFormat="1" spans="3:4">
      <c r="C110" s="1" t="s">
        <v>23</v>
      </c>
      <c r="D110" s="1">
        <f>COUNTIF(C2:C97,"&lt;0.58")-COUNTIF(C2:C97,"&lt;0.56")</f>
        <v>0</v>
      </c>
    </row>
    <row r="111" s="21" customFormat="1" spans="3:5">
      <c r="C111" s="21" t="s">
        <v>24</v>
      </c>
      <c r="D111" s="21">
        <f>COUNTIF(C2:C97,"&lt;0.6")-COUNTIF(C2:C97,"&lt;0.58")</f>
        <v>1</v>
      </c>
      <c r="E111" s="21">
        <v>2</v>
      </c>
    </row>
    <row r="112" s="1" customFormat="1" spans="3:5">
      <c r="C112" s="1" t="s">
        <v>25</v>
      </c>
      <c r="D112" s="1">
        <f>COUNTIF(C2:C97,"&lt;0.62")-COUNTIF(C2:C97,"&lt;0.6")</f>
        <v>2</v>
      </c>
      <c r="E112" s="1">
        <v>3</v>
      </c>
    </row>
    <row r="113" s="4" customFormat="1" spans="3:5">
      <c r="C113" s="4" t="s">
        <v>26</v>
      </c>
      <c r="D113" s="4">
        <f>COUNTIF(C2:C97,"&lt;0.64")-COUNTIF(C2:C97,"&lt;0.62")</f>
        <v>4</v>
      </c>
      <c r="E113" s="4">
        <v>4</v>
      </c>
    </row>
    <row r="114" s="4" customFormat="1" spans="3:5">
      <c r="C114" s="4" t="s">
        <v>27</v>
      </c>
      <c r="D114" s="4">
        <f>COUNTIF(C2:C97,"&lt;0.66")-COUNTIF(C2:C97,"&lt;0.64")</f>
        <v>6</v>
      </c>
      <c r="E114" s="4">
        <v>6</v>
      </c>
    </row>
    <row r="115" s="1" customFormat="1" spans="3:5">
      <c r="C115" s="1" t="s">
        <v>28</v>
      </c>
      <c r="D115" s="1">
        <f>COUNTIF(C2:C97,"&lt;0.68")-COUNTIF(C2:C97,"&lt;0.66")</f>
        <v>7</v>
      </c>
      <c r="E115" s="1">
        <v>7</v>
      </c>
    </row>
    <row r="116" s="1" customFormat="1" spans="3:5">
      <c r="C116" s="1" t="s">
        <v>29</v>
      </c>
      <c r="D116" s="1">
        <f>COUNTIF(C2:C97,"&lt;0.7")-COUNTIF(C2:C97,"&lt;0.68")</f>
        <v>9</v>
      </c>
      <c r="E116" s="1">
        <v>9</v>
      </c>
    </row>
    <row r="117" s="4" customFormat="1" spans="3:5">
      <c r="C117" s="4" t="s">
        <v>30</v>
      </c>
      <c r="D117" s="4">
        <f>COUNTIF(C2:C97,"&lt;0.72")-COUNTIF(C2:C97,"&lt;0.7")</f>
        <v>12</v>
      </c>
      <c r="E117" s="4">
        <v>12</v>
      </c>
    </row>
    <row r="118" s="5" customFormat="1" spans="3:5">
      <c r="C118" s="5" t="s">
        <v>31</v>
      </c>
      <c r="D118" s="5">
        <f>COUNTIF(C2:C97,"&lt;0.74")-COUNTIF(C2:C97,"&lt;0.72")</f>
        <v>14</v>
      </c>
      <c r="E118" s="5">
        <v>14</v>
      </c>
    </row>
    <row r="119" s="1" customFormat="1" spans="3:5">
      <c r="C119" s="1" t="s">
        <v>32</v>
      </c>
      <c r="D119" s="1">
        <f>COUNTIF(C2:C97,"&lt;0.76")-COUNTIF(C2:C97,"&lt;0.74")</f>
        <v>12</v>
      </c>
      <c r="E119" s="1">
        <v>12</v>
      </c>
    </row>
    <row r="120" s="1" customFormat="1" spans="3:5">
      <c r="C120" s="1" t="s">
        <v>33</v>
      </c>
      <c r="D120" s="1">
        <f>COUNTIF(C2:C97,"&lt;0.78")-COUNTIF(C2:C97,"&lt;0.76")</f>
        <v>9</v>
      </c>
      <c r="E120" s="1">
        <v>9</v>
      </c>
    </row>
    <row r="121" s="4" customFormat="1" spans="3:5">
      <c r="C121" s="4" t="s">
        <v>34</v>
      </c>
      <c r="D121" s="4">
        <f>COUNTIF(C2:C97,"&lt;0.8")-COUNTIF(C2:C97,"&lt;0.78")</f>
        <v>7</v>
      </c>
      <c r="E121" s="4">
        <v>7</v>
      </c>
    </row>
    <row r="122" s="4" customFormat="1" spans="3:5">
      <c r="C122" s="4" t="s">
        <v>35</v>
      </c>
      <c r="D122" s="4">
        <f>COUNTIF(C2:C97,"&lt;0.82")-COUNTIF(C2:C97,"&lt;0.8")</f>
        <v>6</v>
      </c>
      <c r="E122" s="4">
        <v>6</v>
      </c>
    </row>
    <row r="123" s="1" customFormat="1" spans="3:5">
      <c r="C123" s="1" t="s">
        <v>36</v>
      </c>
      <c r="D123" s="1">
        <f>COUNTIF(C2:C97,"&lt;0.84")-COUNTIF(C2:C97,"&lt;0.82")</f>
        <v>4</v>
      </c>
      <c r="E123" s="1">
        <v>4</v>
      </c>
    </row>
    <row r="124" s="1" customFormat="1" spans="3:7">
      <c r="C124" s="1" t="s">
        <v>37</v>
      </c>
      <c r="D124" s="1">
        <f>COUNTIF(C2:C97,"&lt;0.86")-COUNTIF(C2:C97,"&lt;0.84")</f>
        <v>2</v>
      </c>
      <c r="E124" s="1">
        <v>3</v>
      </c>
      <c r="F124" s="4">
        <v>0.545</v>
      </c>
      <c r="G124" s="4">
        <v>0.087</v>
      </c>
    </row>
    <row r="125" s="21" customFormat="1" spans="3:7">
      <c r="C125" s="21" t="s">
        <v>38</v>
      </c>
      <c r="D125" s="21">
        <f>COUNTIF(C2:C97,"&lt;0.88")-COUNTIF(C2:C97,"&lt;0.86")</f>
        <v>1</v>
      </c>
      <c r="E125" s="21">
        <v>2</v>
      </c>
      <c r="F125" s="4">
        <v>0.623</v>
      </c>
      <c r="G125" s="4">
        <v>0.11</v>
      </c>
    </row>
    <row r="126" s="1" customFormat="1" spans="3:7">
      <c r="C126" s="1" t="s">
        <v>48</v>
      </c>
      <c r="D126" s="1">
        <f>COUNTIF(C2:C97,"&lt;0.9")-COUNTIF(C2:C97,"&lt;0.88")</f>
        <v>0</v>
      </c>
      <c r="F126" s="4">
        <v>0.729</v>
      </c>
      <c r="G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91" workbookViewId="0">
      <selection activeCell="A23" sqref="$A23:$XFD23"/>
    </sheetView>
  </sheetViews>
  <sheetFormatPr defaultColWidth="9" defaultRowHeight="13.5"/>
  <cols>
    <col min="3" max="4" width="16.88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564</v>
      </c>
      <c r="B2" s="3">
        <v>564</v>
      </c>
      <c r="C2" s="3">
        <v>0.591322898864746</v>
      </c>
      <c r="D2" s="3">
        <v>0.230110764503479</v>
      </c>
      <c r="E2" s="3">
        <v>7</v>
      </c>
      <c r="F2" s="3">
        <v>6</v>
      </c>
      <c r="G2" s="3">
        <v>3</v>
      </c>
      <c r="H2" s="3">
        <v>4</v>
      </c>
      <c r="I2" s="3">
        <v>0.7</v>
      </c>
      <c r="J2" s="3">
        <v>0.538461538461539</v>
      </c>
      <c r="K2" s="3">
        <v>0.608695652173913</v>
      </c>
      <c r="L2" s="3">
        <v>0.6</v>
      </c>
      <c r="M2" s="3">
        <v>0.1</v>
      </c>
      <c r="N2" s="3">
        <v>0.55</v>
      </c>
    </row>
    <row r="3" s="4" customFormat="1" spans="1:14">
      <c r="A3" s="17">
        <v>624</v>
      </c>
      <c r="B3" s="4">
        <v>624</v>
      </c>
      <c r="C3" s="4">
        <v>0.61599063873291</v>
      </c>
      <c r="D3" s="4">
        <v>0.213096857070923</v>
      </c>
      <c r="E3" s="4">
        <v>8</v>
      </c>
      <c r="F3" s="4">
        <v>6</v>
      </c>
      <c r="G3" s="4">
        <v>2</v>
      </c>
      <c r="H3" s="4">
        <v>4</v>
      </c>
      <c r="I3" s="4">
        <v>0.8</v>
      </c>
      <c r="J3" s="4">
        <v>0.571428571428572</v>
      </c>
      <c r="K3" s="4">
        <v>0.666666666666667</v>
      </c>
      <c r="L3" s="4">
        <v>0.6</v>
      </c>
      <c r="M3" s="4">
        <v>0.2</v>
      </c>
      <c r="N3" s="4">
        <v>0.6</v>
      </c>
    </row>
    <row r="4" s="3" customFormat="1" spans="1:14">
      <c r="A4" s="9">
        <v>727</v>
      </c>
      <c r="B4" s="3">
        <v>727</v>
      </c>
      <c r="C4" s="3">
        <v>0.618215918540955</v>
      </c>
      <c r="D4" s="3">
        <v>0.194237232208252</v>
      </c>
      <c r="E4" s="3">
        <v>10</v>
      </c>
      <c r="F4" s="3">
        <v>2</v>
      </c>
      <c r="G4" s="3">
        <v>0</v>
      </c>
      <c r="H4" s="3">
        <v>8</v>
      </c>
      <c r="I4" s="3">
        <v>1</v>
      </c>
      <c r="J4" s="3">
        <v>0.833333333333333</v>
      </c>
      <c r="K4" s="3">
        <v>0.909090909090909</v>
      </c>
      <c r="L4" s="3">
        <v>0.2</v>
      </c>
      <c r="M4" s="3">
        <v>0.8</v>
      </c>
      <c r="N4" s="3">
        <v>0.9</v>
      </c>
    </row>
    <row r="5" s="4" customFormat="1" spans="1:14">
      <c r="A5" s="17">
        <v>313</v>
      </c>
      <c r="B5" s="4">
        <v>313</v>
      </c>
      <c r="C5" s="4">
        <v>0.621042728424072</v>
      </c>
      <c r="D5" s="4">
        <v>0.25707471370697</v>
      </c>
      <c r="E5" s="4">
        <v>8</v>
      </c>
      <c r="F5" s="4">
        <v>5</v>
      </c>
      <c r="G5" s="4">
        <v>2</v>
      </c>
      <c r="H5" s="4">
        <v>5</v>
      </c>
      <c r="I5" s="4">
        <v>0.8</v>
      </c>
      <c r="J5" s="4">
        <v>0.615384615384615</v>
      </c>
      <c r="K5" s="4">
        <v>0.695652173913043</v>
      </c>
      <c r="L5" s="4">
        <v>0.5</v>
      </c>
      <c r="M5" s="4">
        <v>0.3</v>
      </c>
      <c r="N5" s="4">
        <v>0.65</v>
      </c>
    </row>
    <row r="6" s="4" customFormat="1" spans="1:14">
      <c r="A6" s="17">
        <v>124</v>
      </c>
      <c r="B6" s="4">
        <v>124</v>
      </c>
      <c r="C6" s="4">
        <v>0.629390001296997</v>
      </c>
      <c r="D6" s="4">
        <v>0.210688233375549</v>
      </c>
      <c r="E6" s="4">
        <v>10</v>
      </c>
      <c r="F6" s="4">
        <v>9</v>
      </c>
      <c r="G6" s="4">
        <v>0</v>
      </c>
      <c r="H6" s="4">
        <v>1</v>
      </c>
      <c r="I6" s="4">
        <v>1</v>
      </c>
      <c r="J6" s="4">
        <v>0.526315789473684</v>
      </c>
      <c r="K6" s="4">
        <v>0.689655172413793</v>
      </c>
      <c r="L6" s="4">
        <v>0.9</v>
      </c>
      <c r="M6" s="4">
        <v>0.1</v>
      </c>
      <c r="N6" s="4">
        <v>0.55</v>
      </c>
    </row>
    <row r="7" s="3" customFormat="1" spans="1:14">
      <c r="A7" s="9">
        <v>249</v>
      </c>
      <c r="B7" s="3">
        <v>249</v>
      </c>
      <c r="C7" s="3">
        <v>0.631833672523499</v>
      </c>
      <c r="D7" s="3">
        <v>0.211252689361572</v>
      </c>
      <c r="E7" s="3">
        <v>8</v>
      </c>
      <c r="F7" s="3">
        <v>4</v>
      </c>
      <c r="G7" s="3">
        <v>2</v>
      </c>
      <c r="H7" s="3">
        <v>6</v>
      </c>
      <c r="I7" s="3">
        <v>0.8</v>
      </c>
      <c r="J7" s="3">
        <v>0.666666666666667</v>
      </c>
      <c r="K7" s="3">
        <v>0.727272727272727</v>
      </c>
      <c r="L7" s="3">
        <v>0.4</v>
      </c>
      <c r="M7" s="3">
        <v>0.4</v>
      </c>
      <c r="N7" s="3">
        <v>0.7</v>
      </c>
    </row>
    <row r="8" s="4" customFormat="1" spans="1:14">
      <c r="A8" s="17">
        <v>716</v>
      </c>
      <c r="B8" s="4">
        <v>716</v>
      </c>
      <c r="C8" s="4">
        <v>0.645399928092957</v>
      </c>
      <c r="D8" s="4">
        <v>0.204073429107666</v>
      </c>
      <c r="E8" s="4">
        <v>9</v>
      </c>
      <c r="F8" s="4">
        <v>3</v>
      </c>
      <c r="G8" s="4">
        <v>1</v>
      </c>
      <c r="H8" s="4">
        <v>7</v>
      </c>
      <c r="I8" s="4">
        <v>0.9</v>
      </c>
      <c r="J8" s="4">
        <v>0.75</v>
      </c>
      <c r="K8" s="4">
        <v>0.818181818181818</v>
      </c>
      <c r="L8" s="4">
        <v>0.3</v>
      </c>
      <c r="M8" s="4">
        <v>0.6</v>
      </c>
      <c r="N8" s="4">
        <v>0.8</v>
      </c>
    </row>
    <row r="9" s="4" customFormat="1" spans="1:14">
      <c r="A9" s="17">
        <v>123</v>
      </c>
      <c r="B9" s="4">
        <v>123</v>
      </c>
      <c r="C9" s="4">
        <v>0.64593517780304</v>
      </c>
      <c r="D9" s="4">
        <v>0.242363452911377</v>
      </c>
      <c r="E9" s="4">
        <v>9</v>
      </c>
      <c r="F9" s="4">
        <v>7</v>
      </c>
      <c r="G9" s="4">
        <v>1</v>
      </c>
      <c r="H9" s="4">
        <v>3</v>
      </c>
      <c r="I9" s="4">
        <v>0.9</v>
      </c>
      <c r="J9" s="4">
        <v>0.5625</v>
      </c>
      <c r="K9" s="4">
        <v>0.692307692307692</v>
      </c>
      <c r="L9" s="4">
        <v>0.7</v>
      </c>
      <c r="M9" s="4">
        <v>0.2</v>
      </c>
      <c r="N9" s="4">
        <v>0.6</v>
      </c>
    </row>
    <row r="10" s="1" customFormat="1" spans="1:14">
      <c r="A10" s="7">
        <v>250</v>
      </c>
      <c r="B10" s="1">
        <v>250</v>
      </c>
      <c r="C10" s="1">
        <v>0.647572636604309</v>
      </c>
      <c r="D10" s="1">
        <v>0.24461555480957</v>
      </c>
      <c r="E10" s="1">
        <v>8</v>
      </c>
      <c r="F10" s="1">
        <v>5</v>
      </c>
      <c r="G10" s="1">
        <v>2</v>
      </c>
      <c r="H10" s="1">
        <v>5</v>
      </c>
      <c r="I10" s="1">
        <v>0.8</v>
      </c>
      <c r="J10" s="1">
        <v>0.615384615384615</v>
      </c>
      <c r="K10" s="1">
        <v>0.695652173913043</v>
      </c>
      <c r="L10" s="1">
        <v>0.5</v>
      </c>
      <c r="M10" s="1">
        <v>0.3</v>
      </c>
      <c r="N10" s="1">
        <v>0.65</v>
      </c>
    </row>
    <row r="11" s="1" customFormat="1" spans="1:14">
      <c r="A11" s="7">
        <v>909</v>
      </c>
      <c r="B11" s="1">
        <v>909</v>
      </c>
      <c r="C11" s="1">
        <v>0.651805877685547</v>
      </c>
      <c r="D11" s="1">
        <v>0.206578016281128</v>
      </c>
      <c r="E11" s="1">
        <v>9</v>
      </c>
      <c r="F11" s="1">
        <v>3</v>
      </c>
      <c r="G11" s="1">
        <v>1</v>
      </c>
      <c r="H11" s="1">
        <v>7</v>
      </c>
      <c r="I11" s="1">
        <v>0.9</v>
      </c>
      <c r="J11" s="1">
        <v>0.75</v>
      </c>
      <c r="K11" s="1">
        <v>0.818181818181818</v>
      </c>
      <c r="L11" s="1">
        <v>0.3</v>
      </c>
      <c r="M11" s="1">
        <v>0.6</v>
      </c>
      <c r="N11" s="1">
        <v>0.8</v>
      </c>
    </row>
    <row r="12" s="3" customFormat="1" spans="1:14">
      <c r="A12" s="9">
        <v>43</v>
      </c>
      <c r="B12" s="3">
        <v>43</v>
      </c>
      <c r="C12" s="3">
        <v>0.656714081764221</v>
      </c>
      <c r="D12" s="3">
        <v>0.224246263504028</v>
      </c>
      <c r="E12" s="3">
        <v>9</v>
      </c>
      <c r="F12" s="3">
        <v>5</v>
      </c>
      <c r="G12" s="3">
        <v>1</v>
      </c>
      <c r="H12" s="3">
        <v>5</v>
      </c>
      <c r="I12" s="3">
        <v>0.9</v>
      </c>
      <c r="J12" s="3">
        <v>0.642857142857143</v>
      </c>
      <c r="K12" s="3">
        <v>0.75</v>
      </c>
      <c r="L12" s="3">
        <v>0.5</v>
      </c>
      <c r="M12" s="3">
        <v>0.4</v>
      </c>
      <c r="N12" s="3">
        <v>0.7</v>
      </c>
    </row>
    <row r="13" s="4" customFormat="1" spans="1:14">
      <c r="A13" s="17">
        <v>554</v>
      </c>
      <c r="B13" s="4">
        <v>554</v>
      </c>
      <c r="C13" s="4">
        <v>0.660832762718201</v>
      </c>
      <c r="D13" s="4">
        <v>0.225080013275147</v>
      </c>
      <c r="E13" s="4">
        <v>6</v>
      </c>
      <c r="F13" s="4">
        <v>7</v>
      </c>
      <c r="G13" s="4">
        <v>4</v>
      </c>
      <c r="H13" s="4">
        <v>3</v>
      </c>
      <c r="I13" s="4">
        <v>0.6</v>
      </c>
      <c r="J13" s="4">
        <v>0.461538461538462</v>
      </c>
      <c r="K13" s="4">
        <v>0.521739130434783</v>
      </c>
      <c r="L13" s="4">
        <v>0.7</v>
      </c>
      <c r="M13" s="4">
        <v>-0.1</v>
      </c>
      <c r="N13" s="4">
        <v>0.45</v>
      </c>
    </row>
    <row r="14" s="4" customFormat="1" spans="1:14">
      <c r="A14" s="17">
        <v>827</v>
      </c>
      <c r="B14" s="4">
        <v>827</v>
      </c>
      <c r="C14" s="4">
        <v>0.664244651794434</v>
      </c>
      <c r="D14" s="4">
        <v>0.195667386054993</v>
      </c>
      <c r="E14" s="4">
        <v>7</v>
      </c>
      <c r="F14" s="4">
        <v>4</v>
      </c>
      <c r="G14" s="4">
        <v>3</v>
      </c>
      <c r="H14" s="4">
        <v>6</v>
      </c>
      <c r="I14" s="4">
        <v>0.7</v>
      </c>
      <c r="J14" s="4">
        <v>0.636363636363636</v>
      </c>
      <c r="K14" s="4">
        <v>0.666666666666667</v>
      </c>
      <c r="L14" s="4">
        <v>0.4</v>
      </c>
      <c r="M14" s="4">
        <v>0.3</v>
      </c>
      <c r="N14" s="4">
        <v>0.65</v>
      </c>
    </row>
    <row r="15" s="4" customFormat="1" spans="1:14">
      <c r="A15" s="17">
        <v>451</v>
      </c>
      <c r="B15" s="4">
        <v>451</v>
      </c>
      <c r="C15" s="4">
        <v>0.665182590484619</v>
      </c>
      <c r="D15" s="4">
        <v>0.250267744064331</v>
      </c>
      <c r="E15" s="4">
        <v>9</v>
      </c>
      <c r="F15" s="4">
        <v>6</v>
      </c>
      <c r="G15" s="4">
        <v>1</v>
      </c>
      <c r="H15" s="4">
        <v>4</v>
      </c>
      <c r="I15" s="4">
        <v>0.9</v>
      </c>
      <c r="J15" s="4">
        <v>0.6</v>
      </c>
      <c r="K15" s="4">
        <v>0.72</v>
      </c>
      <c r="L15" s="4">
        <v>0.6</v>
      </c>
      <c r="M15" s="4">
        <v>0.3</v>
      </c>
      <c r="N15" s="4">
        <v>0.65</v>
      </c>
    </row>
    <row r="16" s="4" customFormat="1" spans="1:14">
      <c r="A16" s="17">
        <v>693</v>
      </c>
      <c r="B16" s="4">
        <v>693</v>
      </c>
      <c r="C16" s="4">
        <v>0.667569756507874</v>
      </c>
      <c r="D16" s="4">
        <v>0.195605278015137</v>
      </c>
      <c r="E16" s="4">
        <v>9</v>
      </c>
      <c r="F16" s="4">
        <v>7</v>
      </c>
      <c r="G16" s="4">
        <v>1</v>
      </c>
      <c r="H16" s="4">
        <v>3</v>
      </c>
      <c r="I16" s="4">
        <v>0.9</v>
      </c>
      <c r="J16" s="4">
        <v>0.5625</v>
      </c>
      <c r="K16" s="4">
        <v>0.692307692307692</v>
      </c>
      <c r="L16" s="4">
        <v>0.7</v>
      </c>
      <c r="M16" s="4">
        <v>0.2</v>
      </c>
      <c r="N16" s="4">
        <v>0.6</v>
      </c>
    </row>
    <row r="17" s="4" customFormat="1" spans="1:14">
      <c r="A17" s="17">
        <v>805</v>
      </c>
      <c r="B17" s="4">
        <v>805</v>
      </c>
      <c r="C17" s="4">
        <v>0.677419662475586</v>
      </c>
      <c r="D17" s="4">
        <v>0.188615918159485</v>
      </c>
      <c r="E17" s="4">
        <v>9</v>
      </c>
      <c r="F17" s="4">
        <v>5</v>
      </c>
      <c r="G17" s="4">
        <v>1</v>
      </c>
      <c r="H17" s="4">
        <v>5</v>
      </c>
      <c r="I17" s="4">
        <v>0.9</v>
      </c>
      <c r="J17" s="4">
        <v>0.642857142857143</v>
      </c>
      <c r="K17" s="4">
        <v>0.75</v>
      </c>
      <c r="L17" s="4">
        <v>0.5</v>
      </c>
      <c r="M17" s="4">
        <v>0.4</v>
      </c>
      <c r="N17" s="4">
        <v>0.7</v>
      </c>
    </row>
    <row r="18" s="4" customFormat="1" spans="1:14">
      <c r="A18" s="17">
        <v>798</v>
      </c>
      <c r="B18" s="4">
        <v>798</v>
      </c>
      <c r="C18" s="4">
        <v>0.678243517875671</v>
      </c>
      <c r="D18" s="4">
        <v>0.237145304679871</v>
      </c>
      <c r="E18" s="4">
        <v>7</v>
      </c>
      <c r="F18" s="4">
        <v>5</v>
      </c>
      <c r="G18" s="4">
        <v>3</v>
      </c>
      <c r="H18" s="4">
        <v>5</v>
      </c>
      <c r="I18" s="4">
        <v>0.7</v>
      </c>
      <c r="J18" s="4">
        <v>0.583333333333333</v>
      </c>
      <c r="K18" s="4">
        <v>0.636363636363636</v>
      </c>
      <c r="L18" s="4">
        <v>0.5</v>
      </c>
      <c r="M18" s="4">
        <v>0.2</v>
      </c>
      <c r="N18" s="4">
        <v>0.6</v>
      </c>
    </row>
    <row r="19" s="3" customFormat="1" spans="1:14">
      <c r="A19" s="9">
        <v>835</v>
      </c>
      <c r="B19" s="3">
        <v>835</v>
      </c>
      <c r="C19" s="3">
        <v>0.678577899932861</v>
      </c>
      <c r="D19" s="3">
        <v>0.179389476776123</v>
      </c>
      <c r="E19" s="3">
        <v>7</v>
      </c>
      <c r="F19" s="3">
        <v>7</v>
      </c>
      <c r="G19" s="3">
        <v>3</v>
      </c>
      <c r="H19" s="3">
        <v>3</v>
      </c>
      <c r="I19" s="3">
        <v>0.7</v>
      </c>
      <c r="J19" s="3">
        <v>0.5</v>
      </c>
      <c r="K19" s="3">
        <v>0.583333333333333</v>
      </c>
      <c r="L19" s="3">
        <v>0.7</v>
      </c>
      <c r="M19" s="3">
        <v>0</v>
      </c>
      <c r="N19" s="3">
        <v>0.5</v>
      </c>
    </row>
    <row r="20" s="4" customFormat="1" spans="1:14">
      <c r="A20" s="17">
        <v>931</v>
      </c>
      <c r="B20" s="4">
        <v>931</v>
      </c>
      <c r="C20" s="4">
        <v>0.681087970733643</v>
      </c>
      <c r="D20" s="4">
        <v>0.24998950958252</v>
      </c>
      <c r="E20" s="4">
        <v>8</v>
      </c>
      <c r="F20" s="4">
        <v>5</v>
      </c>
      <c r="G20" s="4">
        <v>2</v>
      </c>
      <c r="H20" s="4">
        <v>5</v>
      </c>
      <c r="I20" s="4">
        <v>0.8</v>
      </c>
      <c r="J20" s="4">
        <v>0.615384615384615</v>
      </c>
      <c r="K20" s="4">
        <v>0.695652173913043</v>
      </c>
      <c r="L20" s="4">
        <v>0.5</v>
      </c>
      <c r="M20" s="4">
        <v>0.3</v>
      </c>
      <c r="N20" s="4">
        <v>0.65</v>
      </c>
    </row>
    <row r="21" s="4" customFormat="1" spans="1:14">
      <c r="A21" s="17">
        <v>528</v>
      </c>
      <c r="B21" s="4">
        <v>528</v>
      </c>
      <c r="C21" s="4">
        <v>0.681533455848694</v>
      </c>
      <c r="D21" s="4">
        <v>0.200799584388733</v>
      </c>
      <c r="E21" s="4">
        <v>7</v>
      </c>
      <c r="F21" s="4">
        <v>6</v>
      </c>
      <c r="G21" s="4">
        <v>3</v>
      </c>
      <c r="H21" s="4">
        <v>4</v>
      </c>
      <c r="I21" s="4">
        <v>0.7</v>
      </c>
      <c r="J21" s="4">
        <v>0.538461538461539</v>
      </c>
      <c r="K21" s="4">
        <v>0.608695652173913</v>
      </c>
      <c r="L21" s="4">
        <v>0.6</v>
      </c>
      <c r="M21" s="4">
        <v>0.1</v>
      </c>
      <c r="N21" s="4">
        <v>0.55</v>
      </c>
    </row>
    <row r="22" s="4" customFormat="1" spans="1:14">
      <c r="A22" s="17">
        <v>428</v>
      </c>
      <c r="B22" s="4">
        <v>428</v>
      </c>
      <c r="C22" s="4">
        <v>0.682002902030945</v>
      </c>
      <c r="D22" s="4">
        <v>0.22208571434021</v>
      </c>
      <c r="E22" s="4">
        <v>8</v>
      </c>
      <c r="F22" s="4">
        <v>5</v>
      </c>
      <c r="G22" s="4">
        <v>2</v>
      </c>
      <c r="H22" s="4">
        <v>5</v>
      </c>
      <c r="I22" s="4">
        <v>0.8</v>
      </c>
      <c r="J22" s="4">
        <v>0.615384615384615</v>
      </c>
      <c r="K22" s="4">
        <v>0.695652173913043</v>
      </c>
      <c r="L22" s="4">
        <v>0.5</v>
      </c>
      <c r="M22" s="4">
        <v>0.3</v>
      </c>
      <c r="N22" s="4">
        <v>0.65</v>
      </c>
    </row>
    <row r="23" s="4" customFormat="1" spans="1:14">
      <c r="A23" s="17">
        <v>316</v>
      </c>
      <c r="B23" s="4">
        <v>316</v>
      </c>
      <c r="C23" s="4">
        <v>0.687016129493713</v>
      </c>
      <c r="D23" s="4">
        <v>0.189412236213684</v>
      </c>
      <c r="E23" s="4">
        <v>7</v>
      </c>
      <c r="F23" s="4">
        <v>7</v>
      </c>
      <c r="G23" s="4">
        <v>3</v>
      </c>
      <c r="H23" s="4">
        <v>3</v>
      </c>
      <c r="I23" s="4">
        <v>0.7</v>
      </c>
      <c r="J23" s="4">
        <v>0.5</v>
      </c>
      <c r="K23" s="4">
        <v>0.583333333333333</v>
      </c>
      <c r="L23" s="4">
        <v>0.7</v>
      </c>
      <c r="M23" s="4">
        <v>0</v>
      </c>
      <c r="N23" s="4">
        <v>0.5</v>
      </c>
    </row>
    <row r="24" s="4" customFormat="1" spans="1:14">
      <c r="A24" s="17">
        <v>546</v>
      </c>
      <c r="B24" s="4">
        <v>546</v>
      </c>
      <c r="C24" s="4">
        <v>0.688168883323669</v>
      </c>
      <c r="D24" s="4">
        <v>0.217426300048828</v>
      </c>
      <c r="E24" s="4">
        <v>8</v>
      </c>
      <c r="F24" s="4">
        <v>6</v>
      </c>
      <c r="G24" s="4">
        <v>2</v>
      </c>
      <c r="H24" s="4">
        <v>4</v>
      </c>
      <c r="I24" s="4">
        <v>0.8</v>
      </c>
      <c r="J24" s="4">
        <v>0.571428571428572</v>
      </c>
      <c r="K24" s="4">
        <v>0.666666666666667</v>
      </c>
      <c r="L24" s="4">
        <v>0.6</v>
      </c>
      <c r="M24" s="4">
        <v>0.2</v>
      </c>
      <c r="N24" s="4">
        <v>0.6</v>
      </c>
    </row>
    <row r="25" s="4" customFormat="1" spans="1:14">
      <c r="A25" s="17">
        <v>170</v>
      </c>
      <c r="B25" s="4">
        <v>170</v>
      </c>
      <c r="C25" s="4">
        <v>0.6889967918396</v>
      </c>
      <c r="D25" s="4">
        <v>0.212616920471191</v>
      </c>
      <c r="E25" s="4">
        <v>7</v>
      </c>
      <c r="F25" s="4">
        <v>4</v>
      </c>
      <c r="G25" s="4">
        <v>3</v>
      </c>
      <c r="H25" s="4">
        <v>6</v>
      </c>
      <c r="I25" s="4">
        <v>0.7</v>
      </c>
      <c r="J25" s="4">
        <v>0.636363636363636</v>
      </c>
      <c r="K25" s="4">
        <v>0.666666666666667</v>
      </c>
      <c r="L25" s="4">
        <v>0.4</v>
      </c>
      <c r="M25" s="4">
        <v>0.3</v>
      </c>
      <c r="N25" s="4">
        <v>0.65</v>
      </c>
    </row>
    <row r="26" s="4" customFormat="1" spans="1:14">
      <c r="A26" s="17">
        <v>615</v>
      </c>
      <c r="B26" s="4">
        <v>615</v>
      </c>
      <c r="C26" s="4">
        <v>0.693337082862854</v>
      </c>
      <c r="D26" s="4">
        <v>0.189844489097595</v>
      </c>
      <c r="E26" s="4">
        <v>9</v>
      </c>
      <c r="F26" s="4">
        <v>5</v>
      </c>
      <c r="G26" s="4">
        <v>1</v>
      </c>
      <c r="H26" s="4">
        <v>5</v>
      </c>
      <c r="I26" s="4">
        <v>0.9</v>
      </c>
      <c r="J26" s="4">
        <v>0.642857142857143</v>
      </c>
      <c r="K26" s="4">
        <v>0.75</v>
      </c>
      <c r="L26" s="4">
        <v>0.5</v>
      </c>
      <c r="M26" s="4">
        <v>0.4</v>
      </c>
      <c r="N26" s="4">
        <v>0.7</v>
      </c>
    </row>
    <row r="27" s="4" customFormat="1" spans="1:14">
      <c r="A27" s="17">
        <v>340</v>
      </c>
      <c r="B27" s="4">
        <v>340</v>
      </c>
      <c r="C27" s="4">
        <v>0.69361400604248</v>
      </c>
      <c r="D27" s="4">
        <v>0.279063940048218</v>
      </c>
      <c r="E27" s="4">
        <v>9</v>
      </c>
      <c r="F27" s="4">
        <v>5</v>
      </c>
      <c r="G27" s="4">
        <v>1</v>
      </c>
      <c r="H27" s="4">
        <v>5</v>
      </c>
      <c r="I27" s="4">
        <v>0.9</v>
      </c>
      <c r="J27" s="4">
        <v>0.642857142857143</v>
      </c>
      <c r="K27" s="4">
        <v>0.75</v>
      </c>
      <c r="L27" s="4">
        <v>0.5</v>
      </c>
      <c r="M27" s="4">
        <v>0.4</v>
      </c>
      <c r="N27" s="4">
        <v>0.7</v>
      </c>
    </row>
    <row r="28" s="3" customFormat="1" spans="1:14">
      <c r="A28" s="9">
        <v>502</v>
      </c>
      <c r="B28" s="3">
        <v>502</v>
      </c>
      <c r="C28" s="3">
        <v>0.698814630508423</v>
      </c>
      <c r="D28" s="3">
        <v>0.215407133102417</v>
      </c>
      <c r="E28" s="3">
        <v>10</v>
      </c>
      <c r="F28" s="3">
        <v>5</v>
      </c>
      <c r="G28" s="3">
        <v>0</v>
      </c>
      <c r="H28" s="3">
        <v>5</v>
      </c>
      <c r="I28" s="3">
        <v>1</v>
      </c>
      <c r="J28" s="3">
        <v>0.666666666666667</v>
      </c>
      <c r="K28" s="3">
        <v>0.8</v>
      </c>
      <c r="L28" s="3">
        <v>0.5</v>
      </c>
      <c r="M28" s="3">
        <v>0.5</v>
      </c>
      <c r="N28" s="3">
        <v>0.75</v>
      </c>
    </row>
    <row r="29" s="1" customFormat="1" spans="1:14">
      <c r="A29" s="7">
        <v>94</v>
      </c>
      <c r="B29" s="1">
        <v>94</v>
      </c>
      <c r="C29" s="1">
        <v>0.701077580451965</v>
      </c>
      <c r="D29" s="1">
        <v>0.176891088485718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199</v>
      </c>
      <c r="B30" s="1">
        <v>199</v>
      </c>
      <c r="C30" s="1">
        <v>0.702245593070984</v>
      </c>
      <c r="D30" s="1">
        <v>0.165382504463196</v>
      </c>
      <c r="E30" s="1">
        <v>9</v>
      </c>
      <c r="F30" s="1">
        <v>7</v>
      </c>
      <c r="G30" s="1">
        <v>1</v>
      </c>
      <c r="H30" s="1">
        <v>3</v>
      </c>
      <c r="I30" s="1">
        <v>0.9</v>
      </c>
      <c r="J30" s="1">
        <v>0.5625</v>
      </c>
      <c r="K30" s="1">
        <v>0.692307692307692</v>
      </c>
      <c r="L30" s="1">
        <v>0.7</v>
      </c>
      <c r="M30" s="1">
        <v>0.2</v>
      </c>
      <c r="N30" s="1">
        <v>0.6</v>
      </c>
    </row>
    <row r="31" s="1" customFormat="1" spans="1:14">
      <c r="A31" s="7">
        <v>348</v>
      </c>
      <c r="B31" s="1">
        <v>348</v>
      </c>
      <c r="C31" s="1">
        <v>0.704671263694763</v>
      </c>
      <c r="D31" s="1">
        <v>0.234467625617981</v>
      </c>
      <c r="E31" s="1">
        <v>8</v>
      </c>
      <c r="F31" s="1">
        <v>5</v>
      </c>
      <c r="G31" s="1">
        <v>2</v>
      </c>
      <c r="H31" s="1">
        <v>5</v>
      </c>
      <c r="I31" s="1">
        <v>0.8</v>
      </c>
      <c r="J31" s="1">
        <v>0.615384615384615</v>
      </c>
      <c r="K31" s="1">
        <v>0.695652173913043</v>
      </c>
      <c r="L31" s="1">
        <v>0.5</v>
      </c>
      <c r="M31" s="1">
        <v>0.3</v>
      </c>
      <c r="N31" s="1">
        <v>0.65</v>
      </c>
    </row>
    <row r="32" s="1" customFormat="1" spans="1:14">
      <c r="A32" s="7">
        <v>710</v>
      </c>
      <c r="B32" s="1">
        <v>710</v>
      </c>
      <c r="C32" s="1">
        <v>0.706785440444946</v>
      </c>
      <c r="D32" s="1">
        <v>0.148695588111877</v>
      </c>
      <c r="E32" s="1">
        <v>8</v>
      </c>
      <c r="F32" s="1">
        <v>5</v>
      </c>
      <c r="G32" s="1">
        <v>2</v>
      </c>
      <c r="H32" s="1">
        <v>5</v>
      </c>
      <c r="I32" s="1">
        <v>0.8</v>
      </c>
      <c r="J32" s="1">
        <v>0.615384615384615</v>
      </c>
      <c r="K32" s="1">
        <v>0.695652173913043</v>
      </c>
      <c r="L32" s="1">
        <v>0.5</v>
      </c>
      <c r="M32" s="1">
        <v>0.3</v>
      </c>
      <c r="N32" s="1">
        <v>0.65</v>
      </c>
    </row>
    <row r="33" s="1" customFormat="1" spans="1:14">
      <c r="A33" s="7">
        <v>784</v>
      </c>
      <c r="B33" s="1">
        <v>784</v>
      </c>
      <c r="C33" s="1">
        <v>0.706818580627441</v>
      </c>
      <c r="D33" s="1">
        <v>0.199303984642029</v>
      </c>
      <c r="E33" s="1">
        <v>9</v>
      </c>
      <c r="F33" s="1">
        <v>6</v>
      </c>
      <c r="G33" s="1">
        <v>1</v>
      </c>
      <c r="H33" s="1">
        <v>4</v>
      </c>
      <c r="I33" s="1">
        <v>0.9</v>
      </c>
      <c r="J33" s="1">
        <v>0.6</v>
      </c>
      <c r="K33" s="1">
        <v>0.72</v>
      </c>
      <c r="L33" s="1">
        <v>0.6</v>
      </c>
      <c r="M33" s="1">
        <v>0.3</v>
      </c>
      <c r="N33" s="1">
        <v>0.65</v>
      </c>
    </row>
    <row r="34" s="1" customFormat="1" spans="1:14">
      <c r="A34" s="7">
        <v>611</v>
      </c>
      <c r="B34" s="1">
        <v>611</v>
      </c>
      <c r="C34" s="1">
        <v>0.707795858383179</v>
      </c>
      <c r="D34" s="1">
        <v>0.174257516860962</v>
      </c>
      <c r="E34" s="1">
        <v>8</v>
      </c>
      <c r="F34" s="1">
        <v>2</v>
      </c>
      <c r="G34" s="1">
        <v>2</v>
      </c>
      <c r="H34" s="1">
        <v>8</v>
      </c>
      <c r="I34" s="1">
        <v>0.8</v>
      </c>
      <c r="J34" s="1">
        <v>0.8</v>
      </c>
      <c r="K34" s="1">
        <v>0.8</v>
      </c>
      <c r="L34" s="1">
        <v>0.2</v>
      </c>
      <c r="M34" s="1">
        <v>0.6</v>
      </c>
      <c r="N34" s="1">
        <v>0.8</v>
      </c>
    </row>
    <row r="35" s="1" customFormat="1" spans="1:14">
      <c r="A35" s="7">
        <v>627</v>
      </c>
      <c r="B35" s="1">
        <v>627</v>
      </c>
      <c r="C35" s="1">
        <v>0.710673928260803</v>
      </c>
      <c r="D35" s="1">
        <v>0.158693909645081</v>
      </c>
      <c r="E35" s="1">
        <v>6</v>
      </c>
      <c r="F35" s="1">
        <v>7</v>
      </c>
      <c r="G35" s="1">
        <v>4</v>
      </c>
      <c r="H35" s="1">
        <v>3</v>
      </c>
      <c r="I35" s="1">
        <v>0.6</v>
      </c>
      <c r="J35" s="1">
        <v>0.461538461538462</v>
      </c>
      <c r="K35" s="1">
        <v>0.521739130434783</v>
      </c>
      <c r="L35" s="1">
        <v>0.7</v>
      </c>
      <c r="M35" s="1">
        <v>-0.1</v>
      </c>
      <c r="N35" s="1">
        <v>0.45</v>
      </c>
    </row>
    <row r="36" s="1" customFormat="1" spans="1:14">
      <c r="A36" s="7">
        <v>757</v>
      </c>
      <c r="B36" s="1">
        <v>757</v>
      </c>
      <c r="C36" s="1">
        <v>0.712930560112</v>
      </c>
      <c r="D36" s="1">
        <v>0.177858114242554</v>
      </c>
      <c r="E36" s="1">
        <v>9</v>
      </c>
      <c r="F36" s="1">
        <v>5</v>
      </c>
      <c r="G36" s="1">
        <v>1</v>
      </c>
      <c r="H36" s="1">
        <v>5</v>
      </c>
      <c r="I36" s="1">
        <v>0.9</v>
      </c>
      <c r="J36" s="1">
        <v>0.642857142857143</v>
      </c>
      <c r="K36" s="1">
        <v>0.75</v>
      </c>
      <c r="L36" s="1">
        <v>0.5</v>
      </c>
      <c r="M36" s="1">
        <v>0.4</v>
      </c>
      <c r="N36" s="1">
        <v>0.7</v>
      </c>
    </row>
    <row r="37" s="1" customFormat="1" spans="1:14">
      <c r="A37" s="7">
        <v>13</v>
      </c>
      <c r="B37" s="1">
        <v>13</v>
      </c>
      <c r="C37" s="1">
        <v>0.715521574020386</v>
      </c>
      <c r="D37" s="1">
        <v>0.167502641677856</v>
      </c>
      <c r="E37" s="1">
        <v>7</v>
      </c>
      <c r="F37" s="1">
        <v>6</v>
      </c>
      <c r="G37" s="1">
        <v>3</v>
      </c>
      <c r="H37" s="1">
        <v>4</v>
      </c>
      <c r="I37" s="1">
        <v>0.7</v>
      </c>
      <c r="J37" s="1">
        <v>0.538461538461539</v>
      </c>
      <c r="K37" s="1">
        <v>0.608695652173913</v>
      </c>
      <c r="L37" s="1">
        <v>0.6</v>
      </c>
      <c r="M37" s="1">
        <v>0.1</v>
      </c>
      <c r="N37" s="1">
        <v>0.55</v>
      </c>
    </row>
    <row r="38" s="1" customFormat="1" spans="1:14">
      <c r="A38" s="7">
        <v>533</v>
      </c>
      <c r="B38" s="1">
        <v>533</v>
      </c>
      <c r="C38" s="1">
        <v>0.701823592185974</v>
      </c>
      <c r="D38" s="1">
        <v>0.136722564697266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3" customFormat="1" spans="1:14">
      <c r="A39" s="9">
        <v>572</v>
      </c>
      <c r="B39" s="3">
        <v>572</v>
      </c>
      <c r="C39" s="3">
        <v>0.700523853302002</v>
      </c>
      <c r="D39" s="3">
        <v>0.11441433429718</v>
      </c>
      <c r="E39" s="3">
        <v>10</v>
      </c>
      <c r="F39" s="3">
        <v>6</v>
      </c>
      <c r="G39" s="3">
        <v>0</v>
      </c>
      <c r="H39" s="3">
        <v>4</v>
      </c>
      <c r="I39" s="3">
        <v>1</v>
      </c>
      <c r="J39" s="3">
        <v>0.625</v>
      </c>
      <c r="K39" s="3">
        <v>0.769230769230769</v>
      </c>
      <c r="L39" s="3">
        <v>0.6</v>
      </c>
      <c r="M39" s="3">
        <v>0.4</v>
      </c>
      <c r="N39" s="3">
        <v>0.7</v>
      </c>
    </row>
    <row r="40" s="1" customFormat="1" spans="1:14">
      <c r="A40" s="7">
        <v>644</v>
      </c>
      <c r="B40" s="1">
        <v>644</v>
      </c>
      <c r="C40" s="1">
        <v>0.721666574478149</v>
      </c>
      <c r="D40" s="1">
        <v>0.0976516008377075</v>
      </c>
      <c r="E40" s="1">
        <v>10</v>
      </c>
      <c r="F40" s="1">
        <v>5</v>
      </c>
      <c r="G40" s="1">
        <v>0</v>
      </c>
      <c r="H40" s="1">
        <v>5</v>
      </c>
      <c r="I40" s="1">
        <v>1</v>
      </c>
      <c r="J40" s="1">
        <v>0.666666666666667</v>
      </c>
      <c r="K40" s="1">
        <v>0.8</v>
      </c>
      <c r="L40" s="1">
        <v>0.5</v>
      </c>
      <c r="M40" s="1">
        <v>0.5</v>
      </c>
      <c r="N40" s="1">
        <v>0.75</v>
      </c>
    </row>
    <row r="41" s="1" customFormat="1" spans="1:14">
      <c r="A41" s="7">
        <v>223</v>
      </c>
      <c r="B41" s="1">
        <v>223</v>
      </c>
      <c r="C41" s="1">
        <v>0.731646060943604</v>
      </c>
      <c r="D41" s="1">
        <v>0.0777050256729126</v>
      </c>
      <c r="E41" s="1">
        <v>7</v>
      </c>
      <c r="F41" s="1">
        <v>6</v>
      </c>
      <c r="G41" s="1">
        <v>3</v>
      </c>
      <c r="H41" s="1">
        <v>4</v>
      </c>
      <c r="I41" s="1">
        <v>0.7</v>
      </c>
      <c r="J41" s="1">
        <v>0.538461538461539</v>
      </c>
      <c r="K41" s="1">
        <v>0.608695652173913</v>
      </c>
      <c r="L41" s="1">
        <v>0.6</v>
      </c>
      <c r="M41" s="1">
        <v>0.1</v>
      </c>
      <c r="N41" s="1">
        <v>0.55</v>
      </c>
    </row>
    <row r="42" s="1" customFormat="1" spans="1:14">
      <c r="A42" s="7">
        <v>152</v>
      </c>
      <c r="B42" s="1">
        <v>152</v>
      </c>
      <c r="C42" s="1">
        <v>0.733963966369629</v>
      </c>
      <c r="D42" s="1">
        <v>0.0578887462615967</v>
      </c>
      <c r="E42" s="1">
        <v>6</v>
      </c>
      <c r="F42" s="1">
        <v>6</v>
      </c>
      <c r="G42" s="1">
        <v>4</v>
      </c>
      <c r="H42" s="1">
        <v>4</v>
      </c>
      <c r="I42" s="1">
        <v>0.6</v>
      </c>
      <c r="J42" s="1">
        <v>0.5</v>
      </c>
      <c r="K42" s="1">
        <v>0.545454545454545</v>
      </c>
      <c r="L42" s="1">
        <v>0.6</v>
      </c>
      <c r="M42" s="1">
        <v>0</v>
      </c>
      <c r="N42" s="1">
        <v>0.5</v>
      </c>
    </row>
    <row r="43" s="1" customFormat="1" spans="1:14">
      <c r="A43" s="7">
        <v>20</v>
      </c>
      <c r="B43" s="1">
        <v>20</v>
      </c>
      <c r="C43" s="1">
        <v>0.73398494720459</v>
      </c>
      <c r="D43" s="1">
        <v>0.0834519863128662</v>
      </c>
      <c r="E43" s="1">
        <v>8</v>
      </c>
      <c r="F43" s="1">
        <v>5</v>
      </c>
      <c r="G43" s="1">
        <v>2</v>
      </c>
      <c r="H43" s="1">
        <v>5</v>
      </c>
      <c r="I43" s="1">
        <v>0.8</v>
      </c>
      <c r="J43" s="1">
        <v>0.615384615384615</v>
      </c>
      <c r="K43" s="1">
        <v>0.695652173913043</v>
      </c>
      <c r="L43" s="1">
        <v>0.5</v>
      </c>
      <c r="M43" s="1">
        <v>0.3</v>
      </c>
      <c r="N43" s="1">
        <v>0.65</v>
      </c>
    </row>
    <row r="44" s="1" customFormat="1" spans="1:14">
      <c r="A44" s="7">
        <v>621</v>
      </c>
      <c r="B44" s="1">
        <v>621</v>
      </c>
      <c r="C44" s="1">
        <v>0.728044509887695</v>
      </c>
      <c r="D44" s="1">
        <v>0.120934724807739</v>
      </c>
      <c r="E44" s="1">
        <v>9</v>
      </c>
      <c r="F44" s="1">
        <v>8</v>
      </c>
      <c r="G44" s="1">
        <v>1</v>
      </c>
      <c r="H44" s="1">
        <v>2</v>
      </c>
      <c r="I44" s="1">
        <v>0.9</v>
      </c>
      <c r="J44" s="1">
        <v>0.529411764705882</v>
      </c>
      <c r="K44" s="1">
        <v>0.666666666666667</v>
      </c>
      <c r="L44" s="1">
        <v>0.8</v>
      </c>
      <c r="M44" s="1">
        <v>0.1</v>
      </c>
      <c r="N44" s="1">
        <v>0.55</v>
      </c>
    </row>
    <row r="45" s="1" customFormat="1" spans="1:14">
      <c r="A45" s="7">
        <v>613</v>
      </c>
      <c r="B45" s="1">
        <v>613</v>
      </c>
      <c r="C45" s="1">
        <v>0.727811574935913</v>
      </c>
      <c r="D45" s="1">
        <v>0.145453810691833</v>
      </c>
      <c r="E45" s="1">
        <v>9</v>
      </c>
      <c r="F45" s="1">
        <v>7</v>
      </c>
      <c r="G45" s="1">
        <v>1</v>
      </c>
      <c r="H45" s="1">
        <v>3</v>
      </c>
      <c r="I45" s="1">
        <v>0.9</v>
      </c>
      <c r="J45" s="1">
        <v>0.5625</v>
      </c>
      <c r="K45" s="1">
        <v>0.692307692307692</v>
      </c>
      <c r="L45" s="1">
        <v>0.7</v>
      </c>
      <c r="M45" s="1">
        <v>0.2</v>
      </c>
      <c r="N45" s="1">
        <v>0.6</v>
      </c>
    </row>
    <row r="46" s="1" customFormat="1" spans="1:14">
      <c r="A46" s="7">
        <v>815</v>
      </c>
      <c r="B46" s="1">
        <v>815</v>
      </c>
      <c r="C46" s="1">
        <v>0.726889848709106</v>
      </c>
      <c r="D46" s="1">
        <v>0.112776279449463</v>
      </c>
      <c r="E46" s="1">
        <v>7</v>
      </c>
      <c r="F46" s="1">
        <v>3</v>
      </c>
      <c r="G46" s="1">
        <v>3</v>
      </c>
      <c r="H46" s="1">
        <v>7</v>
      </c>
      <c r="I46" s="1">
        <v>0.7</v>
      </c>
      <c r="J46" s="1">
        <v>0.7</v>
      </c>
      <c r="K46" s="1">
        <v>0.7</v>
      </c>
      <c r="L46" s="1">
        <v>0.3</v>
      </c>
      <c r="M46" s="1">
        <v>0.4</v>
      </c>
      <c r="N46" s="1">
        <v>0.7</v>
      </c>
    </row>
    <row r="47" s="1" customFormat="1" spans="1:14">
      <c r="A47" s="7">
        <v>229</v>
      </c>
      <c r="B47" s="1">
        <v>229</v>
      </c>
      <c r="C47" s="1">
        <v>0.727859258651733</v>
      </c>
      <c r="D47" s="1">
        <v>0.110341310501099</v>
      </c>
      <c r="E47" s="1">
        <v>7</v>
      </c>
      <c r="F47" s="1">
        <v>7</v>
      </c>
      <c r="G47" s="1">
        <v>3</v>
      </c>
      <c r="H47" s="1">
        <v>3</v>
      </c>
      <c r="I47" s="1">
        <v>0.7</v>
      </c>
      <c r="J47" s="1">
        <v>0.5</v>
      </c>
      <c r="K47" s="1">
        <v>0.583333333333333</v>
      </c>
      <c r="L47" s="1">
        <v>0.7</v>
      </c>
      <c r="M47" s="1">
        <v>0</v>
      </c>
      <c r="N47" s="1">
        <v>0.5</v>
      </c>
    </row>
    <row r="48" s="1" customFormat="1" spans="1:14">
      <c r="A48" s="7">
        <v>613</v>
      </c>
      <c r="B48" s="1">
        <v>613</v>
      </c>
      <c r="C48" s="1">
        <v>0.727811574935913</v>
      </c>
      <c r="D48" s="1">
        <v>0.145453810691833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286</v>
      </c>
      <c r="B49" s="1">
        <v>286</v>
      </c>
      <c r="C49" s="1">
        <v>0.726364254951477</v>
      </c>
      <c r="D49" s="1">
        <v>0.150683999061585</v>
      </c>
      <c r="E49" s="1">
        <v>8</v>
      </c>
      <c r="F49" s="1">
        <v>5</v>
      </c>
      <c r="G49" s="1">
        <v>2</v>
      </c>
      <c r="H49" s="1">
        <v>5</v>
      </c>
      <c r="I49" s="1">
        <v>0.8</v>
      </c>
      <c r="J49" s="1">
        <v>0.615384615384615</v>
      </c>
      <c r="K49" s="1">
        <v>0.695652173913043</v>
      </c>
      <c r="L49" s="1">
        <v>0.5</v>
      </c>
      <c r="M49" s="1">
        <v>0.3</v>
      </c>
      <c r="N49" s="1">
        <v>0.65</v>
      </c>
    </row>
    <row r="50" s="1" customFormat="1" spans="1:14">
      <c r="A50" s="7">
        <v>377</v>
      </c>
      <c r="B50" s="1">
        <v>377</v>
      </c>
      <c r="C50" s="1">
        <v>0.723507881164551</v>
      </c>
      <c r="D50" s="1">
        <v>0.161765575408935</v>
      </c>
      <c r="E50" s="1">
        <v>10</v>
      </c>
      <c r="F50" s="1">
        <v>7</v>
      </c>
      <c r="G50" s="1">
        <v>0</v>
      </c>
      <c r="H50" s="1">
        <v>3</v>
      </c>
      <c r="I50" s="1">
        <v>1</v>
      </c>
      <c r="J50" s="1">
        <v>0.588235294117647</v>
      </c>
      <c r="K50" s="1">
        <v>0.740740740740741</v>
      </c>
      <c r="L50" s="1">
        <v>0.7</v>
      </c>
      <c r="M50" s="1">
        <v>0.3</v>
      </c>
      <c r="N50" s="1">
        <v>0.65</v>
      </c>
    </row>
    <row r="51" s="1" customFormat="1" spans="1:14">
      <c r="A51" s="7">
        <v>365</v>
      </c>
      <c r="B51" s="1">
        <v>365</v>
      </c>
      <c r="C51" s="1">
        <v>0.721932530403137</v>
      </c>
      <c r="D51" s="1">
        <v>0.165367007255554</v>
      </c>
      <c r="E51" s="1">
        <v>8</v>
      </c>
      <c r="F51" s="1">
        <v>5</v>
      </c>
      <c r="G51" s="1">
        <v>2</v>
      </c>
      <c r="H51" s="1">
        <v>5</v>
      </c>
      <c r="I51" s="1">
        <v>0.8</v>
      </c>
      <c r="J51" s="1">
        <v>0.615384615384615</v>
      </c>
      <c r="K51" s="1">
        <v>0.695652173913043</v>
      </c>
      <c r="L51" s="1">
        <v>0.5</v>
      </c>
      <c r="M51" s="1">
        <v>0.3</v>
      </c>
      <c r="N51" s="1">
        <v>0.65</v>
      </c>
    </row>
    <row r="52" s="1" customFormat="1" spans="1:14">
      <c r="A52" s="7">
        <v>155</v>
      </c>
      <c r="B52" s="1">
        <v>155</v>
      </c>
      <c r="C52" s="1">
        <v>0.72156834602356</v>
      </c>
      <c r="D52" s="1">
        <v>0.132761359214783</v>
      </c>
      <c r="E52" s="1">
        <v>6</v>
      </c>
      <c r="F52" s="1">
        <v>4</v>
      </c>
      <c r="G52" s="1">
        <v>4</v>
      </c>
      <c r="H52" s="1">
        <v>6</v>
      </c>
      <c r="I52" s="1">
        <v>0.6</v>
      </c>
      <c r="J52" s="1">
        <v>0.6</v>
      </c>
      <c r="K52" s="1">
        <v>0.6</v>
      </c>
      <c r="L52" s="1">
        <v>0.4</v>
      </c>
      <c r="M52" s="1">
        <v>0.2</v>
      </c>
      <c r="N52" s="1">
        <v>0.6</v>
      </c>
    </row>
    <row r="53" s="3" customFormat="1" spans="1:14">
      <c r="A53" s="9">
        <v>964</v>
      </c>
      <c r="B53" s="3">
        <v>964</v>
      </c>
      <c r="C53" s="3">
        <v>0.720868587493896</v>
      </c>
      <c r="D53" s="3">
        <v>0.16488254070282</v>
      </c>
      <c r="E53" s="3">
        <v>5</v>
      </c>
      <c r="F53" s="3">
        <v>4</v>
      </c>
      <c r="G53" s="3">
        <v>5</v>
      </c>
      <c r="H53" s="3">
        <v>6</v>
      </c>
      <c r="I53" s="3">
        <v>0.5</v>
      </c>
      <c r="J53" s="3">
        <v>0.555555555555556</v>
      </c>
      <c r="K53" s="3">
        <v>0.526315789473684</v>
      </c>
      <c r="L53" s="3">
        <v>0.4</v>
      </c>
      <c r="M53" s="3">
        <v>0.1</v>
      </c>
      <c r="N53" s="3">
        <v>0.55</v>
      </c>
    </row>
    <row r="54" s="1" customFormat="1" spans="1:14">
      <c r="A54" s="7">
        <v>709</v>
      </c>
      <c r="B54" s="1">
        <v>709</v>
      </c>
      <c r="C54" s="1">
        <v>0.741271138191223</v>
      </c>
      <c r="D54" s="1">
        <v>0.10593056678772</v>
      </c>
      <c r="E54" s="1">
        <v>10</v>
      </c>
      <c r="F54" s="1">
        <v>3</v>
      </c>
      <c r="G54" s="1">
        <v>0</v>
      </c>
      <c r="H54" s="1">
        <v>7</v>
      </c>
      <c r="I54" s="1">
        <v>1</v>
      </c>
      <c r="J54" s="1">
        <v>0.769230769230769</v>
      </c>
      <c r="K54" s="1">
        <v>0.869565217391304</v>
      </c>
      <c r="L54" s="1">
        <v>0.3</v>
      </c>
      <c r="M54" s="1">
        <v>0.7</v>
      </c>
      <c r="N54" s="1">
        <v>0.85</v>
      </c>
    </row>
    <row r="55" s="1" customFormat="1" spans="1:14">
      <c r="A55" s="7">
        <v>246</v>
      </c>
      <c r="B55" s="1">
        <v>246</v>
      </c>
      <c r="C55" s="1">
        <v>0.742902874946594</v>
      </c>
      <c r="D55" s="1">
        <v>0.0863687992095947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191</v>
      </c>
      <c r="B56" s="1">
        <v>191</v>
      </c>
      <c r="C56" s="1">
        <v>0.743518233299255</v>
      </c>
      <c r="D56" s="1">
        <v>0.100335359573364</v>
      </c>
      <c r="E56" s="1">
        <v>10</v>
      </c>
      <c r="F56" s="1">
        <v>5</v>
      </c>
      <c r="G56" s="1">
        <v>0</v>
      </c>
      <c r="H56" s="1">
        <v>5</v>
      </c>
      <c r="I56" s="1">
        <v>1</v>
      </c>
      <c r="J56" s="1">
        <v>0.666666666666667</v>
      </c>
      <c r="K56" s="1">
        <v>0.8</v>
      </c>
      <c r="L56" s="1">
        <v>0.5</v>
      </c>
      <c r="M56" s="1">
        <v>0.5</v>
      </c>
      <c r="N56" s="1">
        <v>0.75</v>
      </c>
    </row>
    <row r="57" s="1" customFormat="1" spans="1:14">
      <c r="A57" s="7">
        <v>198</v>
      </c>
      <c r="B57" s="1">
        <v>198</v>
      </c>
      <c r="C57" s="1">
        <v>0.745155930519104</v>
      </c>
      <c r="D57" s="1">
        <v>0.0873236656188965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903</v>
      </c>
      <c r="B58" s="1">
        <v>903</v>
      </c>
      <c r="C58" s="1">
        <v>0.745175242424011</v>
      </c>
      <c r="D58" s="1">
        <v>0.116806983947754</v>
      </c>
      <c r="E58" s="1">
        <v>9</v>
      </c>
      <c r="F58" s="1">
        <v>2</v>
      </c>
      <c r="G58" s="1">
        <v>1</v>
      </c>
      <c r="H58" s="1">
        <v>8</v>
      </c>
      <c r="I58" s="1">
        <v>0.9</v>
      </c>
      <c r="J58" s="1">
        <v>0.818181818181818</v>
      </c>
      <c r="K58" s="1">
        <v>0.857142857142857</v>
      </c>
      <c r="L58" s="1">
        <v>0.2</v>
      </c>
      <c r="M58" s="1">
        <v>0.7</v>
      </c>
      <c r="N58" s="1">
        <v>0.85</v>
      </c>
    </row>
    <row r="59" s="1" customFormat="1" spans="1:14">
      <c r="A59" s="7">
        <v>287</v>
      </c>
      <c r="B59" s="1">
        <v>287</v>
      </c>
      <c r="C59" s="1">
        <v>0.745387673377991</v>
      </c>
      <c r="D59" s="1">
        <v>0.0656861066818237</v>
      </c>
      <c r="E59" s="1">
        <v>8</v>
      </c>
      <c r="F59" s="1">
        <v>4</v>
      </c>
      <c r="G59" s="1">
        <v>2</v>
      </c>
      <c r="H59" s="1">
        <v>6</v>
      </c>
      <c r="I59" s="1">
        <v>0.8</v>
      </c>
      <c r="J59" s="1">
        <v>0.666666666666667</v>
      </c>
      <c r="K59" s="1">
        <v>0.727272727272727</v>
      </c>
      <c r="L59" s="1">
        <v>0.4</v>
      </c>
      <c r="M59" s="1">
        <v>0.4</v>
      </c>
      <c r="N59" s="1">
        <v>0.7</v>
      </c>
    </row>
    <row r="60" s="1" customFormat="1" spans="1:14">
      <c r="A60" s="7">
        <v>74</v>
      </c>
      <c r="B60" s="1">
        <v>74</v>
      </c>
      <c r="C60" s="1">
        <v>0.745646357536316</v>
      </c>
      <c r="D60" s="1">
        <v>0.109940409660339</v>
      </c>
      <c r="E60" s="1">
        <v>5</v>
      </c>
      <c r="F60" s="1">
        <v>3</v>
      </c>
      <c r="G60" s="1">
        <v>5</v>
      </c>
      <c r="H60" s="1">
        <v>7</v>
      </c>
      <c r="I60" s="1">
        <v>0.5</v>
      </c>
      <c r="J60" s="1">
        <v>0.625</v>
      </c>
      <c r="K60" s="1">
        <v>0.555555555555556</v>
      </c>
      <c r="L60" s="1">
        <v>0.3</v>
      </c>
      <c r="M60" s="1">
        <v>0.2</v>
      </c>
      <c r="N60" s="1">
        <v>0.6</v>
      </c>
    </row>
    <row r="61" s="1" customFormat="1" spans="1:14">
      <c r="A61" s="7">
        <v>255</v>
      </c>
      <c r="B61" s="1">
        <v>255</v>
      </c>
      <c r="C61" s="1">
        <v>0.745726108551025</v>
      </c>
      <c r="D61" s="1">
        <v>0.0122008323669434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577</v>
      </c>
      <c r="B62" s="1">
        <v>577</v>
      </c>
      <c r="C62" s="1">
        <v>0.746004939079285</v>
      </c>
      <c r="D62" s="1">
        <v>0.101424694061279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67</v>
      </c>
      <c r="B63" s="1">
        <v>67</v>
      </c>
      <c r="C63" s="1">
        <v>0.746085166931152</v>
      </c>
      <c r="D63" s="1">
        <v>0.0754534006118774</v>
      </c>
      <c r="E63" s="1">
        <v>9</v>
      </c>
      <c r="F63" s="1">
        <v>4</v>
      </c>
      <c r="G63" s="1">
        <v>1</v>
      </c>
      <c r="H63" s="1">
        <v>6</v>
      </c>
      <c r="I63" s="1">
        <v>0.9</v>
      </c>
      <c r="J63" s="1">
        <v>0.692307692307692</v>
      </c>
      <c r="K63" s="1">
        <v>0.782608695652174</v>
      </c>
      <c r="L63" s="1">
        <v>0.4</v>
      </c>
      <c r="M63" s="1">
        <v>0.5</v>
      </c>
      <c r="N63" s="1">
        <v>0.75</v>
      </c>
    </row>
    <row r="64" s="3" customFormat="1" spans="1:14">
      <c r="A64" s="9">
        <v>429</v>
      </c>
      <c r="B64" s="3">
        <v>429</v>
      </c>
      <c r="C64" s="3">
        <v>0.746398687362671</v>
      </c>
      <c r="D64" s="3">
        <v>0.0914851427078247</v>
      </c>
      <c r="E64" s="3">
        <v>9</v>
      </c>
      <c r="F64" s="3">
        <v>6</v>
      </c>
      <c r="G64" s="3">
        <v>1</v>
      </c>
      <c r="H64" s="3">
        <v>4</v>
      </c>
      <c r="I64" s="3">
        <v>0.9</v>
      </c>
      <c r="J64" s="3">
        <v>0.6</v>
      </c>
      <c r="K64" s="3">
        <v>0.72</v>
      </c>
      <c r="L64" s="3">
        <v>0.6</v>
      </c>
      <c r="M64" s="3">
        <v>0.3</v>
      </c>
      <c r="N64" s="3">
        <v>0.65</v>
      </c>
    </row>
    <row r="65" s="1" customFormat="1" spans="1:14">
      <c r="A65" s="7">
        <v>714</v>
      </c>
      <c r="B65" s="1">
        <v>714</v>
      </c>
      <c r="C65" s="1">
        <v>0.760669589042664</v>
      </c>
      <c r="D65" s="1">
        <v>0.151639819145203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379</v>
      </c>
      <c r="B66" s="1">
        <v>379</v>
      </c>
      <c r="C66" s="1">
        <v>0.763228416442871</v>
      </c>
      <c r="D66" s="1">
        <v>0.146036624908447</v>
      </c>
      <c r="E66" s="1">
        <v>10</v>
      </c>
      <c r="F66" s="1">
        <v>6</v>
      </c>
      <c r="G66" s="1">
        <v>0</v>
      </c>
      <c r="H66" s="1">
        <v>4</v>
      </c>
      <c r="I66" s="1">
        <v>1</v>
      </c>
      <c r="J66" s="1">
        <v>0.625</v>
      </c>
      <c r="K66" s="1">
        <v>0.769230769230769</v>
      </c>
      <c r="L66" s="1">
        <v>0.6</v>
      </c>
      <c r="M66" s="1">
        <v>0.4</v>
      </c>
      <c r="N66" s="1">
        <v>0.7</v>
      </c>
    </row>
    <row r="67" s="1" customFormat="1" spans="1:14">
      <c r="A67" s="7">
        <v>358</v>
      </c>
      <c r="B67" s="1">
        <v>358</v>
      </c>
      <c r="C67" s="1">
        <v>0.764511704444885</v>
      </c>
      <c r="D67" s="1">
        <v>0.0849670171737671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256</v>
      </c>
      <c r="B68" s="1">
        <v>256</v>
      </c>
      <c r="C68" s="1">
        <v>0.769444704055786</v>
      </c>
      <c r="D68" s="1">
        <v>0.147529363632202</v>
      </c>
      <c r="E68" s="1">
        <v>10</v>
      </c>
      <c r="F68" s="1">
        <v>8</v>
      </c>
      <c r="G68" s="1">
        <v>0</v>
      </c>
      <c r="H68" s="1">
        <v>2</v>
      </c>
      <c r="I68" s="1">
        <v>1</v>
      </c>
      <c r="J68" s="1">
        <v>0.555555555555556</v>
      </c>
      <c r="K68" s="1">
        <v>0.714285714285714</v>
      </c>
      <c r="L68" s="1">
        <v>0.8</v>
      </c>
      <c r="M68" s="1">
        <v>0.2</v>
      </c>
      <c r="N68" s="1">
        <v>0.6</v>
      </c>
    </row>
    <row r="69" s="1" customFormat="1" spans="1:14">
      <c r="A69" s="7">
        <v>764</v>
      </c>
      <c r="B69" s="1">
        <v>764</v>
      </c>
      <c r="C69" s="1">
        <v>0.770396113395691</v>
      </c>
      <c r="D69" s="1">
        <v>0.118025183677673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888</v>
      </c>
      <c r="B70" s="1">
        <v>888</v>
      </c>
      <c r="C70" s="1">
        <v>0.771872639656067</v>
      </c>
      <c r="D70" s="1">
        <v>0.120152473449707</v>
      </c>
      <c r="E70" s="1">
        <v>8</v>
      </c>
      <c r="F70" s="1">
        <v>6</v>
      </c>
      <c r="G70" s="1">
        <v>2</v>
      </c>
      <c r="H70" s="1">
        <v>4</v>
      </c>
      <c r="I70" s="1">
        <v>0.8</v>
      </c>
      <c r="J70" s="1">
        <v>0.571428571428572</v>
      </c>
      <c r="K70" s="1">
        <v>0.666666666666667</v>
      </c>
      <c r="L70" s="1">
        <v>0.6</v>
      </c>
      <c r="M70" s="1">
        <v>0.2</v>
      </c>
      <c r="N70" s="1">
        <v>0.6</v>
      </c>
    </row>
    <row r="71" s="1" customFormat="1" spans="1:14">
      <c r="A71" s="7">
        <v>576</v>
      </c>
      <c r="B71" s="1">
        <v>576</v>
      </c>
      <c r="C71" s="1">
        <v>0.774784207344055</v>
      </c>
      <c r="D71" s="1">
        <v>0.0835216045379639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952</v>
      </c>
      <c r="B72" s="1">
        <v>952</v>
      </c>
      <c r="C72" s="1">
        <v>0.777769088745117</v>
      </c>
      <c r="D72" s="1">
        <v>0.174070596694946</v>
      </c>
      <c r="E72" s="1">
        <v>9</v>
      </c>
      <c r="F72" s="1">
        <v>8</v>
      </c>
      <c r="G72" s="1">
        <v>1</v>
      </c>
      <c r="H72" s="1">
        <v>2</v>
      </c>
      <c r="I72" s="1">
        <v>0.9</v>
      </c>
      <c r="J72" s="1">
        <v>0.529411764705882</v>
      </c>
      <c r="K72" s="1">
        <v>0.666666666666667</v>
      </c>
      <c r="L72" s="1">
        <v>0.8</v>
      </c>
      <c r="M72" s="1">
        <v>0.1</v>
      </c>
      <c r="N72" s="1">
        <v>0.55</v>
      </c>
    </row>
    <row r="73" s="3" customFormat="1" spans="1:14">
      <c r="A73" s="9">
        <v>637</v>
      </c>
      <c r="B73" s="3">
        <v>637</v>
      </c>
      <c r="C73" s="3">
        <v>0.779709577560425</v>
      </c>
      <c r="D73" s="3">
        <v>0.131428241729736</v>
      </c>
      <c r="E73" s="3">
        <v>8</v>
      </c>
      <c r="F73" s="3">
        <v>4</v>
      </c>
      <c r="G73" s="3">
        <v>2</v>
      </c>
      <c r="H73" s="3">
        <v>6</v>
      </c>
      <c r="I73" s="3">
        <v>0.8</v>
      </c>
      <c r="J73" s="3">
        <v>0.666666666666667</v>
      </c>
      <c r="K73" s="3">
        <v>0.727272727272727</v>
      </c>
      <c r="L73" s="3">
        <v>0.4</v>
      </c>
      <c r="M73" s="3">
        <v>0.4</v>
      </c>
      <c r="N73" s="3">
        <v>0.7</v>
      </c>
    </row>
    <row r="74" s="1" customFormat="1" spans="1:14">
      <c r="A74" s="7">
        <v>281</v>
      </c>
      <c r="B74" s="1">
        <v>281</v>
      </c>
      <c r="C74" s="1">
        <v>0.780123114585876</v>
      </c>
      <c r="D74" s="1">
        <v>0.199020862579346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880</v>
      </c>
      <c r="B75" s="1">
        <v>880</v>
      </c>
      <c r="C75" s="1">
        <v>0.780608892440796</v>
      </c>
      <c r="D75" s="1">
        <v>0.172005653381348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668</v>
      </c>
      <c r="B76" s="1">
        <v>668</v>
      </c>
      <c r="C76" s="1">
        <v>0.78334653377533</v>
      </c>
      <c r="D76" s="1">
        <v>0.184819221496582</v>
      </c>
      <c r="E76" s="1">
        <v>10</v>
      </c>
      <c r="F76" s="1">
        <v>6</v>
      </c>
      <c r="G76" s="1">
        <v>0</v>
      </c>
      <c r="H76" s="1">
        <v>4</v>
      </c>
      <c r="I76" s="1">
        <v>1</v>
      </c>
      <c r="J76" s="1">
        <v>0.625</v>
      </c>
      <c r="K76" s="1">
        <v>0.769230769230769</v>
      </c>
      <c r="L76" s="1">
        <v>0.6</v>
      </c>
      <c r="M76" s="1">
        <v>0.4</v>
      </c>
      <c r="N76" s="1">
        <v>0.7</v>
      </c>
    </row>
    <row r="77" s="1" customFormat="1" spans="1:14">
      <c r="A77" s="7">
        <v>704</v>
      </c>
      <c r="B77" s="1">
        <v>704</v>
      </c>
      <c r="C77" s="1">
        <v>0.793093085289001</v>
      </c>
      <c r="D77" s="1">
        <v>0.133874297142029</v>
      </c>
      <c r="E77" s="1">
        <v>9</v>
      </c>
      <c r="F77" s="1">
        <v>4</v>
      </c>
      <c r="G77" s="1">
        <v>1</v>
      </c>
      <c r="H77" s="1">
        <v>6</v>
      </c>
      <c r="I77" s="1">
        <v>0.9</v>
      </c>
      <c r="J77" s="1">
        <v>0.692307692307692</v>
      </c>
      <c r="K77" s="1">
        <v>0.782608695652174</v>
      </c>
      <c r="L77" s="1">
        <v>0.4</v>
      </c>
      <c r="M77" s="1">
        <v>0.5</v>
      </c>
      <c r="N77" s="1">
        <v>0.75</v>
      </c>
    </row>
    <row r="78" s="1" customFormat="1" spans="1:14">
      <c r="A78" s="7">
        <v>695</v>
      </c>
      <c r="B78" s="1">
        <v>695</v>
      </c>
      <c r="C78" s="1">
        <v>0.793387413024902</v>
      </c>
      <c r="D78" s="1">
        <v>0.140011191368103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929</v>
      </c>
      <c r="B79" s="1">
        <v>929</v>
      </c>
      <c r="C79" s="1">
        <v>0.795631051063538</v>
      </c>
      <c r="D79" s="1">
        <v>0.0636559724807739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3" customFormat="1" spans="1:14">
      <c r="A80" s="9">
        <v>439</v>
      </c>
      <c r="B80" s="3">
        <v>439</v>
      </c>
      <c r="C80" s="3">
        <v>0.799637913703918</v>
      </c>
      <c r="D80" s="3">
        <v>0.0570443868637085</v>
      </c>
      <c r="E80" s="3">
        <v>10</v>
      </c>
      <c r="F80" s="3">
        <v>3</v>
      </c>
      <c r="G80" s="3">
        <v>0</v>
      </c>
      <c r="H80" s="3">
        <v>7</v>
      </c>
      <c r="I80" s="3">
        <v>1</v>
      </c>
      <c r="J80" s="3">
        <v>0.769230769230769</v>
      </c>
      <c r="K80" s="3">
        <v>0.869565217391304</v>
      </c>
      <c r="L80" s="3">
        <v>0.3</v>
      </c>
      <c r="M80" s="3">
        <v>0.7</v>
      </c>
      <c r="N80" s="3">
        <v>0.85</v>
      </c>
    </row>
    <row r="81" s="1" customFormat="1" spans="1:14">
      <c r="A81" s="7">
        <v>773</v>
      </c>
      <c r="B81" s="1">
        <v>773</v>
      </c>
      <c r="C81" s="1">
        <v>0.804943203926086</v>
      </c>
      <c r="D81" s="1">
        <v>0.0974832773208618</v>
      </c>
      <c r="E81" s="1">
        <v>9</v>
      </c>
      <c r="F81" s="1">
        <v>3</v>
      </c>
      <c r="G81" s="1">
        <v>1</v>
      </c>
      <c r="H81" s="1">
        <v>7</v>
      </c>
      <c r="I81" s="1">
        <v>0.9</v>
      </c>
      <c r="J81" s="1">
        <v>0.75</v>
      </c>
      <c r="K81" s="1">
        <v>0.818181818181818</v>
      </c>
      <c r="L81" s="1">
        <v>0.3</v>
      </c>
      <c r="M81" s="1">
        <v>0.6</v>
      </c>
      <c r="N81" s="1">
        <v>0.8</v>
      </c>
    </row>
    <row r="82" s="1" customFormat="1" spans="1:14">
      <c r="A82" s="7">
        <v>207</v>
      </c>
      <c r="B82" s="1">
        <v>207</v>
      </c>
      <c r="C82" s="1">
        <v>0.812959790229797</v>
      </c>
      <c r="D82" s="1">
        <v>0.00219154357910156</v>
      </c>
      <c r="E82" s="1">
        <v>9</v>
      </c>
      <c r="F82" s="1">
        <v>2</v>
      </c>
      <c r="G82" s="1">
        <v>1</v>
      </c>
      <c r="H82" s="1">
        <v>8</v>
      </c>
      <c r="I82" s="1">
        <v>0.9</v>
      </c>
      <c r="J82" s="1">
        <v>0.818181818181818</v>
      </c>
      <c r="K82" s="1">
        <v>0.857142857142857</v>
      </c>
      <c r="L82" s="1">
        <v>0.2</v>
      </c>
      <c r="M82" s="1">
        <v>0.7</v>
      </c>
      <c r="N82" s="1">
        <v>0.85</v>
      </c>
    </row>
    <row r="83" s="1" customFormat="1" spans="1:14">
      <c r="A83" s="7">
        <v>454</v>
      </c>
      <c r="B83" s="1">
        <v>454</v>
      </c>
      <c r="C83" s="1">
        <v>0.81167459487915</v>
      </c>
      <c r="D83" s="1">
        <v>0.116322159767151</v>
      </c>
      <c r="E83" s="1">
        <v>5</v>
      </c>
      <c r="F83" s="1">
        <v>4</v>
      </c>
      <c r="G83" s="1">
        <v>5</v>
      </c>
      <c r="H83" s="1">
        <v>6</v>
      </c>
      <c r="I83" s="1">
        <v>0.5</v>
      </c>
      <c r="J83" s="1">
        <v>0.555555555555556</v>
      </c>
      <c r="K83" s="1">
        <v>0.526315789473684</v>
      </c>
      <c r="L83" s="1">
        <v>0.4</v>
      </c>
      <c r="M83" s="1">
        <v>0.1</v>
      </c>
      <c r="N83" s="1">
        <v>0.55</v>
      </c>
    </row>
    <row r="84" s="1" customFormat="1" spans="1:14">
      <c r="A84" s="7">
        <v>347</v>
      </c>
      <c r="B84" s="1">
        <v>347</v>
      </c>
      <c r="C84" s="1">
        <v>0.807642936706543</v>
      </c>
      <c r="D84" s="1">
        <v>0.11441159248352</v>
      </c>
      <c r="E84" s="1">
        <v>10</v>
      </c>
      <c r="F84" s="1">
        <v>7</v>
      </c>
      <c r="G84" s="1">
        <v>0</v>
      </c>
      <c r="H84" s="1">
        <v>3</v>
      </c>
      <c r="I84" s="1">
        <v>1</v>
      </c>
      <c r="J84" s="1">
        <v>0.588235294117647</v>
      </c>
      <c r="K84" s="1">
        <v>0.740740740740741</v>
      </c>
      <c r="L84" s="1">
        <v>0.7</v>
      </c>
      <c r="M84" s="1">
        <v>0.3</v>
      </c>
      <c r="N84" s="1">
        <v>0.65</v>
      </c>
    </row>
    <row r="85" s="3" customFormat="1" spans="1:14">
      <c r="A85" s="9">
        <v>631</v>
      </c>
      <c r="B85" s="3">
        <v>631</v>
      </c>
      <c r="C85" s="3">
        <v>0.809487223625183</v>
      </c>
      <c r="D85" s="3">
        <v>0.125691533088684</v>
      </c>
      <c r="E85" s="3">
        <v>7</v>
      </c>
      <c r="F85" s="3">
        <v>5</v>
      </c>
      <c r="G85" s="3">
        <v>3</v>
      </c>
      <c r="H85" s="3">
        <v>5</v>
      </c>
      <c r="I85" s="3">
        <v>0.7</v>
      </c>
      <c r="J85" s="3">
        <v>0.583333333333333</v>
      </c>
      <c r="K85" s="3">
        <v>0.636363636363636</v>
      </c>
      <c r="L85" s="3">
        <v>0.5</v>
      </c>
      <c r="M85" s="3">
        <v>0.2</v>
      </c>
      <c r="N85" s="3">
        <v>0.6</v>
      </c>
    </row>
    <row r="86" s="1" customFormat="1" spans="1:14">
      <c r="A86" s="7">
        <v>406</v>
      </c>
      <c r="B86" s="1">
        <v>406</v>
      </c>
      <c r="C86" s="1">
        <v>0.822151780128479</v>
      </c>
      <c r="D86" s="1">
        <v>0.264414072036743</v>
      </c>
      <c r="E86" s="1">
        <v>6</v>
      </c>
      <c r="F86" s="1">
        <v>4</v>
      </c>
      <c r="G86" s="1">
        <v>4</v>
      </c>
      <c r="H86" s="1">
        <v>6</v>
      </c>
      <c r="I86" s="1">
        <v>0.6</v>
      </c>
      <c r="J86" s="1">
        <v>0.6</v>
      </c>
      <c r="K86" s="1">
        <v>0.6</v>
      </c>
      <c r="L86" s="1">
        <v>0.4</v>
      </c>
      <c r="M86" s="1">
        <v>0.2</v>
      </c>
      <c r="N86" s="1">
        <v>0.6</v>
      </c>
    </row>
    <row r="87" s="1" customFormat="1" spans="1:14">
      <c r="A87" s="7">
        <v>497</v>
      </c>
      <c r="B87" s="1">
        <v>497</v>
      </c>
      <c r="C87" s="1">
        <v>0.822490453720093</v>
      </c>
      <c r="D87" s="1">
        <v>0.249233245849609</v>
      </c>
      <c r="E87" s="1">
        <v>7</v>
      </c>
      <c r="F87" s="1">
        <v>4</v>
      </c>
      <c r="G87" s="1">
        <v>3</v>
      </c>
      <c r="H87" s="1">
        <v>6</v>
      </c>
      <c r="I87" s="1">
        <v>0.7</v>
      </c>
      <c r="J87" s="1">
        <v>0.636363636363636</v>
      </c>
      <c r="K87" s="1">
        <v>0.666666666666667</v>
      </c>
      <c r="L87" s="1">
        <v>0.4</v>
      </c>
      <c r="M87" s="1">
        <v>0.3</v>
      </c>
      <c r="N87" s="1">
        <v>0.65</v>
      </c>
    </row>
    <row r="88" s="3" customFormat="1" spans="1:14">
      <c r="A88" s="9">
        <v>694</v>
      </c>
      <c r="B88" s="3">
        <v>694</v>
      </c>
      <c r="C88" s="3">
        <v>0.832526206970215</v>
      </c>
      <c r="D88" s="3">
        <v>0.154374718666077</v>
      </c>
      <c r="E88" s="3">
        <v>9</v>
      </c>
      <c r="F88" s="3">
        <v>5</v>
      </c>
      <c r="G88" s="3">
        <v>1</v>
      </c>
      <c r="H88" s="3">
        <v>5</v>
      </c>
      <c r="I88" s="3">
        <v>0.9</v>
      </c>
      <c r="J88" s="3">
        <v>0.642857142857143</v>
      </c>
      <c r="K88" s="3">
        <v>0.75</v>
      </c>
      <c r="L88" s="3">
        <v>0.5</v>
      </c>
      <c r="M88" s="3">
        <v>0.4</v>
      </c>
      <c r="N88" s="3">
        <v>0.7</v>
      </c>
    </row>
    <row r="89" s="1" customFormat="1" spans="1:14">
      <c r="A89" s="7">
        <v>715</v>
      </c>
      <c r="B89" s="1">
        <v>715</v>
      </c>
      <c r="C89" s="1">
        <v>0.844211578369141</v>
      </c>
      <c r="D89" s="1">
        <v>0.191892504692078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3" customFormat="1" spans="1:14">
      <c r="A90" s="9">
        <v>219</v>
      </c>
      <c r="B90" s="3">
        <v>219</v>
      </c>
      <c r="C90" s="3">
        <v>0.856444478034973</v>
      </c>
      <c r="D90" s="3">
        <v>0.000388860702514648</v>
      </c>
      <c r="E90" s="3">
        <v>8</v>
      </c>
      <c r="F90" s="3">
        <v>6</v>
      </c>
      <c r="G90" s="3">
        <v>2</v>
      </c>
      <c r="H90" s="3">
        <v>4</v>
      </c>
      <c r="I90" s="3">
        <v>0.8</v>
      </c>
      <c r="J90" s="3">
        <v>0.571428571428572</v>
      </c>
      <c r="K90" s="3">
        <v>0.666666666666667</v>
      </c>
      <c r="L90" s="3">
        <v>0.6</v>
      </c>
      <c r="M90" s="3">
        <v>0.2</v>
      </c>
      <c r="N90" s="3">
        <v>0.6</v>
      </c>
    </row>
    <row r="91" s="1" customFormat="1" spans="1:14">
      <c r="A91" s="7">
        <v>408</v>
      </c>
      <c r="B91" s="1">
        <v>408</v>
      </c>
      <c r="C91" s="1">
        <v>0.869597673416138</v>
      </c>
      <c r="D91" s="1">
        <v>0.191558599472046</v>
      </c>
      <c r="E91" s="1">
        <v>7</v>
      </c>
      <c r="F91" s="1">
        <v>7</v>
      </c>
      <c r="G91" s="1">
        <v>3</v>
      </c>
      <c r="H91" s="1">
        <v>3</v>
      </c>
      <c r="I91" s="1">
        <v>0.7</v>
      </c>
      <c r="J91" s="1">
        <v>0.5</v>
      </c>
      <c r="K91" s="1">
        <v>0.583333333333333</v>
      </c>
      <c r="L91" s="1">
        <v>0.7</v>
      </c>
      <c r="M91" s="1">
        <v>0</v>
      </c>
      <c r="N91" s="1">
        <v>0.5</v>
      </c>
    </row>
    <row r="92" s="1" customFormat="1" spans="3:13">
      <c r="C92" s="1">
        <f>AVERAGE(C2:C91)</f>
        <v>0.728136336803436</v>
      </c>
      <c r="D92" s="1">
        <f>AVERAGE(D2:D91)</f>
        <v>0.155964248710208</v>
      </c>
      <c r="L92" s="1">
        <f>AVERAGE(L2:L91)</f>
        <v>0.516666666666667</v>
      </c>
      <c r="M92" s="1">
        <f>AVERAGE(M2:M91)</f>
        <v>0.314444444444444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E95" s="1">
        <v>0.729</v>
      </c>
      <c r="F95" s="1" t="s">
        <v>47</v>
      </c>
    </row>
    <row r="96" s="1" customFormat="1" spans="3:9">
      <c r="C96" s="1" t="s">
        <v>15</v>
      </c>
      <c r="D96" s="1">
        <f>COUNTIF(C2:C91,"&lt;0.42")-COUNTIF(C2:C91,"&lt;0.4")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17</v>
      </c>
      <c r="D98" s="1">
        <f>COUNTIF(C2:C91,"&lt;0.46")-COUNTIF(C2:C91,"&lt;0.44")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18</v>
      </c>
      <c r="D99" s="1">
        <f>COUNTIF(C2:C91,"&lt;0.48")-COUNTIF(C2:C91,"&lt;0.46")</f>
        <v>0</v>
      </c>
      <c r="F99" s="11">
        <v>0.12</v>
      </c>
      <c r="G99" s="1">
        <v>-240</v>
      </c>
      <c r="H99" s="1">
        <v>1760</v>
      </c>
      <c r="I99" s="1">
        <v>88</v>
      </c>
    </row>
    <row r="100" s="1" customFormat="1" spans="3:4">
      <c r="C100" s="1" t="s">
        <v>19</v>
      </c>
      <c r="D100" s="1">
        <f>COUNTIF(C2:C91,"&lt;0.5")-COUNTIF(C2:C91,"&lt;0.48")</f>
        <v>0</v>
      </c>
    </row>
    <row r="101" s="1" customFormat="1" spans="3:4">
      <c r="C101" s="1" t="s">
        <v>20</v>
      </c>
      <c r="D101" s="1">
        <f>COUNTIF(C2:C91,"&lt;0.52")-COUNTIF(C2:C91,"&lt;0.5")</f>
        <v>0</v>
      </c>
    </row>
    <row r="102" s="4" customFormat="1" spans="3:4">
      <c r="C102" s="4" t="s">
        <v>21</v>
      </c>
      <c r="D102" s="4">
        <f>COUNTIF(C2:C91,"&lt;0.54")-COUNTIF(C2:C91,"&lt;0.52")</f>
        <v>0</v>
      </c>
    </row>
    <row r="103" s="4" customFormat="1" spans="3:4">
      <c r="C103" s="4" t="s">
        <v>22</v>
      </c>
      <c r="D103" s="4">
        <f>COUNTIF(C2:C91,"&lt;0.56")-COUNTIF(C2:C91,"&lt;0.54")</f>
        <v>0</v>
      </c>
    </row>
    <row r="104" s="1" customFormat="1" spans="3:4">
      <c r="C104" s="1" t="s">
        <v>23</v>
      </c>
      <c r="D104" s="1">
        <f>COUNTIF(C2:C91,"&lt;0.58")-COUNTIF(C2:C91,"&lt;0.56")</f>
        <v>0</v>
      </c>
    </row>
    <row r="105" s="21" customFormat="1" spans="3:5">
      <c r="C105" s="21" t="s">
        <v>24</v>
      </c>
      <c r="D105" s="21">
        <f>COUNTIF(C2:C91,"&lt;0.6")-COUNTIF(C2:C91,"&lt;0.58")</f>
        <v>1</v>
      </c>
      <c r="E105" s="21">
        <v>2</v>
      </c>
    </row>
    <row r="106" s="1" customFormat="1" spans="3:5">
      <c r="C106" s="1" t="s">
        <v>25</v>
      </c>
      <c r="D106" s="1">
        <f>COUNTIF(C2:C91,"&lt;0.62")-COUNTIF(C2:C91,"&lt;0.6")</f>
        <v>2</v>
      </c>
      <c r="E106" s="1">
        <v>3</v>
      </c>
    </row>
    <row r="107" s="4" customFormat="1" spans="3:5">
      <c r="C107" s="4" t="s">
        <v>26</v>
      </c>
      <c r="D107" s="4">
        <f>COUNTIF(C2:C91,"&lt;0.64")-COUNTIF(C2:C91,"&lt;0.62")</f>
        <v>3</v>
      </c>
      <c r="E107" s="4">
        <v>4</v>
      </c>
    </row>
    <row r="108" s="4" customFormat="1" spans="3:5">
      <c r="C108" s="4" t="s">
        <v>27</v>
      </c>
      <c r="D108" s="4">
        <f>COUNTIF(C2:C91,"&lt;0.66")-COUNTIF(C2:C91,"&lt;0.64")</f>
        <v>5</v>
      </c>
      <c r="E108" s="4">
        <v>6</v>
      </c>
    </row>
    <row r="109" s="1" customFormat="1" spans="3:5">
      <c r="C109" s="1" t="s">
        <v>28</v>
      </c>
      <c r="D109" s="1">
        <f>COUNTIF(C2:C91,"&lt;0.68")-COUNTIF(C2:C91,"&lt;0.66")</f>
        <v>7</v>
      </c>
      <c r="E109" s="1">
        <v>7</v>
      </c>
    </row>
    <row r="110" s="1" customFormat="1" spans="3:5">
      <c r="C110" s="1" t="s">
        <v>29</v>
      </c>
      <c r="D110" s="1">
        <f>COUNTIF(C2:C91,"&lt;0.7")-COUNTIF(C2:C91,"&lt;0.68")</f>
        <v>9</v>
      </c>
      <c r="E110" s="1">
        <v>9</v>
      </c>
    </row>
    <row r="111" s="4" customFormat="1" spans="3:5">
      <c r="C111" s="4" t="s">
        <v>30</v>
      </c>
      <c r="D111" s="4">
        <f>COUNTIF(C2:C91,"&lt;0.72")-COUNTIF(C2:C91,"&lt;0.7")</f>
        <v>11</v>
      </c>
      <c r="E111" s="4">
        <v>12</v>
      </c>
    </row>
    <row r="112" s="5" customFormat="1" spans="3:5">
      <c r="C112" s="5" t="s">
        <v>31</v>
      </c>
      <c r="D112" s="5">
        <f>COUNTIF(C2:C91,"&lt;0.74")-COUNTIF(C2:C91,"&lt;0.72")</f>
        <v>14</v>
      </c>
      <c r="E112" s="5">
        <v>14</v>
      </c>
    </row>
    <row r="113" s="1" customFormat="1" spans="3:5">
      <c r="C113" s="1" t="s">
        <v>32</v>
      </c>
      <c r="D113" s="1">
        <f>COUNTIF(C2:C91,"&lt;0.76")-COUNTIF(C2:C91,"&lt;0.74")</f>
        <v>11</v>
      </c>
      <c r="E113" s="1">
        <v>12</v>
      </c>
    </row>
    <row r="114" s="1" customFormat="1" spans="3:5">
      <c r="C114" s="1" t="s">
        <v>33</v>
      </c>
      <c r="D114" s="1">
        <f>COUNTIF(C2:C91,"&lt;0.78")-COUNTIF(C2:C91,"&lt;0.76")</f>
        <v>9</v>
      </c>
      <c r="E114" s="1">
        <v>9</v>
      </c>
    </row>
    <row r="115" s="4" customFormat="1" spans="3:5">
      <c r="C115" s="4" t="s">
        <v>34</v>
      </c>
      <c r="D115" s="4">
        <f>COUNTIF(C2:C91,"&lt;0.8")-COUNTIF(C2:C91,"&lt;0.78")</f>
        <v>7</v>
      </c>
      <c r="E115" s="4">
        <v>7</v>
      </c>
    </row>
    <row r="116" s="4" customFormat="1" spans="3:5">
      <c r="C116" s="4" t="s">
        <v>35</v>
      </c>
      <c r="D116" s="4">
        <f>COUNTIF(C2:C91,"&lt;0.82")-COUNTIF(C2:C91,"&lt;0.8")</f>
        <v>5</v>
      </c>
      <c r="E116" s="4">
        <v>6</v>
      </c>
    </row>
    <row r="117" s="1" customFormat="1" spans="3:5">
      <c r="C117" s="1" t="s">
        <v>36</v>
      </c>
      <c r="D117" s="1">
        <f>COUNTIF(C2:C91,"&lt;0.84")-COUNTIF(C2:C91,"&lt;0.82")</f>
        <v>3</v>
      </c>
      <c r="E117" s="1">
        <v>4</v>
      </c>
    </row>
    <row r="118" s="1" customFormat="1" spans="3:7">
      <c r="C118" s="1" t="s">
        <v>37</v>
      </c>
      <c r="D118" s="1">
        <f>COUNTIF(C2:C91,"&lt;0.86")-COUNTIF(C2:C91,"&lt;0.84")</f>
        <v>2</v>
      </c>
      <c r="E118" s="1">
        <v>3</v>
      </c>
      <c r="F118" s="4">
        <v>0.545</v>
      </c>
      <c r="G118" s="4">
        <v>0.087</v>
      </c>
    </row>
    <row r="119" s="21" customFormat="1" spans="3:7">
      <c r="C119" s="21" t="s">
        <v>38</v>
      </c>
      <c r="D119" s="21">
        <f>COUNTIF(C2:C91,"&lt;0.88")-COUNTIF(C2:C91,"&lt;0.86")</f>
        <v>1</v>
      </c>
      <c r="E119" s="21">
        <v>2</v>
      </c>
      <c r="F119" s="4">
        <v>0.623</v>
      </c>
      <c r="G119" s="4">
        <v>0.11</v>
      </c>
    </row>
    <row r="120" s="1" customFormat="1" spans="3:7">
      <c r="C120" s="1" t="s">
        <v>48</v>
      </c>
      <c r="D120" s="1">
        <f>COUNTIF(C2:C91,"&lt;0.9")-COUNTIF(C2:C91,"&lt;0.88")</f>
        <v>0</v>
      </c>
      <c r="F120" s="4">
        <v>0.729</v>
      </c>
      <c r="G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9" workbookViewId="0">
      <selection activeCell="A23" sqref="$A23:$XFD23"/>
    </sheetView>
  </sheetViews>
  <sheetFormatPr defaultColWidth="9" defaultRowHeight="13.5"/>
  <cols>
    <col min="3" max="4" width="17.75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564</v>
      </c>
      <c r="B2" s="3">
        <v>564</v>
      </c>
      <c r="C2" s="3">
        <v>0.591322898864746</v>
      </c>
      <c r="D2" s="3">
        <v>0.230110764503479</v>
      </c>
      <c r="E2" s="3">
        <v>7</v>
      </c>
      <c r="F2" s="3">
        <v>6</v>
      </c>
      <c r="G2" s="3">
        <v>3</v>
      </c>
      <c r="H2" s="3">
        <v>4</v>
      </c>
      <c r="I2" s="3">
        <v>0.7</v>
      </c>
      <c r="J2" s="3">
        <v>0.538461538461539</v>
      </c>
      <c r="K2" s="3">
        <v>0.608695652173913</v>
      </c>
      <c r="L2" s="3">
        <v>0.6</v>
      </c>
      <c r="M2" s="3">
        <v>0.1</v>
      </c>
      <c r="N2" s="3">
        <v>0.55</v>
      </c>
    </row>
    <row r="3" s="4" customFormat="1" spans="1:14">
      <c r="A3" s="17">
        <v>624</v>
      </c>
      <c r="B3" s="4">
        <v>624</v>
      </c>
      <c r="C3" s="4">
        <v>0.61599063873291</v>
      </c>
      <c r="D3" s="4">
        <v>0.213096857070923</v>
      </c>
      <c r="E3" s="4">
        <v>8</v>
      </c>
      <c r="F3" s="4">
        <v>6</v>
      </c>
      <c r="G3" s="4">
        <v>2</v>
      </c>
      <c r="H3" s="4">
        <v>4</v>
      </c>
      <c r="I3" s="4">
        <v>0.8</v>
      </c>
      <c r="J3" s="4">
        <v>0.571428571428572</v>
      </c>
      <c r="K3" s="4">
        <v>0.666666666666667</v>
      </c>
      <c r="L3" s="4">
        <v>0.6</v>
      </c>
      <c r="M3" s="4">
        <v>0.2</v>
      </c>
      <c r="N3" s="4">
        <v>0.6</v>
      </c>
    </row>
    <row r="4" s="3" customFormat="1" spans="1:14">
      <c r="A4" s="9">
        <v>727</v>
      </c>
      <c r="B4" s="3">
        <v>727</v>
      </c>
      <c r="C4" s="3">
        <v>0.618215918540955</v>
      </c>
      <c r="D4" s="3">
        <v>0.194237232208252</v>
      </c>
      <c r="E4" s="3">
        <v>10</v>
      </c>
      <c r="F4" s="3">
        <v>2</v>
      </c>
      <c r="G4" s="3">
        <v>0</v>
      </c>
      <c r="H4" s="3">
        <v>8</v>
      </c>
      <c r="I4" s="3">
        <v>1</v>
      </c>
      <c r="J4" s="3">
        <v>0.833333333333333</v>
      </c>
      <c r="K4" s="3">
        <v>0.909090909090909</v>
      </c>
      <c r="L4" s="3">
        <v>0.2</v>
      </c>
      <c r="M4" s="3">
        <v>0.8</v>
      </c>
      <c r="N4" s="3">
        <v>0.9</v>
      </c>
    </row>
    <row r="5" s="4" customFormat="1" spans="1:14">
      <c r="A5" s="17">
        <v>313</v>
      </c>
      <c r="B5" s="4">
        <v>313</v>
      </c>
      <c r="C5" s="4">
        <v>0.621042728424072</v>
      </c>
      <c r="D5" s="4">
        <v>0.25707471370697</v>
      </c>
      <c r="E5" s="4">
        <v>8</v>
      </c>
      <c r="F5" s="4">
        <v>5</v>
      </c>
      <c r="G5" s="4">
        <v>2</v>
      </c>
      <c r="H5" s="4">
        <v>5</v>
      </c>
      <c r="I5" s="4">
        <v>0.8</v>
      </c>
      <c r="J5" s="4">
        <v>0.615384615384615</v>
      </c>
      <c r="K5" s="4">
        <v>0.695652173913043</v>
      </c>
      <c r="L5" s="4">
        <v>0.5</v>
      </c>
      <c r="M5" s="4">
        <v>0.3</v>
      </c>
      <c r="N5" s="4">
        <v>0.65</v>
      </c>
    </row>
    <row r="6" s="4" customFormat="1" spans="1:14">
      <c r="A6" s="17">
        <v>124</v>
      </c>
      <c r="B6" s="4">
        <v>124</v>
      </c>
      <c r="C6" s="4">
        <v>0.629390001296997</v>
      </c>
      <c r="D6" s="4">
        <v>0.210688233375549</v>
      </c>
      <c r="E6" s="4">
        <v>10</v>
      </c>
      <c r="F6" s="4">
        <v>9</v>
      </c>
      <c r="G6" s="4">
        <v>0</v>
      </c>
      <c r="H6" s="4">
        <v>1</v>
      </c>
      <c r="I6" s="4">
        <v>1</v>
      </c>
      <c r="J6" s="4">
        <v>0.526315789473684</v>
      </c>
      <c r="K6" s="4">
        <v>0.689655172413793</v>
      </c>
      <c r="L6" s="4">
        <v>0.9</v>
      </c>
      <c r="M6" s="4">
        <v>0.1</v>
      </c>
      <c r="N6" s="4">
        <v>0.55</v>
      </c>
    </row>
    <row r="7" s="3" customFormat="1" spans="1:14">
      <c r="A7" s="9">
        <v>249</v>
      </c>
      <c r="B7" s="3">
        <v>249</v>
      </c>
      <c r="C7" s="3">
        <v>0.631833672523499</v>
      </c>
      <c r="D7" s="3">
        <v>0.211252689361572</v>
      </c>
      <c r="E7" s="3">
        <v>8</v>
      </c>
      <c r="F7" s="3">
        <v>4</v>
      </c>
      <c r="G7" s="3">
        <v>2</v>
      </c>
      <c r="H7" s="3">
        <v>6</v>
      </c>
      <c r="I7" s="3">
        <v>0.8</v>
      </c>
      <c r="J7" s="3">
        <v>0.666666666666667</v>
      </c>
      <c r="K7" s="3">
        <v>0.727272727272727</v>
      </c>
      <c r="L7" s="3">
        <v>0.4</v>
      </c>
      <c r="M7" s="3">
        <v>0.4</v>
      </c>
      <c r="N7" s="3">
        <v>0.7</v>
      </c>
    </row>
    <row r="8" s="4" customFormat="1" spans="1:14">
      <c r="A8" s="17">
        <v>716</v>
      </c>
      <c r="B8" s="4">
        <v>716</v>
      </c>
      <c r="C8" s="4">
        <v>0.645399928092957</v>
      </c>
      <c r="D8" s="4">
        <v>0.204073429107666</v>
      </c>
      <c r="E8" s="4">
        <v>9</v>
      </c>
      <c r="F8" s="4">
        <v>3</v>
      </c>
      <c r="G8" s="4">
        <v>1</v>
      </c>
      <c r="H8" s="4">
        <v>7</v>
      </c>
      <c r="I8" s="4">
        <v>0.9</v>
      </c>
      <c r="J8" s="4">
        <v>0.75</v>
      </c>
      <c r="K8" s="4">
        <v>0.818181818181818</v>
      </c>
      <c r="L8" s="4">
        <v>0.3</v>
      </c>
      <c r="M8" s="4">
        <v>0.6</v>
      </c>
      <c r="N8" s="4">
        <v>0.8</v>
      </c>
    </row>
    <row r="9" s="4" customFormat="1" spans="1:14">
      <c r="A9" s="17">
        <v>123</v>
      </c>
      <c r="B9" s="4">
        <v>123</v>
      </c>
      <c r="C9" s="4">
        <v>0.64593517780304</v>
      </c>
      <c r="D9" s="4">
        <v>0.242363452911377</v>
      </c>
      <c r="E9" s="4">
        <v>9</v>
      </c>
      <c r="F9" s="4">
        <v>7</v>
      </c>
      <c r="G9" s="4">
        <v>1</v>
      </c>
      <c r="H9" s="4">
        <v>3</v>
      </c>
      <c r="I9" s="4">
        <v>0.9</v>
      </c>
      <c r="J9" s="4">
        <v>0.5625</v>
      </c>
      <c r="K9" s="4">
        <v>0.692307692307692</v>
      </c>
      <c r="L9" s="4">
        <v>0.7</v>
      </c>
      <c r="M9" s="4">
        <v>0.2</v>
      </c>
      <c r="N9" s="4">
        <v>0.6</v>
      </c>
    </row>
    <row r="10" s="1" customFormat="1" spans="1:14">
      <c r="A10" s="7">
        <v>250</v>
      </c>
      <c r="B10" s="1">
        <v>250</v>
      </c>
      <c r="C10" s="1">
        <v>0.647572636604309</v>
      </c>
      <c r="D10" s="1">
        <v>0.24461555480957</v>
      </c>
      <c r="E10" s="1">
        <v>8</v>
      </c>
      <c r="F10" s="1">
        <v>5</v>
      </c>
      <c r="G10" s="1">
        <v>2</v>
      </c>
      <c r="H10" s="1">
        <v>5</v>
      </c>
      <c r="I10" s="1">
        <v>0.8</v>
      </c>
      <c r="J10" s="1">
        <v>0.615384615384615</v>
      </c>
      <c r="K10" s="1">
        <v>0.695652173913043</v>
      </c>
      <c r="L10" s="1">
        <v>0.5</v>
      </c>
      <c r="M10" s="1">
        <v>0.3</v>
      </c>
      <c r="N10" s="1">
        <v>0.65</v>
      </c>
    </row>
    <row r="11" s="1" customFormat="1" spans="1:14">
      <c r="A11" s="7">
        <v>909</v>
      </c>
      <c r="B11" s="1">
        <v>909</v>
      </c>
      <c r="C11" s="1">
        <v>0.651805877685547</v>
      </c>
      <c r="D11" s="1">
        <v>0.206578016281128</v>
      </c>
      <c r="E11" s="1">
        <v>9</v>
      </c>
      <c r="F11" s="1">
        <v>3</v>
      </c>
      <c r="G11" s="1">
        <v>1</v>
      </c>
      <c r="H11" s="1">
        <v>7</v>
      </c>
      <c r="I11" s="1">
        <v>0.9</v>
      </c>
      <c r="J11" s="1">
        <v>0.75</v>
      </c>
      <c r="K11" s="1">
        <v>0.818181818181818</v>
      </c>
      <c r="L11" s="1">
        <v>0.3</v>
      </c>
      <c r="M11" s="1">
        <v>0.6</v>
      </c>
      <c r="N11" s="1">
        <v>0.8</v>
      </c>
    </row>
    <row r="12" s="3" customFormat="1" spans="1:14">
      <c r="A12" s="9">
        <v>43</v>
      </c>
      <c r="B12" s="3">
        <v>43</v>
      </c>
      <c r="C12" s="3">
        <v>0.656714081764221</v>
      </c>
      <c r="D12" s="3">
        <v>0.224246263504028</v>
      </c>
      <c r="E12" s="3">
        <v>9</v>
      </c>
      <c r="F12" s="3">
        <v>5</v>
      </c>
      <c r="G12" s="3">
        <v>1</v>
      </c>
      <c r="H12" s="3">
        <v>5</v>
      </c>
      <c r="I12" s="3">
        <v>0.9</v>
      </c>
      <c r="J12" s="3">
        <v>0.642857142857143</v>
      </c>
      <c r="K12" s="3">
        <v>0.75</v>
      </c>
      <c r="L12" s="3">
        <v>0.5</v>
      </c>
      <c r="M12" s="3">
        <v>0.4</v>
      </c>
      <c r="N12" s="3">
        <v>0.7</v>
      </c>
    </row>
    <row r="13" s="4" customFormat="1" spans="1:14">
      <c r="A13" s="17">
        <v>554</v>
      </c>
      <c r="B13" s="4">
        <v>554</v>
      </c>
      <c r="C13" s="4">
        <v>0.660832762718201</v>
      </c>
      <c r="D13" s="4">
        <v>0.225080013275147</v>
      </c>
      <c r="E13" s="4">
        <v>6</v>
      </c>
      <c r="F13" s="4">
        <v>7</v>
      </c>
      <c r="G13" s="4">
        <v>4</v>
      </c>
      <c r="H13" s="4">
        <v>3</v>
      </c>
      <c r="I13" s="4">
        <v>0.6</v>
      </c>
      <c r="J13" s="4">
        <v>0.461538461538462</v>
      </c>
      <c r="K13" s="4">
        <v>0.521739130434783</v>
      </c>
      <c r="L13" s="4">
        <v>0.7</v>
      </c>
      <c r="M13" s="4">
        <v>-0.1</v>
      </c>
      <c r="N13" s="4">
        <v>0.45</v>
      </c>
    </row>
    <row r="14" s="4" customFormat="1" spans="1:14">
      <c r="A14" s="17">
        <v>827</v>
      </c>
      <c r="B14" s="4">
        <v>827</v>
      </c>
      <c r="C14" s="4">
        <v>0.664244651794434</v>
      </c>
      <c r="D14" s="4">
        <v>0.195667386054993</v>
      </c>
      <c r="E14" s="4">
        <v>7</v>
      </c>
      <c r="F14" s="4">
        <v>4</v>
      </c>
      <c r="G14" s="4">
        <v>3</v>
      </c>
      <c r="H14" s="4">
        <v>6</v>
      </c>
      <c r="I14" s="4">
        <v>0.7</v>
      </c>
      <c r="J14" s="4">
        <v>0.636363636363636</v>
      </c>
      <c r="K14" s="4">
        <v>0.666666666666667</v>
      </c>
      <c r="L14" s="4">
        <v>0.4</v>
      </c>
      <c r="M14" s="4">
        <v>0.3</v>
      </c>
      <c r="N14" s="4">
        <v>0.65</v>
      </c>
    </row>
    <row r="15" s="4" customFormat="1" spans="1:14">
      <c r="A15" s="17">
        <v>451</v>
      </c>
      <c r="B15" s="4">
        <v>451</v>
      </c>
      <c r="C15" s="4">
        <v>0.665182590484619</v>
      </c>
      <c r="D15" s="4">
        <v>0.250267744064331</v>
      </c>
      <c r="E15" s="4">
        <v>9</v>
      </c>
      <c r="F15" s="4">
        <v>6</v>
      </c>
      <c r="G15" s="4">
        <v>1</v>
      </c>
      <c r="H15" s="4">
        <v>4</v>
      </c>
      <c r="I15" s="4">
        <v>0.9</v>
      </c>
      <c r="J15" s="4">
        <v>0.6</v>
      </c>
      <c r="K15" s="4">
        <v>0.72</v>
      </c>
      <c r="L15" s="4">
        <v>0.6</v>
      </c>
      <c r="M15" s="4">
        <v>0.3</v>
      </c>
      <c r="N15" s="4">
        <v>0.65</v>
      </c>
    </row>
    <row r="16" s="4" customFormat="1" spans="1:14">
      <c r="A16" s="17">
        <v>693</v>
      </c>
      <c r="B16" s="4">
        <v>693</v>
      </c>
      <c r="C16" s="4">
        <v>0.667569756507874</v>
      </c>
      <c r="D16" s="4">
        <v>0.195605278015137</v>
      </c>
      <c r="E16" s="4">
        <v>9</v>
      </c>
      <c r="F16" s="4">
        <v>7</v>
      </c>
      <c r="G16" s="4">
        <v>1</v>
      </c>
      <c r="H16" s="4">
        <v>3</v>
      </c>
      <c r="I16" s="4">
        <v>0.9</v>
      </c>
      <c r="J16" s="4">
        <v>0.5625</v>
      </c>
      <c r="K16" s="4">
        <v>0.692307692307692</v>
      </c>
      <c r="L16" s="4">
        <v>0.7</v>
      </c>
      <c r="M16" s="4">
        <v>0.2</v>
      </c>
      <c r="N16" s="4">
        <v>0.6</v>
      </c>
    </row>
    <row r="17" s="4" customFormat="1" spans="1:14">
      <c r="A17" s="17">
        <v>805</v>
      </c>
      <c r="B17" s="4">
        <v>805</v>
      </c>
      <c r="C17" s="4">
        <v>0.677419662475586</v>
      </c>
      <c r="D17" s="4">
        <v>0.188615918159485</v>
      </c>
      <c r="E17" s="4">
        <v>9</v>
      </c>
      <c r="F17" s="4">
        <v>5</v>
      </c>
      <c r="G17" s="4">
        <v>1</v>
      </c>
      <c r="H17" s="4">
        <v>5</v>
      </c>
      <c r="I17" s="4">
        <v>0.9</v>
      </c>
      <c r="J17" s="4">
        <v>0.642857142857143</v>
      </c>
      <c r="K17" s="4">
        <v>0.75</v>
      </c>
      <c r="L17" s="4">
        <v>0.5</v>
      </c>
      <c r="M17" s="4">
        <v>0.4</v>
      </c>
      <c r="N17" s="4">
        <v>0.7</v>
      </c>
    </row>
    <row r="18" s="4" customFormat="1" spans="1:14">
      <c r="A18" s="17">
        <v>798</v>
      </c>
      <c r="B18" s="4">
        <v>798</v>
      </c>
      <c r="C18" s="4">
        <v>0.678243517875671</v>
      </c>
      <c r="D18" s="4">
        <v>0.237145304679871</v>
      </c>
      <c r="E18" s="4">
        <v>7</v>
      </c>
      <c r="F18" s="4">
        <v>5</v>
      </c>
      <c r="G18" s="4">
        <v>3</v>
      </c>
      <c r="H18" s="4">
        <v>5</v>
      </c>
      <c r="I18" s="4">
        <v>0.7</v>
      </c>
      <c r="J18" s="4">
        <v>0.583333333333333</v>
      </c>
      <c r="K18" s="4">
        <v>0.636363636363636</v>
      </c>
      <c r="L18" s="4">
        <v>0.5</v>
      </c>
      <c r="M18" s="4">
        <v>0.2</v>
      </c>
      <c r="N18" s="4">
        <v>0.6</v>
      </c>
    </row>
    <row r="19" s="3" customFormat="1" spans="1:14">
      <c r="A19" s="9">
        <v>835</v>
      </c>
      <c r="B19" s="3">
        <v>835</v>
      </c>
      <c r="C19" s="3">
        <v>0.678577899932861</v>
      </c>
      <c r="D19" s="3">
        <v>0.179389476776123</v>
      </c>
      <c r="E19" s="3">
        <v>7</v>
      </c>
      <c r="F19" s="3">
        <v>7</v>
      </c>
      <c r="G19" s="3">
        <v>3</v>
      </c>
      <c r="H19" s="3">
        <v>3</v>
      </c>
      <c r="I19" s="3">
        <v>0.7</v>
      </c>
      <c r="J19" s="3">
        <v>0.5</v>
      </c>
      <c r="K19" s="3">
        <v>0.583333333333333</v>
      </c>
      <c r="L19" s="3">
        <v>0.7</v>
      </c>
      <c r="M19" s="3">
        <v>0</v>
      </c>
      <c r="N19" s="3">
        <v>0.5</v>
      </c>
    </row>
    <row r="20" s="4" customFormat="1" spans="1:14">
      <c r="A20" s="17">
        <v>931</v>
      </c>
      <c r="B20" s="4">
        <v>931</v>
      </c>
      <c r="C20" s="4">
        <v>0.681087970733643</v>
      </c>
      <c r="D20" s="4">
        <v>0.24998950958252</v>
      </c>
      <c r="E20" s="4">
        <v>8</v>
      </c>
      <c r="F20" s="4">
        <v>5</v>
      </c>
      <c r="G20" s="4">
        <v>2</v>
      </c>
      <c r="H20" s="4">
        <v>5</v>
      </c>
      <c r="I20" s="4">
        <v>0.8</v>
      </c>
      <c r="J20" s="4">
        <v>0.615384615384615</v>
      </c>
      <c r="K20" s="4">
        <v>0.695652173913043</v>
      </c>
      <c r="L20" s="4">
        <v>0.5</v>
      </c>
      <c r="M20" s="4">
        <v>0.3</v>
      </c>
      <c r="N20" s="4">
        <v>0.65</v>
      </c>
    </row>
    <row r="21" s="4" customFormat="1" spans="1:14">
      <c r="A21" s="17">
        <v>528</v>
      </c>
      <c r="B21" s="4">
        <v>528</v>
      </c>
      <c r="C21" s="4">
        <v>0.681533455848694</v>
      </c>
      <c r="D21" s="4">
        <v>0.200799584388733</v>
      </c>
      <c r="E21" s="4">
        <v>7</v>
      </c>
      <c r="F21" s="4">
        <v>6</v>
      </c>
      <c r="G21" s="4">
        <v>3</v>
      </c>
      <c r="H21" s="4">
        <v>4</v>
      </c>
      <c r="I21" s="4">
        <v>0.7</v>
      </c>
      <c r="J21" s="4">
        <v>0.538461538461539</v>
      </c>
      <c r="K21" s="4">
        <v>0.608695652173913</v>
      </c>
      <c r="L21" s="4">
        <v>0.6</v>
      </c>
      <c r="M21" s="4">
        <v>0.1</v>
      </c>
      <c r="N21" s="4">
        <v>0.55</v>
      </c>
    </row>
    <row r="22" s="4" customFormat="1" spans="1:14">
      <c r="A22" s="17">
        <v>428</v>
      </c>
      <c r="B22" s="4">
        <v>428</v>
      </c>
      <c r="C22" s="4">
        <v>0.682002902030945</v>
      </c>
      <c r="D22" s="4">
        <v>0.22208571434021</v>
      </c>
      <c r="E22" s="4">
        <v>8</v>
      </c>
      <c r="F22" s="4">
        <v>5</v>
      </c>
      <c r="G22" s="4">
        <v>2</v>
      </c>
      <c r="H22" s="4">
        <v>5</v>
      </c>
      <c r="I22" s="4">
        <v>0.8</v>
      </c>
      <c r="J22" s="4">
        <v>0.615384615384615</v>
      </c>
      <c r="K22" s="4">
        <v>0.695652173913043</v>
      </c>
      <c r="L22" s="4">
        <v>0.5</v>
      </c>
      <c r="M22" s="4">
        <v>0.3</v>
      </c>
      <c r="N22" s="4">
        <v>0.65</v>
      </c>
    </row>
    <row r="23" s="4" customFormat="1" spans="1:14">
      <c r="A23" s="17">
        <v>316</v>
      </c>
      <c r="B23" s="4">
        <v>316</v>
      </c>
      <c r="C23" s="4">
        <v>0.687016129493713</v>
      </c>
      <c r="D23" s="4">
        <v>0.189412236213684</v>
      </c>
      <c r="E23" s="4">
        <v>7</v>
      </c>
      <c r="F23" s="4">
        <v>7</v>
      </c>
      <c r="G23" s="4">
        <v>3</v>
      </c>
      <c r="H23" s="4">
        <v>3</v>
      </c>
      <c r="I23" s="4">
        <v>0.7</v>
      </c>
      <c r="J23" s="4">
        <v>0.5</v>
      </c>
      <c r="K23" s="4">
        <v>0.583333333333333</v>
      </c>
      <c r="L23" s="4">
        <v>0.7</v>
      </c>
      <c r="M23" s="4">
        <v>0</v>
      </c>
      <c r="N23" s="4">
        <v>0.5</v>
      </c>
    </row>
    <row r="24" s="4" customFormat="1" spans="1:14">
      <c r="A24" s="17">
        <v>546</v>
      </c>
      <c r="B24" s="4">
        <v>546</v>
      </c>
      <c r="C24" s="4">
        <v>0.688168883323669</v>
      </c>
      <c r="D24" s="4">
        <v>0.217426300048828</v>
      </c>
      <c r="E24" s="4">
        <v>8</v>
      </c>
      <c r="F24" s="4">
        <v>6</v>
      </c>
      <c r="G24" s="4">
        <v>2</v>
      </c>
      <c r="H24" s="4">
        <v>4</v>
      </c>
      <c r="I24" s="4">
        <v>0.8</v>
      </c>
      <c r="J24" s="4">
        <v>0.571428571428572</v>
      </c>
      <c r="K24" s="4">
        <v>0.666666666666667</v>
      </c>
      <c r="L24" s="4">
        <v>0.6</v>
      </c>
      <c r="M24" s="4">
        <v>0.2</v>
      </c>
      <c r="N24" s="4">
        <v>0.6</v>
      </c>
    </row>
    <row r="25" s="4" customFormat="1" spans="1:14">
      <c r="A25" s="17">
        <v>170</v>
      </c>
      <c r="B25" s="4">
        <v>170</v>
      </c>
      <c r="C25" s="4">
        <v>0.6889967918396</v>
      </c>
      <c r="D25" s="4">
        <v>0.212616920471191</v>
      </c>
      <c r="E25" s="4">
        <v>7</v>
      </c>
      <c r="F25" s="4">
        <v>4</v>
      </c>
      <c r="G25" s="4">
        <v>3</v>
      </c>
      <c r="H25" s="4">
        <v>6</v>
      </c>
      <c r="I25" s="4">
        <v>0.7</v>
      </c>
      <c r="J25" s="4">
        <v>0.636363636363636</v>
      </c>
      <c r="K25" s="4">
        <v>0.666666666666667</v>
      </c>
      <c r="L25" s="4">
        <v>0.4</v>
      </c>
      <c r="M25" s="4">
        <v>0.3</v>
      </c>
      <c r="N25" s="4">
        <v>0.65</v>
      </c>
    </row>
    <row r="26" s="4" customFormat="1" spans="1:14">
      <c r="A26" s="17">
        <v>615</v>
      </c>
      <c r="B26" s="4">
        <v>615</v>
      </c>
      <c r="C26" s="4">
        <v>0.693337082862854</v>
      </c>
      <c r="D26" s="4">
        <v>0.189844489097595</v>
      </c>
      <c r="E26" s="4">
        <v>9</v>
      </c>
      <c r="F26" s="4">
        <v>5</v>
      </c>
      <c r="G26" s="4">
        <v>1</v>
      </c>
      <c r="H26" s="4">
        <v>5</v>
      </c>
      <c r="I26" s="4">
        <v>0.9</v>
      </c>
      <c r="J26" s="4">
        <v>0.642857142857143</v>
      </c>
      <c r="K26" s="4">
        <v>0.75</v>
      </c>
      <c r="L26" s="4">
        <v>0.5</v>
      </c>
      <c r="M26" s="4">
        <v>0.4</v>
      </c>
      <c r="N26" s="4">
        <v>0.7</v>
      </c>
    </row>
    <row r="27" s="4" customFormat="1" spans="1:14">
      <c r="A27" s="17">
        <v>340</v>
      </c>
      <c r="B27" s="4">
        <v>340</v>
      </c>
      <c r="C27" s="4">
        <v>0.69361400604248</v>
      </c>
      <c r="D27" s="4">
        <v>0.279063940048218</v>
      </c>
      <c r="E27" s="4">
        <v>9</v>
      </c>
      <c r="F27" s="4">
        <v>5</v>
      </c>
      <c r="G27" s="4">
        <v>1</v>
      </c>
      <c r="H27" s="4">
        <v>5</v>
      </c>
      <c r="I27" s="4">
        <v>0.9</v>
      </c>
      <c r="J27" s="4">
        <v>0.642857142857143</v>
      </c>
      <c r="K27" s="4">
        <v>0.75</v>
      </c>
      <c r="L27" s="4">
        <v>0.5</v>
      </c>
      <c r="M27" s="4">
        <v>0.4</v>
      </c>
      <c r="N27" s="4">
        <v>0.7</v>
      </c>
    </row>
    <row r="28" s="3" customFormat="1" spans="1:14">
      <c r="A28" s="9">
        <v>502</v>
      </c>
      <c r="B28" s="3">
        <v>502</v>
      </c>
      <c r="C28" s="3">
        <v>0.698814630508423</v>
      </c>
      <c r="D28" s="3">
        <v>0.215407133102417</v>
      </c>
      <c r="E28" s="3">
        <v>10</v>
      </c>
      <c r="F28" s="3">
        <v>5</v>
      </c>
      <c r="G28" s="3">
        <v>0</v>
      </c>
      <c r="H28" s="3">
        <v>5</v>
      </c>
      <c r="I28" s="3">
        <v>1</v>
      </c>
      <c r="J28" s="3">
        <v>0.666666666666667</v>
      </c>
      <c r="K28" s="3">
        <v>0.8</v>
      </c>
      <c r="L28" s="3">
        <v>0.5</v>
      </c>
      <c r="M28" s="3">
        <v>0.5</v>
      </c>
      <c r="N28" s="3">
        <v>0.75</v>
      </c>
    </row>
    <row r="29" s="1" customFormat="1" spans="1:14">
      <c r="A29" s="7">
        <v>94</v>
      </c>
      <c r="B29" s="1">
        <v>94</v>
      </c>
      <c r="C29" s="1">
        <v>0.701077580451965</v>
      </c>
      <c r="D29" s="1">
        <v>0.176891088485718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199</v>
      </c>
      <c r="B30" s="1">
        <v>199</v>
      </c>
      <c r="C30" s="1">
        <v>0.702245593070984</v>
      </c>
      <c r="D30" s="1">
        <v>0.165382504463196</v>
      </c>
      <c r="E30" s="1">
        <v>9</v>
      </c>
      <c r="F30" s="1">
        <v>7</v>
      </c>
      <c r="G30" s="1">
        <v>1</v>
      </c>
      <c r="H30" s="1">
        <v>3</v>
      </c>
      <c r="I30" s="1">
        <v>0.9</v>
      </c>
      <c r="J30" s="1">
        <v>0.5625</v>
      </c>
      <c r="K30" s="1">
        <v>0.692307692307692</v>
      </c>
      <c r="L30" s="1">
        <v>0.7</v>
      </c>
      <c r="M30" s="1">
        <v>0.2</v>
      </c>
      <c r="N30" s="1">
        <v>0.6</v>
      </c>
    </row>
    <row r="31" s="1" customFormat="1" spans="1:14">
      <c r="A31" s="7">
        <v>348</v>
      </c>
      <c r="B31" s="1">
        <v>348</v>
      </c>
      <c r="C31" s="1">
        <v>0.704671263694763</v>
      </c>
      <c r="D31" s="1">
        <v>0.234467625617981</v>
      </c>
      <c r="E31" s="1">
        <v>8</v>
      </c>
      <c r="F31" s="1">
        <v>5</v>
      </c>
      <c r="G31" s="1">
        <v>2</v>
      </c>
      <c r="H31" s="1">
        <v>5</v>
      </c>
      <c r="I31" s="1">
        <v>0.8</v>
      </c>
      <c r="J31" s="1">
        <v>0.615384615384615</v>
      </c>
      <c r="K31" s="1">
        <v>0.695652173913043</v>
      </c>
      <c r="L31" s="1">
        <v>0.5</v>
      </c>
      <c r="M31" s="1">
        <v>0.3</v>
      </c>
      <c r="N31" s="1">
        <v>0.65</v>
      </c>
    </row>
    <row r="32" s="1" customFormat="1" spans="1:14">
      <c r="A32" s="7">
        <v>710</v>
      </c>
      <c r="B32" s="1">
        <v>710</v>
      </c>
      <c r="C32" s="1">
        <v>0.706785440444946</v>
      </c>
      <c r="D32" s="1">
        <v>0.148695588111877</v>
      </c>
      <c r="E32" s="1">
        <v>8</v>
      </c>
      <c r="F32" s="1">
        <v>5</v>
      </c>
      <c r="G32" s="1">
        <v>2</v>
      </c>
      <c r="H32" s="1">
        <v>5</v>
      </c>
      <c r="I32" s="1">
        <v>0.8</v>
      </c>
      <c r="J32" s="1">
        <v>0.615384615384615</v>
      </c>
      <c r="K32" s="1">
        <v>0.695652173913043</v>
      </c>
      <c r="L32" s="1">
        <v>0.5</v>
      </c>
      <c r="M32" s="1">
        <v>0.3</v>
      </c>
      <c r="N32" s="1">
        <v>0.65</v>
      </c>
    </row>
    <row r="33" s="1" customFormat="1" spans="1:14">
      <c r="A33" s="7">
        <v>784</v>
      </c>
      <c r="B33" s="1">
        <v>784</v>
      </c>
      <c r="C33" s="1">
        <v>0.706818580627441</v>
      </c>
      <c r="D33" s="1">
        <v>0.199303984642029</v>
      </c>
      <c r="E33" s="1">
        <v>9</v>
      </c>
      <c r="F33" s="1">
        <v>6</v>
      </c>
      <c r="G33" s="1">
        <v>1</v>
      </c>
      <c r="H33" s="1">
        <v>4</v>
      </c>
      <c r="I33" s="1">
        <v>0.9</v>
      </c>
      <c r="J33" s="1">
        <v>0.6</v>
      </c>
      <c r="K33" s="1">
        <v>0.72</v>
      </c>
      <c r="L33" s="1">
        <v>0.6</v>
      </c>
      <c r="M33" s="1">
        <v>0.3</v>
      </c>
      <c r="N33" s="1">
        <v>0.65</v>
      </c>
    </row>
    <row r="34" s="1" customFormat="1" spans="1:14">
      <c r="A34" s="7">
        <v>611</v>
      </c>
      <c r="B34" s="1">
        <v>611</v>
      </c>
      <c r="C34" s="1">
        <v>0.707795858383179</v>
      </c>
      <c r="D34" s="1">
        <v>0.174257516860962</v>
      </c>
      <c r="E34" s="1">
        <v>8</v>
      </c>
      <c r="F34" s="1">
        <v>2</v>
      </c>
      <c r="G34" s="1">
        <v>2</v>
      </c>
      <c r="H34" s="1">
        <v>8</v>
      </c>
      <c r="I34" s="1">
        <v>0.8</v>
      </c>
      <c r="J34" s="1">
        <v>0.8</v>
      </c>
      <c r="K34" s="1">
        <v>0.8</v>
      </c>
      <c r="L34" s="1">
        <v>0.2</v>
      </c>
      <c r="M34" s="1">
        <v>0.6</v>
      </c>
      <c r="N34" s="1">
        <v>0.8</v>
      </c>
    </row>
    <row r="35" s="1" customFormat="1" spans="1:14">
      <c r="A35" s="7">
        <v>627</v>
      </c>
      <c r="B35" s="1">
        <v>627</v>
      </c>
      <c r="C35" s="1">
        <v>0.710673928260803</v>
      </c>
      <c r="D35" s="1">
        <v>0.158693909645081</v>
      </c>
      <c r="E35" s="1">
        <v>6</v>
      </c>
      <c r="F35" s="1">
        <v>7</v>
      </c>
      <c r="G35" s="1">
        <v>4</v>
      </c>
      <c r="H35" s="1">
        <v>3</v>
      </c>
      <c r="I35" s="1">
        <v>0.6</v>
      </c>
      <c r="J35" s="1">
        <v>0.461538461538462</v>
      </c>
      <c r="K35" s="1">
        <v>0.521739130434783</v>
      </c>
      <c r="L35" s="1">
        <v>0.7</v>
      </c>
      <c r="M35" s="1">
        <v>-0.1</v>
      </c>
      <c r="N35" s="1">
        <v>0.45</v>
      </c>
    </row>
    <row r="36" s="1" customFormat="1" spans="1:14">
      <c r="A36" s="7">
        <v>757</v>
      </c>
      <c r="B36" s="1">
        <v>757</v>
      </c>
      <c r="C36" s="1">
        <v>0.712930560112</v>
      </c>
      <c r="D36" s="1">
        <v>0.177858114242554</v>
      </c>
      <c r="E36" s="1">
        <v>9</v>
      </c>
      <c r="F36" s="1">
        <v>5</v>
      </c>
      <c r="G36" s="1">
        <v>1</v>
      </c>
      <c r="H36" s="1">
        <v>5</v>
      </c>
      <c r="I36" s="1">
        <v>0.9</v>
      </c>
      <c r="J36" s="1">
        <v>0.642857142857143</v>
      </c>
      <c r="K36" s="1">
        <v>0.75</v>
      </c>
      <c r="L36" s="1">
        <v>0.5</v>
      </c>
      <c r="M36" s="1">
        <v>0.4</v>
      </c>
      <c r="N36" s="1">
        <v>0.7</v>
      </c>
    </row>
    <row r="37" s="1" customFormat="1" spans="1:14">
      <c r="A37" s="7">
        <v>13</v>
      </c>
      <c r="B37" s="1">
        <v>13</v>
      </c>
      <c r="C37" s="1">
        <v>0.715521574020386</v>
      </c>
      <c r="D37" s="1">
        <v>0.167502641677856</v>
      </c>
      <c r="E37" s="1">
        <v>7</v>
      </c>
      <c r="F37" s="1">
        <v>6</v>
      </c>
      <c r="G37" s="1">
        <v>3</v>
      </c>
      <c r="H37" s="1">
        <v>4</v>
      </c>
      <c r="I37" s="1">
        <v>0.7</v>
      </c>
      <c r="J37" s="1">
        <v>0.538461538461539</v>
      </c>
      <c r="K37" s="1">
        <v>0.608695652173913</v>
      </c>
      <c r="L37" s="1">
        <v>0.6</v>
      </c>
      <c r="M37" s="1">
        <v>0.1</v>
      </c>
      <c r="N37" s="1">
        <v>0.55</v>
      </c>
    </row>
    <row r="38" s="1" customFormat="1" spans="1:14">
      <c r="A38" s="7">
        <v>533</v>
      </c>
      <c r="B38" s="1">
        <v>533</v>
      </c>
      <c r="C38" s="1">
        <v>0.701823592185974</v>
      </c>
      <c r="D38" s="1">
        <v>0.136722564697266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3" customFormat="1" spans="1:14">
      <c r="A39" s="9">
        <v>572</v>
      </c>
      <c r="B39" s="3">
        <v>572</v>
      </c>
      <c r="C39" s="3">
        <v>0.700523853302002</v>
      </c>
      <c r="D39" s="3">
        <v>0.11441433429718</v>
      </c>
      <c r="E39" s="3">
        <v>10</v>
      </c>
      <c r="F39" s="3">
        <v>6</v>
      </c>
      <c r="G39" s="3">
        <v>0</v>
      </c>
      <c r="H39" s="3">
        <v>4</v>
      </c>
      <c r="I39" s="3">
        <v>1</v>
      </c>
      <c r="J39" s="3">
        <v>0.625</v>
      </c>
      <c r="K39" s="3">
        <v>0.769230769230769</v>
      </c>
      <c r="L39" s="3">
        <v>0.6</v>
      </c>
      <c r="M39" s="3">
        <v>0.4</v>
      </c>
      <c r="N39" s="3">
        <v>0.7</v>
      </c>
    </row>
    <row r="40" s="1" customFormat="1" spans="1:14">
      <c r="A40" s="7">
        <v>644</v>
      </c>
      <c r="B40" s="1">
        <v>644</v>
      </c>
      <c r="C40" s="1">
        <v>0.721666574478149</v>
      </c>
      <c r="D40" s="1">
        <v>0.0976516008377075</v>
      </c>
      <c r="E40" s="1">
        <v>10</v>
      </c>
      <c r="F40" s="1">
        <v>5</v>
      </c>
      <c r="G40" s="1">
        <v>0</v>
      </c>
      <c r="H40" s="1">
        <v>5</v>
      </c>
      <c r="I40" s="1">
        <v>1</v>
      </c>
      <c r="J40" s="1">
        <v>0.666666666666667</v>
      </c>
      <c r="K40" s="1">
        <v>0.8</v>
      </c>
      <c r="L40" s="1">
        <v>0.5</v>
      </c>
      <c r="M40" s="1">
        <v>0.5</v>
      </c>
      <c r="N40" s="1">
        <v>0.75</v>
      </c>
    </row>
    <row r="41" s="1" customFormat="1" spans="1:14">
      <c r="A41" s="7">
        <v>223</v>
      </c>
      <c r="B41" s="1">
        <v>223</v>
      </c>
      <c r="C41" s="1">
        <v>0.731646060943604</v>
      </c>
      <c r="D41" s="1">
        <v>0.0777050256729126</v>
      </c>
      <c r="E41" s="1">
        <v>7</v>
      </c>
      <c r="F41" s="1">
        <v>6</v>
      </c>
      <c r="G41" s="1">
        <v>3</v>
      </c>
      <c r="H41" s="1">
        <v>4</v>
      </c>
      <c r="I41" s="1">
        <v>0.7</v>
      </c>
      <c r="J41" s="1">
        <v>0.538461538461539</v>
      </c>
      <c r="K41" s="1">
        <v>0.608695652173913</v>
      </c>
      <c r="L41" s="1">
        <v>0.6</v>
      </c>
      <c r="M41" s="1">
        <v>0.1</v>
      </c>
      <c r="N41" s="1">
        <v>0.55</v>
      </c>
    </row>
    <row r="42" s="1" customFormat="1" spans="1:14">
      <c r="A42" s="7">
        <v>152</v>
      </c>
      <c r="B42" s="1">
        <v>152</v>
      </c>
      <c r="C42" s="1">
        <v>0.733963966369629</v>
      </c>
      <c r="D42" s="1">
        <v>0.0578887462615967</v>
      </c>
      <c r="E42" s="1">
        <v>6</v>
      </c>
      <c r="F42" s="1">
        <v>6</v>
      </c>
      <c r="G42" s="1">
        <v>4</v>
      </c>
      <c r="H42" s="1">
        <v>4</v>
      </c>
      <c r="I42" s="1">
        <v>0.6</v>
      </c>
      <c r="J42" s="1">
        <v>0.5</v>
      </c>
      <c r="K42" s="1">
        <v>0.545454545454545</v>
      </c>
      <c r="L42" s="1">
        <v>0.6</v>
      </c>
      <c r="M42" s="1">
        <v>0</v>
      </c>
      <c r="N42" s="1">
        <v>0.5</v>
      </c>
    </row>
    <row r="43" s="1" customFormat="1" spans="1:14">
      <c r="A43" s="7">
        <v>20</v>
      </c>
      <c r="B43" s="1">
        <v>20</v>
      </c>
      <c r="C43" s="1">
        <v>0.73398494720459</v>
      </c>
      <c r="D43" s="1">
        <v>0.0834519863128662</v>
      </c>
      <c r="E43" s="1">
        <v>8</v>
      </c>
      <c r="F43" s="1">
        <v>5</v>
      </c>
      <c r="G43" s="1">
        <v>2</v>
      </c>
      <c r="H43" s="1">
        <v>5</v>
      </c>
      <c r="I43" s="1">
        <v>0.8</v>
      </c>
      <c r="J43" s="1">
        <v>0.615384615384615</v>
      </c>
      <c r="K43" s="1">
        <v>0.695652173913043</v>
      </c>
      <c r="L43" s="1">
        <v>0.5</v>
      </c>
      <c r="M43" s="1">
        <v>0.3</v>
      </c>
      <c r="N43" s="1">
        <v>0.65</v>
      </c>
    </row>
    <row r="44" s="1" customFormat="1" spans="1:14">
      <c r="A44" s="7">
        <v>815</v>
      </c>
      <c r="B44" s="1">
        <v>815</v>
      </c>
      <c r="C44" s="1">
        <v>0.726889848709106</v>
      </c>
      <c r="D44" s="1">
        <v>0.112776279449463</v>
      </c>
      <c r="E44" s="1">
        <v>7</v>
      </c>
      <c r="F44" s="1">
        <v>3</v>
      </c>
      <c r="G44" s="1">
        <v>3</v>
      </c>
      <c r="H44" s="1">
        <v>7</v>
      </c>
      <c r="I44" s="1">
        <v>0.7</v>
      </c>
      <c r="J44" s="1">
        <v>0.7</v>
      </c>
      <c r="K44" s="1">
        <v>0.7</v>
      </c>
      <c r="L44" s="1">
        <v>0.3</v>
      </c>
      <c r="M44" s="1">
        <v>0.4</v>
      </c>
      <c r="N44" s="1">
        <v>0.7</v>
      </c>
    </row>
    <row r="45" s="1" customFormat="1" spans="1:14">
      <c r="A45" s="7">
        <v>229</v>
      </c>
      <c r="B45" s="1">
        <v>229</v>
      </c>
      <c r="C45" s="1">
        <v>0.727859258651733</v>
      </c>
      <c r="D45" s="1">
        <v>0.110341310501099</v>
      </c>
      <c r="E45" s="1">
        <v>7</v>
      </c>
      <c r="F45" s="1">
        <v>7</v>
      </c>
      <c r="G45" s="1">
        <v>3</v>
      </c>
      <c r="H45" s="1">
        <v>3</v>
      </c>
      <c r="I45" s="1">
        <v>0.7</v>
      </c>
      <c r="J45" s="1">
        <v>0.5</v>
      </c>
      <c r="K45" s="1">
        <v>0.583333333333333</v>
      </c>
      <c r="L45" s="1">
        <v>0.7</v>
      </c>
      <c r="M45" s="1">
        <v>0</v>
      </c>
      <c r="N45" s="1">
        <v>0.5</v>
      </c>
    </row>
    <row r="46" s="1" customFormat="1" spans="1:14">
      <c r="A46" s="7">
        <v>613</v>
      </c>
      <c r="B46" s="1">
        <v>613</v>
      </c>
      <c r="C46" s="1">
        <v>0.727811574935913</v>
      </c>
      <c r="D46" s="1">
        <v>0.145453810691833</v>
      </c>
      <c r="E46" s="1">
        <v>9</v>
      </c>
      <c r="F46" s="1">
        <v>7</v>
      </c>
      <c r="G46" s="1">
        <v>1</v>
      </c>
      <c r="H46" s="1">
        <v>3</v>
      </c>
      <c r="I46" s="1">
        <v>0.9</v>
      </c>
      <c r="J46" s="1">
        <v>0.5625</v>
      </c>
      <c r="K46" s="1">
        <v>0.692307692307692</v>
      </c>
      <c r="L46" s="1">
        <v>0.7</v>
      </c>
      <c r="M46" s="1">
        <v>0.2</v>
      </c>
      <c r="N46" s="1">
        <v>0.6</v>
      </c>
    </row>
    <row r="47" s="1" customFormat="1" spans="1:14">
      <c r="A47" s="7">
        <v>286</v>
      </c>
      <c r="B47" s="1">
        <v>286</v>
      </c>
      <c r="C47" s="1">
        <v>0.726364254951477</v>
      </c>
      <c r="D47" s="1">
        <v>0.150683999061585</v>
      </c>
      <c r="E47" s="1">
        <v>8</v>
      </c>
      <c r="F47" s="1">
        <v>5</v>
      </c>
      <c r="G47" s="1">
        <v>2</v>
      </c>
      <c r="H47" s="1">
        <v>5</v>
      </c>
      <c r="I47" s="1">
        <v>0.8</v>
      </c>
      <c r="J47" s="1">
        <v>0.615384615384615</v>
      </c>
      <c r="K47" s="1">
        <v>0.695652173913043</v>
      </c>
      <c r="L47" s="1">
        <v>0.5</v>
      </c>
      <c r="M47" s="1">
        <v>0.3</v>
      </c>
      <c r="N47" s="1">
        <v>0.65</v>
      </c>
    </row>
    <row r="48" s="1" customFormat="1" spans="1:14">
      <c r="A48" s="7">
        <v>377</v>
      </c>
      <c r="B48" s="1">
        <v>377</v>
      </c>
      <c r="C48" s="1">
        <v>0.723507881164551</v>
      </c>
      <c r="D48" s="1">
        <v>0.161765575408935</v>
      </c>
      <c r="E48" s="1">
        <v>10</v>
      </c>
      <c r="F48" s="1">
        <v>7</v>
      </c>
      <c r="G48" s="1">
        <v>0</v>
      </c>
      <c r="H48" s="1">
        <v>3</v>
      </c>
      <c r="I48" s="1">
        <v>1</v>
      </c>
      <c r="J48" s="1">
        <v>0.588235294117647</v>
      </c>
      <c r="K48" s="1">
        <v>0.740740740740741</v>
      </c>
      <c r="L48" s="1">
        <v>0.7</v>
      </c>
      <c r="M48" s="1">
        <v>0.3</v>
      </c>
      <c r="N48" s="1">
        <v>0.65</v>
      </c>
    </row>
    <row r="49" s="1" customFormat="1" spans="1:14">
      <c r="A49" s="7">
        <v>365</v>
      </c>
      <c r="B49" s="1">
        <v>365</v>
      </c>
      <c r="C49" s="1">
        <v>0.721932530403137</v>
      </c>
      <c r="D49" s="1">
        <v>0.165367007255554</v>
      </c>
      <c r="E49" s="1">
        <v>8</v>
      </c>
      <c r="F49" s="1">
        <v>5</v>
      </c>
      <c r="G49" s="1">
        <v>2</v>
      </c>
      <c r="H49" s="1">
        <v>5</v>
      </c>
      <c r="I49" s="1">
        <v>0.8</v>
      </c>
      <c r="J49" s="1">
        <v>0.615384615384615</v>
      </c>
      <c r="K49" s="1">
        <v>0.695652173913043</v>
      </c>
      <c r="L49" s="1">
        <v>0.5</v>
      </c>
      <c r="M49" s="1">
        <v>0.3</v>
      </c>
      <c r="N49" s="1">
        <v>0.65</v>
      </c>
    </row>
    <row r="50" s="1" customFormat="1" spans="1:14">
      <c r="A50" s="7">
        <v>155</v>
      </c>
      <c r="B50" s="1">
        <v>155</v>
      </c>
      <c r="C50" s="1">
        <v>0.72156834602356</v>
      </c>
      <c r="D50" s="1">
        <v>0.132761359214783</v>
      </c>
      <c r="E50" s="1">
        <v>6</v>
      </c>
      <c r="F50" s="1">
        <v>4</v>
      </c>
      <c r="G50" s="1">
        <v>4</v>
      </c>
      <c r="H50" s="1">
        <v>6</v>
      </c>
      <c r="I50" s="1">
        <v>0.6</v>
      </c>
      <c r="J50" s="1">
        <v>0.6</v>
      </c>
      <c r="K50" s="1">
        <v>0.6</v>
      </c>
      <c r="L50" s="1">
        <v>0.4</v>
      </c>
      <c r="M50" s="1">
        <v>0.2</v>
      </c>
      <c r="N50" s="1">
        <v>0.6</v>
      </c>
    </row>
    <row r="51" s="3" customFormat="1" spans="1:14">
      <c r="A51" s="9">
        <v>964</v>
      </c>
      <c r="B51" s="3">
        <v>964</v>
      </c>
      <c r="C51" s="3">
        <v>0.720868587493896</v>
      </c>
      <c r="D51" s="3">
        <v>0.16488254070282</v>
      </c>
      <c r="E51" s="3">
        <v>5</v>
      </c>
      <c r="F51" s="3">
        <v>4</v>
      </c>
      <c r="G51" s="3">
        <v>5</v>
      </c>
      <c r="H51" s="3">
        <v>6</v>
      </c>
      <c r="I51" s="3">
        <v>0.5</v>
      </c>
      <c r="J51" s="3">
        <v>0.555555555555556</v>
      </c>
      <c r="K51" s="3">
        <v>0.526315789473684</v>
      </c>
      <c r="L51" s="3">
        <v>0.4</v>
      </c>
      <c r="M51" s="3">
        <v>0.1</v>
      </c>
      <c r="N51" s="3">
        <v>0.55</v>
      </c>
    </row>
    <row r="52" s="1" customFormat="1" spans="1:14">
      <c r="A52" s="7">
        <v>709</v>
      </c>
      <c r="B52" s="1">
        <v>709</v>
      </c>
      <c r="C52" s="1">
        <v>0.741271138191223</v>
      </c>
      <c r="D52" s="1">
        <v>0.10593056678772</v>
      </c>
      <c r="E52" s="1">
        <v>10</v>
      </c>
      <c r="F52" s="1">
        <v>3</v>
      </c>
      <c r="G52" s="1">
        <v>0</v>
      </c>
      <c r="H52" s="1">
        <v>7</v>
      </c>
      <c r="I52" s="1">
        <v>1</v>
      </c>
      <c r="J52" s="1">
        <v>0.769230769230769</v>
      </c>
      <c r="K52" s="1">
        <v>0.869565217391304</v>
      </c>
      <c r="L52" s="1">
        <v>0.3</v>
      </c>
      <c r="M52" s="1">
        <v>0.7</v>
      </c>
      <c r="N52" s="1">
        <v>0.85</v>
      </c>
    </row>
    <row r="53" s="1" customFormat="1" spans="1:14">
      <c r="A53" s="7">
        <v>246</v>
      </c>
      <c r="B53" s="1">
        <v>246</v>
      </c>
      <c r="C53" s="1">
        <v>0.742902874946594</v>
      </c>
      <c r="D53" s="1">
        <v>0.0863687992095947</v>
      </c>
      <c r="E53" s="1">
        <v>9</v>
      </c>
      <c r="F53" s="1">
        <v>4</v>
      </c>
      <c r="G53" s="1">
        <v>1</v>
      </c>
      <c r="H53" s="1">
        <v>6</v>
      </c>
      <c r="I53" s="1">
        <v>0.9</v>
      </c>
      <c r="J53" s="1">
        <v>0.692307692307692</v>
      </c>
      <c r="K53" s="1">
        <v>0.782608695652174</v>
      </c>
      <c r="L53" s="1">
        <v>0.4</v>
      </c>
      <c r="M53" s="1">
        <v>0.5</v>
      </c>
      <c r="N53" s="1">
        <v>0.75</v>
      </c>
    </row>
    <row r="54" s="1" customFormat="1" spans="1:14">
      <c r="A54" s="7">
        <v>191</v>
      </c>
      <c r="B54" s="1">
        <v>191</v>
      </c>
      <c r="C54" s="1">
        <v>0.743518233299255</v>
      </c>
      <c r="D54" s="1">
        <v>0.100335359573364</v>
      </c>
      <c r="E54" s="1">
        <v>10</v>
      </c>
      <c r="F54" s="1">
        <v>5</v>
      </c>
      <c r="G54" s="1">
        <v>0</v>
      </c>
      <c r="H54" s="1">
        <v>5</v>
      </c>
      <c r="I54" s="1">
        <v>1</v>
      </c>
      <c r="J54" s="1">
        <v>0.666666666666667</v>
      </c>
      <c r="K54" s="1">
        <v>0.8</v>
      </c>
      <c r="L54" s="1">
        <v>0.5</v>
      </c>
      <c r="M54" s="1">
        <v>0.5</v>
      </c>
      <c r="N54" s="1">
        <v>0.75</v>
      </c>
    </row>
    <row r="55" s="1" customFormat="1" spans="1:14">
      <c r="A55" s="7">
        <v>198</v>
      </c>
      <c r="B55" s="1">
        <v>198</v>
      </c>
      <c r="C55" s="1">
        <v>0.745155930519104</v>
      </c>
      <c r="D55" s="1">
        <v>0.0873236656188965</v>
      </c>
      <c r="E55" s="1">
        <v>9</v>
      </c>
      <c r="F55" s="1">
        <v>6</v>
      </c>
      <c r="G55" s="1">
        <v>1</v>
      </c>
      <c r="H55" s="1">
        <v>4</v>
      </c>
      <c r="I55" s="1">
        <v>0.9</v>
      </c>
      <c r="J55" s="1">
        <v>0.6</v>
      </c>
      <c r="K55" s="1">
        <v>0.72</v>
      </c>
      <c r="L55" s="1">
        <v>0.6</v>
      </c>
      <c r="M55" s="1">
        <v>0.3</v>
      </c>
      <c r="N55" s="1">
        <v>0.65</v>
      </c>
    </row>
    <row r="56" s="1" customFormat="1" spans="1:14">
      <c r="A56" s="7">
        <v>903</v>
      </c>
      <c r="B56" s="1">
        <v>903</v>
      </c>
      <c r="C56" s="1">
        <v>0.745175242424011</v>
      </c>
      <c r="D56" s="1">
        <v>0.116806983947754</v>
      </c>
      <c r="E56" s="1">
        <v>9</v>
      </c>
      <c r="F56" s="1">
        <v>2</v>
      </c>
      <c r="G56" s="1">
        <v>1</v>
      </c>
      <c r="H56" s="1">
        <v>8</v>
      </c>
      <c r="I56" s="1">
        <v>0.9</v>
      </c>
      <c r="J56" s="1">
        <v>0.818181818181818</v>
      </c>
      <c r="K56" s="1">
        <v>0.857142857142857</v>
      </c>
      <c r="L56" s="1">
        <v>0.2</v>
      </c>
      <c r="M56" s="1">
        <v>0.7</v>
      </c>
      <c r="N56" s="1">
        <v>0.85</v>
      </c>
    </row>
    <row r="57" s="1" customFormat="1" spans="1:14">
      <c r="A57" s="7">
        <v>287</v>
      </c>
      <c r="B57" s="1">
        <v>287</v>
      </c>
      <c r="C57" s="1">
        <v>0.745387673377991</v>
      </c>
      <c r="D57" s="1">
        <v>0.0656861066818237</v>
      </c>
      <c r="E57" s="1">
        <v>8</v>
      </c>
      <c r="F57" s="1">
        <v>4</v>
      </c>
      <c r="G57" s="1">
        <v>2</v>
      </c>
      <c r="H57" s="1">
        <v>6</v>
      </c>
      <c r="I57" s="1">
        <v>0.8</v>
      </c>
      <c r="J57" s="1">
        <v>0.666666666666667</v>
      </c>
      <c r="K57" s="1">
        <v>0.727272727272727</v>
      </c>
      <c r="L57" s="1">
        <v>0.4</v>
      </c>
      <c r="M57" s="1">
        <v>0.4</v>
      </c>
      <c r="N57" s="1">
        <v>0.7</v>
      </c>
    </row>
    <row r="58" s="1" customFormat="1" spans="1:14">
      <c r="A58" s="7">
        <v>74</v>
      </c>
      <c r="B58" s="1">
        <v>74</v>
      </c>
      <c r="C58" s="1">
        <v>0.745646357536316</v>
      </c>
      <c r="D58" s="1">
        <v>0.109940409660339</v>
      </c>
      <c r="E58" s="1">
        <v>5</v>
      </c>
      <c r="F58" s="1">
        <v>3</v>
      </c>
      <c r="G58" s="1">
        <v>5</v>
      </c>
      <c r="H58" s="1">
        <v>7</v>
      </c>
      <c r="I58" s="1">
        <v>0.5</v>
      </c>
      <c r="J58" s="1">
        <v>0.625</v>
      </c>
      <c r="K58" s="1">
        <v>0.555555555555556</v>
      </c>
      <c r="L58" s="1">
        <v>0.3</v>
      </c>
      <c r="M58" s="1">
        <v>0.2</v>
      </c>
      <c r="N58" s="1">
        <v>0.6</v>
      </c>
    </row>
    <row r="59" s="1" customFormat="1" spans="1:14">
      <c r="A59" s="7">
        <v>255</v>
      </c>
      <c r="B59" s="1">
        <v>255</v>
      </c>
      <c r="C59" s="1">
        <v>0.745726108551025</v>
      </c>
      <c r="D59" s="1">
        <v>0.0122008323669434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577</v>
      </c>
      <c r="B60" s="1">
        <v>577</v>
      </c>
      <c r="C60" s="1">
        <v>0.746004939079285</v>
      </c>
      <c r="D60" s="1">
        <v>0.101424694061279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67</v>
      </c>
      <c r="B61" s="1">
        <v>67</v>
      </c>
      <c r="C61" s="1">
        <v>0.746085166931152</v>
      </c>
      <c r="D61" s="1">
        <v>0.0754534006118774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3" customFormat="1" spans="1:14">
      <c r="A62" s="9">
        <v>429</v>
      </c>
      <c r="B62" s="3">
        <v>429</v>
      </c>
      <c r="C62" s="3">
        <v>0.746398687362671</v>
      </c>
      <c r="D62" s="3">
        <v>0.0914851427078247</v>
      </c>
      <c r="E62" s="3">
        <v>9</v>
      </c>
      <c r="F62" s="3">
        <v>6</v>
      </c>
      <c r="G62" s="3">
        <v>1</v>
      </c>
      <c r="H62" s="3">
        <v>4</v>
      </c>
      <c r="I62" s="3">
        <v>0.9</v>
      </c>
      <c r="J62" s="3">
        <v>0.6</v>
      </c>
      <c r="K62" s="3">
        <v>0.72</v>
      </c>
      <c r="L62" s="3">
        <v>0.6</v>
      </c>
      <c r="M62" s="3">
        <v>0.3</v>
      </c>
      <c r="N62" s="3">
        <v>0.65</v>
      </c>
    </row>
    <row r="63" s="1" customFormat="1" spans="1:14">
      <c r="A63" s="7">
        <v>714</v>
      </c>
      <c r="B63" s="1">
        <v>714</v>
      </c>
      <c r="C63" s="1">
        <v>0.760669589042664</v>
      </c>
      <c r="D63" s="1">
        <v>0.151639819145203</v>
      </c>
      <c r="E63" s="1">
        <v>10</v>
      </c>
      <c r="F63" s="1">
        <v>4</v>
      </c>
      <c r="G63" s="1">
        <v>0</v>
      </c>
      <c r="H63" s="1">
        <v>6</v>
      </c>
      <c r="I63" s="1">
        <v>1</v>
      </c>
      <c r="J63" s="1">
        <v>0.714285714285714</v>
      </c>
      <c r="K63" s="1">
        <v>0.833333333333333</v>
      </c>
      <c r="L63" s="1">
        <v>0.4</v>
      </c>
      <c r="M63" s="1">
        <v>0.6</v>
      </c>
      <c r="N63" s="1">
        <v>0.8</v>
      </c>
    </row>
    <row r="64" s="1" customFormat="1" spans="1:14">
      <c r="A64" s="7">
        <v>379</v>
      </c>
      <c r="B64" s="1">
        <v>379</v>
      </c>
      <c r="C64" s="1">
        <v>0.763228416442871</v>
      </c>
      <c r="D64" s="1">
        <v>0.146036624908447</v>
      </c>
      <c r="E64" s="1">
        <v>10</v>
      </c>
      <c r="F64" s="1">
        <v>6</v>
      </c>
      <c r="G64" s="1">
        <v>0</v>
      </c>
      <c r="H64" s="1">
        <v>4</v>
      </c>
      <c r="I64" s="1">
        <v>1</v>
      </c>
      <c r="J64" s="1">
        <v>0.625</v>
      </c>
      <c r="K64" s="1">
        <v>0.769230769230769</v>
      </c>
      <c r="L64" s="1">
        <v>0.6</v>
      </c>
      <c r="M64" s="1">
        <v>0.4</v>
      </c>
      <c r="N64" s="1">
        <v>0.7</v>
      </c>
    </row>
    <row r="65" s="1" customFormat="1" spans="1:14">
      <c r="A65" s="7">
        <v>358</v>
      </c>
      <c r="B65" s="1">
        <v>358</v>
      </c>
      <c r="C65" s="1">
        <v>0.764511704444885</v>
      </c>
      <c r="D65" s="1">
        <v>0.0849670171737671</v>
      </c>
      <c r="E65" s="1">
        <v>8</v>
      </c>
      <c r="F65" s="1">
        <v>5</v>
      </c>
      <c r="G65" s="1">
        <v>2</v>
      </c>
      <c r="H65" s="1">
        <v>5</v>
      </c>
      <c r="I65" s="1">
        <v>0.8</v>
      </c>
      <c r="J65" s="1">
        <v>0.615384615384615</v>
      </c>
      <c r="K65" s="1">
        <v>0.695652173913043</v>
      </c>
      <c r="L65" s="1">
        <v>0.5</v>
      </c>
      <c r="M65" s="1">
        <v>0.3</v>
      </c>
      <c r="N65" s="1">
        <v>0.65</v>
      </c>
    </row>
    <row r="66" s="1" customFormat="1" spans="1:14">
      <c r="A66" s="7">
        <v>256</v>
      </c>
      <c r="B66" s="1">
        <v>256</v>
      </c>
      <c r="C66" s="1">
        <v>0.769444704055786</v>
      </c>
      <c r="D66" s="1">
        <v>0.147529363632202</v>
      </c>
      <c r="E66" s="1">
        <v>10</v>
      </c>
      <c r="F66" s="1">
        <v>8</v>
      </c>
      <c r="G66" s="1">
        <v>0</v>
      </c>
      <c r="H66" s="1">
        <v>2</v>
      </c>
      <c r="I66" s="1">
        <v>1</v>
      </c>
      <c r="J66" s="1">
        <v>0.555555555555556</v>
      </c>
      <c r="K66" s="1">
        <v>0.714285714285714</v>
      </c>
      <c r="L66" s="1">
        <v>0.8</v>
      </c>
      <c r="M66" s="1">
        <v>0.2</v>
      </c>
      <c r="N66" s="1">
        <v>0.6</v>
      </c>
    </row>
    <row r="67" s="1" customFormat="1" spans="1:14">
      <c r="A67" s="7">
        <v>764</v>
      </c>
      <c r="B67" s="1">
        <v>764</v>
      </c>
      <c r="C67" s="1">
        <v>0.770396113395691</v>
      </c>
      <c r="D67" s="1">
        <v>0.118025183677673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888</v>
      </c>
      <c r="B68" s="1">
        <v>888</v>
      </c>
      <c r="C68" s="1">
        <v>0.771872639656067</v>
      </c>
      <c r="D68" s="1">
        <v>0.120152473449707</v>
      </c>
      <c r="E68" s="1">
        <v>8</v>
      </c>
      <c r="F68" s="1">
        <v>6</v>
      </c>
      <c r="G68" s="1">
        <v>2</v>
      </c>
      <c r="H68" s="1">
        <v>4</v>
      </c>
      <c r="I68" s="1">
        <v>0.8</v>
      </c>
      <c r="J68" s="1">
        <v>0.571428571428572</v>
      </c>
      <c r="K68" s="1">
        <v>0.666666666666667</v>
      </c>
      <c r="L68" s="1">
        <v>0.6</v>
      </c>
      <c r="M68" s="1">
        <v>0.2</v>
      </c>
      <c r="N68" s="1">
        <v>0.6</v>
      </c>
    </row>
    <row r="69" s="1" customFormat="1" spans="1:14">
      <c r="A69" s="7">
        <v>576</v>
      </c>
      <c r="B69" s="1">
        <v>576</v>
      </c>
      <c r="C69" s="1">
        <v>0.774784207344055</v>
      </c>
      <c r="D69" s="1">
        <v>0.0835216045379639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952</v>
      </c>
      <c r="B70" s="1">
        <v>952</v>
      </c>
      <c r="C70" s="1">
        <v>0.777769088745117</v>
      </c>
      <c r="D70" s="1">
        <v>0.174070596694946</v>
      </c>
      <c r="E70" s="1">
        <v>9</v>
      </c>
      <c r="F70" s="1">
        <v>8</v>
      </c>
      <c r="G70" s="1">
        <v>1</v>
      </c>
      <c r="H70" s="1">
        <v>2</v>
      </c>
      <c r="I70" s="1">
        <v>0.9</v>
      </c>
      <c r="J70" s="1">
        <v>0.529411764705882</v>
      </c>
      <c r="K70" s="1">
        <v>0.666666666666667</v>
      </c>
      <c r="L70" s="1">
        <v>0.8</v>
      </c>
      <c r="M70" s="1">
        <v>0.1</v>
      </c>
      <c r="N70" s="1">
        <v>0.55</v>
      </c>
    </row>
    <row r="71" s="3" customFormat="1" spans="1:14">
      <c r="A71" s="9">
        <v>637</v>
      </c>
      <c r="B71" s="3">
        <v>637</v>
      </c>
      <c r="C71" s="3">
        <v>0.779709577560425</v>
      </c>
      <c r="D71" s="3">
        <v>0.131428241729736</v>
      </c>
      <c r="E71" s="3">
        <v>8</v>
      </c>
      <c r="F71" s="3">
        <v>4</v>
      </c>
      <c r="G71" s="3">
        <v>2</v>
      </c>
      <c r="H71" s="3">
        <v>6</v>
      </c>
      <c r="I71" s="3">
        <v>0.8</v>
      </c>
      <c r="J71" s="3">
        <v>0.666666666666667</v>
      </c>
      <c r="K71" s="3">
        <v>0.727272727272727</v>
      </c>
      <c r="L71" s="3">
        <v>0.4</v>
      </c>
      <c r="M71" s="3">
        <v>0.4</v>
      </c>
      <c r="N71" s="3">
        <v>0.7</v>
      </c>
    </row>
    <row r="72" s="1" customFormat="1" spans="1:14">
      <c r="A72" s="7">
        <v>281</v>
      </c>
      <c r="B72" s="1">
        <v>281</v>
      </c>
      <c r="C72" s="1">
        <v>0.780123114585876</v>
      </c>
      <c r="D72" s="1">
        <v>0.199020862579346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880</v>
      </c>
      <c r="B73" s="1">
        <v>880</v>
      </c>
      <c r="C73" s="1">
        <v>0.780608892440796</v>
      </c>
      <c r="D73" s="1">
        <v>0.172005653381348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668</v>
      </c>
      <c r="B74" s="1">
        <v>668</v>
      </c>
      <c r="C74" s="1">
        <v>0.78334653377533</v>
      </c>
      <c r="D74" s="1">
        <v>0.184819221496582</v>
      </c>
      <c r="E74" s="1">
        <v>10</v>
      </c>
      <c r="F74" s="1">
        <v>6</v>
      </c>
      <c r="G74" s="1">
        <v>0</v>
      </c>
      <c r="H74" s="1">
        <v>4</v>
      </c>
      <c r="I74" s="1">
        <v>1</v>
      </c>
      <c r="J74" s="1">
        <v>0.625</v>
      </c>
      <c r="K74" s="1">
        <v>0.769230769230769</v>
      </c>
      <c r="L74" s="1">
        <v>0.6</v>
      </c>
      <c r="M74" s="1">
        <v>0.4</v>
      </c>
      <c r="N74" s="1">
        <v>0.7</v>
      </c>
    </row>
    <row r="75" s="1" customFormat="1" spans="1:14">
      <c r="A75" s="7">
        <v>704</v>
      </c>
      <c r="B75" s="1">
        <v>704</v>
      </c>
      <c r="C75" s="1">
        <v>0.793093085289001</v>
      </c>
      <c r="D75" s="1">
        <v>0.133874297142029</v>
      </c>
      <c r="E75" s="1">
        <v>9</v>
      </c>
      <c r="F75" s="1">
        <v>4</v>
      </c>
      <c r="G75" s="1">
        <v>1</v>
      </c>
      <c r="H75" s="1">
        <v>6</v>
      </c>
      <c r="I75" s="1">
        <v>0.9</v>
      </c>
      <c r="J75" s="1">
        <v>0.692307692307692</v>
      </c>
      <c r="K75" s="1">
        <v>0.782608695652174</v>
      </c>
      <c r="L75" s="1">
        <v>0.4</v>
      </c>
      <c r="M75" s="1">
        <v>0.5</v>
      </c>
      <c r="N75" s="1">
        <v>0.75</v>
      </c>
    </row>
    <row r="76" s="1" customFormat="1" spans="1:14">
      <c r="A76" s="7">
        <v>695</v>
      </c>
      <c r="B76" s="1">
        <v>695</v>
      </c>
      <c r="C76" s="1">
        <v>0.793387413024902</v>
      </c>
      <c r="D76" s="1">
        <v>0.140011191368103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929</v>
      </c>
      <c r="B77" s="1">
        <v>929</v>
      </c>
      <c r="C77" s="1">
        <v>0.795631051063538</v>
      </c>
      <c r="D77" s="1">
        <v>0.0636559724807739</v>
      </c>
      <c r="E77" s="1">
        <v>10</v>
      </c>
      <c r="F77" s="1">
        <v>4</v>
      </c>
      <c r="G77" s="1">
        <v>0</v>
      </c>
      <c r="H77" s="1">
        <v>6</v>
      </c>
      <c r="I77" s="1">
        <v>1</v>
      </c>
      <c r="J77" s="1">
        <v>0.714285714285714</v>
      </c>
      <c r="K77" s="1">
        <v>0.833333333333333</v>
      </c>
      <c r="L77" s="1">
        <v>0.4</v>
      </c>
      <c r="M77" s="1">
        <v>0.6</v>
      </c>
      <c r="N77" s="1">
        <v>0.8</v>
      </c>
    </row>
    <row r="78" s="3" customFormat="1" spans="1:14">
      <c r="A78" s="9">
        <v>439</v>
      </c>
      <c r="B78" s="3">
        <v>439</v>
      </c>
      <c r="C78" s="3">
        <v>0.799637913703918</v>
      </c>
      <c r="D78" s="3">
        <v>0.0570443868637085</v>
      </c>
      <c r="E78" s="3">
        <v>10</v>
      </c>
      <c r="F78" s="3">
        <v>3</v>
      </c>
      <c r="G78" s="3">
        <v>0</v>
      </c>
      <c r="H78" s="3">
        <v>7</v>
      </c>
      <c r="I78" s="3">
        <v>1</v>
      </c>
      <c r="J78" s="3">
        <v>0.769230769230769</v>
      </c>
      <c r="K78" s="3">
        <v>0.869565217391304</v>
      </c>
      <c r="L78" s="3">
        <v>0.3</v>
      </c>
      <c r="M78" s="3">
        <v>0.7</v>
      </c>
      <c r="N78" s="3">
        <v>0.85</v>
      </c>
    </row>
    <row r="79" s="1" customFormat="1" spans="1:14">
      <c r="A79" s="7">
        <v>773</v>
      </c>
      <c r="B79" s="1">
        <v>773</v>
      </c>
      <c r="C79" s="1">
        <v>0.804943203926086</v>
      </c>
      <c r="D79" s="1">
        <v>0.0974832773208618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207</v>
      </c>
      <c r="B80" s="1">
        <v>207</v>
      </c>
      <c r="C80" s="1">
        <v>0.812959790229797</v>
      </c>
      <c r="D80" s="1">
        <v>0.00219154357910156</v>
      </c>
      <c r="E80" s="1">
        <v>9</v>
      </c>
      <c r="F80" s="1">
        <v>2</v>
      </c>
      <c r="G80" s="1">
        <v>1</v>
      </c>
      <c r="H80" s="1">
        <v>8</v>
      </c>
      <c r="I80" s="1">
        <v>0.9</v>
      </c>
      <c r="J80" s="1">
        <v>0.818181818181818</v>
      </c>
      <c r="K80" s="1">
        <v>0.857142857142857</v>
      </c>
      <c r="L80" s="1">
        <v>0.2</v>
      </c>
      <c r="M80" s="1">
        <v>0.7</v>
      </c>
      <c r="N80" s="1">
        <v>0.85</v>
      </c>
    </row>
    <row r="81" s="1" customFormat="1" spans="1:14">
      <c r="A81" s="7">
        <v>454</v>
      </c>
      <c r="B81" s="1">
        <v>454</v>
      </c>
      <c r="C81" s="1">
        <v>0.81167459487915</v>
      </c>
      <c r="D81" s="1">
        <v>0.116322159767151</v>
      </c>
      <c r="E81" s="1">
        <v>5</v>
      </c>
      <c r="F81" s="1">
        <v>4</v>
      </c>
      <c r="G81" s="1">
        <v>5</v>
      </c>
      <c r="H81" s="1">
        <v>6</v>
      </c>
      <c r="I81" s="1">
        <v>0.5</v>
      </c>
      <c r="J81" s="1">
        <v>0.555555555555556</v>
      </c>
      <c r="K81" s="1">
        <v>0.526315789473684</v>
      </c>
      <c r="L81" s="1">
        <v>0.4</v>
      </c>
      <c r="M81" s="1">
        <v>0.1</v>
      </c>
      <c r="N81" s="1">
        <v>0.55</v>
      </c>
    </row>
    <row r="82" s="1" customFormat="1" spans="1:14">
      <c r="A82" s="7">
        <v>347</v>
      </c>
      <c r="B82" s="1">
        <v>347</v>
      </c>
      <c r="C82" s="1">
        <v>0.807642936706543</v>
      </c>
      <c r="D82" s="1">
        <v>0.11441159248352</v>
      </c>
      <c r="E82" s="1">
        <v>10</v>
      </c>
      <c r="F82" s="1">
        <v>7</v>
      </c>
      <c r="G82" s="1">
        <v>0</v>
      </c>
      <c r="H82" s="1">
        <v>3</v>
      </c>
      <c r="I82" s="1">
        <v>1</v>
      </c>
      <c r="J82" s="1">
        <v>0.588235294117647</v>
      </c>
      <c r="K82" s="1">
        <v>0.740740740740741</v>
      </c>
      <c r="L82" s="1">
        <v>0.7</v>
      </c>
      <c r="M82" s="1">
        <v>0.3</v>
      </c>
      <c r="N82" s="1">
        <v>0.65</v>
      </c>
    </row>
    <row r="83" s="3" customFormat="1" spans="1:14">
      <c r="A83" s="9">
        <v>631</v>
      </c>
      <c r="B83" s="3">
        <v>631</v>
      </c>
      <c r="C83" s="3">
        <v>0.809487223625183</v>
      </c>
      <c r="D83" s="3">
        <v>0.125691533088684</v>
      </c>
      <c r="E83" s="3">
        <v>7</v>
      </c>
      <c r="F83" s="3">
        <v>5</v>
      </c>
      <c r="G83" s="3">
        <v>3</v>
      </c>
      <c r="H83" s="3">
        <v>5</v>
      </c>
      <c r="I83" s="3">
        <v>0.7</v>
      </c>
      <c r="J83" s="3">
        <v>0.583333333333333</v>
      </c>
      <c r="K83" s="3">
        <v>0.636363636363636</v>
      </c>
      <c r="L83" s="3">
        <v>0.5</v>
      </c>
      <c r="M83" s="3">
        <v>0.2</v>
      </c>
      <c r="N83" s="3">
        <v>0.6</v>
      </c>
    </row>
    <row r="84" s="1" customFormat="1" spans="1:14">
      <c r="A84" s="7">
        <v>406</v>
      </c>
      <c r="B84" s="1">
        <v>406</v>
      </c>
      <c r="C84" s="1">
        <v>0.822151780128479</v>
      </c>
      <c r="D84" s="1">
        <v>0.264414072036743</v>
      </c>
      <c r="E84" s="1">
        <v>6</v>
      </c>
      <c r="F84" s="1">
        <v>4</v>
      </c>
      <c r="G84" s="1">
        <v>4</v>
      </c>
      <c r="H84" s="1">
        <v>6</v>
      </c>
      <c r="I84" s="1">
        <v>0.6</v>
      </c>
      <c r="J84" s="1">
        <v>0.6</v>
      </c>
      <c r="K84" s="1">
        <v>0.6</v>
      </c>
      <c r="L84" s="1">
        <v>0.4</v>
      </c>
      <c r="M84" s="1">
        <v>0.2</v>
      </c>
      <c r="N84" s="1">
        <v>0.6</v>
      </c>
    </row>
    <row r="85" s="1" customFormat="1" spans="1:14">
      <c r="A85" s="7">
        <v>497</v>
      </c>
      <c r="B85" s="1">
        <v>497</v>
      </c>
      <c r="C85" s="1">
        <v>0.822490453720093</v>
      </c>
      <c r="D85" s="1">
        <v>0.249233245849609</v>
      </c>
      <c r="E85" s="1">
        <v>7</v>
      </c>
      <c r="F85" s="1">
        <v>4</v>
      </c>
      <c r="G85" s="1">
        <v>3</v>
      </c>
      <c r="H85" s="1">
        <v>6</v>
      </c>
      <c r="I85" s="1">
        <v>0.7</v>
      </c>
      <c r="J85" s="1">
        <v>0.636363636363636</v>
      </c>
      <c r="K85" s="1">
        <v>0.666666666666667</v>
      </c>
      <c r="L85" s="1">
        <v>0.4</v>
      </c>
      <c r="M85" s="1">
        <v>0.3</v>
      </c>
      <c r="N85" s="1">
        <v>0.65</v>
      </c>
    </row>
    <row r="86" s="3" customFormat="1" spans="1:14">
      <c r="A86" s="9">
        <v>694</v>
      </c>
      <c r="B86" s="3">
        <v>694</v>
      </c>
      <c r="C86" s="3">
        <v>0.832526206970215</v>
      </c>
      <c r="D86" s="3">
        <v>0.154374718666077</v>
      </c>
      <c r="E86" s="3">
        <v>9</v>
      </c>
      <c r="F86" s="3">
        <v>5</v>
      </c>
      <c r="G86" s="3">
        <v>1</v>
      </c>
      <c r="H86" s="3">
        <v>5</v>
      </c>
      <c r="I86" s="3">
        <v>0.9</v>
      </c>
      <c r="J86" s="3">
        <v>0.642857142857143</v>
      </c>
      <c r="K86" s="3">
        <v>0.75</v>
      </c>
      <c r="L86" s="3">
        <v>0.5</v>
      </c>
      <c r="M86" s="3">
        <v>0.4</v>
      </c>
      <c r="N86" s="3">
        <v>0.7</v>
      </c>
    </row>
    <row r="87" s="1" customFormat="1" spans="1:14">
      <c r="A87" s="7">
        <v>715</v>
      </c>
      <c r="B87" s="1">
        <v>715</v>
      </c>
      <c r="C87" s="1">
        <v>0.844211578369141</v>
      </c>
      <c r="D87" s="1">
        <v>0.191892504692078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3" customFormat="1" spans="1:14">
      <c r="A88" s="9">
        <v>219</v>
      </c>
      <c r="B88" s="3">
        <v>219</v>
      </c>
      <c r="C88" s="3">
        <v>0.856444478034973</v>
      </c>
      <c r="D88" s="3">
        <v>0.000388860702514648</v>
      </c>
      <c r="E88" s="3">
        <v>8</v>
      </c>
      <c r="F88" s="3">
        <v>6</v>
      </c>
      <c r="G88" s="3">
        <v>2</v>
      </c>
      <c r="H88" s="3">
        <v>4</v>
      </c>
      <c r="I88" s="3">
        <v>0.8</v>
      </c>
      <c r="J88" s="3">
        <v>0.571428571428572</v>
      </c>
      <c r="K88" s="3">
        <v>0.666666666666667</v>
      </c>
      <c r="L88" s="3">
        <v>0.6</v>
      </c>
      <c r="M88" s="3">
        <v>0.2</v>
      </c>
      <c r="N88" s="3">
        <v>0.6</v>
      </c>
    </row>
    <row r="89" s="1" customFormat="1" spans="1:14">
      <c r="A89" s="7">
        <v>408</v>
      </c>
      <c r="B89" s="1">
        <v>408</v>
      </c>
      <c r="C89" s="1">
        <v>0.869597673416138</v>
      </c>
      <c r="D89" s="1">
        <v>0.191558599472046</v>
      </c>
      <c r="E89" s="1">
        <v>7</v>
      </c>
      <c r="F89" s="1">
        <v>7</v>
      </c>
      <c r="G89" s="1">
        <v>3</v>
      </c>
      <c r="H89" s="1">
        <v>3</v>
      </c>
      <c r="I89" s="1">
        <v>0.7</v>
      </c>
      <c r="J89" s="1">
        <v>0.5</v>
      </c>
      <c r="K89" s="1">
        <v>0.583333333333333</v>
      </c>
      <c r="L89" s="1">
        <v>0.7</v>
      </c>
      <c r="M89" s="1">
        <v>0</v>
      </c>
      <c r="N89" s="1">
        <v>0.5</v>
      </c>
    </row>
    <row r="90" s="1" customFormat="1" spans="3:13">
      <c r="C90" s="1">
        <f>AVERAGE(C2:C89)</f>
        <v>0.728141070766883</v>
      </c>
      <c r="D90" s="1">
        <f>AVERAGE(D2:D89)</f>
        <v>0.156481748277491</v>
      </c>
      <c r="L90" s="1">
        <f>AVERAGE(L2:L89)</f>
        <v>0.511363636363636</v>
      </c>
      <c r="M90" s="1">
        <f>AVERAGE(M2:M89)</f>
        <v>0.318181818181818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E93" s="1">
        <v>0.729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4">
      <c r="C98" s="1" t="s">
        <v>19</v>
      </c>
      <c r="D98" s="1">
        <f>COUNTIF(C2:C89,"&lt;0.5")-COUNTIF(C2:C89,"&lt;0.48")</f>
        <v>0</v>
      </c>
    </row>
    <row r="99" s="1" customFormat="1" spans="3:4">
      <c r="C99" s="1" t="s">
        <v>20</v>
      </c>
      <c r="D99" s="1">
        <f>COUNTIF(C2:C89,"&lt;0.52")-COUNTIF(C2:C89,"&lt;0.5")</f>
        <v>0</v>
      </c>
    </row>
    <row r="100" s="4" customFormat="1" spans="3:4">
      <c r="C100" s="4" t="s">
        <v>21</v>
      </c>
      <c r="D100" s="4">
        <f>COUNTIF(C2:C89,"&lt;0.54")-COUNTIF(C2:C89,"&lt;0.52")</f>
        <v>0</v>
      </c>
    </row>
    <row r="101" s="4" customFormat="1" spans="3:4">
      <c r="C101" s="4" t="s">
        <v>22</v>
      </c>
      <c r="D101" s="4">
        <f>COUNTIF(C2:C89,"&lt;0.56")-COUNTIF(C2:C89,"&lt;0.54")</f>
        <v>0</v>
      </c>
    </row>
    <row r="102" s="1" customFormat="1" spans="3:4">
      <c r="C102" s="1" t="s">
        <v>23</v>
      </c>
      <c r="D102" s="1">
        <f>COUNTIF(C2:C89,"&lt;0.58")-COUNTIF(C2:C89,"&lt;0.56")</f>
        <v>0</v>
      </c>
    </row>
    <row r="103" s="21" customFormat="1" spans="3:5">
      <c r="C103" s="21" t="s">
        <v>24</v>
      </c>
      <c r="D103" s="21">
        <f>COUNTIF(C2:C89,"&lt;0.6")-COUNTIF(C2:C89,"&lt;0.58")</f>
        <v>1</v>
      </c>
      <c r="E103" s="21">
        <v>2</v>
      </c>
    </row>
    <row r="104" s="1" customFormat="1" spans="3:5">
      <c r="C104" s="1" t="s">
        <v>25</v>
      </c>
      <c r="D104" s="1">
        <f>COUNTIF(C2:C89,"&lt;0.62")-COUNTIF(C2:C89,"&lt;0.6")</f>
        <v>2</v>
      </c>
      <c r="E104" s="1">
        <v>3</v>
      </c>
    </row>
    <row r="105" s="4" customFormat="1" spans="3:5">
      <c r="C105" s="4" t="s">
        <v>26</v>
      </c>
      <c r="D105" s="4">
        <f>COUNTIF(C2:C89,"&lt;0.64")-COUNTIF(C2:C89,"&lt;0.62")</f>
        <v>3</v>
      </c>
      <c r="E105" s="4">
        <v>4</v>
      </c>
    </row>
    <row r="106" s="4" customFormat="1" spans="3:5">
      <c r="C106" s="4" t="s">
        <v>27</v>
      </c>
      <c r="D106" s="4">
        <f>COUNTIF(C2:C89,"&lt;0.66")-COUNTIF(C2:C89,"&lt;0.64")</f>
        <v>5</v>
      </c>
      <c r="E106" s="4">
        <v>6</v>
      </c>
    </row>
    <row r="107" s="1" customFormat="1" spans="3:5">
      <c r="C107" s="1" t="s">
        <v>28</v>
      </c>
      <c r="D107" s="1">
        <f>COUNTIF(C2:C89,"&lt;0.68")-COUNTIF(C2:C89,"&lt;0.66")</f>
        <v>7</v>
      </c>
      <c r="E107" s="1">
        <v>7</v>
      </c>
    </row>
    <row r="108" s="1" customFormat="1" spans="3:5">
      <c r="C108" s="1" t="s">
        <v>29</v>
      </c>
      <c r="D108" s="1">
        <f>COUNTIF(C2:C89,"&lt;0.7")-COUNTIF(C2:C89,"&lt;0.68")</f>
        <v>9</v>
      </c>
      <c r="E108" s="1">
        <v>9</v>
      </c>
    </row>
    <row r="109" s="4" customFormat="1" spans="3:5">
      <c r="C109" s="4" t="s">
        <v>30</v>
      </c>
      <c r="D109" s="4">
        <f>COUNTIF(C2:C89,"&lt;0.72")-COUNTIF(C2:C89,"&lt;0.7")</f>
        <v>11</v>
      </c>
      <c r="E109" s="4">
        <v>12</v>
      </c>
    </row>
    <row r="110" s="5" customFormat="1" spans="3:5">
      <c r="C110" s="5" t="s">
        <v>31</v>
      </c>
      <c r="D110" s="5">
        <f>COUNTIF(C2:C89,"&lt;0.74")-COUNTIF(C2:C89,"&lt;0.72")</f>
        <v>12</v>
      </c>
      <c r="E110" s="5">
        <v>14</v>
      </c>
    </row>
    <row r="111" s="1" customFormat="1" spans="3:5">
      <c r="C111" s="1" t="s">
        <v>32</v>
      </c>
      <c r="D111" s="1">
        <f>COUNTIF(C2:C89,"&lt;0.76")-COUNTIF(C2:C89,"&lt;0.74")</f>
        <v>11</v>
      </c>
      <c r="E111" s="1">
        <v>12</v>
      </c>
    </row>
    <row r="112" s="1" customFormat="1" spans="3:5">
      <c r="C112" s="1" t="s">
        <v>33</v>
      </c>
      <c r="D112" s="1">
        <f>COUNTIF(C2:C89,"&lt;0.78")-COUNTIF(C2:C89,"&lt;0.76")</f>
        <v>9</v>
      </c>
      <c r="E112" s="1">
        <v>9</v>
      </c>
    </row>
    <row r="113" s="4" customFormat="1" spans="3:5">
      <c r="C113" s="4" t="s">
        <v>34</v>
      </c>
      <c r="D113" s="4">
        <f>COUNTIF(C2:C89,"&lt;0.8")-COUNTIF(C2:C89,"&lt;0.78")</f>
        <v>7</v>
      </c>
      <c r="E113" s="4">
        <v>7</v>
      </c>
    </row>
    <row r="114" s="4" customFormat="1" spans="3:5">
      <c r="C114" s="4" t="s">
        <v>35</v>
      </c>
      <c r="D114" s="4">
        <f>COUNTIF(C2:C89,"&lt;0.82")-COUNTIF(C2:C89,"&lt;0.8")</f>
        <v>5</v>
      </c>
      <c r="E114" s="4">
        <v>6</v>
      </c>
    </row>
    <row r="115" s="1" customFormat="1" spans="3:5">
      <c r="C115" s="1" t="s">
        <v>36</v>
      </c>
      <c r="D115" s="1">
        <f>COUNTIF(C2:C89,"&lt;0.84")-COUNTIF(C2:C89,"&lt;0.82")</f>
        <v>3</v>
      </c>
      <c r="E115" s="1">
        <v>4</v>
      </c>
    </row>
    <row r="116" s="1" customFormat="1" spans="3:7">
      <c r="C116" s="1" t="s">
        <v>37</v>
      </c>
      <c r="D116" s="1">
        <f>COUNTIF(C2:C89,"&lt;0.86")-COUNTIF(C2:C89,"&lt;0.84")</f>
        <v>2</v>
      </c>
      <c r="E116" s="1">
        <v>3</v>
      </c>
      <c r="F116" s="4">
        <v>0.545</v>
      </c>
      <c r="G116" s="4">
        <v>0.087</v>
      </c>
    </row>
    <row r="117" s="21" customFormat="1" spans="3:7">
      <c r="C117" s="21" t="s">
        <v>38</v>
      </c>
      <c r="D117" s="21">
        <f>COUNTIF(C2:C89,"&lt;0.88")-COUNTIF(C2:C89,"&lt;0.86")</f>
        <v>1</v>
      </c>
      <c r="E117" s="21">
        <v>2</v>
      </c>
      <c r="F117" s="4">
        <v>0.623</v>
      </c>
      <c r="G117" s="4">
        <v>0.11</v>
      </c>
    </row>
    <row r="118" s="1" customFormat="1" spans="3:7">
      <c r="C118" s="1" t="s">
        <v>48</v>
      </c>
      <c r="D118" s="1">
        <f>COUNTIF(C2:C89,"&lt;0.9")-COUNTIF(C2:C89,"&lt;0.88")</f>
        <v>0</v>
      </c>
      <c r="F118" s="4">
        <v>0.729</v>
      </c>
      <c r="G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9" workbookViewId="0">
      <selection activeCell="A23" sqref="$A23:$XFD23"/>
    </sheetView>
  </sheetViews>
  <sheetFormatPr defaultColWidth="9" defaultRowHeight="13.5"/>
  <cols>
    <col min="3" max="4" width="19.38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421</v>
      </c>
      <c r="B2" s="3">
        <v>421</v>
      </c>
      <c r="C2" s="3">
        <v>0.481773972511292</v>
      </c>
      <c r="D2" s="3">
        <v>0.0948684215545654</v>
      </c>
      <c r="E2" s="3">
        <v>8</v>
      </c>
      <c r="F2" s="3">
        <v>5</v>
      </c>
      <c r="G2" s="3">
        <v>2</v>
      </c>
      <c r="H2" s="3">
        <v>5</v>
      </c>
      <c r="I2" s="3">
        <v>0.8</v>
      </c>
      <c r="J2" s="3">
        <v>0.615384615384615</v>
      </c>
      <c r="K2" s="3">
        <v>0.695652173913043</v>
      </c>
      <c r="L2" s="3">
        <v>0.5</v>
      </c>
      <c r="M2" s="3">
        <v>0.3</v>
      </c>
      <c r="N2" s="3">
        <v>0.65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1" customFormat="1" spans="1:14">
      <c r="A4" s="7">
        <v>957</v>
      </c>
      <c r="B4" s="1">
        <v>957</v>
      </c>
      <c r="C4" s="1">
        <v>0.501754760742187</v>
      </c>
      <c r="D4" s="1">
        <v>0.11188817024231</v>
      </c>
      <c r="E4" s="1">
        <v>10</v>
      </c>
      <c r="F4" s="1">
        <v>1</v>
      </c>
      <c r="G4" s="1">
        <v>0</v>
      </c>
      <c r="H4" s="1">
        <v>9</v>
      </c>
      <c r="I4" s="1">
        <v>1</v>
      </c>
      <c r="J4" s="1">
        <v>0.909090909090909</v>
      </c>
      <c r="K4" s="1">
        <v>0.952380952380952</v>
      </c>
      <c r="L4" s="1">
        <v>0.1</v>
      </c>
      <c r="M4" s="1">
        <v>0.9</v>
      </c>
      <c r="N4" s="1">
        <v>0.95</v>
      </c>
    </row>
    <row r="5" s="3" customFormat="1" spans="1:14">
      <c r="A5" s="9">
        <v>967</v>
      </c>
      <c r="B5" s="3">
        <v>967</v>
      </c>
      <c r="C5" s="3">
        <v>0.505633950233459</v>
      </c>
      <c r="D5" s="3">
        <v>0.134837865829468</v>
      </c>
      <c r="E5" s="3">
        <v>10</v>
      </c>
      <c r="F5" s="3">
        <v>4</v>
      </c>
      <c r="G5" s="3">
        <v>0</v>
      </c>
      <c r="H5" s="3">
        <v>6</v>
      </c>
      <c r="I5" s="3">
        <v>1</v>
      </c>
      <c r="J5" s="3">
        <v>0.714285714285714</v>
      </c>
      <c r="K5" s="3">
        <v>0.833333333333333</v>
      </c>
      <c r="L5" s="3">
        <v>0.4</v>
      </c>
      <c r="M5" s="3">
        <v>0.6</v>
      </c>
      <c r="N5" s="3">
        <v>0.8</v>
      </c>
    </row>
    <row r="6" s="1" customFormat="1" spans="1:14">
      <c r="A6" s="7">
        <v>971</v>
      </c>
      <c r="B6" s="1">
        <v>971</v>
      </c>
      <c r="C6" s="1">
        <v>0.52179229259491</v>
      </c>
      <c r="D6" s="1">
        <v>0.0986318588256836</v>
      </c>
      <c r="E6" s="1">
        <v>9</v>
      </c>
      <c r="F6" s="1">
        <v>6</v>
      </c>
      <c r="G6" s="1">
        <v>1</v>
      </c>
      <c r="H6" s="1">
        <v>4</v>
      </c>
      <c r="I6" s="1">
        <v>0.9</v>
      </c>
      <c r="J6" s="1">
        <v>0.6</v>
      </c>
      <c r="K6" s="1">
        <v>0.72</v>
      </c>
      <c r="L6" s="1">
        <v>0.6</v>
      </c>
      <c r="M6" s="1">
        <v>0.3</v>
      </c>
      <c r="N6" s="1">
        <v>0.65</v>
      </c>
    </row>
    <row r="7" s="1" customFormat="1" spans="1:14">
      <c r="A7" s="7">
        <v>703</v>
      </c>
      <c r="B7" s="1">
        <v>703</v>
      </c>
      <c r="C7" s="1">
        <v>0.525601744651794</v>
      </c>
      <c r="D7" s="1">
        <v>0.133638381958008</v>
      </c>
      <c r="E7" s="1">
        <v>7</v>
      </c>
      <c r="F7" s="1">
        <v>4</v>
      </c>
      <c r="G7" s="1">
        <v>3</v>
      </c>
      <c r="H7" s="1">
        <v>6</v>
      </c>
      <c r="I7" s="1">
        <v>0.7</v>
      </c>
      <c r="J7" s="1">
        <v>0.636363636363636</v>
      </c>
      <c r="K7" s="1">
        <v>0.666666666666667</v>
      </c>
      <c r="L7" s="1">
        <v>0.4</v>
      </c>
      <c r="M7" s="1">
        <v>0.3</v>
      </c>
      <c r="N7" s="1">
        <v>0.65</v>
      </c>
    </row>
    <row r="8" s="1" customFormat="1" spans="1:14">
      <c r="A8" s="7">
        <v>137</v>
      </c>
      <c r="B8" s="1">
        <v>137</v>
      </c>
      <c r="C8" s="1">
        <v>0.525725841522217</v>
      </c>
      <c r="D8" s="1">
        <v>0.184110879898071</v>
      </c>
      <c r="E8" s="1">
        <v>7</v>
      </c>
      <c r="F8" s="1">
        <v>5</v>
      </c>
      <c r="G8" s="1">
        <v>3</v>
      </c>
      <c r="H8" s="1">
        <v>5</v>
      </c>
      <c r="I8" s="1">
        <v>0.7</v>
      </c>
      <c r="J8" s="1">
        <v>0.583333333333333</v>
      </c>
      <c r="K8" s="1">
        <v>0.636363636363636</v>
      </c>
      <c r="L8" s="1">
        <v>0.5</v>
      </c>
      <c r="M8" s="1">
        <v>0.2</v>
      </c>
      <c r="N8" s="1">
        <v>0.6</v>
      </c>
    </row>
    <row r="9" s="3" customFormat="1" spans="1:14">
      <c r="A9" s="9">
        <v>898</v>
      </c>
      <c r="B9" s="3">
        <v>898</v>
      </c>
      <c r="C9" s="3">
        <v>0.520534038543701</v>
      </c>
      <c r="D9" s="3">
        <v>0.0267471075057983</v>
      </c>
      <c r="E9" s="3">
        <v>7</v>
      </c>
      <c r="F9" s="3">
        <v>3</v>
      </c>
      <c r="G9" s="3">
        <v>3</v>
      </c>
      <c r="H9" s="3">
        <v>7</v>
      </c>
      <c r="I9" s="3">
        <v>0.7</v>
      </c>
      <c r="J9" s="3">
        <v>0.7</v>
      </c>
      <c r="K9" s="3">
        <v>0.7</v>
      </c>
      <c r="L9" s="3">
        <v>0.3</v>
      </c>
      <c r="M9" s="3">
        <v>0.4</v>
      </c>
      <c r="N9" s="3">
        <v>0.7</v>
      </c>
    </row>
    <row r="10" s="1" customFormat="1" spans="1:14">
      <c r="A10" s="7">
        <v>84</v>
      </c>
      <c r="B10" s="1">
        <v>84</v>
      </c>
      <c r="C10" s="1">
        <v>0.544868588447571</v>
      </c>
      <c r="D10" s="1">
        <v>0.0251344442367554</v>
      </c>
      <c r="E10" s="1">
        <v>9</v>
      </c>
      <c r="F10" s="1">
        <v>6</v>
      </c>
      <c r="G10" s="1">
        <v>1</v>
      </c>
      <c r="H10" s="1">
        <v>4</v>
      </c>
      <c r="I10" s="1">
        <v>0.9</v>
      </c>
      <c r="J10" s="1">
        <v>0.6</v>
      </c>
      <c r="K10" s="1">
        <v>0.72</v>
      </c>
      <c r="L10" s="1">
        <v>0.6</v>
      </c>
      <c r="M10" s="1">
        <v>0.3</v>
      </c>
      <c r="N10" s="1">
        <v>0.65</v>
      </c>
    </row>
    <row r="11" s="1" customFormat="1" spans="1:14">
      <c r="A11" s="7">
        <v>66</v>
      </c>
      <c r="B11" s="1">
        <v>66</v>
      </c>
      <c r="C11" s="1">
        <v>0.548133611679077</v>
      </c>
      <c r="D11" s="1">
        <v>0.021453857421875</v>
      </c>
      <c r="E11" s="1">
        <v>6</v>
      </c>
      <c r="F11" s="1">
        <v>3</v>
      </c>
      <c r="G11" s="1">
        <v>4</v>
      </c>
      <c r="H11" s="1">
        <v>7</v>
      </c>
      <c r="I11" s="1">
        <v>0.6</v>
      </c>
      <c r="J11" s="1">
        <v>0.666666666666667</v>
      </c>
      <c r="K11" s="1">
        <v>0.631578947368421</v>
      </c>
      <c r="L11" s="1">
        <v>0.3</v>
      </c>
      <c r="M11" s="1">
        <v>0.3</v>
      </c>
      <c r="N11" s="1">
        <v>0.65</v>
      </c>
    </row>
    <row r="12" s="1" customFormat="1" spans="1:14">
      <c r="A12" s="7">
        <v>160</v>
      </c>
      <c r="B12" s="1">
        <v>160</v>
      </c>
      <c r="C12" s="1">
        <v>0.556422591209412</v>
      </c>
      <c r="D12" s="1">
        <v>0.0219850540161133</v>
      </c>
      <c r="E12" s="1">
        <v>9</v>
      </c>
      <c r="F12" s="1">
        <v>2</v>
      </c>
      <c r="G12" s="1">
        <v>1</v>
      </c>
      <c r="H12" s="1">
        <v>8</v>
      </c>
      <c r="I12" s="1">
        <v>0.9</v>
      </c>
      <c r="J12" s="1">
        <v>0.818181818181818</v>
      </c>
      <c r="K12" s="1">
        <v>0.857142857142857</v>
      </c>
      <c r="L12" s="1">
        <v>0.2</v>
      </c>
      <c r="M12" s="1">
        <v>0.7</v>
      </c>
      <c r="N12" s="1">
        <v>0.85</v>
      </c>
    </row>
    <row r="13" s="1" customFormat="1" spans="1:14">
      <c r="A13" s="7">
        <v>609</v>
      </c>
      <c r="B13" s="1">
        <v>609</v>
      </c>
      <c r="C13" s="1">
        <v>0.558085680007935</v>
      </c>
      <c r="D13" s="1">
        <v>0.0243014097213745</v>
      </c>
      <c r="E13" s="1">
        <v>9</v>
      </c>
      <c r="F13" s="1">
        <v>4</v>
      </c>
      <c r="G13" s="1">
        <v>1</v>
      </c>
      <c r="H13" s="1">
        <v>6</v>
      </c>
      <c r="I13" s="1">
        <v>0.9</v>
      </c>
      <c r="J13" s="1">
        <v>0.692307692307692</v>
      </c>
      <c r="K13" s="1">
        <v>0.782608695652174</v>
      </c>
      <c r="L13" s="1">
        <v>0.4</v>
      </c>
      <c r="M13" s="1">
        <v>0.5</v>
      </c>
      <c r="N13" s="1">
        <v>0.75</v>
      </c>
    </row>
    <row r="14" s="1" customFormat="1" spans="1:14">
      <c r="A14" s="7">
        <v>356</v>
      </c>
      <c r="B14" s="1">
        <v>356</v>
      </c>
      <c r="C14" s="1">
        <v>0.542625546455383</v>
      </c>
      <c r="D14" s="1">
        <v>0.0799902677536011</v>
      </c>
      <c r="E14" s="1">
        <v>10</v>
      </c>
      <c r="F14" s="1">
        <v>7</v>
      </c>
      <c r="G14" s="1">
        <v>0</v>
      </c>
      <c r="H14" s="1">
        <v>3</v>
      </c>
      <c r="I14" s="1">
        <v>1</v>
      </c>
      <c r="J14" s="1">
        <v>0.588235294117647</v>
      </c>
      <c r="K14" s="1">
        <v>0.740740740740741</v>
      </c>
      <c r="L14" s="1">
        <v>0.7</v>
      </c>
      <c r="M14" s="1">
        <v>0.3</v>
      </c>
      <c r="N14" s="1">
        <v>0.65</v>
      </c>
    </row>
    <row r="15" s="3" customFormat="1" spans="1:14">
      <c r="A15" s="9">
        <v>213</v>
      </c>
      <c r="B15" s="3">
        <v>213</v>
      </c>
      <c r="C15" s="3">
        <v>0.540220141410828</v>
      </c>
      <c r="D15" s="3">
        <v>0.181421518325806</v>
      </c>
      <c r="E15" s="3">
        <v>8</v>
      </c>
      <c r="F15" s="3">
        <v>6</v>
      </c>
      <c r="G15" s="3">
        <v>2</v>
      </c>
      <c r="H15" s="3">
        <v>4</v>
      </c>
      <c r="I15" s="3">
        <v>0.8</v>
      </c>
      <c r="J15" s="3">
        <v>0.571428571428572</v>
      </c>
      <c r="K15" s="3">
        <v>0.666666666666667</v>
      </c>
      <c r="L15" s="3">
        <v>0.6</v>
      </c>
      <c r="M15" s="3">
        <v>0.2</v>
      </c>
      <c r="N15" s="3">
        <v>0.6</v>
      </c>
    </row>
    <row r="16" s="1" customFormat="1" spans="1:14">
      <c r="A16" s="7">
        <v>894</v>
      </c>
      <c r="B16" s="1">
        <v>894</v>
      </c>
      <c r="C16" s="1">
        <v>0.575786352157593</v>
      </c>
      <c r="D16" s="1">
        <v>0.00527596473693848</v>
      </c>
      <c r="E16" s="1">
        <v>9</v>
      </c>
      <c r="F16" s="1">
        <v>6</v>
      </c>
      <c r="G16" s="1">
        <v>1</v>
      </c>
      <c r="H16" s="1">
        <v>4</v>
      </c>
      <c r="I16" s="1">
        <v>0.9</v>
      </c>
      <c r="J16" s="1">
        <v>0.6</v>
      </c>
      <c r="K16" s="1">
        <v>0.72</v>
      </c>
      <c r="L16" s="1">
        <v>0.6</v>
      </c>
      <c r="M16" s="1">
        <v>0.3</v>
      </c>
      <c r="N16" s="1">
        <v>0.65</v>
      </c>
    </row>
    <row r="17" s="1" customFormat="1" spans="1:14">
      <c r="A17" s="7">
        <v>275</v>
      </c>
      <c r="B17" s="1">
        <v>275</v>
      </c>
      <c r="C17" s="1">
        <v>0.567068815231323</v>
      </c>
      <c r="D17" s="1">
        <v>0.0141620635986328</v>
      </c>
      <c r="E17" s="1">
        <v>8</v>
      </c>
      <c r="F17" s="1">
        <v>6</v>
      </c>
      <c r="G17" s="1">
        <v>2</v>
      </c>
      <c r="H17" s="1">
        <v>4</v>
      </c>
      <c r="I17" s="1">
        <v>0.8</v>
      </c>
      <c r="J17" s="1">
        <v>0.571428571428572</v>
      </c>
      <c r="K17" s="1">
        <v>0.666666666666667</v>
      </c>
      <c r="L17" s="1">
        <v>0.6</v>
      </c>
      <c r="M17" s="1">
        <v>0.2</v>
      </c>
      <c r="N17" s="1">
        <v>0.6</v>
      </c>
    </row>
    <row r="18" s="1" customFormat="1" spans="1:14">
      <c r="A18" s="7">
        <v>837</v>
      </c>
      <c r="B18" s="1">
        <v>837</v>
      </c>
      <c r="C18" s="1">
        <v>0.576526999473572</v>
      </c>
      <c r="D18" s="1">
        <v>0.00776755809783935</v>
      </c>
      <c r="E18" s="1">
        <v>9</v>
      </c>
      <c r="F18" s="1">
        <v>6</v>
      </c>
      <c r="G18" s="1">
        <v>1</v>
      </c>
      <c r="H18" s="1">
        <v>4</v>
      </c>
      <c r="I18" s="1">
        <v>0.9</v>
      </c>
      <c r="J18" s="1">
        <v>0.6</v>
      </c>
      <c r="K18" s="1">
        <v>0.72</v>
      </c>
      <c r="L18" s="1">
        <v>0.6</v>
      </c>
      <c r="M18" s="1">
        <v>0.3</v>
      </c>
      <c r="N18" s="1">
        <v>0.65</v>
      </c>
    </row>
    <row r="19" s="1" customFormat="1" spans="1:14">
      <c r="A19" s="7">
        <v>910</v>
      </c>
      <c r="B19" s="1">
        <v>910</v>
      </c>
      <c r="C19" s="1">
        <v>0.570115923881531</v>
      </c>
      <c r="D19" s="1">
        <v>0.00743293762207031</v>
      </c>
      <c r="E19" s="1">
        <v>9</v>
      </c>
      <c r="F19" s="1">
        <v>4</v>
      </c>
      <c r="G19" s="1">
        <v>1</v>
      </c>
      <c r="H19" s="1">
        <v>6</v>
      </c>
      <c r="I19" s="1">
        <v>0.9</v>
      </c>
      <c r="J19" s="1">
        <v>0.692307692307692</v>
      </c>
      <c r="K19" s="1">
        <v>0.782608695652174</v>
      </c>
      <c r="L19" s="1">
        <v>0.4</v>
      </c>
      <c r="M19" s="1">
        <v>0.5</v>
      </c>
      <c r="N19" s="1">
        <v>0.75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947</v>
      </c>
      <c r="B21" s="1">
        <v>947</v>
      </c>
      <c r="C21" s="1">
        <v>0.561380505561829</v>
      </c>
      <c r="D21" s="1">
        <v>0.00472700595855713</v>
      </c>
      <c r="E21" s="1">
        <v>8</v>
      </c>
      <c r="F21" s="1">
        <v>4</v>
      </c>
      <c r="G21" s="1">
        <v>2</v>
      </c>
      <c r="H21" s="1">
        <v>6</v>
      </c>
      <c r="I21" s="1">
        <v>0.8</v>
      </c>
      <c r="J21" s="1">
        <v>0.666666666666667</v>
      </c>
      <c r="K21" s="1">
        <v>0.727272727272727</v>
      </c>
      <c r="L21" s="1">
        <v>0.4</v>
      </c>
      <c r="M21" s="1">
        <v>0.4</v>
      </c>
      <c r="N21" s="1">
        <v>0.7</v>
      </c>
    </row>
    <row r="22" s="3" customFormat="1" spans="1:14">
      <c r="A22" s="9">
        <v>5</v>
      </c>
      <c r="B22" s="3">
        <v>5</v>
      </c>
      <c r="C22" s="3">
        <v>0.560086011886597</v>
      </c>
      <c r="D22" s="3">
        <v>0.0383433103561401</v>
      </c>
      <c r="E22" s="3">
        <v>8</v>
      </c>
      <c r="F22" s="3">
        <v>4</v>
      </c>
      <c r="G22" s="3">
        <v>2</v>
      </c>
      <c r="H22" s="3">
        <v>6</v>
      </c>
      <c r="I22" s="3">
        <v>0.8</v>
      </c>
      <c r="J22" s="3">
        <v>0.666666666666667</v>
      </c>
      <c r="K22" s="3">
        <v>0.727272727272727</v>
      </c>
      <c r="L22" s="3">
        <v>0.4</v>
      </c>
      <c r="M22" s="3">
        <v>0.4</v>
      </c>
      <c r="N22" s="3">
        <v>0.7</v>
      </c>
    </row>
    <row r="23" s="1" customFormat="1" spans="1:14">
      <c r="A23" s="7">
        <v>465</v>
      </c>
      <c r="B23" s="1">
        <v>465</v>
      </c>
      <c r="C23" s="1">
        <v>0.584376335144043</v>
      </c>
      <c r="D23" s="1">
        <v>0.0187164545059204</v>
      </c>
      <c r="E23" s="1">
        <v>9</v>
      </c>
      <c r="F23" s="1">
        <v>6</v>
      </c>
      <c r="G23" s="1">
        <v>1</v>
      </c>
      <c r="H23" s="1">
        <v>4</v>
      </c>
      <c r="I23" s="1">
        <v>0.9</v>
      </c>
      <c r="J23" s="1">
        <v>0.6</v>
      </c>
      <c r="K23" s="1">
        <v>0.72</v>
      </c>
      <c r="L23" s="1">
        <v>0.6</v>
      </c>
      <c r="M23" s="1">
        <v>0.3</v>
      </c>
      <c r="N23" s="1">
        <v>0.65</v>
      </c>
    </row>
    <row r="24" s="1" customFormat="1" spans="1:14">
      <c r="A24" s="7">
        <v>197</v>
      </c>
      <c r="B24" s="1">
        <v>197</v>
      </c>
      <c r="C24" s="1">
        <v>0.595931768417358</v>
      </c>
      <c r="D24" s="1">
        <v>0.0206851959228516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425</v>
      </c>
      <c r="B25" s="1">
        <v>425</v>
      </c>
      <c r="C25" s="1">
        <v>0.585031986236572</v>
      </c>
      <c r="D25" s="1">
        <v>0.0381255149841309</v>
      </c>
      <c r="E25" s="1">
        <v>9</v>
      </c>
      <c r="F25" s="1">
        <v>2</v>
      </c>
      <c r="G25" s="1">
        <v>1</v>
      </c>
      <c r="H25" s="1">
        <v>8</v>
      </c>
      <c r="I25" s="1">
        <v>0.9</v>
      </c>
      <c r="J25" s="1">
        <v>0.818181818181818</v>
      </c>
      <c r="K25" s="1">
        <v>0.857142857142857</v>
      </c>
      <c r="L25" s="1">
        <v>0.2</v>
      </c>
      <c r="M25" s="1">
        <v>0.7</v>
      </c>
      <c r="N25" s="1">
        <v>0.85</v>
      </c>
    </row>
    <row r="26" s="1" customFormat="1" spans="1:14">
      <c r="A26" s="7">
        <v>640</v>
      </c>
      <c r="B26" s="1">
        <v>640</v>
      </c>
      <c r="C26" s="1">
        <v>0.583518981933594</v>
      </c>
      <c r="D26" s="1">
        <v>0.0459827184677124</v>
      </c>
      <c r="E26" s="1">
        <v>8</v>
      </c>
      <c r="F26" s="1">
        <v>4</v>
      </c>
      <c r="G26" s="1">
        <v>2</v>
      </c>
      <c r="H26" s="1">
        <v>6</v>
      </c>
      <c r="I26" s="1">
        <v>0.8</v>
      </c>
      <c r="J26" s="1">
        <v>0.666666666666667</v>
      </c>
      <c r="K26" s="1">
        <v>0.727272727272727</v>
      </c>
      <c r="L26" s="1">
        <v>0.4</v>
      </c>
      <c r="M26" s="1">
        <v>0.4</v>
      </c>
      <c r="N26" s="1">
        <v>0.7</v>
      </c>
    </row>
    <row r="27" s="1" customFormat="1" spans="1:14">
      <c r="A27" s="7">
        <v>477</v>
      </c>
      <c r="B27" s="1">
        <v>477</v>
      </c>
      <c r="C27" s="1">
        <v>0.588738799095154</v>
      </c>
      <c r="D27" s="1">
        <v>0.0414286851882935</v>
      </c>
      <c r="E27" s="1">
        <v>10</v>
      </c>
      <c r="F27" s="1">
        <v>4</v>
      </c>
      <c r="G27" s="1">
        <v>0</v>
      </c>
      <c r="H27" s="1">
        <v>6</v>
      </c>
      <c r="I27" s="1">
        <v>1</v>
      </c>
      <c r="J27" s="1">
        <v>0.714285714285714</v>
      </c>
      <c r="K27" s="1">
        <v>0.833333333333333</v>
      </c>
      <c r="L27" s="1">
        <v>0.4</v>
      </c>
      <c r="M27" s="1">
        <v>0.6</v>
      </c>
      <c r="N27" s="1">
        <v>0.8</v>
      </c>
    </row>
    <row r="28" s="1" customFormat="1" spans="1:14">
      <c r="A28" s="7">
        <v>321</v>
      </c>
      <c r="B28" s="1">
        <v>321</v>
      </c>
      <c r="C28" s="1">
        <v>0.588648796081543</v>
      </c>
      <c r="D28" s="1">
        <v>0.00274014472961426</v>
      </c>
      <c r="E28" s="1">
        <v>10</v>
      </c>
      <c r="F28" s="1">
        <v>5</v>
      </c>
      <c r="G28" s="1">
        <v>0</v>
      </c>
      <c r="H28" s="1">
        <v>5</v>
      </c>
      <c r="I28" s="1">
        <v>1</v>
      </c>
      <c r="J28" s="1">
        <v>0.666666666666667</v>
      </c>
      <c r="K28" s="1">
        <v>0.8</v>
      </c>
      <c r="L28" s="1">
        <v>0.5</v>
      </c>
      <c r="M28" s="1">
        <v>0.5</v>
      </c>
      <c r="N28" s="1">
        <v>0.75</v>
      </c>
    </row>
    <row r="29" s="1" customFormat="1" spans="1:14">
      <c r="A29" s="7">
        <v>277</v>
      </c>
      <c r="B29" s="1">
        <v>277</v>
      </c>
      <c r="C29" s="1">
        <v>0.582349896430969</v>
      </c>
      <c r="D29" s="1">
        <v>0.0517892837524414</v>
      </c>
      <c r="E29" s="1">
        <v>8</v>
      </c>
      <c r="F29" s="1">
        <v>5</v>
      </c>
      <c r="G29" s="1">
        <v>2</v>
      </c>
      <c r="H29" s="1">
        <v>5</v>
      </c>
      <c r="I29" s="1">
        <v>0.8</v>
      </c>
      <c r="J29" s="1">
        <v>0.615384615384615</v>
      </c>
      <c r="K29" s="1">
        <v>0.695652173913043</v>
      </c>
      <c r="L29" s="1">
        <v>0.5</v>
      </c>
      <c r="M29" s="1">
        <v>0.3</v>
      </c>
      <c r="N29" s="1">
        <v>0.65</v>
      </c>
    </row>
    <row r="30" s="1" customFormat="1" spans="1:14">
      <c r="A30" s="7">
        <v>600</v>
      </c>
      <c r="B30" s="1">
        <v>600</v>
      </c>
      <c r="C30" s="1">
        <v>0.581959247589111</v>
      </c>
      <c r="D30" s="1">
        <v>0.00891971588134766</v>
      </c>
      <c r="E30" s="1">
        <v>9</v>
      </c>
      <c r="F30" s="1">
        <v>7</v>
      </c>
      <c r="G30" s="1">
        <v>1</v>
      </c>
      <c r="H30" s="1">
        <v>3</v>
      </c>
      <c r="I30" s="1">
        <v>0.9</v>
      </c>
      <c r="J30" s="1">
        <v>0.5625</v>
      </c>
      <c r="K30" s="1">
        <v>0.692307692307692</v>
      </c>
      <c r="L30" s="1">
        <v>0.7</v>
      </c>
      <c r="M30" s="1">
        <v>0.2</v>
      </c>
      <c r="N30" s="1">
        <v>0.6</v>
      </c>
    </row>
    <row r="31" s="3" customFormat="1" spans="1:14">
      <c r="A31" s="9">
        <v>78</v>
      </c>
      <c r="B31" s="3">
        <v>78</v>
      </c>
      <c r="C31" s="3">
        <v>0.585809230804443</v>
      </c>
      <c r="D31" s="3">
        <v>0.0609422922134399</v>
      </c>
      <c r="E31" s="3">
        <v>9</v>
      </c>
      <c r="F31" s="3">
        <v>5</v>
      </c>
      <c r="G31" s="3">
        <v>1</v>
      </c>
      <c r="H31" s="3">
        <v>5</v>
      </c>
      <c r="I31" s="3">
        <v>0.9</v>
      </c>
      <c r="J31" s="3">
        <v>0.642857142857143</v>
      </c>
      <c r="K31" s="3">
        <v>0.75</v>
      </c>
      <c r="L31" s="3">
        <v>0.5</v>
      </c>
      <c r="M31" s="3">
        <v>0.4</v>
      </c>
      <c r="N31" s="3">
        <v>0.7</v>
      </c>
    </row>
    <row r="32" s="1" customFormat="1" spans="1:14">
      <c r="A32" s="7">
        <v>441</v>
      </c>
      <c r="B32" s="1">
        <v>441</v>
      </c>
      <c r="C32" s="1">
        <v>0.615647792816162</v>
      </c>
      <c r="D32" s="1">
        <v>0.0174877643585205</v>
      </c>
      <c r="E32" s="1">
        <v>8</v>
      </c>
      <c r="F32" s="1">
        <v>5</v>
      </c>
      <c r="G32" s="1">
        <v>2</v>
      </c>
      <c r="H32" s="1">
        <v>5</v>
      </c>
      <c r="I32" s="1">
        <v>0.8</v>
      </c>
      <c r="J32" s="1">
        <v>0.615384615384615</v>
      </c>
      <c r="K32" s="1">
        <v>0.695652173913043</v>
      </c>
      <c r="L32" s="1">
        <v>0.5</v>
      </c>
      <c r="M32" s="1">
        <v>0.3</v>
      </c>
      <c r="N32" s="1">
        <v>0.65</v>
      </c>
    </row>
    <row r="33" s="1" customFormat="1" spans="1:14">
      <c r="A33" s="7">
        <v>362</v>
      </c>
      <c r="B33" s="1">
        <v>362</v>
      </c>
      <c r="C33" s="1">
        <v>0.619126200675964</v>
      </c>
      <c r="D33" s="1">
        <v>0.0245329141616821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" customFormat="1" spans="1:14">
      <c r="A34" s="7">
        <v>461</v>
      </c>
      <c r="B34" s="1">
        <v>461</v>
      </c>
      <c r="C34" s="1">
        <v>0.6111820936203</v>
      </c>
      <c r="D34" s="1">
        <v>0.022621750831604</v>
      </c>
      <c r="E34" s="1">
        <v>8</v>
      </c>
      <c r="F34" s="1">
        <v>2</v>
      </c>
      <c r="G34" s="1">
        <v>2</v>
      </c>
      <c r="H34" s="1">
        <v>8</v>
      </c>
      <c r="I34" s="1">
        <v>0.8</v>
      </c>
      <c r="J34" s="1">
        <v>0.8</v>
      </c>
      <c r="K34" s="1">
        <v>0.8</v>
      </c>
      <c r="L34" s="1">
        <v>0.2</v>
      </c>
      <c r="M34" s="1">
        <v>0.6</v>
      </c>
      <c r="N34" s="1">
        <v>0.8</v>
      </c>
    </row>
    <row r="35" s="1" customFormat="1" spans="1:14">
      <c r="A35" s="7">
        <v>776</v>
      </c>
      <c r="B35" s="1">
        <v>776</v>
      </c>
      <c r="C35" s="1">
        <v>0.606791138648987</v>
      </c>
      <c r="D35" s="1">
        <v>0.0375798940658569</v>
      </c>
      <c r="E35" s="1">
        <v>9</v>
      </c>
      <c r="F35" s="1">
        <v>2</v>
      </c>
      <c r="G35" s="1">
        <v>1</v>
      </c>
      <c r="H35" s="1">
        <v>8</v>
      </c>
      <c r="I35" s="1">
        <v>0.9</v>
      </c>
      <c r="J35" s="1">
        <v>0.818181818181818</v>
      </c>
      <c r="K35" s="1">
        <v>0.857142857142857</v>
      </c>
      <c r="L35" s="1">
        <v>0.2</v>
      </c>
      <c r="M35" s="1">
        <v>0.7</v>
      </c>
      <c r="N35" s="1">
        <v>0.85</v>
      </c>
    </row>
    <row r="36" s="1" customFormat="1" spans="1:14">
      <c r="A36" s="7">
        <v>280</v>
      </c>
      <c r="B36" s="1">
        <v>280</v>
      </c>
      <c r="C36" s="1">
        <v>0.608163237571716</v>
      </c>
      <c r="D36" s="1">
        <v>0.037718653678894</v>
      </c>
      <c r="E36" s="1">
        <v>10</v>
      </c>
      <c r="F36" s="1">
        <v>3</v>
      </c>
      <c r="G36" s="1">
        <v>0</v>
      </c>
      <c r="H36" s="1">
        <v>7</v>
      </c>
      <c r="I36" s="1">
        <v>1</v>
      </c>
      <c r="J36" s="1">
        <v>0.769230769230769</v>
      </c>
      <c r="K36" s="1">
        <v>0.869565217391304</v>
      </c>
      <c r="L36" s="1">
        <v>0.3</v>
      </c>
      <c r="M36" s="1">
        <v>0.7</v>
      </c>
      <c r="N36" s="1">
        <v>0.85</v>
      </c>
    </row>
    <row r="37" s="1" customFormat="1" spans="1:14">
      <c r="A37" s="7">
        <v>188</v>
      </c>
      <c r="B37" s="1">
        <v>188</v>
      </c>
      <c r="C37" s="1">
        <v>0.611397743225098</v>
      </c>
      <c r="D37" s="1">
        <v>0.0397995710372925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810</v>
      </c>
      <c r="B38" s="1">
        <v>810</v>
      </c>
      <c r="C38" s="1">
        <v>0.615700364112854</v>
      </c>
      <c r="D38" s="1">
        <v>0.0395431518554688</v>
      </c>
      <c r="E38" s="1">
        <v>9</v>
      </c>
      <c r="F38" s="1">
        <v>5</v>
      </c>
      <c r="G38" s="1">
        <v>1</v>
      </c>
      <c r="H38" s="1">
        <v>5</v>
      </c>
      <c r="I38" s="1">
        <v>0.9</v>
      </c>
      <c r="J38" s="1">
        <v>0.642857142857143</v>
      </c>
      <c r="K38" s="1">
        <v>0.75</v>
      </c>
      <c r="L38" s="1">
        <v>0.5</v>
      </c>
      <c r="M38" s="1">
        <v>0.4</v>
      </c>
      <c r="N38" s="1">
        <v>0.7</v>
      </c>
    </row>
    <row r="39" s="1" customFormat="1" spans="1:14">
      <c r="A39" s="7">
        <v>630</v>
      </c>
      <c r="B39" s="1">
        <v>630</v>
      </c>
      <c r="C39" s="1">
        <v>0.605119585990906</v>
      </c>
      <c r="D39" s="1">
        <v>0.0453847646713257</v>
      </c>
      <c r="E39" s="1">
        <v>8</v>
      </c>
      <c r="F39" s="1">
        <v>4</v>
      </c>
      <c r="G39" s="1">
        <v>2</v>
      </c>
      <c r="H39" s="1">
        <v>6</v>
      </c>
      <c r="I39" s="1">
        <v>0.8</v>
      </c>
      <c r="J39" s="1">
        <v>0.666666666666667</v>
      </c>
      <c r="K39" s="1">
        <v>0.727272727272727</v>
      </c>
      <c r="L39" s="1">
        <v>0.4</v>
      </c>
      <c r="M39" s="1">
        <v>0.4</v>
      </c>
      <c r="N39" s="1">
        <v>0.7</v>
      </c>
    </row>
    <row r="40" s="1" customFormat="1" spans="1:14">
      <c r="A40" s="7">
        <v>494</v>
      </c>
      <c r="B40" s="1">
        <v>494</v>
      </c>
      <c r="C40" s="1">
        <v>0.619277596473694</v>
      </c>
      <c r="D40" s="1">
        <v>0.0505023002624512</v>
      </c>
      <c r="E40" s="1">
        <v>10</v>
      </c>
      <c r="F40" s="1">
        <v>5</v>
      </c>
      <c r="G40" s="1">
        <v>0</v>
      </c>
      <c r="H40" s="1">
        <v>5</v>
      </c>
      <c r="I40" s="1">
        <v>1</v>
      </c>
      <c r="J40" s="1">
        <v>0.666666666666667</v>
      </c>
      <c r="K40" s="1">
        <v>0.8</v>
      </c>
      <c r="L40" s="1">
        <v>0.5</v>
      </c>
      <c r="M40" s="1">
        <v>0.5</v>
      </c>
      <c r="N40" s="1">
        <v>0.75</v>
      </c>
    </row>
    <row r="41" s="1" customFormat="1" spans="1:14">
      <c r="A41" s="7">
        <v>415</v>
      </c>
      <c r="B41" s="1">
        <v>415</v>
      </c>
      <c r="C41" s="1">
        <v>0.610655903816223</v>
      </c>
      <c r="D41" s="1">
        <v>0.0518310070037842</v>
      </c>
      <c r="E41" s="1">
        <v>7</v>
      </c>
      <c r="F41" s="1">
        <v>5</v>
      </c>
      <c r="G41" s="1">
        <v>3</v>
      </c>
      <c r="H41" s="1">
        <v>5</v>
      </c>
      <c r="I41" s="1">
        <v>0.7</v>
      </c>
      <c r="J41" s="1">
        <v>0.583333333333333</v>
      </c>
      <c r="K41" s="1">
        <v>0.636363636363636</v>
      </c>
      <c r="L41" s="1">
        <v>0.5</v>
      </c>
      <c r="M41" s="1">
        <v>0.2</v>
      </c>
      <c r="N41" s="1">
        <v>0.6</v>
      </c>
    </row>
    <row r="42" s="1" customFormat="1" spans="1:14">
      <c r="A42" s="7">
        <v>232</v>
      </c>
      <c r="B42" s="1">
        <v>232</v>
      </c>
      <c r="C42" s="1">
        <v>0.604297399520874</v>
      </c>
      <c r="D42" s="1">
        <v>0.00250375270843506</v>
      </c>
      <c r="E42" s="1">
        <v>7</v>
      </c>
      <c r="F42" s="1">
        <v>2</v>
      </c>
      <c r="G42" s="1">
        <v>3</v>
      </c>
      <c r="H42" s="1">
        <v>8</v>
      </c>
      <c r="I42" s="1">
        <v>0.7</v>
      </c>
      <c r="J42" s="1">
        <v>0.777777777777778</v>
      </c>
      <c r="K42" s="1">
        <v>0.736842105263158</v>
      </c>
      <c r="L42" s="1">
        <v>0.2</v>
      </c>
      <c r="M42" s="1">
        <v>0.5</v>
      </c>
      <c r="N42" s="1">
        <v>0.75</v>
      </c>
    </row>
    <row r="43" s="3" customFormat="1" spans="1:14">
      <c r="A43" s="9">
        <v>655</v>
      </c>
      <c r="B43" s="3">
        <v>655</v>
      </c>
      <c r="C43" s="3">
        <v>0.608715891838074</v>
      </c>
      <c r="D43" s="3">
        <v>0.0655337572097778</v>
      </c>
      <c r="E43" s="3">
        <v>8</v>
      </c>
      <c r="F43" s="3">
        <v>6</v>
      </c>
      <c r="G43" s="3">
        <v>2</v>
      </c>
      <c r="H43" s="3">
        <v>4</v>
      </c>
      <c r="I43" s="3">
        <v>0.8</v>
      </c>
      <c r="J43" s="3">
        <v>0.571428571428572</v>
      </c>
      <c r="K43" s="3">
        <v>0.666666666666667</v>
      </c>
      <c r="L43" s="3">
        <v>0.6</v>
      </c>
      <c r="M43" s="3">
        <v>0.2</v>
      </c>
      <c r="N43" s="3">
        <v>0.6</v>
      </c>
    </row>
    <row r="44" s="1" customFormat="1" spans="1:14">
      <c r="A44" s="7">
        <v>797</v>
      </c>
      <c r="B44" s="1">
        <v>797</v>
      </c>
      <c r="C44" s="1">
        <v>0.620695948600769</v>
      </c>
      <c r="D44" s="1">
        <v>0.0271246433258057</v>
      </c>
      <c r="E44" s="1">
        <v>8</v>
      </c>
      <c r="F44" s="1">
        <v>4</v>
      </c>
      <c r="G44" s="1">
        <v>2</v>
      </c>
      <c r="H44" s="1">
        <v>6</v>
      </c>
      <c r="I44" s="1">
        <v>0.8</v>
      </c>
      <c r="J44" s="1">
        <v>0.666666666666667</v>
      </c>
      <c r="K44" s="1">
        <v>0.727272727272727</v>
      </c>
      <c r="L44" s="1">
        <v>0.4</v>
      </c>
      <c r="M44" s="1">
        <v>0.4</v>
      </c>
      <c r="N44" s="1">
        <v>0.7</v>
      </c>
    </row>
    <row r="45" s="1" customFormat="1" spans="1:14">
      <c r="A45" s="7">
        <v>882</v>
      </c>
      <c r="B45" s="1">
        <v>882</v>
      </c>
      <c r="C45" s="1">
        <v>0.623052716255188</v>
      </c>
      <c r="D45" s="1">
        <v>0.0249468088150024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1" customFormat="1" spans="1:14">
      <c r="A46" s="7">
        <v>60</v>
      </c>
      <c r="B46" s="1">
        <v>60</v>
      </c>
      <c r="C46" s="1">
        <v>0.620102882385254</v>
      </c>
      <c r="D46" s="1">
        <v>0.0391786098480225</v>
      </c>
      <c r="E46" s="1">
        <v>10</v>
      </c>
      <c r="F46" s="1">
        <v>4</v>
      </c>
      <c r="G46" s="1">
        <v>0</v>
      </c>
      <c r="H46" s="1">
        <v>6</v>
      </c>
      <c r="I46" s="1">
        <v>1</v>
      </c>
      <c r="J46" s="1">
        <v>0.714285714285714</v>
      </c>
      <c r="K46" s="1">
        <v>0.833333333333333</v>
      </c>
      <c r="L46" s="1">
        <v>0.4</v>
      </c>
      <c r="M46" s="1">
        <v>0.6</v>
      </c>
      <c r="N46" s="1">
        <v>0.8</v>
      </c>
    </row>
    <row r="47" s="1" customFormat="1" spans="1:14">
      <c r="A47" s="7">
        <v>509</v>
      </c>
      <c r="B47" s="1">
        <v>509</v>
      </c>
      <c r="C47" s="1">
        <v>0.623054146766663</v>
      </c>
      <c r="D47" s="1">
        <v>0.0311827659606934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8</v>
      </c>
      <c r="B48" s="1">
        <v>8</v>
      </c>
      <c r="C48" s="1">
        <v>0.625698208808899</v>
      </c>
      <c r="D48" s="1">
        <v>0.0303715467453003</v>
      </c>
      <c r="E48" s="1">
        <v>10</v>
      </c>
      <c r="F48" s="1">
        <v>4</v>
      </c>
      <c r="G48" s="1">
        <v>0</v>
      </c>
      <c r="H48" s="1">
        <v>6</v>
      </c>
      <c r="I48" s="1">
        <v>1</v>
      </c>
      <c r="J48" s="1">
        <v>0.714285714285714</v>
      </c>
      <c r="K48" s="1">
        <v>0.833333333333333</v>
      </c>
      <c r="L48" s="1">
        <v>0.4</v>
      </c>
      <c r="M48" s="1">
        <v>0.6</v>
      </c>
      <c r="N48" s="1">
        <v>0.8</v>
      </c>
    </row>
    <row r="49" s="1" customFormat="1" spans="1:14">
      <c r="A49" s="7">
        <v>154</v>
      </c>
      <c r="B49" s="1">
        <v>154</v>
      </c>
      <c r="C49" s="1">
        <v>0.625906467437744</v>
      </c>
      <c r="D49" s="1">
        <v>0.0124826431274414</v>
      </c>
      <c r="E49" s="1">
        <v>8</v>
      </c>
      <c r="F49" s="1">
        <v>5</v>
      </c>
      <c r="G49" s="1">
        <v>2</v>
      </c>
      <c r="H49" s="1">
        <v>5</v>
      </c>
      <c r="I49" s="1">
        <v>0.8</v>
      </c>
      <c r="J49" s="1">
        <v>0.615384615384615</v>
      </c>
      <c r="K49" s="1">
        <v>0.695652173913043</v>
      </c>
      <c r="L49" s="1">
        <v>0.5</v>
      </c>
      <c r="M49" s="1">
        <v>0.3</v>
      </c>
      <c r="N49" s="1">
        <v>0.65</v>
      </c>
    </row>
    <row r="50" s="1" customFormat="1" spans="1:14">
      <c r="A50" s="7">
        <v>628</v>
      </c>
      <c r="B50" s="1">
        <v>628</v>
      </c>
      <c r="C50" s="1">
        <v>0.628452181816101</v>
      </c>
      <c r="D50" s="1">
        <v>0.0396963357925415</v>
      </c>
      <c r="E50" s="1">
        <v>10</v>
      </c>
      <c r="F50" s="1">
        <v>7</v>
      </c>
      <c r="G50" s="1">
        <v>0</v>
      </c>
      <c r="H50" s="1">
        <v>3</v>
      </c>
      <c r="I50" s="1">
        <v>1</v>
      </c>
      <c r="J50" s="1">
        <v>0.588235294117647</v>
      </c>
      <c r="K50" s="1">
        <v>0.740740740740741</v>
      </c>
      <c r="L50" s="1">
        <v>0.7</v>
      </c>
      <c r="M50" s="1">
        <v>0.3</v>
      </c>
      <c r="N50" s="1">
        <v>0.65</v>
      </c>
    </row>
    <row r="51" s="1" customFormat="1" spans="1:14">
      <c r="A51" s="7">
        <v>614</v>
      </c>
      <c r="B51" s="1">
        <v>614</v>
      </c>
      <c r="C51" s="1">
        <v>0.637744069099426</v>
      </c>
      <c r="D51" s="1">
        <v>0.0352884531021118</v>
      </c>
      <c r="E51" s="1">
        <v>9</v>
      </c>
      <c r="F51" s="1">
        <v>4</v>
      </c>
      <c r="G51" s="1">
        <v>1</v>
      </c>
      <c r="H51" s="1">
        <v>6</v>
      </c>
      <c r="I51" s="1">
        <v>0.9</v>
      </c>
      <c r="J51" s="1">
        <v>0.692307692307692</v>
      </c>
      <c r="K51" s="1">
        <v>0.782608695652174</v>
      </c>
      <c r="L51" s="1">
        <v>0.4</v>
      </c>
      <c r="M51" s="1">
        <v>0.5</v>
      </c>
      <c r="N51" s="1">
        <v>0.75</v>
      </c>
    </row>
    <row r="52" s="1" customFormat="1" spans="1:14">
      <c r="A52" s="7">
        <v>550</v>
      </c>
      <c r="B52" s="1">
        <v>550</v>
      </c>
      <c r="C52" s="1">
        <v>0.620723247528076</v>
      </c>
      <c r="D52" s="1">
        <v>0.0464247465133667</v>
      </c>
      <c r="E52" s="1">
        <v>8</v>
      </c>
      <c r="F52" s="1">
        <v>3</v>
      </c>
      <c r="G52" s="1">
        <v>2</v>
      </c>
      <c r="H52" s="1">
        <v>7</v>
      </c>
      <c r="I52" s="1">
        <v>0.8</v>
      </c>
      <c r="J52" s="1">
        <v>0.727272727272727</v>
      </c>
      <c r="K52" s="1">
        <v>0.761904761904762</v>
      </c>
      <c r="L52" s="1">
        <v>0.3</v>
      </c>
      <c r="M52" s="1">
        <v>0.5</v>
      </c>
      <c r="N52" s="1">
        <v>0.75</v>
      </c>
    </row>
    <row r="53" s="1" customFormat="1" spans="1:14">
      <c r="A53" s="7">
        <v>782</v>
      </c>
      <c r="B53" s="1">
        <v>782</v>
      </c>
      <c r="C53" s="1">
        <v>0.621798872947693</v>
      </c>
      <c r="D53" s="1">
        <v>0.0435996055603027</v>
      </c>
      <c r="E53" s="1">
        <v>10</v>
      </c>
      <c r="F53" s="1">
        <v>3</v>
      </c>
      <c r="G53" s="1">
        <v>0</v>
      </c>
      <c r="H53" s="1">
        <v>7</v>
      </c>
      <c r="I53" s="1">
        <v>1</v>
      </c>
      <c r="J53" s="1">
        <v>0.769230769230769</v>
      </c>
      <c r="K53" s="1">
        <v>0.869565217391304</v>
      </c>
      <c r="L53" s="1">
        <v>0.3</v>
      </c>
      <c r="M53" s="1">
        <v>0.7</v>
      </c>
      <c r="N53" s="1">
        <v>0.85</v>
      </c>
    </row>
    <row r="54" s="1" customFormat="1" spans="1:14">
      <c r="A54" s="7">
        <v>414</v>
      </c>
      <c r="B54" s="1">
        <v>414</v>
      </c>
      <c r="C54" s="1">
        <v>0.624801278114319</v>
      </c>
      <c r="D54" s="1">
        <v>0.0419157743453979</v>
      </c>
      <c r="E54" s="1">
        <v>10</v>
      </c>
      <c r="F54" s="1">
        <v>5</v>
      </c>
      <c r="G54" s="1">
        <v>0</v>
      </c>
      <c r="H54" s="1">
        <v>5</v>
      </c>
      <c r="I54" s="1">
        <v>1</v>
      </c>
      <c r="J54" s="1">
        <v>0.666666666666667</v>
      </c>
      <c r="K54" s="1">
        <v>0.8</v>
      </c>
      <c r="L54" s="1">
        <v>0.5</v>
      </c>
      <c r="M54" s="1">
        <v>0.5</v>
      </c>
      <c r="N54" s="1">
        <v>0.75</v>
      </c>
    </row>
    <row r="55" s="1" customFormat="1" spans="1:14">
      <c r="A55" s="7">
        <v>23</v>
      </c>
      <c r="B55" s="1">
        <v>23</v>
      </c>
      <c r="C55" s="1">
        <v>0.620381355285645</v>
      </c>
      <c r="D55" s="1">
        <v>0.00785744190216064</v>
      </c>
      <c r="E55" s="1">
        <v>9</v>
      </c>
      <c r="F55" s="1">
        <v>2</v>
      </c>
      <c r="G55" s="1">
        <v>1</v>
      </c>
      <c r="H55" s="1">
        <v>8</v>
      </c>
      <c r="I55" s="1">
        <v>0.9</v>
      </c>
      <c r="J55" s="1">
        <v>0.818181818181818</v>
      </c>
      <c r="K55" s="1">
        <v>0.857142857142857</v>
      </c>
      <c r="L55" s="1">
        <v>0.2</v>
      </c>
      <c r="M55" s="1">
        <v>0.7</v>
      </c>
      <c r="N55" s="1">
        <v>0.85</v>
      </c>
    </row>
    <row r="56" s="1" customFormat="1" spans="1:14">
      <c r="A56" s="7">
        <v>95</v>
      </c>
      <c r="B56" s="1">
        <v>95</v>
      </c>
      <c r="C56" s="1">
        <v>0.620683670043945</v>
      </c>
      <c r="D56" s="1">
        <v>0.0526270866394043</v>
      </c>
      <c r="E56" s="1">
        <v>9</v>
      </c>
      <c r="F56" s="1">
        <v>4</v>
      </c>
      <c r="G56" s="1">
        <v>1</v>
      </c>
      <c r="H56" s="1">
        <v>6</v>
      </c>
      <c r="I56" s="1">
        <v>0.9</v>
      </c>
      <c r="J56" s="1">
        <v>0.692307692307692</v>
      </c>
      <c r="K56" s="1">
        <v>0.782608695652174</v>
      </c>
      <c r="L56" s="1">
        <v>0.4</v>
      </c>
      <c r="M56" s="1">
        <v>0.5</v>
      </c>
      <c r="N56" s="1">
        <v>0.75</v>
      </c>
    </row>
    <row r="57" s="3" customFormat="1" spans="1:14">
      <c r="A57" s="9">
        <v>186</v>
      </c>
      <c r="B57" s="3">
        <v>186</v>
      </c>
      <c r="C57" s="3">
        <v>0.626857995986938</v>
      </c>
      <c r="D57" s="3">
        <v>0.059974193572998</v>
      </c>
      <c r="E57" s="3">
        <v>9</v>
      </c>
      <c r="F57" s="3">
        <v>6</v>
      </c>
      <c r="G57" s="3">
        <v>1</v>
      </c>
      <c r="H57" s="3">
        <v>4</v>
      </c>
      <c r="I57" s="3">
        <v>0.9</v>
      </c>
      <c r="J57" s="3">
        <v>0.6</v>
      </c>
      <c r="K57" s="3">
        <v>0.72</v>
      </c>
      <c r="L57" s="3">
        <v>0.6</v>
      </c>
      <c r="M57" s="3">
        <v>0.3</v>
      </c>
      <c r="N57" s="3">
        <v>0.65</v>
      </c>
    </row>
    <row r="58" s="1" customFormat="1" spans="1:14">
      <c r="A58" s="7">
        <v>211</v>
      </c>
      <c r="B58" s="1">
        <v>211</v>
      </c>
      <c r="C58" s="1">
        <v>0.647201657295227</v>
      </c>
      <c r="D58" s="1">
        <v>0.0204806327819824</v>
      </c>
      <c r="E58" s="1">
        <v>10</v>
      </c>
      <c r="F58" s="1">
        <v>4</v>
      </c>
      <c r="G58" s="1">
        <v>0</v>
      </c>
      <c r="H58" s="1">
        <v>6</v>
      </c>
      <c r="I58" s="1">
        <v>1</v>
      </c>
      <c r="J58" s="1">
        <v>0.714285714285714</v>
      </c>
      <c r="K58" s="1">
        <v>0.833333333333333</v>
      </c>
      <c r="L58" s="1">
        <v>0.4</v>
      </c>
      <c r="M58" s="1">
        <v>0.6</v>
      </c>
      <c r="N58" s="1">
        <v>0.8</v>
      </c>
    </row>
    <row r="59" s="1" customFormat="1" spans="1:14">
      <c r="A59" s="7">
        <v>237</v>
      </c>
      <c r="B59" s="1">
        <v>237</v>
      </c>
      <c r="C59" s="1">
        <v>0.640653610229492</v>
      </c>
      <c r="D59" s="1">
        <v>0.0327328443527222</v>
      </c>
      <c r="E59" s="1">
        <v>9</v>
      </c>
      <c r="F59" s="1">
        <v>4</v>
      </c>
      <c r="G59" s="1">
        <v>1</v>
      </c>
      <c r="H59" s="1">
        <v>6</v>
      </c>
      <c r="I59" s="1">
        <v>0.9</v>
      </c>
      <c r="J59" s="1">
        <v>0.692307692307692</v>
      </c>
      <c r="K59" s="1">
        <v>0.782608695652174</v>
      </c>
      <c r="L59" s="1">
        <v>0.4</v>
      </c>
      <c r="M59" s="1">
        <v>0.5</v>
      </c>
      <c r="N59" s="1">
        <v>0.75</v>
      </c>
    </row>
    <row r="60" s="1" customFormat="1" spans="1:14">
      <c r="A60" s="7">
        <v>252</v>
      </c>
      <c r="B60" s="1">
        <v>252</v>
      </c>
      <c r="C60" s="1">
        <v>0.652368664741516</v>
      </c>
      <c r="D60" s="1">
        <v>0.0322592258453369</v>
      </c>
      <c r="E60" s="1">
        <v>8</v>
      </c>
      <c r="F60" s="1">
        <v>8</v>
      </c>
      <c r="G60" s="1">
        <v>2</v>
      </c>
      <c r="H60" s="1">
        <v>2</v>
      </c>
      <c r="I60" s="1">
        <v>0.8</v>
      </c>
      <c r="J60" s="1">
        <v>0.5</v>
      </c>
      <c r="K60" s="1">
        <v>0.615384615384615</v>
      </c>
      <c r="L60" s="1">
        <v>0.8</v>
      </c>
      <c r="M60" s="1">
        <v>0</v>
      </c>
      <c r="N60" s="1">
        <v>0.5</v>
      </c>
    </row>
    <row r="61" s="1" customFormat="1" spans="1:14">
      <c r="A61" s="7">
        <v>342</v>
      </c>
      <c r="B61" s="1">
        <v>342</v>
      </c>
      <c r="C61" s="1">
        <v>0.649056434631348</v>
      </c>
      <c r="D61" s="1">
        <v>0.0593552589416504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114</v>
      </c>
      <c r="B62" s="1">
        <v>114</v>
      </c>
      <c r="C62" s="1">
        <v>0.658638477325439</v>
      </c>
      <c r="D62" s="1">
        <v>0.0624736547470093</v>
      </c>
      <c r="E62" s="1">
        <v>7</v>
      </c>
      <c r="F62" s="1">
        <v>7</v>
      </c>
      <c r="G62" s="1">
        <v>3</v>
      </c>
      <c r="H62" s="1">
        <v>3</v>
      </c>
      <c r="I62" s="1">
        <v>0.7</v>
      </c>
      <c r="J62" s="1">
        <v>0.5</v>
      </c>
      <c r="K62" s="1">
        <v>0.583333333333333</v>
      </c>
      <c r="L62" s="1">
        <v>0.7</v>
      </c>
      <c r="M62" s="1">
        <v>0</v>
      </c>
      <c r="N62" s="1">
        <v>0.5</v>
      </c>
    </row>
    <row r="63" s="1" customFormat="1" spans="1:14">
      <c r="A63" s="7">
        <v>523</v>
      </c>
      <c r="B63" s="1">
        <v>523</v>
      </c>
      <c r="C63" s="1">
        <v>0.650142431259155</v>
      </c>
      <c r="D63" s="1">
        <v>0.0638198852539062</v>
      </c>
      <c r="E63" s="1">
        <v>9</v>
      </c>
      <c r="F63" s="1">
        <v>4</v>
      </c>
      <c r="G63" s="1">
        <v>1</v>
      </c>
      <c r="H63" s="1">
        <v>6</v>
      </c>
      <c r="I63" s="1">
        <v>0.9</v>
      </c>
      <c r="J63" s="1">
        <v>0.692307692307692</v>
      </c>
      <c r="K63" s="1">
        <v>0.782608695652174</v>
      </c>
      <c r="L63" s="1">
        <v>0.4</v>
      </c>
      <c r="M63" s="1">
        <v>0.5</v>
      </c>
      <c r="N63" s="1">
        <v>0.75</v>
      </c>
    </row>
    <row r="64" s="1" customFormat="1" spans="1:14">
      <c r="A64" s="7">
        <v>267</v>
      </c>
      <c r="B64" s="1">
        <v>267</v>
      </c>
      <c r="C64" s="1">
        <v>0.659843325614929</v>
      </c>
      <c r="D64" s="1">
        <v>0.0715547800064087</v>
      </c>
      <c r="E64" s="1">
        <v>8</v>
      </c>
      <c r="F64" s="1">
        <v>6</v>
      </c>
      <c r="G64" s="1">
        <v>2</v>
      </c>
      <c r="H64" s="1">
        <v>4</v>
      </c>
      <c r="I64" s="1">
        <v>0.8</v>
      </c>
      <c r="J64" s="1">
        <v>0.571428571428572</v>
      </c>
      <c r="K64" s="1">
        <v>0.666666666666667</v>
      </c>
      <c r="L64" s="1">
        <v>0.6</v>
      </c>
      <c r="M64" s="1">
        <v>0.2</v>
      </c>
      <c r="N64" s="1">
        <v>0.6</v>
      </c>
    </row>
    <row r="65" s="1" customFormat="1" spans="1:14">
      <c r="A65" s="7">
        <v>877</v>
      </c>
      <c r="B65" s="1">
        <v>877</v>
      </c>
      <c r="C65" s="1">
        <v>0.646478891372681</v>
      </c>
      <c r="D65" s="1">
        <v>0.0775332450866699</v>
      </c>
      <c r="E65" s="1">
        <v>9</v>
      </c>
      <c r="F65" s="1">
        <v>3</v>
      </c>
      <c r="G65" s="1">
        <v>1</v>
      </c>
      <c r="H65" s="1">
        <v>7</v>
      </c>
      <c r="I65" s="1">
        <v>0.9</v>
      </c>
      <c r="J65" s="1">
        <v>0.75</v>
      </c>
      <c r="K65" s="1">
        <v>0.818181818181818</v>
      </c>
      <c r="L65" s="1">
        <v>0.3</v>
      </c>
      <c r="M65" s="1">
        <v>0.6</v>
      </c>
      <c r="N65" s="1">
        <v>0.8</v>
      </c>
    </row>
    <row r="66" s="1" customFormat="1" spans="1:14">
      <c r="A66" s="7">
        <v>24</v>
      </c>
      <c r="B66" s="1">
        <v>24</v>
      </c>
      <c r="C66" s="1">
        <v>0.657558083534241</v>
      </c>
      <c r="D66" s="1">
        <v>0.0731049776077271</v>
      </c>
      <c r="E66" s="1">
        <v>7</v>
      </c>
      <c r="F66" s="1">
        <v>4</v>
      </c>
      <c r="G66" s="1">
        <v>3</v>
      </c>
      <c r="H66" s="1">
        <v>6</v>
      </c>
      <c r="I66" s="1">
        <v>0.7</v>
      </c>
      <c r="J66" s="1">
        <v>0.636363636363636</v>
      </c>
      <c r="K66" s="1">
        <v>0.666666666666667</v>
      </c>
      <c r="L66" s="1">
        <v>0.4</v>
      </c>
      <c r="M66" s="1">
        <v>0.3</v>
      </c>
      <c r="N66" s="1">
        <v>0.65</v>
      </c>
    </row>
    <row r="67" s="1" customFormat="1" spans="1:14">
      <c r="A67" s="7">
        <v>711</v>
      </c>
      <c r="B67" s="1">
        <v>711</v>
      </c>
      <c r="C67" s="1">
        <v>0.648829817771912</v>
      </c>
      <c r="D67" s="1">
        <v>0.0818157196044922</v>
      </c>
      <c r="E67" s="1">
        <v>7</v>
      </c>
      <c r="F67" s="1">
        <v>4</v>
      </c>
      <c r="G67" s="1">
        <v>3</v>
      </c>
      <c r="H67" s="1">
        <v>6</v>
      </c>
      <c r="I67" s="1">
        <v>0.7</v>
      </c>
      <c r="J67" s="1">
        <v>0.636363636363636</v>
      </c>
      <c r="K67" s="1">
        <v>0.666666666666667</v>
      </c>
      <c r="L67" s="1">
        <v>0.4</v>
      </c>
      <c r="M67" s="1">
        <v>0.3</v>
      </c>
      <c r="N67" s="1">
        <v>0.65</v>
      </c>
    </row>
    <row r="68" s="1" customFormat="1" spans="1:14">
      <c r="A68" s="7">
        <v>549</v>
      </c>
      <c r="B68" s="1">
        <v>549</v>
      </c>
      <c r="C68" s="1">
        <v>0.653755187988281</v>
      </c>
      <c r="D68" s="1">
        <v>0.0829956531524658</v>
      </c>
      <c r="E68" s="1">
        <v>8</v>
      </c>
      <c r="F68" s="1">
        <v>4</v>
      </c>
      <c r="G68" s="1">
        <v>2</v>
      </c>
      <c r="H68" s="1">
        <v>6</v>
      </c>
      <c r="I68" s="1">
        <v>0.8</v>
      </c>
      <c r="J68" s="1">
        <v>0.666666666666667</v>
      </c>
      <c r="K68" s="1">
        <v>0.727272727272727</v>
      </c>
      <c r="L68" s="1">
        <v>0.4</v>
      </c>
      <c r="M68" s="1">
        <v>0.4</v>
      </c>
      <c r="N68" s="1">
        <v>0.7</v>
      </c>
    </row>
    <row r="69" s="3" customFormat="1" spans="1:14">
      <c r="A69" s="9">
        <v>141</v>
      </c>
      <c r="B69" s="3">
        <v>141</v>
      </c>
      <c r="C69" s="3">
        <v>0.654918313026428</v>
      </c>
      <c r="D69" s="3">
        <v>0.0878952741622925</v>
      </c>
      <c r="E69" s="3">
        <v>9</v>
      </c>
      <c r="F69" s="3">
        <v>5</v>
      </c>
      <c r="G69" s="3">
        <v>1</v>
      </c>
      <c r="H69" s="3">
        <v>5</v>
      </c>
      <c r="I69" s="3">
        <v>0.9</v>
      </c>
      <c r="J69" s="3">
        <v>0.642857142857143</v>
      </c>
      <c r="K69" s="3">
        <v>0.75</v>
      </c>
      <c r="L69" s="3">
        <v>0.5</v>
      </c>
      <c r="M69" s="3">
        <v>0.4</v>
      </c>
      <c r="N69" s="3">
        <v>0.7</v>
      </c>
    </row>
    <row r="70" s="1" customFormat="1" spans="1:14">
      <c r="A70" s="7">
        <v>294</v>
      </c>
      <c r="B70" s="1">
        <v>294</v>
      </c>
      <c r="C70" s="1">
        <v>0.663757920265198</v>
      </c>
      <c r="D70" s="1">
        <v>0.0591132640838623</v>
      </c>
      <c r="E70" s="1">
        <v>9</v>
      </c>
      <c r="F70" s="1">
        <v>3</v>
      </c>
      <c r="G70" s="1">
        <v>1</v>
      </c>
      <c r="H70" s="1">
        <v>7</v>
      </c>
      <c r="I70" s="1">
        <v>0.9</v>
      </c>
      <c r="J70" s="1">
        <v>0.75</v>
      </c>
      <c r="K70" s="1">
        <v>0.818181818181818</v>
      </c>
      <c r="L70" s="1">
        <v>0.3</v>
      </c>
      <c r="M70" s="1">
        <v>0.6</v>
      </c>
      <c r="N70" s="1">
        <v>0.8</v>
      </c>
    </row>
    <row r="71" s="1" customFormat="1" spans="1:14">
      <c r="A71" s="7">
        <v>552</v>
      </c>
      <c r="B71" s="1">
        <v>552</v>
      </c>
      <c r="C71" s="1">
        <v>0.67832338809967</v>
      </c>
      <c r="D71" s="1">
        <v>0.0571120977401733</v>
      </c>
      <c r="E71" s="1">
        <v>7</v>
      </c>
      <c r="F71" s="1">
        <v>5</v>
      </c>
      <c r="G71" s="1">
        <v>3</v>
      </c>
      <c r="H71" s="1">
        <v>5</v>
      </c>
      <c r="I71" s="1">
        <v>0.7</v>
      </c>
      <c r="J71" s="1">
        <v>0.583333333333333</v>
      </c>
      <c r="K71" s="1">
        <v>0.636363636363636</v>
      </c>
      <c r="L71" s="1">
        <v>0.5</v>
      </c>
      <c r="M71" s="1">
        <v>0.2</v>
      </c>
      <c r="N71" s="1">
        <v>0.6</v>
      </c>
    </row>
    <row r="72" s="1" customFormat="1" spans="1:14">
      <c r="A72" s="7">
        <v>660</v>
      </c>
      <c r="B72" s="1">
        <v>660</v>
      </c>
      <c r="C72" s="1">
        <v>0.679148435592651</v>
      </c>
      <c r="D72" s="1">
        <v>0.0501850843429565</v>
      </c>
      <c r="E72" s="1">
        <v>7</v>
      </c>
      <c r="F72" s="1">
        <v>4</v>
      </c>
      <c r="G72" s="1">
        <v>3</v>
      </c>
      <c r="H72" s="1">
        <v>6</v>
      </c>
      <c r="I72" s="1">
        <v>0.7</v>
      </c>
      <c r="J72" s="1">
        <v>0.636363636363636</v>
      </c>
      <c r="K72" s="1">
        <v>0.666666666666667</v>
      </c>
      <c r="L72" s="1">
        <v>0.4</v>
      </c>
      <c r="M72" s="1">
        <v>0.3</v>
      </c>
      <c r="N72" s="1">
        <v>0.65</v>
      </c>
    </row>
    <row r="73" s="1" customFormat="1" spans="1:14">
      <c r="A73" s="7">
        <v>852</v>
      </c>
      <c r="B73" s="1">
        <v>852</v>
      </c>
      <c r="C73" s="1">
        <v>0.661973476409912</v>
      </c>
      <c r="D73" s="1">
        <v>0.0750224590301514</v>
      </c>
      <c r="E73" s="1">
        <v>8</v>
      </c>
      <c r="F73" s="1">
        <v>4</v>
      </c>
      <c r="G73" s="1">
        <v>2</v>
      </c>
      <c r="H73" s="1">
        <v>6</v>
      </c>
      <c r="I73" s="1">
        <v>0.8</v>
      </c>
      <c r="J73" s="1">
        <v>0.666666666666667</v>
      </c>
      <c r="K73" s="1">
        <v>0.727272727272727</v>
      </c>
      <c r="L73" s="1">
        <v>0.4</v>
      </c>
      <c r="M73" s="1">
        <v>0.4</v>
      </c>
      <c r="N73" s="1">
        <v>0.7</v>
      </c>
    </row>
    <row r="74" s="1" customFormat="1" spans="1:14">
      <c r="A74" s="7">
        <v>913</v>
      </c>
      <c r="B74" s="1">
        <v>913</v>
      </c>
      <c r="C74" s="1">
        <v>0.673286437988281</v>
      </c>
      <c r="D74" s="1">
        <v>0.0727068185806274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946</v>
      </c>
      <c r="B75" s="1">
        <v>946</v>
      </c>
      <c r="C75" s="1">
        <v>0.675660729408264</v>
      </c>
      <c r="D75" s="1">
        <v>0.0758144855499268</v>
      </c>
      <c r="E75" s="1">
        <v>8</v>
      </c>
      <c r="F75" s="1">
        <v>2</v>
      </c>
      <c r="G75" s="1">
        <v>2</v>
      </c>
      <c r="H75" s="1">
        <v>8</v>
      </c>
      <c r="I75" s="1">
        <v>0.8</v>
      </c>
      <c r="J75" s="1">
        <v>0.8</v>
      </c>
      <c r="K75" s="1">
        <v>0.8</v>
      </c>
      <c r="L75" s="1">
        <v>0.2</v>
      </c>
      <c r="M75" s="1">
        <v>0.6</v>
      </c>
      <c r="N75" s="1">
        <v>0.8</v>
      </c>
    </row>
    <row r="76" s="1" customFormat="1" spans="1:14">
      <c r="A76" s="7">
        <v>828</v>
      </c>
      <c r="B76" s="1">
        <v>828</v>
      </c>
      <c r="C76" s="1">
        <v>0.67732310295105</v>
      </c>
      <c r="D76" s="1">
        <v>0.0732553005218506</v>
      </c>
      <c r="E76" s="1">
        <v>9</v>
      </c>
      <c r="F76" s="1">
        <v>2</v>
      </c>
      <c r="G76" s="1">
        <v>1</v>
      </c>
      <c r="H76" s="1">
        <v>8</v>
      </c>
      <c r="I76" s="1">
        <v>0.9</v>
      </c>
      <c r="J76" s="1">
        <v>0.818181818181818</v>
      </c>
      <c r="K76" s="1">
        <v>0.857142857142857</v>
      </c>
      <c r="L76" s="1">
        <v>0.2</v>
      </c>
      <c r="M76" s="1">
        <v>0.7</v>
      </c>
      <c r="N76" s="1">
        <v>0.85</v>
      </c>
    </row>
    <row r="77" s="1" customFormat="1" spans="1:14">
      <c r="A77" s="7">
        <v>571</v>
      </c>
      <c r="B77" s="1">
        <v>571</v>
      </c>
      <c r="C77" s="1">
        <v>0.679080486297607</v>
      </c>
      <c r="D77" s="1">
        <v>0.0781345367431641</v>
      </c>
      <c r="E77" s="1">
        <v>8</v>
      </c>
      <c r="F77" s="1">
        <v>6</v>
      </c>
      <c r="G77" s="1">
        <v>2</v>
      </c>
      <c r="H77" s="1">
        <v>4</v>
      </c>
      <c r="I77" s="1">
        <v>0.8</v>
      </c>
      <c r="J77" s="1">
        <v>0.571428571428572</v>
      </c>
      <c r="K77" s="1">
        <v>0.666666666666667</v>
      </c>
      <c r="L77" s="1">
        <v>0.6</v>
      </c>
      <c r="M77" s="1">
        <v>0.2</v>
      </c>
      <c r="N77" s="1">
        <v>0.6</v>
      </c>
    </row>
    <row r="78" s="3" customFormat="1" spans="1:14">
      <c r="A78" s="9">
        <v>496</v>
      </c>
      <c r="B78" s="3">
        <v>496</v>
      </c>
      <c r="C78" s="3">
        <v>0.663251161575317</v>
      </c>
      <c r="D78" s="3">
        <v>0.086097240447998</v>
      </c>
      <c r="E78" s="3">
        <v>10</v>
      </c>
      <c r="F78" s="3">
        <v>6</v>
      </c>
      <c r="G78" s="3">
        <v>0</v>
      </c>
      <c r="H78" s="3">
        <v>4</v>
      </c>
      <c r="I78" s="3">
        <v>1</v>
      </c>
      <c r="J78" s="3">
        <v>0.625</v>
      </c>
      <c r="K78" s="3">
        <v>0.769230769230769</v>
      </c>
      <c r="L78" s="3">
        <v>0.6</v>
      </c>
      <c r="M78" s="3">
        <v>0.4</v>
      </c>
      <c r="N78" s="3">
        <v>0.7</v>
      </c>
    </row>
    <row r="79" s="1" customFormat="1" spans="1:14">
      <c r="A79" s="7">
        <v>931</v>
      </c>
      <c r="B79" s="1">
        <v>931</v>
      </c>
      <c r="C79" s="1">
        <v>0.681087970733643</v>
      </c>
      <c r="D79" s="1">
        <v>0.24998950958252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528</v>
      </c>
      <c r="B80" s="1">
        <v>528</v>
      </c>
      <c r="C80" s="1">
        <v>0.681533455848694</v>
      </c>
      <c r="D80" s="1">
        <v>0.200799584388733</v>
      </c>
      <c r="E80" s="1">
        <v>7</v>
      </c>
      <c r="F80" s="1">
        <v>6</v>
      </c>
      <c r="G80" s="1">
        <v>3</v>
      </c>
      <c r="H80" s="1">
        <v>4</v>
      </c>
      <c r="I80" s="1">
        <v>0.7</v>
      </c>
      <c r="J80" s="1">
        <v>0.538461538461539</v>
      </c>
      <c r="K80" s="1">
        <v>0.608695652173913</v>
      </c>
      <c r="L80" s="1">
        <v>0.6</v>
      </c>
      <c r="M80" s="1">
        <v>0.1</v>
      </c>
      <c r="N80" s="1">
        <v>0.55</v>
      </c>
    </row>
    <row r="81" s="1" customFormat="1" spans="1:14">
      <c r="A81" s="7">
        <v>428</v>
      </c>
      <c r="B81" s="1">
        <v>428</v>
      </c>
      <c r="C81" s="1">
        <v>0.682002902030945</v>
      </c>
      <c r="D81" s="1">
        <v>0.22208571434021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546</v>
      </c>
      <c r="B82" s="1">
        <v>546</v>
      </c>
      <c r="C82" s="1">
        <v>0.688168883323669</v>
      </c>
      <c r="D82" s="1">
        <v>0.217426300048828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170</v>
      </c>
      <c r="B83" s="1">
        <v>170</v>
      </c>
      <c r="C83" s="1">
        <v>0.6889967918396</v>
      </c>
      <c r="D83" s="1">
        <v>0.212616920471191</v>
      </c>
      <c r="E83" s="1">
        <v>7</v>
      </c>
      <c r="F83" s="1">
        <v>4</v>
      </c>
      <c r="G83" s="1">
        <v>3</v>
      </c>
      <c r="H83" s="1">
        <v>6</v>
      </c>
      <c r="I83" s="1">
        <v>0.7</v>
      </c>
      <c r="J83" s="1">
        <v>0.636363636363636</v>
      </c>
      <c r="K83" s="1">
        <v>0.666666666666667</v>
      </c>
      <c r="L83" s="1">
        <v>0.4</v>
      </c>
      <c r="M83" s="1">
        <v>0.3</v>
      </c>
      <c r="N83" s="1">
        <v>0.65</v>
      </c>
    </row>
    <row r="84" s="1" customFormat="1" spans="1:14">
      <c r="A84" s="7">
        <v>340</v>
      </c>
      <c r="B84" s="1">
        <v>340</v>
      </c>
      <c r="C84" s="1">
        <v>0.69361400604248</v>
      </c>
      <c r="D84" s="1">
        <v>0.279063940048218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3" customFormat="1" spans="1:14">
      <c r="A85" s="9">
        <v>615</v>
      </c>
      <c r="B85" s="3">
        <v>615</v>
      </c>
      <c r="C85" s="3">
        <v>0.693337082862854</v>
      </c>
      <c r="D85" s="3">
        <v>0.189844489097595</v>
      </c>
      <c r="E85" s="3">
        <v>9</v>
      </c>
      <c r="F85" s="3">
        <v>5</v>
      </c>
      <c r="G85" s="3">
        <v>1</v>
      </c>
      <c r="H85" s="3">
        <v>5</v>
      </c>
      <c r="I85" s="3">
        <v>0.9</v>
      </c>
      <c r="J85" s="3">
        <v>0.642857142857143</v>
      </c>
      <c r="K85" s="3">
        <v>0.75</v>
      </c>
      <c r="L85" s="3">
        <v>0.5</v>
      </c>
      <c r="M85" s="3">
        <v>0.4</v>
      </c>
      <c r="N85" s="3">
        <v>0.7</v>
      </c>
    </row>
    <row r="86" s="1" customFormat="1" spans="1:14">
      <c r="A86" s="7">
        <v>348</v>
      </c>
      <c r="B86" s="1">
        <v>348</v>
      </c>
      <c r="C86" s="1">
        <v>0.704671263694763</v>
      </c>
      <c r="D86" s="1">
        <v>0.234467625617981</v>
      </c>
      <c r="E86" s="1">
        <v>8</v>
      </c>
      <c r="F86" s="1">
        <v>5</v>
      </c>
      <c r="G86" s="1">
        <v>2</v>
      </c>
      <c r="H86" s="1">
        <v>5</v>
      </c>
      <c r="I86" s="1">
        <v>0.8</v>
      </c>
      <c r="J86" s="1">
        <v>0.615384615384615</v>
      </c>
      <c r="K86" s="1">
        <v>0.695652173913043</v>
      </c>
      <c r="L86" s="1">
        <v>0.5</v>
      </c>
      <c r="M86" s="1">
        <v>0.3</v>
      </c>
      <c r="N86" s="1">
        <v>0.65</v>
      </c>
    </row>
    <row r="87" s="4" customFormat="1" spans="1:14">
      <c r="A87" s="17">
        <v>303</v>
      </c>
      <c r="B87" s="4">
        <v>303</v>
      </c>
      <c r="C87" s="4">
        <v>0.71898889541626</v>
      </c>
      <c r="D87" s="4">
        <v>0.243504881858826</v>
      </c>
      <c r="E87" s="4">
        <v>8</v>
      </c>
      <c r="F87" s="4">
        <v>6</v>
      </c>
      <c r="G87" s="4">
        <v>2</v>
      </c>
      <c r="H87" s="4">
        <v>4</v>
      </c>
      <c r="I87" s="4">
        <v>0.8</v>
      </c>
      <c r="J87" s="4">
        <v>0.571428571428572</v>
      </c>
      <c r="K87" s="4">
        <v>0.666666666666667</v>
      </c>
      <c r="L87" s="4">
        <v>0.6</v>
      </c>
      <c r="M87" s="4">
        <v>0.2</v>
      </c>
      <c r="N87" s="4">
        <v>0.6</v>
      </c>
    </row>
    <row r="88" s="1" customFormat="1" spans="1:14">
      <c r="A88" s="7">
        <v>784</v>
      </c>
      <c r="B88" s="1">
        <v>784</v>
      </c>
      <c r="C88" s="1">
        <v>0.706818580627441</v>
      </c>
      <c r="D88" s="1">
        <v>0.199303984642029</v>
      </c>
      <c r="E88" s="1">
        <v>9</v>
      </c>
      <c r="F88" s="1">
        <v>6</v>
      </c>
      <c r="G88" s="1">
        <v>1</v>
      </c>
      <c r="H88" s="1">
        <v>4</v>
      </c>
      <c r="I88" s="1">
        <v>0.9</v>
      </c>
      <c r="J88" s="1">
        <v>0.6</v>
      </c>
      <c r="K88" s="1">
        <v>0.72</v>
      </c>
      <c r="L88" s="1">
        <v>0.6</v>
      </c>
      <c r="M88" s="1">
        <v>0.3</v>
      </c>
      <c r="N88" s="1">
        <v>0.65</v>
      </c>
    </row>
    <row r="89" s="1" customFormat="1" spans="1:14">
      <c r="A89" s="7">
        <v>757</v>
      </c>
      <c r="B89" s="1">
        <v>757</v>
      </c>
      <c r="C89" s="1">
        <v>0.712930560112</v>
      </c>
      <c r="D89" s="1">
        <v>0.177858114242554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94</v>
      </c>
      <c r="B90" s="1">
        <v>94</v>
      </c>
      <c r="C90" s="1">
        <v>0.701077580451965</v>
      </c>
      <c r="D90" s="1">
        <v>0.176891088485718</v>
      </c>
      <c r="E90" s="1">
        <v>8</v>
      </c>
      <c r="F90" s="1">
        <v>6</v>
      </c>
      <c r="G90" s="1">
        <v>2</v>
      </c>
      <c r="H90" s="1">
        <v>4</v>
      </c>
      <c r="I90" s="1">
        <v>0.8</v>
      </c>
      <c r="J90" s="1">
        <v>0.571428571428572</v>
      </c>
      <c r="K90" s="1">
        <v>0.666666666666667</v>
      </c>
      <c r="L90" s="1">
        <v>0.6</v>
      </c>
      <c r="M90" s="1">
        <v>0.2</v>
      </c>
      <c r="N90" s="1">
        <v>0.6</v>
      </c>
    </row>
    <row r="91" s="3" customFormat="1" spans="1:14">
      <c r="A91" s="9">
        <v>611</v>
      </c>
      <c r="B91" s="3">
        <v>611</v>
      </c>
      <c r="C91" s="3">
        <v>0.707795858383179</v>
      </c>
      <c r="D91" s="3">
        <v>0.174257516860962</v>
      </c>
      <c r="E91" s="3">
        <v>8</v>
      </c>
      <c r="F91" s="3">
        <v>2</v>
      </c>
      <c r="G91" s="3">
        <v>2</v>
      </c>
      <c r="H91" s="3">
        <v>8</v>
      </c>
      <c r="I91" s="3">
        <v>0.8</v>
      </c>
      <c r="J91" s="3">
        <v>0.8</v>
      </c>
      <c r="K91" s="3">
        <v>0.8</v>
      </c>
      <c r="L91" s="3">
        <v>0.2</v>
      </c>
      <c r="M91" s="3">
        <v>0.6</v>
      </c>
      <c r="N91" s="3">
        <v>0.8</v>
      </c>
    </row>
    <row r="92" s="1" customFormat="1" spans="1:14">
      <c r="A92" s="7">
        <v>951</v>
      </c>
      <c r="B92" s="1">
        <v>951</v>
      </c>
      <c r="C92" s="1">
        <v>0.735138416290283</v>
      </c>
      <c r="D92" s="1">
        <v>0.22585654258728</v>
      </c>
      <c r="E92" s="1">
        <v>8</v>
      </c>
      <c r="F92" s="1">
        <v>5</v>
      </c>
      <c r="G92" s="1">
        <v>2</v>
      </c>
      <c r="H92" s="1">
        <v>5</v>
      </c>
      <c r="I92" s="1">
        <v>0.8</v>
      </c>
      <c r="J92" s="1">
        <v>0.615384615384615</v>
      </c>
      <c r="K92" s="1">
        <v>0.695652173913043</v>
      </c>
      <c r="L92" s="1">
        <v>0.5</v>
      </c>
      <c r="M92" s="1">
        <v>0.3</v>
      </c>
      <c r="N92" s="1">
        <v>0.65</v>
      </c>
    </row>
    <row r="93" s="1" customFormat="1" spans="1:14">
      <c r="A93" s="7">
        <v>923</v>
      </c>
      <c r="B93" s="1">
        <v>923</v>
      </c>
      <c r="C93" s="1">
        <v>0.736769437789917</v>
      </c>
      <c r="D93" s="1">
        <v>0.222352266311646</v>
      </c>
      <c r="E93" s="1">
        <v>9</v>
      </c>
      <c r="F93" s="1">
        <v>5</v>
      </c>
      <c r="G93" s="1">
        <v>1</v>
      </c>
      <c r="H93" s="1">
        <v>5</v>
      </c>
      <c r="I93" s="1">
        <v>0.9</v>
      </c>
      <c r="J93" s="1">
        <v>0.642857142857143</v>
      </c>
      <c r="K93" s="1">
        <v>0.75</v>
      </c>
      <c r="L93" s="1">
        <v>0.5</v>
      </c>
      <c r="M93" s="1">
        <v>0.4</v>
      </c>
      <c r="N93" s="1">
        <v>0.7</v>
      </c>
    </row>
    <row r="94" s="1" customFormat="1" spans="1:14">
      <c r="A94" s="7">
        <v>669</v>
      </c>
      <c r="B94" s="1">
        <v>669</v>
      </c>
      <c r="C94" s="1">
        <v>0.73474645614624</v>
      </c>
      <c r="D94" s="1">
        <v>0.203985810279846</v>
      </c>
      <c r="E94" s="1">
        <v>9</v>
      </c>
      <c r="F94" s="1">
        <v>3</v>
      </c>
      <c r="G94" s="1">
        <v>1</v>
      </c>
      <c r="H94" s="1">
        <v>7</v>
      </c>
      <c r="I94" s="1">
        <v>0.9</v>
      </c>
      <c r="J94" s="1">
        <v>0.75</v>
      </c>
      <c r="K94" s="1">
        <v>0.818181818181818</v>
      </c>
      <c r="L94" s="1">
        <v>0.3</v>
      </c>
      <c r="M94" s="1">
        <v>0.6</v>
      </c>
      <c r="N94" s="1">
        <v>0.8</v>
      </c>
    </row>
    <row r="95" s="3" customFormat="1" spans="1:14">
      <c r="A95" s="9">
        <v>365</v>
      </c>
      <c r="B95" s="3">
        <v>365</v>
      </c>
      <c r="C95" s="3">
        <v>0.721932530403137</v>
      </c>
      <c r="D95" s="3">
        <v>0.165367007255554</v>
      </c>
      <c r="E95" s="3">
        <v>8</v>
      </c>
      <c r="F95" s="3">
        <v>5</v>
      </c>
      <c r="G95" s="3">
        <v>2</v>
      </c>
      <c r="H95" s="3">
        <v>5</v>
      </c>
      <c r="I95" s="3">
        <v>0.8</v>
      </c>
      <c r="J95" s="3">
        <v>0.615384615384615</v>
      </c>
      <c r="K95" s="3">
        <v>0.695652173913043</v>
      </c>
      <c r="L95" s="3">
        <v>0.5</v>
      </c>
      <c r="M95" s="3">
        <v>0.3</v>
      </c>
      <c r="N95" s="3">
        <v>0.65</v>
      </c>
    </row>
    <row r="96" s="1" customFormat="1" spans="1:14">
      <c r="A96" s="7">
        <v>309</v>
      </c>
      <c r="B96" s="1">
        <v>309</v>
      </c>
      <c r="C96" s="1">
        <v>0.744541764259338</v>
      </c>
      <c r="D96" s="1">
        <v>0.294283986091614</v>
      </c>
      <c r="E96" s="1">
        <v>8</v>
      </c>
      <c r="F96" s="1">
        <v>1</v>
      </c>
      <c r="G96" s="1">
        <v>2</v>
      </c>
      <c r="H96" s="1">
        <v>9</v>
      </c>
      <c r="I96" s="1">
        <v>0.8</v>
      </c>
      <c r="J96" s="1">
        <v>0.888888888888889</v>
      </c>
      <c r="K96" s="1">
        <v>0.842105263157895</v>
      </c>
      <c r="L96" s="1">
        <v>0.1</v>
      </c>
      <c r="M96" s="1">
        <v>0.7</v>
      </c>
      <c r="N96" s="1">
        <v>0.85</v>
      </c>
    </row>
    <row r="97" s="1" customFormat="1" spans="1:14">
      <c r="A97" s="7">
        <v>184</v>
      </c>
      <c r="B97" s="1">
        <v>184</v>
      </c>
      <c r="C97" s="1">
        <v>0.746280670166016</v>
      </c>
      <c r="D97" s="1">
        <v>0.251963019371033</v>
      </c>
      <c r="E97" s="1">
        <v>6</v>
      </c>
      <c r="F97" s="1">
        <v>4</v>
      </c>
      <c r="G97" s="1">
        <v>4</v>
      </c>
      <c r="H97" s="1">
        <v>6</v>
      </c>
      <c r="I97" s="1">
        <v>0.6</v>
      </c>
      <c r="J97" s="1">
        <v>0.6</v>
      </c>
      <c r="K97" s="1">
        <v>0.6</v>
      </c>
      <c r="L97" s="1">
        <v>0.4</v>
      </c>
      <c r="M97" s="1">
        <v>0.2</v>
      </c>
      <c r="N97" s="1">
        <v>0.6</v>
      </c>
    </row>
    <row r="98" s="3" customFormat="1" spans="1:14">
      <c r="A98" s="9">
        <v>401</v>
      </c>
      <c r="B98" s="3">
        <v>401</v>
      </c>
      <c r="C98" s="3">
        <v>0.753035545349121</v>
      </c>
      <c r="D98" s="3">
        <v>0.228763222694397</v>
      </c>
      <c r="E98" s="3">
        <v>10</v>
      </c>
      <c r="F98" s="3">
        <v>4</v>
      </c>
      <c r="G98" s="3">
        <v>0</v>
      </c>
      <c r="H98" s="3">
        <v>6</v>
      </c>
      <c r="I98" s="3">
        <v>1</v>
      </c>
      <c r="J98" s="3">
        <v>0.714285714285714</v>
      </c>
      <c r="K98" s="3">
        <v>0.833333333333333</v>
      </c>
      <c r="L98" s="3">
        <v>0.4</v>
      </c>
      <c r="M98" s="3">
        <v>0.6</v>
      </c>
      <c r="N98" s="3">
        <v>0.8</v>
      </c>
    </row>
    <row r="99" s="1" customFormat="1" spans="1:14">
      <c r="A99" s="7">
        <v>952</v>
      </c>
      <c r="B99" s="1">
        <v>952</v>
      </c>
      <c r="C99" s="1">
        <v>0.777769088745117</v>
      </c>
      <c r="D99" s="1">
        <v>0.174070596694946</v>
      </c>
      <c r="E99" s="1">
        <v>9</v>
      </c>
      <c r="F99" s="1">
        <v>8</v>
      </c>
      <c r="G99" s="1">
        <v>1</v>
      </c>
      <c r="H99" s="1">
        <v>2</v>
      </c>
      <c r="I99" s="1">
        <v>0.9</v>
      </c>
      <c r="J99" s="1">
        <v>0.529411764705882</v>
      </c>
      <c r="K99" s="1">
        <v>0.666666666666667</v>
      </c>
      <c r="L99" s="1">
        <v>0.8</v>
      </c>
      <c r="M99" s="1">
        <v>0.1</v>
      </c>
      <c r="N99" s="1">
        <v>0.55</v>
      </c>
    </row>
    <row r="100" s="1" customFormat="1" spans="3:13">
      <c r="C100" s="1">
        <f>AVERAGE(C2:C99)</f>
        <v>0.628508070293738</v>
      </c>
      <c r="D100" s="1">
        <f>AVERAGE(D2:D99)</f>
        <v>0.0867865584334549</v>
      </c>
      <c r="L100" s="1">
        <f>AVERAGE(L2:L99)</f>
        <v>0.451020408163265</v>
      </c>
      <c r="M100" s="1">
        <f>AVERAGE(M2:M99)</f>
        <v>0.401020408163265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E103" s="1">
        <v>2000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21" customFormat="1" spans="3:5">
      <c r="C108" s="21" t="s">
        <v>19</v>
      </c>
      <c r="D108" s="21">
        <f>COUNTIF(C2:C99,"&lt;0.5")-COUNTIF(C2:C99,"&lt;0.48")</f>
        <v>1</v>
      </c>
      <c r="E108" s="21">
        <v>2</v>
      </c>
    </row>
    <row r="109" s="1" customFormat="1" spans="3:5">
      <c r="C109" s="1" t="s">
        <v>20</v>
      </c>
      <c r="D109" s="1">
        <f>COUNTIF(C2:C99,"&lt;0.52")-COUNTIF(C2:C99,"&lt;0.5")</f>
        <v>3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4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6</v>
      </c>
      <c r="E111" s="4">
        <v>6</v>
      </c>
    </row>
    <row r="112" s="1" customFormat="1" spans="3:5">
      <c r="C112" s="1" t="s">
        <v>23</v>
      </c>
      <c r="D112" s="1">
        <f>COUNTIF(C2:C99,"&lt;0.58")-COUNTIF(C2:C99,"&lt;0.56")</f>
        <v>7</v>
      </c>
      <c r="E112" s="1">
        <v>7</v>
      </c>
    </row>
    <row r="113" s="1" customFormat="1" spans="3:5">
      <c r="C113" s="1" t="s">
        <v>24</v>
      </c>
      <c r="D113" s="1">
        <f>COUNTIF(C2:C99,"&lt;0.6")-COUNTIF(C2:C99,"&lt;0.58")</f>
        <v>9</v>
      </c>
      <c r="E113" s="1">
        <v>9</v>
      </c>
    </row>
    <row r="114" s="1" customFormat="1" spans="3:5">
      <c r="C114" s="1" t="s">
        <v>25</v>
      </c>
      <c r="D114" s="1">
        <f>COUNTIF(C2:C99,"&lt;0.62")-COUNTIF(C2:C99,"&lt;0.6")</f>
        <v>12</v>
      </c>
      <c r="E114" s="1">
        <v>12</v>
      </c>
    </row>
    <row r="115" s="5" customFormat="1" spans="3:5">
      <c r="C115" s="5" t="s">
        <v>26</v>
      </c>
      <c r="D115" s="5">
        <f>COUNTIF(C2:C99,"&lt;0.64")-COUNTIF(C2:C99,"&lt;0.62")</f>
        <v>14</v>
      </c>
      <c r="E115" s="5">
        <v>14</v>
      </c>
    </row>
    <row r="116" s="1" customFormat="1" spans="3:5">
      <c r="C116" s="1" t="s">
        <v>27</v>
      </c>
      <c r="D116" s="1">
        <f>COUNTIF(C2:C99,"&lt;0.66")-COUNTIF(C2:C99,"&lt;0.64")</f>
        <v>12</v>
      </c>
      <c r="E116" s="1">
        <v>12</v>
      </c>
    </row>
    <row r="117" s="1" customFormat="1" spans="3:5">
      <c r="C117" s="1" t="s">
        <v>28</v>
      </c>
      <c r="D117" s="1">
        <f>COUNTIF(C2:C99,"&lt;0.68")-COUNTIF(C2:C99,"&lt;0.66")</f>
        <v>9</v>
      </c>
      <c r="E117" s="1">
        <v>9</v>
      </c>
    </row>
    <row r="118" s="1" customFormat="1" spans="3:5">
      <c r="C118" s="1" t="s">
        <v>29</v>
      </c>
      <c r="D118" s="1">
        <f>COUNTIF(C2:C99,"&lt;0.7")-COUNTIF(C2:C99,"&lt;0.68")</f>
        <v>7</v>
      </c>
      <c r="E118" s="1">
        <v>7</v>
      </c>
    </row>
    <row r="119" s="4" customFormat="1" spans="3:5">
      <c r="C119" s="4" t="s">
        <v>30</v>
      </c>
      <c r="D119" s="4">
        <f>COUNTIF(C2:C99,"&lt;0.72")-COUNTIF(C2:C99,"&lt;0.7")</f>
        <v>6</v>
      </c>
      <c r="E119" s="4">
        <v>6</v>
      </c>
    </row>
    <row r="120" s="1" customFormat="1" spans="3:5">
      <c r="C120" s="1" t="s">
        <v>31</v>
      </c>
      <c r="D120" s="1">
        <f>COUNTIF(C2:C99,"&lt;0.74")-COUNTIF(C2:C99,"&lt;0.72")</f>
        <v>4</v>
      </c>
      <c r="E120" s="1">
        <v>4</v>
      </c>
    </row>
    <row r="121" s="1" customFormat="1" spans="3:5">
      <c r="C121" s="1" t="s">
        <v>32</v>
      </c>
      <c r="D121" s="1">
        <f>COUNTIF(C2:C99,"&lt;0.76")-COUNTIF(C2:C99,"&lt;0.74")</f>
        <v>3</v>
      </c>
      <c r="E121" s="1">
        <v>3</v>
      </c>
    </row>
    <row r="122" s="21" customFormat="1" spans="3:5">
      <c r="C122" s="21" t="s">
        <v>33</v>
      </c>
      <c r="D122" s="21">
        <f>COUNTIF(C2:C99,"&lt;0.78")-COUNTIF(C2:C99,"&lt;0.76")</f>
        <v>1</v>
      </c>
      <c r="E122" s="21">
        <v>2</v>
      </c>
    </row>
    <row r="123" s="4" customFormat="1" spans="3:4">
      <c r="C123" s="4" t="s">
        <v>34</v>
      </c>
      <c r="D123" s="4">
        <f>COUNTIF(C2:C99,"&lt;0.8")-COUNTIF(C2:C99,"&lt;0.78")</f>
        <v>0</v>
      </c>
    </row>
    <row r="124" s="1" customFormat="1" spans="3:8">
      <c r="C124" s="1" t="s">
        <v>35</v>
      </c>
      <c r="D124" s="1">
        <f>COUNTIF(C2:C99,"&lt;0.82")-COUNTIF(C2:C99,"&lt;0.8")</f>
        <v>0</v>
      </c>
      <c r="G124" s="4">
        <v>0.545</v>
      </c>
      <c r="H124" s="4">
        <v>0.087</v>
      </c>
    </row>
    <row r="125" s="1" customFormat="1" spans="3:8">
      <c r="C125" s="1" t="s">
        <v>36</v>
      </c>
      <c r="D125" s="1">
        <f>COUNTIF(C2:C99,"&lt;0.84")-COUNTIF(C2:C99,"&lt;0.82")</f>
        <v>0</v>
      </c>
      <c r="G125" s="4">
        <v>0.623</v>
      </c>
      <c r="H125" s="4">
        <v>0.11</v>
      </c>
    </row>
    <row r="126" s="1" customFormat="1" spans="3:8">
      <c r="C126" s="1" t="s">
        <v>37</v>
      </c>
      <c r="D126" s="1">
        <f>COUNTIF(C2:C99,"&lt;0.86")-COUNTIF(C2:C99,"&lt;0.84")</f>
        <v>0</v>
      </c>
      <c r="G126" s="4">
        <v>0.729</v>
      </c>
      <c r="H126" s="4">
        <v>0.156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3" workbookViewId="0">
      <selection activeCell="A23" sqref="$A23:$XFD23"/>
    </sheetView>
  </sheetViews>
  <sheetFormatPr defaultColWidth="9" defaultRowHeight="13.5"/>
  <cols>
    <col min="3" max="4" width="17.5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421</v>
      </c>
      <c r="B2" s="3">
        <v>421</v>
      </c>
      <c r="C2" s="3">
        <v>0.481773972511292</v>
      </c>
      <c r="D2" s="3">
        <v>0.0948684215545654</v>
      </c>
      <c r="E2" s="3">
        <v>8</v>
      </c>
      <c r="F2" s="3">
        <v>5</v>
      </c>
      <c r="G2" s="3">
        <v>2</v>
      </c>
      <c r="H2" s="3">
        <v>5</v>
      </c>
      <c r="I2" s="3">
        <v>0.8</v>
      </c>
      <c r="J2" s="3">
        <v>0.615384615384615</v>
      </c>
      <c r="K2" s="3">
        <v>0.695652173913043</v>
      </c>
      <c r="L2" s="3">
        <v>0.5</v>
      </c>
      <c r="M2" s="3">
        <v>0.3</v>
      </c>
      <c r="N2" s="3">
        <v>0.65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1" customFormat="1" spans="1:14">
      <c r="A4" s="7">
        <v>957</v>
      </c>
      <c r="B4" s="1">
        <v>957</v>
      </c>
      <c r="C4" s="1">
        <v>0.501754760742187</v>
      </c>
      <c r="D4" s="1">
        <v>0.11188817024231</v>
      </c>
      <c r="E4" s="1">
        <v>10</v>
      </c>
      <c r="F4" s="1">
        <v>1</v>
      </c>
      <c r="G4" s="1">
        <v>0</v>
      </c>
      <c r="H4" s="1">
        <v>9</v>
      </c>
      <c r="I4" s="1">
        <v>1</v>
      </c>
      <c r="J4" s="1">
        <v>0.909090909090909</v>
      </c>
      <c r="K4" s="1">
        <v>0.952380952380952</v>
      </c>
      <c r="L4" s="1">
        <v>0.1</v>
      </c>
      <c r="M4" s="1">
        <v>0.9</v>
      </c>
      <c r="N4" s="1">
        <v>0.95</v>
      </c>
    </row>
    <row r="5" s="3" customFormat="1" spans="1:14">
      <c r="A5" s="9">
        <v>967</v>
      </c>
      <c r="B5" s="3">
        <v>967</v>
      </c>
      <c r="C5" s="3">
        <v>0.505633950233459</v>
      </c>
      <c r="D5" s="3">
        <v>0.134837865829468</v>
      </c>
      <c r="E5" s="3">
        <v>10</v>
      </c>
      <c r="F5" s="3">
        <v>4</v>
      </c>
      <c r="G5" s="3">
        <v>0</v>
      </c>
      <c r="H5" s="3">
        <v>6</v>
      </c>
      <c r="I5" s="3">
        <v>1</v>
      </c>
      <c r="J5" s="3">
        <v>0.714285714285714</v>
      </c>
      <c r="K5" s="3">
        <v>0.833333333333333</v>
      </c>
      <c r="L5" s="3">
        <v>0.4</v>
      </c>
      <c r="M5" s="3">
        <v>0.6</v>
      </c>
      <c r="N5" s="3">
        <v>0.8</v>
      </c>
    </row>
    <row r="6" s="1" customFormat="1" spans="1:14">
      <c r="A6" s="7">
        <v>971</v>
      </c>
      <c r="B6" s="1">
        <v>971</v>
      </c>
      <c r="C6" s="1">
        <v>0.52179229259491</v>
      </c>
      <c r="D6" s="1">
        <v>0.0986318588256836</v>
      </c>
      <c r="E6" s="1">
        <v>9</v>
      </c>
      <c r="F6" s="1">
        <v>6</v>
      </c>
      <c r="G6" s="1">
        <v>1</v>
      </c>
      <c r="H6" s="1">
        <v>4</v>
      </c>
      <c r="I6" s="1">
        <v>0.9</v>
      </c>
      <c r="J6" s="1">
        <v>0.6</v>
      </c>
      <c r="K6" s="1">
        <v>0.72</v>
      </c>
      <c r="L6" s="1">
        <v>0.6</v>
      </c>
      <c r="M6" s="1">
        <v>0.3</v>
      </c>
      <c r="N6" s="1">
        <v>0.65</v>
      </c>
    </row>
    <row r="7" s="1" customFormat="1" spans="1:14">
      <c r="A7" s="7">
        <v>703</v>
      </c>
      <c r="B7" s="1">
        <v>703</v>
      </c>
      <c r="C7" s="1">
        <v>0.525601744651794</v>
      </c>
      <c r="D7" s="1">
        <v>0.133638381958008</v>
      </c>
      <c r="E7" s="1">
        <v>7</v>
      </c>
      <c r="F7" s="1">
        <v>4</v>
      </c>
      <c r="G7" s="1">
        <v>3</v>
      </c>
      <c r="H7" s="1">
        <v>6</v>
      </c>
      <c r="I7" s="1">
        <v>0.7</v>
      </c>
      <c r="J7" s="1">
        <v>0.636363636363636</v>
      </c>
      <c r="K7" s="1">
        <v>0.666666666666667</v>
      </c>
      <c r="L7" s="1">
        <v>0.4</v>
      </c>
      <c r="M7" s="1">
        <v>0.3</v>
      </c>
      <c r="N7" s="1">
        <v>0.65</v>
      </c>
    </row>
    <row r="8" s="1" customFormat="1" spans="1:14">
      <c r="A8" s="7">
        <v>137</v>
      </c>
      <c r="B8" s="1">
        <v>137</v>
      </c>
      <c r="C8" s="1">
        <v>0.525725841522217</v>
      </c>
      <c r="D8" s="1">
        <v>0.184110879898071</v>
      </c>
      <c r="E8" s="1">
        <v>7</v>
      </c>
      <c r="F8" s="1">
        <v>5</v>
      </c>
      <c r="G8" s="1">
        <v>3</v>
      </c>
      <c r="H8" s="1">
        <v>5</v>
      </c>
      <c r="I8" s="1">
        <v>0.7</v>
      </c>
      <c r="J8" s="1">
        <v>0.583333333333333</v>
      </c>
      <c r="K8" s="1">
        <v>0.636363636363636</v>
      </c>
      <c r="L8" s="1">
        <v>0.5</v>
      </c>
      <c r="M8" s="1">
        <v>0.2</v>
      </c>
      <c r="N8" s="1">
        <v>0.6</v>
      </c>
    </row>
    <row r="9" s="3" customFormat="1" spans="1:14">
      <c r="A9" s="9">
        <v>898</v>
      </c>
      <c r="B9" s="3">
        <v>898</v>
      </c>
      <c r="C9" s="3">
        <v>0.520534038543701</v>
      </c>
      <c r="D9" s="3">
        <v>0.0267471075057983</v>
      </c>
      <c r="E9" s="3">
        <v>7</v>
      </c>
      <c r="F9" s="3">
        <v>3</v>
      </c>
      <c r="G9" s="3">
        <v>3</v>
      </c>
      <c r="H9" s="3">
        <v>7</v>
      </c>
      <c r="I9" s="3">
        <v>0.7</v>
      </c>
      <c r="J9" s="3">
        <v>0.7</v>
      </c>
      <c r="K9" s="3">
        <v>0.7</v>
      </c>
      <c r="L9" s="3">
        <v>0.3</v>
      </c>
      <c r="M9" s="3">
        <v>0.4</v>
      </c>
      <c r="N9" s="3">
        <v>0.7</v>
      </c>
    </row>
    <row r="10" s="1" customFormat="1" spans="1:14">
      <c r="A10" s="7">
        <v>84</v>
      </c>
      <c r="B10" s="1">
        <v>84</v>
      </c>
      <c r="C10" s="1">
        <v>0.544868588447571</v>
      </c>
      <c r="D10" s="1">
        <v>0.0251344442367554</v>
      </c>
      <c r="E10" s="1">
        <v>9</v>
      </c>
      <c r="F10" s="1">
        <v>6</v>
      </c>
      <c r="G10" s="1">
        <v>1</v>
      </c>
      <c r="H10" s="1">
        <v>4</v>
      </c>
      <c r="I10" s="1">
        <v>0.9</v>
      </c>
      <c r="J10" s="1">
        <v>0.6</v>
      </c>
      <c r="K10" s="1">
        <v>0.72</v>
      </c>
      <c r="L10" s="1">
        <v>0.6</v>
      </c>
      <c r="M10" s="1">
        <v>0.3</v>
      </c>
      <c r="N10" s="1">
        <v>0.65</v>
      </c>
    </row>
    <row r="11" s="1" customFormat="1" spans="1:14">
      <c r="A11" s="7">
        <v>66</v>
      </c>
      <c r="B11" s="1">
        <v>66</v>
      </c>
      <c r="C11" s="1">
        <v>0.548133611679077</v>
      </c>
      <c r="D11" s="1">
        <v>0.021453857421875</v>
      </c>
      <c r="E11" s="1">
        <v>6</v>
      </c>
      <c r="F11" s="1">
        <v>3</v>
      </c>
      <c r="G11" s="1">
        <v>4</v>
      </c>
      <c r="H11" s="1">
        <v>7</v>
      </c>
      <c r="I11" s="1">
        <v>0.6</v>
      </c>
      <c r="J11" s="1">
        <v>0.666666666666667</v>
      </c>
      <c r="K11" s="1">
        <v>0.631578947368421</v>
      </c>
      <c r="L11" s="1">
        <v>0.3</v>
      </c>
      <c r="M11" s="1">
        <v>0.3</v>
      </c>
      <c r="N11" s="1">
        <v>0.65</v>
      </c>
    </row>
    <row r="12" s="1" customFormat="1" spans="1:14">
      <c r="A12" s="7">
        <v>160</v>
      </c>
      <c r="B12" s="1">
        <v>160</v>
      </c>
      <c r="C12" s="1">
        <v>0.556422591209412</v>
      </c>
      <c r="D12" s="1">
        <v>0.0219850540161133</v>
      </c>
      <c r="E12" s="1">
        <v>9</v>
      </c>
      <c r="F12" s="1">
        <v>2</v>
      </c>
      <c r="G12" s="1">
        <v>1</v>
      </c>
      <c r="H12" s="1">
        <v>8</v>
      </c>
      <c r="I12" s="1">
        <v>0.9</v>
      </c>
      <c r="J12" s="1">
        <v>0.818181818181818</v>
      </c>
      <c r="K12" s="1">
        <v>0.857142857142857</v>
      </c>
      <c r="L12" s="1">
        <v>0.2</v>
      </c>
      <c r="M12" s="1">
        <v>0.7</v>
      </c>
      <c r="N12" s="1">
        <v>0.85</v>
      </c>
    </row>
    <row r="13" s="1" customFormat="1" spans="1:14">
      <c r="A13" s="7">
        <v>609</v>
      </c>
      <c r="B13" s="1">
        <v>609</v>
      </c>
      <c r="C13" s="1">
        <v>0.558085680007935</v>
      </c>
      <c r="D13" s="1">
        <v>0.0243014097213745</v>
      </c>
      <c r="E13" s="1">
        <v>9</v>
      </c>
      <c r="F13" s="1">
        <v>4</v>
      </c>
      <c r="G13" s="1">
        <v>1</v>
      </c>
      <c r="H13" s="1">
        <v>6</v>
      </c>
      <c r="I13" s="1">
        <v>0.9</v>
      </c>
      <c r="J13" s="1">
        <v>0.692307692307692</v>
      </c>
      <c r="K13" s="1">
        <v>0.782608695652174</v>
      </c>
      <c r="L13" s="1">
        <v>0.4</v>
      </c>
      <c r="M13" s="1">
        <v>0.5</v>
      </c>
      <c r="N13" s="1">
        <v>0.75</v>
      </c>
    </row>
    <row r="14" s="1" customFormat="1" spans="1:14">
      <c r="A14" s="7">
        <v>356</v>
      </c>
      <c r="B14" s="1">
        <v>356</v>
      </c>
      <c r="C14" s="1">
        <v>0.542625546455383</v>
      </c>
      <c r="D14" s="1">
        <v>0.0799902677536011</v>
      </c>
      <c r="E14" s="1">
        <v>10</v>
      </c>
      <c r="F14" s="1">
        <v>7</v>
      </c>
      <c r="G14" s="1">
        <v>0</v>
      </c>
      <c r="H14" s="1">
        <v>3</v>
      </c>
      <c r="I14" s="1">
        <v>1</v>
      </c>
      <c r="J14" s="1">
        <v>0.588235294117647</v>
      </c>
      <c r="K14" s="1">
        <v>0.740740740740741</v>
      </c>
      <c r="L14" s="1">
        <v>0.7</v>
      </c>
      <c r="M14" s="1">
        <v>0.3</v>
      </c>
      <c r="N14" s="1">
        <v>0.65</v>
      </c>
    </row>
    <row r="15" s="3" customFormat="1" spans="1:14">
      <c r="A15" s="9">
        <v>213</v>
      </c>
      <c r="B15" s="3">
        <v>213</v>
      </c>
      <c r="C15" s="3">
        <v>0.540220141410828</v>
      </c>
      <c r="D15" s="3">
        <v>0.181421518325806</v>
      </c>
      <c r="E15" s="3">
        <v>8</v>
      </c>
      <c r="F15" s="3">
        <v>6</v>
      </c>
      <c r="G15" s="3">
        <v>2</v>
      </c>
      <c r="H15" s="3">
        <v>4</v>
      </c>
      <c r="I15" s="3">
        <v>0.8</v>
      </c>
      <c r="J15" s="3">
        <v>0.571428571428572</v>
      </c>
      <c r="K15" s="3">
        <v>0.666666666666667</v>
      </c>
      <c r="L15" s="3">
        <v>0.6</v>
      </c>
      <c r="M15" s="3">
        <v>0.2</v>
      </c>
      <c r="N15" s="3">
        <v>0.6</v>
      </c>
    </row>
    <row r="16" s="1" customFormat="1" spans="1:14">
      <c r="A16" s="7">
        <v>894</v>
      </c>
      <c r="B16" s="1">
        <v>894</v>
      </c>
      <c r="C16" s="1">
        <v>0.575786352157593</v>
      </c>
      <c r="D16" s="1">
        <v>0.00527596473693848</v>
      </c>
      <c r="E16" s="1">
        <v>9</v>
      </c>
      <c r="F16" s="1">
        <v>6</v>
      </c>
      <c r="G16" s="1">
        <v>1</v>
      </c>
      <c r="H16" s="1">
        <v>4</v>
      </c>
      <c r="I16" s="1">
        <v>0.9</v>
      </c>
      <c r="J16" s="1">
        <v>0.6</v>
      </c>
      <c r="K16" s="1">
        <v>0.72</v>
      </c>
      <c r="L16" s="1">
        <v>0.6</v>
      </c>
      <c r="M16" s="1">
        <v>0.3</v>
      </c>
      <c r="N16" s="1">
        <v>0.65</v>
      </c>
    </row>
    <row r="17" s="1" customFormat="1" spans="1:14">
      <c r="A17" s="7">
        <v>275</v>
      </c>
      <c r="B17" s="1">
        <v>275</v>
      </c>
      <c r="C17" s="1">
        <v>0.567068815231323</v>
      </c>
      <c r="D17" s="1">
        <v>0.0141620635986328</v>
      </c>
      <c r="E17" s="1">
        <v>8</v>
      </c>
      <c r="F17" s="1">
        <v>6</v>
      </c>
      <c r="G17" s="1">
        <v>2</v>
      </c>
      <c r="H17" s="1">
        <v>4</v>
      </c>
      <c r="I17" s="1">
        <v>0.8</v>
      </c>
      <c r="J17" s="1">
        <v>0.571428571428572</v>
      </c>
      <c r="K17" s="1">
        <v>0.666666666666667</v>
      </c>
      <c r="L17" s="1">
        <v>0.6</v>
      </c>
      <c r="M17" s="1">
        <v>0.2</v>
      </c>
      <c r="N17" s="1">
        <v>0.6</v>
      </c>
    </row>
    <row r="18" s="1" customFormat="1" spans="1:14">
      <c r="A18" s="7">
        <v>837</v>
      </c>
      <c r="B18" s="1">
        <v>837</v>
      </c>
      <c r="C18" s="1">
        <v>0.576526999473572</v>
      </c>
      <c r="D18" s="1">
        <v>0.00776755809783935</v>
      </c>
      <c r="E18" s="1">
        <v>9</v>
      </c>
      <c r="F18" s="1">
        <v>6</v>
      </c>
      <c r="G18" s="1">
        <v>1</v>
      </c>
      <c r="H18" s="1">
        <v>4</v>
      </c>
      <c r="I18" s="1">
        <v>0.9</v>
      </c>
      <c r="J18" s="1">
        <v>0.6</v>
      </c>
      <c r="K18" s="1">
        <v>0.72</v>
      </c>
      <c r="L18" s="1">
        <v>0.6</v>
      </c>
      <c r="M18" s="1">
        <v>0.3</v>
      </c>
      <c r="N18" s="1">
        <v>0.65</v>
      </c>
    </row>
    <row r="19" s="1" customFormat="1" spans="1:14">
      <c r="A19" s="7">
        <v>910</v>
      </c>
      <c r="B19" s="1">
        <v>910</v>
      </c>
      <c r="C19" s="1">
        <v>0.570115923881531</v>
      </c>
      <c r="D19" s="1">
        <v>0.00743293762207031</v>
      </c>
      <c r="E19" s="1">
        <v>9</v>
      </c>
      <c r="F19" s="1">
        <v>4</v>
      </c>
      <c r="G19" s="1">
        <v>1</v>
      </c>
      <c r="H19" s="1">
        <v>6</v>
      </c>
      <c r="I19" s="1">
        <v>0.9</v>
      </c>
      <c r="J19" s="1">
        <v>0.692307692307692</v>
      </c>
      <c r="K19" s="1">
        <v>0.782608695652174</v>
      </c>
      <c r="L19" s="1">
        <v>0.4</v>
      </c>
      <c r="M19" s="1">
        <v>0.5</v>
      </c>
      <c r="N19" s="1">
        <v>0.75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947</v>
      </c>
      <c r="B21" s="1">
        <v>947</v>
      </c>
      <c r="C21" s="1">
        <v>0.561380505561829</v>
      </c>
      <c r="D21" s="1">
        <v>0.00472700595855713</v>
      </c>
      <c r="E21" s="1">
        <v>8</v>
      </c>
      <c r="F21" s="1">
        <v>4</v>
      </c>
      <c r="G21" s="1">
        <v>2</v>
      </c>
      <c r="H21" s="1">
        <v>6</v>
      </c>
      <c r="I21" s="1">
        <v>0.8</v>
      </c>
      <c r="J21" s="1">
        <v>0.666666666666667</v>
      </c>
      <c r="K21" s="1">
        <v>0.727272727272727</v>
      </c>
      <c r="L21" s="1">
        <v>0.4</v>
      </c>
      <c r="M21" s="1">
        <v>0.4</v>
      </c>
      <c r="N21" s="1">
        <v>0.7</v>
      </c>
    </row>
    <row r="22" s="3" customFormat="1" spans="1:14">
      <c r="A22" s="9">
        <v>5</v>
      </c>
      <c r="B22" s="3">
        <v>5</v>
      </c>
      <c r="C22" s="3">
        <v>0.560086011886597</v>
      </c>
      <c r="D22" s="3">
        <v>0.0383433103561401</v>
      </c>
      <c r="E22" s="3">
        <v>8</v>
      </c>
      <c r="F22" s="3">
        <v>4</v>
      </c>
      <c r="G22" s="3">
        <v>2</v>
      </c>
      <c r="H22" s="3">
        <v>6</v>
      </c>
      <c r="I22" s="3">
        <v>0.8</v>
      </c>
      <c r="J22" s="3">
        <v>0.666666666666667</v>
      </c>
      <c r="K22" s="3">
        <v>0.727272727272727</v>
      </c>
      <c r="L22" s="3">
        <v>0.4</v>
      </c>
      <c r="M22" s="3">
        <v>0.4</v>
      </c>
      <c r="N22" s="3">
        <v>0.7</v>
      </c>
    </row>
    <row r="23" s="1" customFormat="1" spans="1:14">
      <c r="A23" s="7">
        <v>465</v>
      </c>
      <c r="B23" s="1">
        <v>465</v>
      </c>
      <c r="C23" s="1">
        <v>0.584376335144043</v>
      </c>
      <c r="D23" s="1">
        <v>0.0187164545059204</v>
      </c>
      <c r="E23" s="1">
        <v>9</v>
      </c>
      <c r="F23" s="1">
        <v>6</v>
      </c>
      <c r="G23" s="1">
        <v>1</v>
      </c>
      <c r="H23" s="1">
        <v>4</v>
      </c>
      <c r="I23" s="1">
        <v>0.9</v>
      </c>
      <c r="J23" s="1">
        <v>0.6</v>
      </c>
      <c r="K23" s="1">
        <v>0.72</v>
      </c>
      <c r="L23" s="1">
        <v>0.6</v>
      </c>
      <c r="M23" s="1">
        <v>0.3</v>
      </c>
      <c r="N23" s="1">
        <v>0.65</v>
      </c>
    </row>
    <row r="24" s="1" customFormat="1" spans="1:14">
      <c r="A24" s="7">
        <v>197</v>
      </c>
      <c r="B24" s="1">
        <v>197</v>
      </c>
      <c r="C24" s="1">
        <v>0.595931768417358</v>
      </c>
      <c r="D24" s="1">
        <v>0.0206851959228516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425</v>
      </c>
      <c r="B25" s="1">
        <v>425</v>
      </c>
      <c r="C25" s="1">
        <v>0.585031986236572</v>
      </c>
      <c r="D25" s="1">
        <v>0.0381255149841309</v>
      </c>
      <c r="E25" s="1">
        <v>9</v>
      </c>
      <c r="F25" s="1">
        <v>2</v>
      </c>
      <c r="G25" s="1">
        <v>1</v>
      </c>
      <c r="H25" s="1">
        <v>8</v>
      </c>
      <c r="I25" s="1">
        <v>0.9</v>
      </c>
      <c r="J25" s="1">
        <v>0.818181818181818</v>
      </c>
      <c r="K25" s="1">
        <v>0.857142857142857</v>
      </c>
      <c r="L25" s="1">
        <v>0.2</v>
      </c>
      <c r="M25" s="1">
        <v>0.7</v>
      </c>
      <c r="N25" s="1">
        <v>0.85</v>
      </c>
    </row>
    <row r="26" s="1" customFormat="1" spans="1:14">
      <c r="A26" s="7">
        <v>640</v>
      </c>
      <c r="B26" s="1">
        <v>640</v>
      </c>
      <c r="C26" s="1">
        <v>0.583518981933594</v>
      </c>
      <c r="D26" s="1">
        <v>0.0459827184677124</v>
      </c>
      <c r="E26" s="1">
        <v>8</v>
      </c>
      <c r="F26" s="1">
        <v>4</v>
      </c>
      <c r="G26" s="1">
        <v>2</v>
      </c>
      <c r="H26" s="1">
        <v>6</v>
      </c>
      <c r="I26" s="1">
        <v>0.8</v>
      </c>
      <c r="J26" s="1">
        <v>0.666666666666667</v>
      </c>
      <c r="K26" s="1">
        <v>0.727272727272727</v>
      </c>
      <c r="L26" s="1">
        <v>0.4</v>
      </c>
      <c r="M26" s="1">
        <v>0.4</v>
      </c>
      <c r="N26" s="1">
        <v>0.7</v>
      </c>
    </row>
    <row r="27" s="1" customFormat="1" spans="1:14">
      <c r="A27" s="7">
        <v>477</v>
      </c>
      <c r="B27" s="1">
        <v>477</v>
      </c>
      <c r="C27" s="1">
        <v>0.588738799095154</v>
      </c>
      <c r="D27" s="1">
        <v>0.0414286851882935</v>
      </c>
      <c r="E27" s="1">
        <v>10</v>
      </c>
      <c r="F27" s="1">
        <v>4</v>
      </c>
      <c r="G27" s="1">
        <v>0</v>
      </c>
      <c r="H27" s="1">
        <v>6</v>
      </c>
      <c r="I27" s="1">
        <v>1</v>
      </c>
      <c r="J27" s="1">
        <v>0.714285714285714</v>
      </c>
      <c r="K27" s="1">
        <v>0.833333333333333</v>
      </c>
      <c r="L27" s="1">
        <v>0.4</v>
      </c>
      <c r="M27" s="1">
        <v>0.6</v>
      </c>
      <c r="N27" s="1">
        <v>0.8</v>
      </c>
    </row>
    <row r="28" s="1" customFormat="1" spans="1:14">
      <c r="A28" s="7">
        <v>321</v>
      </c>
      <c r="B28" s="1">
        <v>321</v>
      </c>
      <c r="C28" s="1">
        <v>0.588648796081543</v>
      </c>
      <c r="D28" s="1">
        <v>0.00274014472961426</v>
      </c>
      <c r="E28" s="1">
        <v>10</v>
      </c>
      <c r="F28" s="1">
        <v>5</v>
      </c>
      <c r="G28" s="1">
        <v>0</v>
      </c>
      <c r="H28" s="1">
        <v>5</v>
      </c>
      <c r="I28" s="1">
        <v>1</v>
      </c>
      <c r="J28" s="1">
        <v>0.666666666666667</v>
      </c>
      <c r="K28" s="1">
        <v>0.8</v>
      </c>
      <c r="L28" s="1">
        <v>0.5</v>
      </c>
      <c r="M28" s="1">
        <v>0.5</v>
      </c>
      <c r="N28" s="1">
        <v>0.75</v>
      </c>
    </row>
    <row r="29" s="1" customFormat="1" spans="1:14">
      <c r="A29" s="7">
        <v>277</v>
      </c>
      <c r="B29" s="1">
        <v>277</v>
      </c>
      <c r="C29" s="1">
        <v>0.582349896430969</v>
      </c>
      <c r="D29" s="1">
        <v>0.0517892837524414</v>
      </c>
      <c r="E29" s="1">
        <v>8</v>
      </c>
      <c r="F29" s="1">
        <v>5</v>
      </c>
      <c r="G29" s="1">
        <v>2</v>
      </c>
      <c r="H29" s="1">
        <v>5</v>
      </c>
      <c r="I29" s="1">
        <v>0.8</v>
      </c>
      <c r="J29" s="1">
        <v>0.615384615384615</v>
      </c>
      <c r="K29" s="1">
        <v>0.695652173913043</v>
      </c>
      <c r="L29" s="1">
        <v>0.5</v>
      </c>
      <c r="M29" s="1">
        <v>0.3</v>
      </c>
      <c r="N29" s="1">
        <v>0.65</v>
      </c>
    </row>
    <row r="30" s="1" customFormat="1" spans="1:14">
      <c r="A30" s="7">
        <v>600</v>
      </c>
      <c r="B30" s="1">
        <v>600</v>
      </c>
      <c r="C30" s="1">
        <v>0.581959247589111</v>
      </c>
      <c r="D30" s="1">
        <v>0.00891971588134766</v>
      </c>
      <c r="E30" s="1">
        <v>9</v>
      </c>
      <c r="F30" s="1">
        <v>7</v>
      </c>
      <c r="G30" s="1">
        <v>1</v>
      </c>
      <c r="H30" s="1">
        <v>3</v>
      </c>
      <c r="I30" s="1">
        <v>0.9</v>
      </c>
      <c r="J30" s="1">
        <v>0.5625</v>
      </c>
      <c r="K30" s="1">
        <v>0.692307692307692</v>
      </c>
      <c r="L30" s="1">
        <v>0.7</v>
      </c>
      <c r="M30" s="1">
        <v>0.2</v>
      </c>
      <c r="N30" s="1">
        <v>0.6</v>
      </c>
    </row>
    <row r="31" s="3" customFormat="1" spans="1:14">
      <c r="A31" s="9">
        <v>78</v>
      </c>
      <c r="B31" s="3">
        <v>78</v>
      </c>
      <c r="C31" s="3">
        <v>0.585809230804443</v>
      </c>
      <c r="D31" s="3">
        <v>0.0609422922134399</v>
      </c>
      <c r="E31" s="3">
        <v>9</v>
      </c>
      <c r="F31" s="3">
        <v>5</v>
      </c>
      <c r="G31" s="3">
        <v>1</v>
      </c>
      <c r="H31" s="3">
        <v>5</v>
      </c>
      <c r="I31" s="3">
        <v>0.9</v>
      </c>
      <c r="J31" s="3">
        <v>0.642857142857143</v>
      </c>
      <c r="K31" s="3">
        <v>0.75</v>
      </c>
      <c r="L31" s="3">
        <v>0.5</v>
      </c>
      <c r="M31" s="3">
        <v>0.4</v>
      </c>
      <c r="N31" s="3">
        <v>0.7</v>
      </c>
    </row>
    <row r="32" s="1" customFormat="1" spans="1:14">
      <c r="A32" s="7">
        <v>441</v>
      </c>
      <c r="B32" s="1">
        <v>441</v>
      </c>
      <c r="C32" s="1">
        <v>0.615647792816162</v>
      </c>
      <c r="D32" s="1">
        <v>0.0174877643585205</v>
      </c>
      <c r="E32" s="1">
        <v>8</v>
      </c>
      <c r="F32" s="1">
        <v>5</v>
      </c>
      <c r="G32" s="1">
        <v>2</v>
      </c>
      <c r="H32" s="1">
        <v>5</v>
      </c>
      <c r="I32" s="1">
        <v>0.8</v>
      </c>
      <c r="J32" s="1">
        <v>0.615384615384615</v>
      </c>
      <c r="K32" s="1">
        <v>0.695652173913043</v>
      </c>
      <c r="L32" s="1">
        <v>0.5</v>
      </c>
      <c r="M32" s="1">
        <v>0.3</v>
      </c>
      <c r="N32" s="1">
        <v>0.65</v>
      </c>
    </row>
    <row r="33" s="1" customFormat="1" spans="1:14">
      <c r="A33" s="7">
        <v>362</v>
      </c>
      <c r="B33" s="1">
        <v>362</v>
      </c>
      <c r="C33" s="1">
        <v>0.619126200675964</v>
      </c>
      <c r="D33" s="1">
        <v>0.0245329141616821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" customFormat="1" spans="1:14">
      <c r="A34" s="7">
        <v>461</v>
      </c>
      <c r="B34" s="1">
        <v>461</v>
      </c>
      <c r="C34" s="1">
        <v>0.6111820936203</v>
      </c>
      <c r="D34" s="1">
        <v>0.022621750831604</v>
      </c>
      <c r="E34" s="1">
        <v>8</v>
      </c>
      <c r="F34" s="1">
        <v>2</v>
      </c>
      <c r="G34" s="1">
        <v>2</v>
      </c>
      <c r="H34" s="1">
        <v>8</v>
      </c>
      <c r="I34" s="1">
        <v>0.8</v>
      </c>
      <c r="J34" s="1">
        <v>0.8</v>
      </c>
      <c r="K34" s="1">
        <v>0.8</v>
      </c>
      <c r="L34" s="1">
        <v>0.2</v>
      </c>
      <c r="M34" s="1">
        <v>0.6</v>
      </c>
      <c r="N34" s="1">
        <v>0.8</v>
      </c>
    </row>
    <row r="35" s="1" customFormat="1" spans="1:14">
      <c r="A35" s="7">
        <v>776</v>
      </c>
      <c r="B35" s="1">
        <v>776</v>
      </c>
      <c r="C35" s="1">
        <v>0.606791138648987</v>
      </c>
      <c r="D35" s="1">
        <v>0.0375798940658569</v>
      </c>
      <c r="E35" s="1">
        <v>9</v>
      </c>
      <c r="F35" s="1">
        <v>2</v>
      </c>
      <c r="G35" s="1">
        <v>1</v>
      </c>
      <c r="H35" s="1">
        <v>8</v>
      </c>
      <c r="I35" s="1">
        <v>0.9</v>
      </c>
      <c r="J35" s="1">
        <v>0.818181818181818</v>
      </c>
      <c r="K35" s="1">
        <v>0.857142857142857</v>
      </c>
      <c r="L35" s="1">
        <v>0.2</v>
      </c>
      <c r="M35" s="1">
        <v>0.7</v>
      </c>
      <c r="N35" s="1">
        <v>0.85</v>
      </c>
    </row>
    <row r="36" s="1" customFormat="1" spans="1:14">
      <c r="A36" s="7">
        <v>188</v>
      </c>
      <c r="B36" s="1">
        <v>188</v>
      </c>
      <c r="C36" s="1">
        <v>0.611397743225098</v>
      </c>
      <c r="D36" s="1">
        <v>0.0397995710372925</v>
      </c>
      <c r="E36" s="1">
        <v>9</v>
      </c>
      <c r="F36" s="1">
        <v>5</v>
      </c>
      <c r="G36" s="1">
        <v>1</v>
      </c>
      <c r="H36" s="1">
        <v>5</v>
      </c>
      <c r="I36" s="1">
        <v>0.9</v>
      </c>
      <c r="J36" s="1">
        <v>0.642857142857143</v>
      </c>
      <c r="K36" s="1">
        <v>0.75</v>
      </c>
      <c r="L36" s="1">
        <v>0.5</v>
      </c>
      <c r="M36" s="1">
        <v>0.4</v>
      </c>
      <c r="N36" s="1">
        <v>0.7</v>
      </c>
    </row>
    <row r="37" s="1" customFormat="1" spans="1:14">
      <c r="A37" s="7">
        <v>810</v>
      </c>
      <c r="B37" s="1">
        <v>810</v>
      </c>
      <c r="C37" s="1">
        <v>0.615700364112854</v>
      </c>
      <c r="D37" s="1">
        <v>0.0395431518554688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630</v>
      </c>
      <c r="B38" s="1">
        <v>630</v>
      </c>
      <c r="C38" s="1">
        <v>0.605119585990906</v>
      </c>
      <c r="D38" s="1">
        <v>0.0453847646713257</v>
      </c>
      <c r="E38" s="1">
        <v>8</v>
      </c>
      <c r="F38" s="1">
        <v>4</v>
      </c>
      <c r="G38" s="1">
        <v>2</v>
      </c>
      <c r="H38" s="1">
        <v>6</v>
      </c>
      <c r="I38" s="1">
        <v>0.8</v>
      </c>
      <c r="J38" s="1">
        <v>0.666666666666667</v>
      </c>
      <c r="K38" s="1">
        <v>0.727272727272727</v>
      </c>
      <c r="L38" s="1">
        <v>0.4</v>
      </c>
      <c r="M38" s="1">
        <v>0.4</v>
      </c>
      <c r="N38" s="1">
        <v>0.7</v>
      </c>
    </row>
    <row r="39" s="1" customFormat="1" spans="1:14">
      <c r="A39" s="7">
        <v>494</v>
      </c>
      <c r="B39" s="1">
        <v>494</v>
      </c>
      <c r="C39" s="1">
        <v>0.619277596473694</v>
      </c>
      <c r="D39" s="1">
        <v>0.0505023002624512</v>
      </c>
      <c r="E39" s="1">
        <v>10</v>
      </c>
      <c r="F39" s="1">
        <v>5</v>
      </c>
      <c r="G39" s="1">
        <v>0</v>
      </c>
      <c r="H39" s="1">
        <v>5</v>
      </c>
      <c r="I39" s="1">
        <v>1</v>
      </c>
      <c r="J39" s="1">
        <v>0.666666666666667</v>
      </c>
      <c r="K39" s="1">
        <v>0.8</v>
      </c>
      <c r="L39" s="1">
        <v>0.5</v>
      </c>
      <c r="M39" s="1">
        <v>0.5</v>
      </c>
      <c r="N39" s="1">
        <v>0.75</v>
      </c>
    </row>
    <row r="40" s="1" customFormat="1" spans="1:14">
      <c r="A40" s="7">
        <v>415</v>
      </c>
      <c r="B40" s="1">
        <v>415</v>
      </c>
      <c r="C40" s="1">
        <v>0.610655903816223</v>
      </c>
      <c r="D40" s="1">
        <v>0.0518310070037842</v>
      </c>
      <c r="E40" s="1">
        <v>7</v>
      </c>
      <c r="F40" s="1">
        <v>5</v>
      </c>
      <c r="G40" s="1">
        <v>3</v>
      </c>
      <c r="H40" s="1">
        <v>5</v>
      </c>
      <c r="I40" s="1">
        <v>0.7</v>
      </c>
      <c r="J40" s="1">
        <v>0.583333333333333</v>
      </c>
      <c r="K40" s="1">
        <v>0.636363636363636</v>
      </c>
      <c r="L40" s="1">
        <v>0.5</v>
      </c>
      <c r="M40" s="1">
        <v>0.2</v>
      </c>
      <c r="N40" s="1">
        <v>0.6</v>
      </c>
    </row>
    <row r="41" s="1" customFormat="1" spans="1:14">
      <c r="A41" s="7">
        <v>232</v>
      </c>
      <c r="B41" s="1">
        <v>232</v>
      </c>
      <c r="C41" s="1">
        <v>0.604297399520874</v>
      </c>
      <c r="D41" s="1">
        <v>0.00250375270843506</v>
      </c>
      <c r="E41" s="1">
        <v>7</v>
      </c>
      <c r="F41" s="1">
        <v>2</v>
      </c>
      <c r="G41" s="1">
        <v>3</v>
      </c>
      <c r="H41" s="1">
        <v>8</v>
      </c>
      <c r="I41" s="1">
        <v>0.7</v>
      </c>
      <c r="J41" s="1">
        <v>0.777777777777778</v>
      </c>
      <c r="K41" s="1">
        <v>0.736842105263158</v>
      </c>
      <c r="L41" s="1">
        <v>0.2</v>
      </c>
      <c r="M41" s="1">
        <v>0.5</v>
      </c>
      <c r="N41" s="1">
        <v>0.75</v>
      </c>
    </row>
    <row r="42" s="3" customFormat="1" spans="1:14">
      <c r="A42" s="9">
        <v>655</v>
      </c>
      <c r="B42" s="3">
        <v>655</v>
      </c>
      <c r="C42" s="3">
        <v>0.608715891838074</v>
      </c>
      <c r="D42" s="3">
        <v>0.0655337572097778</v>
      </c>
      <c r="E42" s="3">
        <v>8</v>
      </c>
      <c r="F42" s="3">
        <v>6</v>
      </c>
      <c r="G42" s="3">
        <v>2</v>
      </c>
      <c r="H42" s="3">
        <v>4</v>
      </c>
      <c r="I42" s="3">
        <v>0.8</v>
      </c>
      <c r="J42" s="3">
        <v>0.571428571428572</v>
      </c>
      <c r="K42" s="3">
        <v>0.666666666666667</v>
      </c>
      <c r="L42" s="3">
        <v>0.6</v>
      </c>
      <c r="M42" s="3">
        <v>0.2</v>
      </c>
      <c r="N42" s="3">
        <v>0.6</v>
      </c>
    </row>
    <row r="43" s="1" customFormat="1" spans="1:14">
      <c r="A43" s="7">
        <v>797</v>
      </c>
      <c r="B43" s="1">
        <v>797</v>
      </c>
      <c r="C43" s="1">
        <v>0.620695948600769</v>
      </c>
      <c r="D43" s="1">
        <v>0.0271246433258057</v>
      </c>
      <c r="E43" s="1">
        <v>8</v>
      </c>
      <c r="F43" s="1">
        <v>4</v>
      </c>
      <c r="G43" s="1">
        <v>2</v>
      </c>
      <c r="H43" s="1">
        <v>6</v>
      </c>
      <c r="I43" s="1">
        <v>0.8</v>
      </c>
      <c r="J43" s="1">
        <v>0.666666666666667</v>
      </c>
      <c r="K43" s="1">
        <v>0.727272727272727</v>
      </c>
      <c r="L43" s="1">
        <v>0.4</v>
      </c>
      <c r="M43" s="1">
        <v>0.4</v>
      </c>
      <c r="N43" s="1">
        <v>0.7</v>
      </c>
    </row>
    <row r="44" s="1" customFormat="1" spans="1:14">
      <c r="A44" s="7">
        <v>882</v>
      </c>
      <c r="B44" s="1">
        <v>882</v>
      </c>
      <c r="C44" s="1">
        <v>0.623052716255188</v>
      </c>
      <c r="D44" s="1">
        <v>0.0249468088150024</v>
      </c>
      <c r="E44" s="1">
        <v>9</v>
      </c>
      <c r="F44" s="1">
        <v>4</v>
      </c>
      <c r="G44" s="1">
        <v>1</v>
      </c>
      <c r="H44" s="1">
        <v>6</v>
      </c>
      <c r="I44" s="1">
        <v>0.9</v>
      </c>
      <c r="J44" s="1">
        <v>0.692307692307692</v>
      </c>
      <c r="K44" s="1">
        <v>0.782608695652174</v>
      </c>
      <c r="L44" s="1">
        <v>0.4</v>
      </c>
      <c r="M44" s="1">
        <v>0.5</v>
      </c>
      <c r="N44" s="1">
        <v>0.75</v>
      </c>
    </row>
    <row r="45" s="1" customFormat="1" spans="1:14">
      <c r="A45" s="7">
        <v>60</v>
      </c>
      <c r="B45" s="1">
        <v>60</v>
      </c>
      <c r="C45" s="1">
        <v>0.620102882385254</v>
      </c>
      <c r="D45" s="1">
        <v>0.0391786098480225</v>
      </c>
      <c r="E45" s="1">
        <v>10</v>
      </c>
      <c r="F45" s="1">
        <v>4</v>
      </c>
      <c r="G45" s="1">
        <v>0</v>
      </c>
      <c r="H45" s="1">
        <v>6</v>
      </c>
      <c r="I45" s="1">
        <v>1</v>
      </c>
      <c r="J45" s="1">
        <v>0.714285714285714</v>
      </c>
      <c r="K45" s="1">
        <v>0.833333333333333</v>
      </c>
      <c r="L45" s="1">
        <v>0.4</v>
      </c>
      <c r="M45" s="1">
        <v>0.6</v>
      </c>
      <c r="N45" s="1">
        <v>0.8</v>
      </c>
    </row>
    <row r="46" s="1" customFormat="1" spans="1:14">
      <c r="A46" s="7">
        <v>509</v>
      </c>
      <c r="B46" s="1">
        <v>509</v>
      </c>
      <c r="C46" s="1">
        <v>0.623054146766663</v>
      </c>
      <c r="D46" s="1">
        <v>0.0311827659606934</v>
      </c>
      <c r="E46" s="1">
        <v>8</v>
      </c>
      <c r="F46" s="1">
        <v>4</v>
      </c>
      <c r="G46" s="1">
        <v>2</v>
      </c>
      <c r="H46" s="1">
        <v>6</v>
      </c>
      <c r="I46" s="1">
        <v>0.8</v>
      </c>
      <c r="J46" s="1">
        <v>0.666666666666667</v>
      </c>
      <c r="K46" s="1">
        <v>0.727272727272727</v>
      </c>
      <c r="L46" s="1">
        <v>0.4</v>
      </c>
      <c r="M46" s="1">
        <v>0.4</v>
      </c>
      <c r="N46" s="1">
        <v>0.7</v>
      </c>
    </row>
    <row r="47" s="1" customFormat="1" spans="1:14">
      <c r="A47" s="7">
        <v>8</v>
      </c>
      <c r="B47" s="1">
        <v>8</v>
      </c>
      <c r="C47" s="1">
        <v>0.625698208808899</v>
      </c>
      <c r="D47" s="1">
        <v>0.0303715467453003</v>
      </c>
      <c r="E47" s="1">
        <v>10</v>
      </c>
      <c r="F47" s="1">
        <v>4</v>
      </c>
      <c r="G47" s="1">
        <v>0</v>
      </c>
      <c r="H47" s="1">
        <v>6</v>
      </c>
      <c r="I47" s="1">
        <v>1</v>
      </c>
      <c r="J47" s="1">
        <v>0.714285714285714</v>
      </c>
      <c r="K47" s="1">
        <v>0.833333333333333</v>
      </c>
      <c r="L47" s="1">
        <v>0.4</v>
      </c>
      <c r="M47" s="1">
        <v>0.6</v>
      </c>
      <c r="N47" s="1">
        <v>0.8</v>
      </c>
    </row>
    <row r="48" s="1" customFormat="1" spans="1:14">
      <c r="A48" s="7">
        <v>154</v>
      </c>
      <c r="B48" s="1">
        <v>154</v>
      </c>
      <c r="C48" s="1">
        <v>0.625906467437744</v>
      </c>
      <c r="D48" s="1">
        <v>0.0124826431274414</v>
      </c>
      <c r="E48" s="1">
        <v>8</v>
      </c>
      <c r="F48" s="1">
        <v>5</v>
      </c>
      <c r="G48" s="1">
        <v>2</v>
      </c>
      <c r="H48" s="1">
        <v>5</v>
      </c>
      <c r="I48" s="1">
        <v>0.8</v>
      </c>
      <c r="J48" s="1">
        <v>0.615384615384615</v>
      </c>
      <c r="K48" s="1">
        <v>0.695652173913043</v>
      </c>
      <c r="L48" s="1">
        <v>0.5</v>
      </c>
      <c r="M48" s="1">
        <v>0.3</v>
      </c>
      <c r="N48" s="1">
        <v>0.65</v>
      </c>
    </row>
    <row r="49" s="1" customFormat="1" spans="1:14">
      <c r="A49" s="7">
        <v>628</v>
      </c>
      <c r="B49" s="1">
        <v>628</v>
      </c>
      <c r="C49" s="1">
        <v>0.628452181816101</v>
      </c>
      <c r="D49" s="1">
        <v>0.0396963357925415</v>
      </c>
      <c r="E49" s="1">
        <v>10</v>
      </c>
      <c r="F49" s="1">
        <v>7</v>
      </c>
      <c r="G49" s="1">
        <v>0</v>
      </c>
      <c r="H49" s="1">
        <v>3</v>
      </c>
      <c r="I49" s="1">
        <v>1</v>
      </c>
      <c r="J49" s="1">
        <v>0.588235294117647</v>
      </c>
      <c r="K49" s="1">
        <v>0.740740740740741</v>
      </c>
      <c r="L49" s="1">
        <v>0.7</v>
      </c>
      <c r="M49" s="1">
        <v>0.3</v>
      </c>
      <c r="N49" s="1">
        <v>0.65</v>
      </c>
    </row>
    <row r="50" s="1" customFormat="1" spans="1:14">
      <c r="A50" s="7">
        <v>614</v>
      </c>
      <c r="B50" s="1">
        <v>614</v>
      </c>
      <c r="C50" s="1">
        <v>0.637744069099426</v>
      </c>
      <c r="D50" s="1">
        <v>0.0352884531021118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1" customFormat="1" spans="1:14">
      <c r="A51" s="7">
        <v>550</v>
      </c>
      <c r="B51" s="1">
        <v>550</v>
      </c>
      <c r="C51" s="1">
        <v>0.620723247528076</v>
      </c>
      <c r="D51" s="1">
        <v>0.0464247465133667</v>
      </c>
      <c r="E51" s="1">
        <v>8</v>
      </c>
      <c r="F51" s="1">
        <v>3</v>
      </c>
      <c r="G51" s="1">
        <v>2</v>
      </c>
      <c r="H51" s="1">
        <v>7</v>
      </c>
      <c r="I51" s="1">
        <v>0.8</v>
      </c>
      <c r="J51" s="1">
        <v>0.727272727272727</v>
      </c>
      <c r="K51" s="1">
        <v>0.761904761904762</v>
      </c>
      <c r="L51" s="1">
        <v>0.3</v>
      </c>
      <c r="M51" s="1">
        <v>0.5</v>
      </c>
      <c r="N51" s="1">
        <v>0.75</v>
      </c>
    </row>
    <row r="52" s="1" customFormat="1" spans="1:14">
      <c r="A52" s="7">
        <v>782</v>
      </c>
      <c r="B52" s="1">
        <v>782</v>
      </c>
      <c r="C52" s="1">
        <v>0.621798872947693</v>
      </c>
      <c r="D52" s="1">
        <v>0.0435996055603027</v>
      </c>
      <c r="E52" s="1">
        <v>10</v>
      </c>
      <c r="F52" s="1">
        <v>3</v>
      </c>
      <c r="G52" s="1">
        <v>0</v>
      </c>
      <c r="H52" s="1">
        <v>7</v>
      </c>
      <c r="I52" s="1">
        <v>1</v>
      </c>
      <c r="J52" s="1">
        <v>0.769230769230769</v>
      </c>
      <c r="K52" s="1">
        <v>0.869565217391304</v>
      </c>
      <c r="L52" s="1">
        <v>0.3</v>
      </c>
      <c r="M52" s="1">
        <v>0.7</v>
      </c>
      <c r="N52" s="1">
        <v>0.85</v>
      </c>
    </row>
    <row r="53" s="1" customFormat="1" spans="1:14">
      <c r="A53" s="7">
        <v>414</v>
      </c>
      <c r="B53" s="1">
        <v>414</v>
      </c>
      <c r="C53" s="1">
        <v>0.624801278114319</v>
      </c>
      <c r="D53" s="1">
        <v>0.0419157743453979</v>
      </c>
      <c r="E53" s="1">
        <v>10</v>
      </c>
      <c r="F53" s="1">
        <v>5</v>
      </c>
      <c r="G53" s="1">
        <v>0</v>
      </c>
      <c r="H53" s="1">
        <v>5</v>
      </c>
      <c r="I53" s="1">
        <v>1</v>
      </c>
      <c r="J53" s="1">
        <v>0.666666666666667</v>
      </c>
      <c r="K53" s="1">
        <v>0.8</v>
      </c>
      <c r="L53" s="1">
        <v>0.5</v>
      </c>
      <c r="M53" s="1">
        <v>0.5</v>
      </c>
      <c r="N53" s="1">
        <v>0.75</v>
      </c>
    </row>
    <row r="54" s="1" customFormat="1" spans="1:14">
      <c r="A54" s="7">
        <v>23</v>
      </c>
      <c r="B54" s="1">
        <v>23</v>
      </c>
      <c r="C54" s="1">
        <v>0.620381355285645</v>
      </c>
      <c r="D54" s="1">
        <v>0.00785744190216064</v>
      </c>
      <c r="E54" s="1">
        <v>9</v>
      </c>
      <c r="F54" s="1">
        <v>2</v>
      </c>
      <c r="G54" s="1">
        <v>1</v>
      </c>
      <c r="H54" s="1">
        <v>8</v>
      </c>
      <c r="I54" s="1">
        <v>0.9</v>
      </c>
      <c r="J54" s="1">
        <v>0.818181818181818</v>
      </c>
      <c r="K54" s="1">
        <v>0.857142857142857</v>
      </c>
      <c r="L54" s="1">
        <v>0.2</v>
      </c>
      <c r="M54" s="1">
        <v>0.7</v>
      </c>
      <c r="N54" s="1">
        <v>0.85</v>
      </c>
    </row>
    <row r="55" s="1" customFormat="1" spans="1:14">
      <c r="A55" s="7">
        <v>95</v>
      </c>
      <c r="B55" s="1">
        <v>95</v>
      </c>
      <c r="C55" s="1">
        <v>0.620683670043945</v>
      </c>
      <c r="D55" s="1">
        <v>0.0526270866394043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3" customFormat="1" spans="1:14">
      <c r="A56" s="9">
        <v>186</v>
      </c>
      <c r="B56" s="3">
        <v>186</v>
      </c>
      <c r="C56" s="3">
        <v>0.626857995986938</v>
      </c>
      <c r="D56" s="3">
        <v>0.059974193572998</v>
      </c>
      <c r="E56" s="3">
        <v>9</v>
      </c>
      <c r="F56" s="3">
        <v>6</v>
      </c>
      <c r="G56" s="3">
        <v>1</v>
      </c>
      <c r="H56" s="3">
        <v>4</v>
      </c>
      <c r="I56" s="3">
        <v>0.9</v>
      </c>
      <c r="J56" s="3">
        <v>0.6</v>
      </c>
      <c r="K56" s="3">
        <v>0.72</v>
      </c>
      <c r="L56" s="3">
        <v>0.6</v>
      </c>
      <c r="M56" s="3">
        <v>0.3</v>
      </c>
      <c r="N56" s="3">
        <v>0.65</v>
      </c>
    </row>
    <row r="57" s="1" customFormat="1" spans="1:14">
      <c r="A57" s="7">
        <v>211</v>
      </c>
      <c r="B57" s="1">
        <v>211</v>
      </c>
      <c r="C57" s="1">
        <v>0.647201657295227</v>
      </c>
      <c r="D57" s="1">
        <v>0.0204806327819824</v>
      </c>
      <c r="E57" s="1">
        <v>10</v>
      </c>
      <c r="F57" s="1">
        <v>4</v>
      </c>
      <c r="G57" s="1">
        <v>0</v>
      </c>
      <c r="H57" s="1">
        <v>6</v>
      </c>
      <c r="I57" s="1">
        <v>1</v>
      </c>
      <c r="J57" s="1">
        <v>0.714285714285714</v>
      </c>
      <c r="K57" s="1">
        <v>0.833333333333333</v>
      </c>
      <c r="L57" s="1">
        <v>0.4</v>
      </c>
      <c r="M57" s="1">
        <v>0.6</v>
      </c>
      <c r="N57" s="1">
        <v>0.8</v>
      </c>
    </row>
    <row r="58" s="1" customFormat="1" spans="1:14">
      <c r="A58" s="7">
        <v>237</v>
      </c>
      <c r="B58" s="1">
        <v>237</v>
      </c>
      <c r="C58" s="1">
        <v>0.640653610229492</v>
      </c>
      <c r="D58" s="1">
        <v>0.0327328443527222</v>
      </c>
      <c r="E58" s="1">
        <v>9</v>
      </c>
      <c r="F58" s="1">
        <v>4</v>
      </c>
      <c r="G58" s="1">
        <v>1</v>
      </c>
      <c r="H58" s="1">
        <v>6</v>
      </c>
      <c r="I58" s="1">
        <v>0.9</v>
      </c>
      <c r="J58" s="1">
        <v>0.692307692307692</v>
      </c>
      <c r="K58" s="1">
        <v>0.782608695652174</v>
      </c>
      <c r="L58" s="1">
        <v>0.4</v>
      </c>
      <c r="M58" s="1">
        <v>0.5</v>
      </c>
      <c r="N58" s="1">
        <v>0.75</v>
      </c>
    </row>
    <row r="59" s="1" customFormat="1" spans="1:14">
      <c r="A59" s="7">
        <v>252</v>
      </c>
      <c r="B59" s="1">
        <v>252</v>
      </c>
      <c r="C59" s="1">
        <v>0.652368664741516</v>
      </c>
      <c r="D59" s="1">
        <v>0.0322592258453369</v>
      </c>
      <c r="E59" s="1">
        <v>8</v>
      </c>
      <c r="F59" s="1">
        <v>8</v>
      </c>
      <c r="G59" s="1">
        <v>2</v>
      </c>
      <c r="H59" s="1">
        <v>2</v>
      </c>
      <c r="I59" s="1">
        <v>0.8</v>
      </c>
      <c r="J59" s="1">
        <v>0.5</v>
      </c>
      <c r="K59" s="1">
        <v>0.615384615384615</v>
      </c>
      <c r="L59" s="1">
        <v>0.8</v>
      </c>
      <c r="M59" s="1">
        <v>0</v>
      </c>
      <c r="N59" s="1">
        <v>0.5</v>
      </c>
    </row>
    <row r="60" s="1" customFormat="1" spans="1:14">
      <c r="A60" s="7">
        <v>114</v>
      </c>
      <c r="B60" s="1">
        <v>114</v>
      </c>
      <c r="C60" s="1">
        <v>0.658638477325439</v>
      </c>
      <c r="D60" s="1">
        <v>0.0624736547470093</v>
      </c>
      <c r="E60" s="1">
        <v>7</v>
      </c>
      <c r="F60" s="1">
        <v>7</v>
      </c>
      <c r="G60" s="1">
        <v>3</v>
      </c>
      <c r="H60" s="1">
        <v>3</v>
      </c>
      <c r="I60" s="1">
        <v>0.7</v>
      </c>
      <c r="J60" s="1">
        <v>0.5</v>
      </c>
      <c r="K60" s="1">
        <v>0.583333333333333</v>
      </c>
      <c r="L60" s="1">
        <v>0.7</v>
      </c>
      <c r="M60" s="1">
        <v>0</v>
      </c>
      <c r="N60" s="1">
        <v>0.5</v>
      </c>
    </row>
    <row r="61" s="1" customFormat="1" spans="1:14">
      <c r="A61" s="7">
        <v>523</v>
      </c>
      <c r="B61" s="1">
        <v>523</v>
      </c>
      <c r="C61" s="1">
        <v>0.650142431259155</v>
      </c>
      <c r="D61" s="1">
        <v>0.0638198852539062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267</v>
      </c>
      <c r="B62" s="1">
        <v>267</v>
      </c>
      <c r="C62" s="1">
        <v>0.659843325614929</v>
      </c>
      <c r="D62" s="1">
        <v>0.0715547800064087</v>
      </c>
      <c r="E62" s="1">
        <v>8</v>
      </c>
      <c r="F62" s="1">
        <v>6</v>
      </c>
      <c r="G62" s="1">
        <v>2</v>
      </c>
      <c r="H62" s="1">
        <v>4</v>
      </c>
      <c r="I62" s="1">
        <v>0.8</v>
      </c>
      <c r="J62" s="1">
        <v>0.571428571428572</v>
      </c>
      <c r="K62" s="1">
        <v>0.666666666666667</v>
      </c>
      <c r="L62" s="1">
        <v>0.6</v>
      </c>
      <c r="M62" s="1">
        <v>0.2</v>
      </c>
      <c r="N62" s="1">
        <v>0.6</v>
      </c>
    </row>
    <row r="63" s="1" customFormat="1" spans="1:14">
      <c r="A63" s="7">
        <v>877</v>
      </c>
      <c r="B63" s="1">
        <v>877</v>
      </c>
      <c r="C63" s="1">
        <v>0.646478891372681</v>
      </c>
      <c r="D63" s="1">
        <v>0.0775332450866699</v>
      </c>
      <c r="E63" s="1">
        <v>9</v>
      </c>
      <c r="F63" s="1">
        <v>3</v>
      </c>
      <c r="G63" s="1">
        <v>1</v>
      </c>
      <c r="H63" s="1">
        <v>7</v>
      </c>
      <c r="I63" s="1">
        <v>0.9</v>
      </c>
      <c r="J63" s="1">
        <v>0.75</v>
      </c>
      <c r="K63" s="1">
        <v>0.818181818181818</v>
      </c>
      <c r="L63" s="1">
        <v>0.3</v>
      </c>
      <c r="M63" s="1">
        <v>0.6</v>
      </c>
      <c r="N63" s="1">
        <v>0.8</v>
      </c>
    </row>
    <row r="64" s="1" customFormat="1" spans="1:14">
      <c r="A64" s="7">
        <v>24</v>
      </c>
      <c r="B64" s="1">
        <v>24</v>
      </c>
      <c r="C64" s="1">
        <v>0.657558083534241</v>
      </c>
      <c r="D64" s="1">
        <v>0.0731049776077271</v>
      </c>
      <c r="E64" s="1">
        <v>7</v>
      </c>
      <c r="F64" s="1">
        <v>4</v>
      </c>
      <c r="G64" s="1">
        <v>3</v>
      </c>
      <c r="H64" s="1">
        <v>6</v>
      </c>
      <c r="I64" s="1">
        <v>0.7</v>
      </c>
      <c r="J64" s="1">
        <v>0.636363636363636</v>
      </c>
      <c r="K64" s="1">
        <v>0.666666666666667</v>
      </c>
      <c r="L64" s="1">
        <v>0.4</v>
      </c>
      <c r="M64" s="1">
        <v>0.3</v>
      </c>
      <c r="N64" s="1">
        <v>0.65</v>
      </c>
    </row>
    <row r="65" s="1" customFormat="1" spans="1:14">
      <c r="A65" s="7">
        <v>711</v>
      </c>
      <c r="B65" s="1">
        <v>711</v>
      </c>
      <c r="C65" s="1">
        <v>0.648829817771912</v>
      </c>
      <c r="D65" s="1">
        <v>0.0818157196044922</v>
      </c>
      <c r="E65" s="1">
        <v>7</v>
      </c>
      <c r="F65" s="1">
        <v>4</v>
      </c>
      <c r="G65" s="1">
        <v>3</v>
      </c>
      <c r="H65" s="1">
        <v>6</v>
      </c>
      <c r="I65" s="1">
        <v>0.7</v>
      </c>
      <c r="J65" s="1">
        <v>0.636363636363636</v>
      </c>
      <c r="K65" s="1">
        <v>0.666666666666667</v>
      </c>
      <c r="L65" s="1">
        <v>0.4</v>
      </c>
      <c r="M65" s="1">
        <v>0.3</v>
      </c>
      <c r="N65" s="1">
        <v>0.65</v>
      </c>
    </row>
    <row r="66" s="1" customFormat="1" spans="1:14">
      <c r="A66" s="7">
        <v>549</v>
      </c>
      <c r="B66" s="1">
        <v>549</v>
      </c>
      <c r="C66" s="1">
        <v>0.653755187988281</v>
      </c>
      <c r="D66" s="1">
        <v>0.0829956531524658</v>
      </c>
      <c r="E66" s="1">
        <v>8</v>
      </c>
      <c r="F66" s="1">
        <v>4</v>
      </c>
      <c r="G66" s="1">
        <v>2</v>
      </c>
      <c r="H66" s="1">
        <v>6</v>
      </c>
      <c r="I66" s="1">
        <v>0.8</v>
      </c>
      <c r="J66" s="1">
        <v>0.666666666666667</v>
      </c>
      <c r="K66" s="1">
        <v>0.727272727272727</v>
      </c>
      <c r="L66" s="1">
        <v>0.4</v>
      </c>
      <c r="M66" s="1">
        <v>0.4</v>
      </c>
      <c r="N66" s="1">
        <v>0.7</v>
      </c>
    </row>
    <row r="67" s="3" customFormat="1" spans="1:14">
      <c r="A67" s="9">
        <v>141</v>
      </c>
      <c r="B67" s="3">
        <v>141</v>
      </c>
      <c r="C67" s="3">
        <v>0.654918313026428</v>
      </c>
      <c r="D67" s="3">
        <v>0.0878952741622925</v>
      </c>
      <c r="E67" s="3">
        <v>9</v>
      </c>
      <c r="F67" s="3">
        <v>5</v>
      </c>
      <c r="G67" s="3">
        <v>1</v>
      </c>
      <c r="H67" s="3">
        <v>5</v>
      </c>
      <c r="I67" s="3">
        <v>0.9</v>
      </c>
      <c r="J67" s="3">
        <v>0.642857142857143</v>
      </c>
      <c r="K67" s="3">
        <v>0.75</v>
      </c>
      <c r="L67" s="3">
        <v>0.5</v>
      </c>
      <c r="M67" s="3">
        <v>0.4</v>
      </c>
      <c r="N67" s="3">
        <v>0.7</v>
      </c>
    </row>
    <row r="68" s="1" customFormat="1" spans="1:14">
      <c r="A68" s="7">
        <v>294</v>
      </c>
      <c r="B68" s="1">
        <v>294</v>
      </c>
      <c r="C68" s="1">
        <v>0.663757920265198</v>
      </c>
      <c r="D68" s="1">
        <v>0.0591132640838623</v>
      </c>
      <c r="E68" s="1">
        <v>9</v>
      </c>
      <c r="F68" s="1">
        <v>3</v>
      </c>
      <c r="G68" s="1">
        <v>1</v>
      </c>
      <c r="H68" s="1">
        <v>7</v>
      </c>
      <c r="I68" s="1">
        <v>0.9</v>
      </c>
      <c r="J68" s="1">
        <v>0.75</v>
      </c>
      <c r="K68" s="1">
        <v>0.818181818181818</v>
      </c>
      <c r="L68" s="1">
        <v>0.3</v>
      </c>
      <c r="M68" s="1">
        <v>0.6</v>
      </c>
      <c r="N68" s="1">
        <v>0.8</v>
      </c>
    </row>
    <row r="69" s="1" customFormat="1" spans="1:14">
      <c r="A69" s="7">
        <v>552</v>
      </c>
      <c r="B69" s="1">
        <v>552</v>
      </c>
      <c r="C69" s="1">
        <v>0.67832338809967</v>
      </c>
      <c r="D69" s="1">
        <v>0.0571120977401733</v>
      </c>
      <c r="E69" s="1">
        <v>7</v>
      </c>
      <c r="F69" s="1">
        <v>5</v>
      </c>
      <c r="G69" s="1">
        <v>3</v>
      </c>
      <c r="H69" s="1">
        <v>5</v>
      </c>
      <c r="I69" s="1">
        <v>0.7</v>
      </c>
      <c r="J69" s="1">
        <v>0.583333333333333</v>
      </c>
      <c r="K69" s="1">
        <v>0.636363636363636</v>
      </c>
      <c r="L69" s="1">
        <v>0.5</v>
      </c>
      <c r="M69" s="1">
        <v>0.2</v>
      </c>
      <c r="N69" s="1">
        <v>0.6</v>
      </c>
    </row>
    <row r="70" s="1" customFormat="1" spans="1:14">
      <c r="A70" s="7">
        <v>660</v>
      </c>
      <c r="B70" s="1">
        <v>660</v>
      </c>
      <c r="C70" s="1">
        <v>0.679148435592651</v>
      </c>
      <c r="D70" s="1">
        <v>0.0501850843429565</v>
      </c>
      <c r="E70" s="1">
        <v>7</v>
      </c>
      <c r="F70" s="1">
        <v>4</v>
      </c>
      <c r="G70" s="1">
        <v>3</v>
      </c>
      <c r="H70" s="1">
        <v>6</v>
      </c>
      <c r="I70" s="1">
        <v>0.7</v>
      </c>
      <c r="J70" s="1">
        <v>0.636363636363636</v>
      </c>
      <c r="K70" s="1">
        <v>0.666666666666667</v>
      </c>
      <c r="L70" s="1">
        <v>0.4</v>
      </c>
      <c r="M70" s="1">
        <v>0.3</v>
      </c>
      <c r="N70" s="1">
        <v>0.65</v>
      </c>
    </row>
    <row r="71" s="1" customFormat="1" spans="1:14">
      <c r="A71" s="7">
        <v>852</v>
      </c>
      <c r="B71" s="1">
        <v>852</v>
      </c>
      <c r="C71" s="1">
        <v>0.661973476409912</v>
      </c>
      <c r="D71" s="1">
        <v>0.0750224590301514</v>
      </c>
      <c r="E71" s="1">
        <v>8</v>
      </c>
      <c r="F71" s="1">
        <v>4</v>
      </c>
      <c r="G71" s="1">
        <v>2</v>
      </c>
      <c r="H71" s="1">
        <v>6</v>
      </c>
      <c r="I71" s="1">
        <v>0.8</v>
      </c>
      <c r="J71" s="1">
        <v>0.666666666666667</v>
      </c>
      <c r="K71" s="1">
        <v>0.727272727272727</v>
      </c>
      <c r="L71" s="1">
        <v>0.4</v>
      </c>
      <c r="M71" s="1">
        <v>0.4</v>
      </c>
      <c r="N71" s="1">
        <v>0.7</v>
      </c>
    </row>
    <row r="72" s="1" customFormat="1" spans="1:14">
      <c r="A72" s="7">
        <v>913</v>
      </c>
      <c r="B72" s="1">
        <v>913</v>
      </c>
      <c r="C72" s="1">
        <v>0.673286437988281</v>
      </c>
      <c r="D72" s="1">
        <v>0.0727068185806274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946</v>
      </c>
      <c r="B73" s="1">
        <v>946</v>
      </c>
      <c r="C73" s="1">
        <v>0.675660729408264</v>
      </c>
      <c r="D73" s="1">
        <v>0.0758144855499268</v>
      </c>
      <c r="E73" s="1">
        <v>8</v>
      </c>
      <c r="F73" s="1">
        <v>2</v>
      </c>
      <c r="G73" s="1">
        <v>2</v>
      </c>
      <c r="H73" s="1">
        <v>8</v>
      </c>
      <c r="I73" s="1">
        <v>0.8</v>
      </c>
      <c r="J73" s="1">
        <v>0.8</v>
      </c>
      <c r="K73" s="1">
        <v>0.8</v>
      </c>
      <c r="L73" s="1">
        <v>0.2</v>
      </c>
      <c r="M73" s="1">
        <v>0.6</v>
      </c>
      <c r="N73" s="1">
        <v>0.8</v>
      </c>
    </row>
    <row r="74" s="1" customFormat="1" spans="1:14">
      <c r="A74" s="7">
        <v>828</v>
      </c>
      <c r="B74" s="1">
        <v>828</v>
      </c>
      <c r="C74" s="1">
        <v>0.67732310295105</v>
      </c>
      <c r="D74" s="1">
        <v>0.0732553005218506</v>
      </c>
      <c r="E74" s="1">
        <v>9</v>
      </c>
      <c r="F74" s="1">
        <v>2</v>
      </c>
      <c r="G74" s="1">
        <v>1</v>
      </c>
      <c r="H74" s="1">
        <v>8</v>
      </c>
      <c r="I74" s="1">
        <v>0.9</v>
      </c>
      <c r="J74" s="1">
        <v>0.818181818181818</v>
      </c>
      <c r="K74" s="1">
        <v>0.857142857142857</v>
      </c>
      <c r="L74" s="1">
        <v>0.2</v>
      </c>
      <c r="M74" s="1">
        <v>0.7</v>
      </c>
      <c r="N74" s="1">
        <v>0.85</v>
      </c>
    </row>
    <row r="75" s="1" customFormat="1" spans="1:14">
      <c r="A75" s="7">
        <v>571</v>
      </c>
      <c r="B75" s="1">
        <v>571</v>
      </c>
      <c r="C75" s="1">
        <v>0.679080486297607</v>
      </c>
      <c r="D75" s="1">
        <v>0.0781345367431641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3" customFormat="1" spans="1:14">
      <c r="A76" s="9">
        <v>496</v>
      </c>
      <c r="B76" s="3">
        <v>496</v>
      </c>
      <c r="C76" s="3">
        <v>0.663251161575317</v>
      </c>
      <c r="D76" s="3">
        <v>0.086097240447998</v>
      </c>
      <c r="E76" s="3">
        <v>10</v>
      </c>
      <c r="F76" s="3">
        <v>6</v>
      </c>
      <c r="G76" s="3">
        <v>0</v>
      </c>
      <c r="H76" s="3">
        <v>4</v>
      </c>
      <c r="I76" s="3">
        <v>1</v>
      </c>
      <c r="J76" s="3">
        <v>0.625</v>
      </c>
      <c r="K76" s="3">
        <v>0.769230769230769</v>
      </c>
      <c r="L76" s="3">
        <v>0.6</v>
      </c>
      <c r="M76" s="3">
        <v>0.4</v>
      </c>
      <c r="N76" s="3">
        <v>0.7</v>
      </c>
    </row>
    <row r="77" s="1" customFormat="1" spans="1:14">
      <c r="A77" s="7">
        <v>931</v>
      </c>
      <c r="B77" s="1">
        <v>931</v>
      </c>
      <c r="C77" s="1">
        <v>0.681087970733643</v>
      </c>
      <c r="D77" s="1">
        <v>0.24998950958252</v>
      </c>
      <c r="E77" s="1">
        <v>8</v>
      </c>
      <c r="F77" s="1">
        <v>5</v>
      </c>
      <c r="G77" s="1">
        <v>2</v>
      </c>
      <c r="H77" s="1">
        <v>5</v>
      </c>
      <c r="I77" s="1">
        <v>0.8</v>
      </c>
      <c r="J77" s="1">
        <v>0.615384615384615</v>
      </c>
      <c r="K77" s="1">
        <v>0.695652173913043</v>
      </c>
      <c r="L77" s="1">
        <v>0.5</v>
      </c>
      <c r="M77" s="1">
        <v>0.3</v>
      </c>
      <c r="N77" s="1">
        <v>0.65</v>
      </c>
    </row>
    <row r="78" s="1" customFormat="1" spans="1:14">
      <c r="A78" s="7">
        <v>528</v>
      </c>
      <c r="B78" s="1">
        <v>528</v>
      </c>
      <c r="C78" s="1">
        <v>0.681533455848694</v>
      </c>
      <c r="D78" s="1">
        <v>0.200799584388733</v>
      </c>
      <c r="E78" s="1">
        <v>7</v>
      </c>
      <c r="F78" s="1">
        <v>6</v>
      </c>
      <c r="G78" s="1">
        <v>3</v>
      </c>
      <c r="H78" s="1">
        <v>4</v>
      </c>
      <c r="I78" s="1">
        <v>0.7</v>
      </c>
      <c r="J78" s="1">
        <v>0.538461538461539</v>
      </c>
      <c r="K78" s="1">
        <v>0.608695652173913</v>
      </c>
      <c r="L78" s="1">
        <v>0.6</v>
      </c>
      <c r="M78" s="1">
        <v>0.1</v>
      </c>
      <c r="N78" s="1">
        <v>0.55</v>
      </c>
    </row>
    <row r="79" s="1" customFormat="1" spans="1:14">
      <c r="A79" s="7">
        <v>428</v>
      </c>
      <c r="B79" s="1">
        <v>428</v>
      </c>
      <c r="C79" s="1">
        <v>0.682002902030945</v>
      </c>
      <c r="D79" s="1">
        <v>0.22208571434021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546</v>
      </c>
      <c r="B80" s="1">
        <v>546</v>
      </c>
      <c r="C80" s="1">
        <v>0.688168883323669</v>
      </c>
      <c r="D80" s="1">
        <v>0.217426300048828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170</v>
      </c>
      <c r="B81" s="1">
        <v>170</v>
      </c>
      <c r="C81" s="1">
        <v>0.6889967918396</v>
      </c>
      <c r="D81" s="1">
        <v>0.212616920471191</v>
      </c>
      <c r="E81" s="1">
        <v>7</v>
      </c>
      <c r="F81" s="1">
        <v>4</v>
      </c>
      <c r="G81" s="1">
        <v>3</v>
      </c>
      <c r="H81" s="1">
        <v>6</v>
      </c>
      <c r="I81" s="1">
        <v>0.7</v>
      </c>
      <c r="J81" s="1">
        <v>0.636363636363636</v>
      </c>
      <c r="K81" s="1">
        <v>0.666666666666667</v>
      </c>
      <c r="L81" s="1">
        <v>0.4</v>
      </c>
      <c r="M81" s="1">
        <v>0.3</v>
      </c>
      <c r="N81" s="1">
        <v>0.65</v>
      </c>
    </row>
    <row r="82" s="1" customFormat="1" spans="1:14">
      <c r="A82" s="7">
        <v>340</v>
      </c>
      <c r="B82" s="1">
        <v>340</v>
      </c>
      <c r="C82" s="1">
        <v>0.69361400604248</v>
      </c>
      <c r="D82" s="1">
        <v>0.279063940048218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3" customFormat="1" spans="1:14">
      <c r="A83" s="9">
        <v>615</v>
      </c>
      <c r="B83" s="3">
        <v>615</v>
      </c>
      <c r="C83" s="3">
        <v>0.693337082862854</v>
      </c>
      <c r="D83" s="3">
        <v>0.189844489097595</v>
      </c>
      <c r="E83" s="3">
        <v>9</v>
      </c>
      <c r="F83" s="3">
        <v>5</v>
      </c>
      <c r="G83" s="3">
        <v>1</v>
      </c>
      <c r="H83" s="3">
        <v>5</v>
      </c>
      <c r="I83" s="3">
        <v>0.9</v>
      </c>
      <c r="J83" s="3">
        <v>0.642857142857143</v>
      </c>
      <c r="K83" s="3">
        <v>0.75</v>
      </c>
      <c r="L83" s="3">
        <v>0.5</v>
      </c>
      <c r="M83" s="3">
        <v>0.4</v>
      </c>
      <c r="N83" s="3">
        <v>0.7</v>
      </c>
    </row>
    <row r="84" s="1" customFormat="1" spans="1:14">
      <c r="A84" s="7">
        <v>348</v>
      </c>
      <c r="B84" s="1">
        <v>348</v>
      </c>
      <c r="C84" s="1">
        <v>0.704671263694763</v>
      </c>
      <c r="D84" s="1">
        <v>0.234467625617981</v>
      </c>
      <c r="E84" s="1">
        <v>8</v>
      </c>
      <c r="F84" s="1">
        <v>5</v>
      </c>
      <c r="G84" s="1">
        <v>2</v>
      </c>
      <c r="H84" s="1">
        <v>5</v>
      </c>
      <c r="I84" s="1">
        <v>0.8</v>
      </c>
      <c r="J84" s="1">
        <v>0.615384615384615</v>
      </c>
      <c r="K84" s="1">
        <v>0.695652173913043</v>
      </c>
      <c r="L84" s="1">
        <v>0.5</v>
      </c>
      <c r="M84" s="1">
        <v>0.3</v>
      </c>
      <c r="N84" s="1">
        <v>0.65</v>
      </c>
    </row>
    <row r="85" s="4" customFormat="1" spans="1:14">
      <c r="A85" s="17">
        <v>303</v>
      </c>
      <c r="B85" s="4">
        <v>303</v>
      </c>
      <c r="C85" s="4">
        <v>0.71898889541626</v>
      </c>
      <c r="D85" s="4">
        <v>0.243504881858826</v>
      </c>
      <c r="E85" s="4">
        <v>8</v>
      </c>
      <c r="F85" s="4">
        <v>6</v>
      </c>
      <c r="G85" s="4">
        <v>2</v>
      </c>
      <c r="H85" s="4">
        <v>4</v>
      </c>
      <c r="I85" s="4">
        <v>0.8</v>
      </c>
      <c r="J85" s="4">
        <v>0.571428571428572</v>
      </c>
      <c r="K85" s="4">
        <v>0.666666666666667</v>
      </c>
      <c r="L85" s="4">
        <v>0.6</v>
      </c>
      <c r="M85" s="4">
        <v>0.2</v>
      </c>
      <c r="N85" s="4">
        <v>0.6</v>
      </c>
    </row>
    <row r="86" s="1" customFormat="1" spans="1:14">
      <c r="A86" s="7">
        <v>784</v>
      </c>
      <c r="B86" s="1">
        <v>784</v>
      </c>
      <c r="C86" s="1">
        <v>0.706818580627441</v>
      </c>
      <c r="D86" s="1">
        <v>0.199303984642029</v>
      </c>
      <c r="E86" s="1">
        <v>9</v>
      </c>
      <c r="F86" s="1">
        <v>6</v>
      </c>
      <c r="G86" s="1">
        <v>1</v>
      </c>
      <c r="H86" s="1">
        <v>4</v>
      </c>
      <c r="I86" s="1">
        <v>0.9</v>
      </c>
      <c r="J86" s="1">
        <v>0.6</v>
      </c>
      <c r="K86" s="1">
        <v>0.72</v>
      </c>
      <c r="L86" s="1">
        <v>0.6</v>
      </c>
      <c r="M86" s="1">
        <v>0.3</v>
      </c>
      <c r="N86" s="1">
        <v>0.65</v>
      </c>
    </row>
    <row r="87" s="1" customFormat="1" spans="1:14">
      <c r="A87" s="7">
        <v>757</v>
      </c>
      <c r="B87" s="1">
        <v>757</v>
      </c>
      <c r="C87" s="1">
        <v>0.712930560112</v>
      </c>
      <c r="D87" s="1">
        <v>0.177858114242554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1" customFormat="1" spans="1:14">
      <c r="A88" s="7">
        <v>94</v>
      </c>
      <c r="B88" s="1">
        <v>94</v>
      </c>
      <c r="C88" s="1">
        <v>0.701077580451965</v>
      </c>
      <c r="D88" s="1">
        <v>0.176891088485718</v>
      </c>
      <c r="E88" s="1">
        <v>8</v>
      </c>
      <c r="F88" s="1">
        <v>6</v>
      </c>
      <c r="G88" s="1">
        <v>2</v>
      </c>
      <c r="H88" s="1">
        <v>4</v>
      </c>
      <c r="I88" s="1">
        <v>0.8</v>
      </c>
      <c r="J88" s="1">
        <v>0.571428571428572</v>
      </c>
      <c r="K88" s="1">
        <v>0.666666666666667</v>
      </c>
      <c r="L88" s="1">
        <v>0.6</v>
      </c>
      <c r="M88" s="1">
        <v>0.2</v>
      </c>
      <c r="N88" s="1">
        <v>0.6</v>
      </c>
    </row>
    <row r="89" s="3" customFormat="1" spans="1:14">
      <c r="A89" s="9">
        <v>611</v>
      </c>
      <c r="B89" s="3">
        <v>611</v>
      </c>
      <c r="C89" s="3">
        <v>0.707795858383179</v>
      </c>
      <c r="D89" s="3">
        <v>0.174257516860962</v>
      </c>
      <c r="E89" s="3">
        <v>8</v>
      </c>
      <c r="F89" s="3">
        <v>2</v>
      </c>
      <c r="G89" s="3">
        <v>2</v>
      </c>
      <c r="H89" s="3">
        <v>8</v>
      </c>
      <c r="I89" s="3">
        <v>0.8</v>
      </c>
      <c r="J89" s="3">
        <v>0.8</v>
      </c>
      <c r="K89" s="3">
        <v>0.8</v>
      </c>
      <c r="L89" s="3">
        <v>0.2</v>
      </c>
      <c r="M89" s="3">
        <v>0.6</v>
      </c>
      <c r="N89" s="3">
        <v>0.8</v>
      </c>
    </row>
    <row r="90" s="1" customFormat="1" spans="1:14">
      <c r="A90" s="7">
        <v>951</v>
      </c>
      <c r="B90" s="1">
        <v>951</v>
      </c>
      <c r="C90" s="1">
        <v>0.735138416290283</v>
      </c>
      <c r="D90" s="1">
        <v>0.22585654258728</v>
      </c>
      <c r="E90" s="1">
        <v>8</v>
      </c>
      <c r="F90" s="1">
        <v>5</v>
      </c>
      <c r="G90" s="1">
        <v>2</v>
      </c>
      <c r="H90" s="1">
        <v>5</v>
      </c>
      <c r="I90" s="1">
        <v>0.8</v>
      </c>
      <c r="J90" s="1">
        <v>0.615384615384615</v>
      </c>
      <c r="K90" s="1">
        <v>0.695652173913043</v>
      </c>
      <c r="L90" s="1">
        <v>0.5</v>
      </c>
      <c r="M90" s="1">
        <v>0.3</v>
      </c>
      <c r="N90" s="1">
        <v>0.65</v>
      </c>
    </row>
    <row r="91" s="1" customFormat="1" spans="1:14">
      <c r="A91" s="7">
        <v>923</v>
      </c>
      <c r="B91" s="1">
        <v>923</v>
      </c>
      <c r="C91" s="1">
        <v>0.736769437789917</v>
      </c>
      <c r="D91" s="1">
        <v>0.222352266311646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669</v>
      </c>
      <c r="B92" s="1">
        <v>669</v>
      </c>
      <c r="C92" s="1">
        <v>0.73474645614624</v>
      </c>
      <c r="D92" s="1">
        <v>0.203985810279846</v>
      </c>
      <c r="E92" s="1">
        <v>9</v>
      </c>
      <c r="F92" s="1">
        <v>3</v>
      </c>
      <c r="G92" s="1">
        <v>1</v>
      </c>
      <c r="H92" s="1">
        <v>7</v>
      </c>
      <c r="I92" s="1">
        <v>0.9</v>
      </c>
      <c r="J92" s="1">
        <v>0.75</v>
      </c>
      <c r="K92" s="1">
        <v>0.818181818181818</v>
      </c>
      <c r="L92" s="1">
        <v>0.3</v>
      </c>
      <c r="M92" s="1">
        <v>0.6</v>
      </c>
      <c r="N92" s="1">
        <v>0.8</v>
      </c>
    </row>
    <row r="93" s="3" customFormat="1" spans="1:14">
      <c r="A93" s="9">
        <v>365</v>
      </c>
      <c r="B93" s="3">
        <v>365</v>
      </c>
      <c r="C93" s="3">
        <v>0.721932530403137</v>
      </c>
      <c r="D93" s="3">
        <v>0.165367007255554</v>
      </c>
      <c r="E93" s="3">
        <v>8</v>
      </c>
      <c r="F93" s="3">
        <v>5</v>
      </c>
      <c r="G93" s="3">
        <v>2</v>
      </c>
      <c r="H93" s="3">
        <v>5</v>
      </c>
      <c r="I93" s="3">
        <v>0.8</v>
      </c>
      <c r="J93" s="3">
        <v>0.615384615384615</v>
      </c>
      <c r="K93" s="3">
        <v>0.695652173913043</v>
      </c>
      <c r="L93" s="3">
        <v>0.5</v>
      </c>
      <c r="M93" s="3">
        <v>0.3</v>
      </c>
      <c r="N93" s="3">
        <v>0.65</v>
      </c>
    </row>
    <row r="94" s="1" customFormat="1" spans="1:14">
      <c r="A94" s="7">
        <v>309</v>
      </c>
      <c r="B94" s="1">
        <v>309</v>
      </c>
      <c r="C94" s="1">
        <v>0.744541764259338</v>
      </c>
      <c r="D94" s="1">
        <v>0.294283986091614</v>
      </c>
      <c r="E94" s="1">
        <v>8</v>
      </c>
      <c r="F94" s="1">
        <v>1</v>
      </c>
      <c r="G94" s="1">
        <v>2</v>
      </c>
      <c r="H94" s="1">
        <v>9</v>
      </c>
      <c r="I94" s="1">
        <v>0.8</v>
      </c>
      <c r="J94" s="1">
        <v>0.888888888888889</v>
      </c>
      <c r="K94" s="1">
        <v>0.842105263157895</v>
      </c>
      <c r="L94" s="1">
        <v>0.1</v>
      </c>
      <c r="M94" s="1">
        <v>0.7</v>
      </c>
      <c r="N94" s="1">
        <v>0.85</v>
      </c>
    </row>
    <row r="95" s="1" customFormat="1" spans="1:14">
      <c r="A95" s="7">
        <v>184</v>
      </c>
      <c r="B95" s="1">
        <v>184</v>
      </c>
      <c r="C95" s="1">
        <v>0.746280670166016</v>
      </c>
      <c r="D95" s="1">
        <v>0.251963019371033</v>
      </c>
      <c r="E95" s="1">
        <v>6</v>
      </c>
      <c r="F95" s="1">
        <v>4</v>
      </c>
      <c r="G95" s="1">
        <v>4</v>
      </c>
      <c r="H95" s="1">
        <v>6</v>
      </c>
      <c r="I95" s="1">
        <v>0.6</v>
      </c>
      <c r="J95" s="1">
        <v>0.6</v>
      </c>
      <c r="K95" s="1">
        <v>0.6</v>
      </c>
      <c r="L95" s="1">
        <v>0.4</v>
      </c>
      <c r="M95" s="1">
        <v>0.2</v>
      </c>
      <c r="N95" s="1">
        <v>0.6</v>
      </c>
    </row>
    <row r="96" s="3" customFormat="1" spans="1:14">
      <c r="A96" s="9">
        <v>401</v>
      </c>
      <c r="B96" s="3">
        <v>401</v>
      </c>
      <c r="C96" s="3">
        <v>0.753035545349121</v>
      </c>
      <c r="D96" s="3">
        <v>0.228763222694397</v>
      </c>
      <c r="E96" s="3">
        <v>10</v>
      </c>
      <c r="F96" s="3">
        <v>4</v>
      </c>
      <c r="G96" s="3">
        <v>0</v>
      </c>
      <c r="H96" s="3">
        <v>6</v>
      </c>
      <c r="I96" s="3">
        <v>1</v>
      </c>
      <c r="J96" s="3">
        <v>0.714285714285714</v>
      </c>
      <c r="K96" s="3">
        <v>0.833333333333333</v>
      </c>
      <c r="L96" s="3">
        <v>0.4</v>
      </c>
      <c r="M96" s="3">
        <v>0.6</v>
      </c>
      <c r="N96" s="3">
        <v>0.8</v>
      </c>
    </row>
    <row r="97" s="1" customFormat="1" spans="1:14">
      <c r="A97" s="7">
        <v>952</v>
      </c>
      <c r="B97" s="1">
        <v>952</v>
      </c>
      <c r="C97" s="1">
        <v>0.777769088745117</v>
      </c>
      <c r="D97" s="1">
        <v>0.174070596694946</v>
      </c>
      <c r="E97" s="1">
        <v>9</v>
      </c>
      <c r="F97" s="1">
        <v>8</v>
      </c>
      <c r="G97" s="1">
        <v>1</v>
      </c>
      <c r="H97" s="1">
        <v>2</v>
      </c>
      <c r="I97" s="1">
        <v>0.9</v>
      </c>
      <c r="J97" s="1">
        <v>0.529411764705882</v>
      </c>
      <c r="K97" s="1">
        <v>0.666666666666667</v>
      </c>
      <c r="L97" s="1">
        <v>0.8</v>
      </c>
      <c r="M97" s="1">
        <v>0.1</v>
      </c>
      <c r="N97" s="1">
        <v>0.55</v>
      </c>
    </row>
    <row r="98" s="1" customFormat="1" spans="3:13">
      <c r="C98" s="1">
        <f>AVERAGE(C2:C97)</f>
        <v>0.628505950172742</v>
      </c>
      <c r="D98" s="1">
        <f>AVERAGE(D2:D97)</f>
        <v>0.0875834251443545</v>
      </c>
      <c r="L98" s="1">
        <f>AVERAGE(L2:L97)</f>
        <v>0.453125</v>
      </c>
      <c r="M98" s="1">
        <f>AVERAGE(M2:M97)</f>
        <v>0.396875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E101" s="1">
        <v>2000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21" customFormat="1" spans="3:5">
      <c r="C106" s="21" t="s">
        <v>19</v>
      </c>
      <c r="D106" s="21">
        <f>COUNTIF(C2:C97,"&lt;0.5")-COUNTIF(C2:C97,"&lt;0.48")</f>
        <v>1</v>
      </c>
      <c r="E106" s="21">
        <v>2</v>
      </c>
    </row>
    <row r="107" s="1" customFormat="1" spans="3:5">
      <c r="C107" s="1" t="s">
        <v>20</v>
      </c>
      <c r="D107" s="1">
        <f>COUNTIF(C2:C97,"&lt;0.52")-COUNTIF(C2:C97,"&lt;0.5")</f>
        <v>3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4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6</v>
      </c>
      <c r="E109" s="4">
        <v>6</v>
      </c>
    </row>
    <row r="110" s="1" customFormat="1" spans="3:5">
      <c r="C110" s="1" t="s">
        <v>23</v>
      </c>
      <c r="D110" s="1">
        <f>COUNTIF(C2:C97,"&lt;0.58")-COUNTIF(C2:C97,"&lt;0.56")</f>
        <v>7</v>
      </c>
      <c r="E110" s="1">
        <v>7</v>
      </c>
    </row>
    <row r="111" s="1" customFormat="1" spans="3:5">
      <c r="C111" s="1" t="s">
        <v>24</v>
      </c>
      <c r="D111" s="1">
        <f>COUNTIF(C2:C97,"&lt;0.6")-COUNTIF(C2:C97,"&lt;0.58")</f>
        <v>9</v>
      </c>
      <c r="E111" s="1">
        <v>9</v>
      </c>
    </row>
    <row r="112" s="1" customFormat="1" spans="3:5">
      <c r="C112" s="1" t="s">
        <v>25</v>
      </c>
      <c r="D112" s="1">
        <f>COUNTIF(C2:C97,"&lt;0.62")-COUNTIF(C2:C97,"&lt;0.6")</f>
        <v>11</v>
      </c>
      <c r="E112" s="1">
        <v>12</v>
      </c>
    </row>
    <row r="113" s="5" customFormat="1" spans="3:5">
      <c r="C113" s="5" t="s">
        <v>26</v>
      </c>
      <c r="D113" s="5">
        <f>COUNTIF(C2:C97,"&lt;0.64")-COUNTIF(C2:C97,"&lt;0.62")</f>
        <v>14</v>
      </c>
      <c r="E113" s="5">
        <v>14</v>
      </c>
    </row>
    <row r="114" s="1" customFormat="1" spans="3:5">
      <c r="C114" s="1" t="s">
        <v>27</v>
      </c>
      <c r="D114" s="1">
        <f>COUNTIF(C2:C97,"&lt;0.66")-COUNTIF(C2:C97,"&lt;0.64")</f>
        <v>11</v>
      </c>
      <c r="E114" s="1">
        <v>12</v>
      </c>
    </row>
    <row r="115" s="1" customFormat="1" spans="3:5">
      <c r="C115" s="1" t="s">
        <v>28</v>
      </c>
      <c r="D115" s="1">
        <f>COUNTIF(C2:C97,"&lt;0.68")-COUNTIF(C2:C97,"&lt;0.66")</f>
        <v>9</v>
      </c>
      <c r="E115" s="1">
        <v>9</v>
      </c>
    </row>
    <row r="116" s="1" customFormat="1" spans="3:5">
      <c r="C116" s="1" t="s">
        <v>29</v>
      </c>
      <c r="D116" s="1">
        <f>COUNTIF(C2:C97,"&lt;0.7")-COUNTIF(C2:C97,"&lt;0.68")</f>
        <v>7</v>
      </c>
      <c r="E116" s="1">
        <v>7</v>
      </c>
    </row>
    <row r="117" s="4" customFormat="1" spans="3:5">
      <c r="C117" s="4" t="s">
        <v>30</v>
      </c>
      <c r="D117" s="4">
        <f>COUNTIF(C2:C97,"&lt;0.72")-COUNTIF(C2:C97,"&lt;0.7")</f>
        <v>6</v>
      </c>
      <c r="E117" s="4">
        <v>6</v>
      </c>
    </row>
    <row r="118" s="1" customFormat="1" spans="3:5">
      <c r="C118" s="1" t="s">
        <v>31</v>
      </c>
      <c r="D118" s="1">
        <f>COUNTIF(C2:C97,"&lt;0.74")-COUNTIF(C2:C97,"&lt;0.72")</f>
        <v>4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3</v>
      </c>
      <c r="E119" s="1">
        <v>3</v>
      </c>
    </row>
    <row r="120" s="21" customFormat="1" spans="3:5">
      <c r="C120" s="21" t="s">
        <v>33</v>
      </c>
      <c r="D120" s="21">
        <f>COUNTIF(C2:C97,"&lt;0.78")-COUNTIF(C2:C97,"&lt;0.76")</f>
        <v>1</v>
      </c>
      <c r="E120" s="21">
        <v>2</v>
      </c>
    </row>
    <row r="121" s="4" customFormat="1" spans="3:4">
      <c r="C121" s="4" t="s">
        <v>34</v>
      </c>
      <c r="D121" s="4">
        <f>COUNTIF(C2:C97,"&lt;0.8")-COUNTIF(C2:C97,"&lt;0.78")</f>
        <v>0</v>
      </c>
    </row>
    <row r="122" s="1" customFormat="1" spans="3:8">
      <c r="C122" s="1" t="s">
        <v>35</v>
      </c>
      <c r="D122" s="1">
        <f>COUNTIF(C2:C97,"&lt;0.82")-COUNTIF(C2:C97,"&lt;0.8")</f>
        <v>0</v>
      </c>
      <c r="G122" s="4">
        <v>0.545</v>
      </c>
      <c r="H122" s="4">
        <v>0.087</v>
      </c>
    </row>
    <row r="123" s="1" customFormat="1" spans="3:8">
      <c r="C123" s="1" t="s">
        <v>36</v>
      </c>
      <c r="D123" s="1">
        <f>COUNTIF(C2:C97,"&lt;0.84")-COUNTIF(C2:C97,"&lt;0.82")</f>
        <v>0</v>
      </c>
      <c r="G123" s="4">
        <v>0.623</v>
      </c>
      <c r="H123" s="4">
        <v>0.11</v>
      </c>
    </row>
    <row r="124" s="1" customFormat="1" spans="3:8">
      <c r="C124" s="1" t="s">
        <v>37</v>
      </c>
      <c r="D124" s="1">
        <f>COUNTIF(C2:C97,"&lt;0.86")-COUNTIF(C2:C97,"&lt;0.84")</f>
        <v>0</v>
      </c>
      <c r="G124" s="4">
        <v>0.729</v>
      </c>
      <c r="H124" s="4">
        <v>0.156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0" workbookViewId="0">
      <selection activeCell="A23" sqref="$A23:$XFD23"/>
    </sheetView>
  </sheetViews>
  <sheetFormatPr defaultColWidth="9" defaultRowHeight="13.5"/>
  <cols>
    <col min="3" max="4" width="18.63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421</v>
      </c>
      <c r="B2" s="3">
        <v>421</v>
      </c>
      <c r="C2" s="3">
        <v>0.481773972511292</v>
      </c>
      <c r="D2" s="3">
        <v>0.0948684215545654</v>
      </c>
      <c r="E2" s="3">
        <v>8</v>
      </c>
      <c r="F2" s="3">
        <v>5</v>
      </c>
      <c r="G2" s="3">
        <v>2</v>
      </c>
      <c r="H2" s="3">
        <v>5</v>
      </c>
      <c r="I2" s="3">
        <v>0.8</v>
      </c>
      <c r="J2" s="3">
        <v>0.615384615384615</v>
      </c>
      <c r="K2" s="3">
        <v>0.695652173913043</v>
      </c>
      <c r="L2" s="3">
        <v>0.5</v>
      </c>
      <c r="M2" s="3">
        <v>0.3</v>
      </c>
      <c r="N2" s="3">
        <v>0.65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3" customFormat="1" spans="1:14">
      <c r="A4" s="9">
        <v>967</v>
      </c>
      <c r="B4" s="3">
        <v>967</v>
      </c>
      <c r="C4" s="3">
        <v>0.505633950233459</v>
      </c>
      <c r="D4" s="3">
        <v>0.134837865829468</v>
      </c>
      <c r="E4" s="3">
        <v>10</v>
      </c>
      <c r="F4" s="3">
        <v>4</v>
      </c>
      <c r="G4" s="3">
        <v>0</v>
      </c>
      <c r="H4" s="3">
        <v>6</v>
      </c>
      <c r="I4" s="3">
        <v>1</v>
      </c>
      <c r="J4" s="3">
        <v>0.714285714285714</v>
      </c>
      <c r="K4" s="3">
        <v>0.833333333333333</v>
      </c>
      <c r="L4" s="3">
        <v>0.4</v>
      </c>
      <c r="M4" s="3">
        <v>0.6</v>
      </c>
      <c r="N4" s="3">
        <v>0.8</v>
      </c>
    </row>
    <row r="5" s="1" customFormat="1" spans="1:14">
      <c r="A5" s="7">
        <v>971</v>
      </c>
      <c r="B5" s="1">
        <v>971</v>
      </c>
      <c r="C5" s="1">
        <v>0.52179229259491</v>
      </c>
      <c r="D5" s="1">
        <v>0.0986318588256836</v>
      </c>
      <c r="E5" s="1">
        <v>9</v>
      </c>
      <c r="F5" s="1">
        <v>6</v>
      </c>
      <c r="G5" s="1">
        <v>1</v>
      </c>
      <c r="H5" s="1">
        <v>4</v>
      </c>
      <c r="I5" s="1">
        <v>0.9</v>
      </c>
      <c r="J5" s="1">
        <v>0.6</v>
      </c>
      <c r="K5" s="1">
        <v>0.72</v>
      </c>
      <c r="L5" s="1">
        <v>0.6</v>
      </c>
      <c r="M5" s="1">
        <v>0.3</v>
      </c>
      <c r="N5" s="1">
        <v>0.65</v>
      </c>
    </row>
    <row r="6" s="1" customFormat="1" spans="1:14">
      <c r="A6" s="7">
        <v>703</v>
      </c>
      <c r="B6" s="1">
        <v>703</v>
      </c>
      <c r="C6" s="1">
        <v>0.525601744651794</v>
      </c>
      <c r="D6" s="1">
        <v>0.133638381958008</v>
      </c>
      <c r="E6" s="1">
        <v>7</v>
      </c>
      <c r="F6" s="1">
        <v>4</v>
      </c>
      <c r="G6" s="1">
        <v>3</v>
      </c>
      <c r="H6" s="1">
        <v>6</v>
      </c>
      <c r="I6" s="1">
        <v>0.7</v>
      </c>
      <c r="J6" s="1">
        <v>0.636363636363636</v>
      </c>
      <c r="K6" s="1">
        <v>0.666666666666667</v>
      </c>
      <c r="L6" s="1">
        <v>0.4</v>
      </c>
      <c r="M6" s="1">
        <v>0.3</v>
      </c>
      <c r="N6" s="1">
        <v>0.65</v>
      </c>
    </row>
    <row r="7" s="3" customFormat="1" spans="1:14">
      <c r="A7" s="9">
        <v>137</v>
      </c>
      <c r="B7" s="3">
        <v>137</v>
      </c>
      <c r="C7" s="3">
        <v>0.525725841522217</v>
      </c>
      <c r="D7" s="3">
        <v>0.184110879898071</v>
      </c>
      <c r="E7" s="3">
        <v>7</v>
      </c>
      <c r="F7" s="3">
        <v>5</v>
      </c>
      <c r="G7" s="3">
        <v>3</v>
      </c>
      <c r="H7" s="3">
        <v>5</v>
      </c>
      <c r="I7" s="3">
        <v>0.7</v>
      </c>
      <c r="J7" s="3">
        <v>0.583333333333333</v>
      </c>
      <c r="K7" s="3">
        <v>0.636363636363636</v>
      </c>
      <c r="L7" s="3">
        <v>0.5</v>
      </c>
      <c r="M7" s="3">
        <v>0.2</v>
      </c>
      <c r="N7" s="3">
        <v>0.6</v>
      </c>
    </row>
    <row r="8" s="1" customFormat="1" spans="1:14">
      <c r="A8" s="7">
        <v>84</v>
      </c>
      <c r="B8" s="1">
        <v>84</v>
      </c>
      <c r="C8" s="1">
        <v>0.544868588447571</v>
      </c>
      <c r="D8" s="1">
        <v>0.0251344442367554</v>
      </c>
      <c r="E8" s="1">
        <v>9</v>
      </c>
      <c r="F8" s="1">
        <v>6</v>
      </c>
      <c r="G8" s="1">
        <v>1</v>
      </c>
      <c r="H8" s="1">
        <v>4</v>
      </c>
      <c r="I8" s="1">
        <v>0.9</v>
      </c>
      <c r="J8" s="1">
        <v>0.6</v>
      </c>
      <c r="K8" s="1">
        <v>0.72</v>
      </c>
      <c r="L8" s="1">
        <v>0.6</v>
      </c>
      <c r="M8" s="1">
        <v>0.3</v>
      </c>
      <c r="N8" s="1">
        <v>0.65</v>
      </c>
    </row>
    <row r="9" s="1" customFormat="1" spans="1:14">
      <c r="A9" s="7">
        <v>160</v>
      </c>
      <c r="B9" s="1">
        <v>160</v>
      </c>
      <c r="C9" s="1">
        <v>0.556422591209412</v>
      </c>
      <c r="D9" s="1">
        <v>0.0219850540161133</v>
      </c>
      <c r="E9" s="1">
        <v>9</v>
      </c>
      <c r="F9" s="1">
        <v>2</v>
      </c>
      <c r="G9" s="1">
        <v>1</v>
      </c>
      <c r="H9" s="1">
        <v>8</v>
      </c>
      <c r="I9" s="1">
        <v>0.9</v>
      </c>
      <c r="J9" s="1">
        <v>0.818181818181818</v>
      </c>
      <c r="K9" s="1">
        <v>0.857142857142857</v>
      </c>
      <c r="L9" s="1">
        <v>0.2</v>
      </c>
      <c r="M9" s="1">
        <v>0.7</v>
      </c>
      <c r="N9" s="1">
        <v>0.85</v>
      </c>
    </row>
    <row r="10" s="1" customFormat="1" spans="1:14">
      <c r="A10" s="7">
        <v>609</v>
      </c>
      <c r="B10" s="1">
        <v>609</v>
      </c>
      <c r="C10" s="1">
        <v>0.558085680007935</v>
      </c>
      <c r="D10" s="1">
        <v>0.0243014097213745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356</v>
      </c>
      <c r="B11" s="1">
        <v>356</v>
      </c>
      <c r="C11" s="1">
        <v>0.542625546455383</v>
      </c>
      <c r="D11" s="1">
        <v>0.0799902677536011</v>
      </c>
      <c r="E11" s="1">
        <v>10</v>
      </c>
      <c r="F11" s="1">
        <v>7</v>
      </c>
      <c r="G11" s="1">
        <v>0</v>
      </c>
      <c r="H11" s="1">
        <v>3</v>
      </c>
      <c r="I11" s="1">
        <v>1</v>
      </c>
      <c r="J11" s="1">
        <v>0.588235294117647</v>
      </c>
      <c r="K11" s="1">
        <v>0.740740740740741</v>
      </c>
      <c r="L11" s="1">
        <v>0.7</v>
      </c>
      <c r="M11" s="1">
        <v>0.3</v>
      </c>
      <c r="N11" s="1">
        <v>0.65</v>
      </c>
    </row>
    <row r="12" s="3" customFormat="1" spans="1:14">
      <c r="A12" s="9">
        <v>213</v>
      </c>
      <c r="B12" s="3">
        <v>213</v>
      </c>
      <c r="C12" s="3">
        <v>0.540220141410828</v>
      </c>
      <c r="D12" s="3">
        <v>0.181421518325806</v>
      </c>
      <c r="E12" s="3">
        <v>8</v>
      </c>
      <c r="F12" s="3">
        <v>6</v>
      </c>
      <c r="G12" s="3">
        <v>2</v>
      </c>
      <c r="H12" s="3">
        <v>4</v>
      </c>
      <c r="I12" s="3">
        <v>0.8</v>
      </c>
      <c r="J12" s="3">
        <v>0.571428571428572</v>
      </c>
      <c r="K12" s="3">
        <v>0.666666666666667</v>
      </c>
      <c r="L12" s="3">
        <v>0.6</v>
      </c>
      <c r="M12" s="3">
        <v>0.2</v>
      </c>
      <c r="N12" s="3">
        <v>0.6</v>
      </c>
    </row>
    <row r="13" s="1" customFormat="1" spans="1:14">
      <c r="A13" s="7">
        <v>894</v>
      </c>
      <c r="B13" s="1">
        <v>894</v>
      </c>
      <c r="C13" s="1">
        <v>0.575786352157593</v>
      </c>
      <c r="D13" s="1">
        <v>0.00527596473693848</v>
      </c>
      <c r="E13" s="1">
        <v>9</v>
      </c>
      <c r="F13" s="1">
        <v>6</v>
      </c>
      <c r="G13" s="1">
        <v>1</v>
      </c>
      <c r="H13" s="1">
        <v>4</v>
      </c>
      <c r="I13" s="1">
        <v>0.9</v>
      </c>
      <c r="J13" s="1">
        <v>0.6</v>
      </c>
      <c r="K13" s="1">
        <v>0.72</v>
      </c>
      <c r="L13" s="1">
        <v>0.6</v>
      </c>
      <c r="M13" s="1">
        <v>0.3</v>
      </c>
      <c r="N13" s="1">
        <v>0.65</v>
      </c>
    </row>
    <row r="14" s="1" customFormat="1" spans="1:14">
      <c r="A14" s="7">
        <v>275</v>
      </c>
      <c r="B14" s="1">
        <v>275</v>
      </c>
      <c r="C14" s="1">
        <v>0.567068815231323</v>
      </c>
      <c r="D14" s="1">
        <v>0.0141620635986328</v>
      </c>
      <c r="E14" s="1">
        <v>8</v>
      </c>
      <c r="F14" s="1">
        <v>6</v>
      </c>
      <c r="G14" s="1">
        <v>2</v>
      </c>
      <c r="H14" s="1">
        <v>4</v>
      </c>
      <c r="I14" s="1">
        <v>0.8</v>
      </c>
      <c r="J14" s="1">
        <v>0.571428571428572</v>
      </c>
      <c r="K14" s="1">
        <v>0.666666666666667</v>
      </c>
      <c r="L14" s="1">
        <v>0.6</v>
      </c>
      <c r="M14" s="1">
        <v>0.2</v>
      </c>
      <c r="N14" s="1">
        <v>0.6</v>
      </c>
    </row>
    <row r="15" s="1" customFormat="1" spans="1:14">
      <c r="A15" s="7">
        <v>837</v>
      </c>
      <c r="B15" s="1">
        <v>837</v>
      </c>
      <c r="C15" s="1">
        <v>0.576526999473572</v>
      </c>
      <c r="D15" s="1">
        <v>0.00776755809783935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910</v>
      </c>
      <c r="B16" s="1">
        <v>910</v>
      </c>
      <c r="C16" s="1">
        <v>0.570115923881531</v>
      </c>
      <c r="D16" s="1">
        <v>0.00743293762207031</v>
      </c>
      <c r="E16" s="1">
        <v>9</v>
      </c>
      <c r="F16" s="1">
        <v>4</v>
      </c>
      <c r="G16" s="1">
        <v>1</v>
      </c>
      <c r="H16" s="1">
        <v>6</v>
      </c>
      <c r="I16" s="1">
        <v>0.9</v>
      </c>
      <c r="J16" s="1">
        <v>0.692307692307692</v>
      </c>
      <c r="K16" s="1">
        <v>0.782608695652174</v>
      </c>
      <c r="L16" s="1">
        <v>0.4</v>
      </c>
      <c r="M16" s="1">
        <v>0.5</v>
      </c>
      <c r="N16" s="1">
        <v>0.75</v>
      </c>
    </row>
    <row r="17" s="1" customFormat="1" spans="1:14">
      <c r="A17" s="7">
        <v>260</v>
      </c>
      <c r="B17" s="1">
        <v>260</v>
      </c>
      <c r="C17" s="1">
        <v>0.572933554649353</v>
      </c>
      <c r="D17" s="1">
        <v>0.0106793642044067</v>
      </c>
      <c r="E17" s="1">
        <v>9</v>
      </c>
      <c r="F17" s="1">
        <v>5</v>
      </c>
      <c r="G17" s="1">
        <v>1</v>
      </c>
      <c r="H17" s="1">
        <v>5</v>
      </c>
      <c r="I17" s="1">
        <v>0.9</v>
      </c>
      <c r="J17" s="1">
        <v>0.642857142857143</v>
      </c>
      <c r="K17" s="1">
        <v>0.75</v>
      </c>
      <c r="L17" s="1">
        <v>0.5</v>
      </c>
      <c r="M17" s="1">
        <v>0.4</v>
      </c>
      <c r="N17" s="1">
        <v>0.7</v>
      </c>
    </row>
    <row r="18" s="1" customFormat="1" spans="1:14">
      <c r="A18" s="7">
        <v>947</v>
      </c>
      <c r="B18" s="1">
        <v>947</v>
      </c>
      <c r="C18" s="1">
        <v>0.561380505561829</v>
      </c>
      <c r="D18" s="1">
        <v>0.00472700595855713</v>
      </c>
      <c r="E18" s="1">
        <v>8</v>
      </c>
      <c r="F18" s="1">
        <v>4</v>
      </c>
      <c r="G18" s="1">
        <v>2</v>
      </c>
      <c r="H18" s="1">
        <v>6</v>
      </c>
      <c r="I18" s="1">
        <v>0.8</v>
      </c>
      <c r="J18" s="1">
        <v>0.666666666666667</v>
      </c>
      <c r="K18" s="1">
        <v>0.727272727272727</v>
      </c>
      <c r="L18" s="1">
        <v>0.4</v>
      </c>
      <c r="M18" s="1">
        <v>0.4</v>
      </c>
      <c r="N18" s="1">
        <v>0.7</v>
      </c>
    </row>
    <row r="19" s="3" customFormat="1" spans="1:14">
      <c r="A19" s="9">
        <v>5</v>
      </c>
      <c r="B19" s="3">
        <v>5</v>
      </c>
      <c r="C19" s="3">
        <v>0.560086011886597</v>
      </c>
      <c r="D19" s="3">
        <v>0.0383433103561401</v>
      </c>
      <c r="E19" s="3">
        <v>8</v>
      </c>
      <c r="F19" s="3">
        <v>4</v>
      </c>
      <c r="G19" s="3">
        <v>2</v>
      </c>
      <c r="H19" s="3">
        <v>6</v>
      </c>
      <c r="I19" s="3">
        <v>0.8</v>
      </c>
      <c r="J19" s="3">
        <v>0.666666666666667</v>
      </c>
      <c r="K19" s="3">
        <v>0.727272727272727</v>
      </c>
      <c r="L19" s="3">
        <v>0.4</v>
      </c>
      <c r="M19" s="3">
        <v>0.4</v>
      </c>
      <c r="N19" s="3">
        <v>0.7</v>
      </c>
    </row>
    <row r="20" s="1" customFormat="1" spans="1:14">
      <c r="A20" s="7">
        <v>465</v>
      </c>
      <c r="B20" s="1">
        <v>465</v>
      </c>
      <c r="C20" s="1">
        <v>0.584376335144043</v>
      </c>
      <c r="D20" s="1">
        <v>0.0187164545059204</v>
      </c>
      <c r="E20" s="1">
        <v>9</v>
      </c>
      <c r="F20" s="1">
        <v>6</v>
      </c>
      <c r="G20" s="1">
        <v>1</v>
      </c>
      <c r="H20" s="1">
        <v>4</v>
      </c>
      <c r="I20" s="1">
        <v>0.9</v>
      </c>
      <c r="J20" s="1">
        <v>0.6</v>
      </c>
      <c r="K20" s="1">
        <v>0.72</v>
      </c>
      <c r="L20" s="1">
        <v>0.6</v>
      </c>
      <c r="M20" s="1">
        <v>0.3</v>
      </c>
      <c r="N20" s="1">
        <v>0.65</v>
      </c>
    </row>
    <row r="21" s="1" customFormat="1" spans="1:14">
      <c r="A21" s="7">
        <v>197</v>
      </c>
      <c r="B21" s="1">
        <v>197</v>
      </c>
      <c r="C21" s="1">
        <v>0.595931768417358</v>
      </c>
      <c r="D21" s="1">
        <v>0.0206851959228516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425</v>
      </c>
      <c r="B22" s="1">
        <v>425</v>
      </c>
      <c r="C22" s="1">
        <v>0.585031986236572</v>
      </c>
      <c r="D22" s="1">
        <v>0.0381255149841309</v>
      </c>
      <c r="E22" s="1">
        <v>9</v>
      </c>
      <c r="F22" s="1">
        <v>2</v>
      </c>
      <c r="G22" s="1">
        <v>1</v>
      </c>
      <c r="H22" s="1">
        <v>8</v>
      </c>
      <c r="I22" s="1">
        <v>0.9</v>
      </c>
      <c r="J22" s="1">
        <v>0.818181818181818</v>
      </c>
      <c r="K22" s="1">
        <v>0.857142857142857</v>
      </c>
      <c r="L22" s="1">
        <v>0.2</v>
      </c>
      <c r="M22" s="1">
        <v>0.7</v>
      </c>
      <c r="N22" s="1">
        <v>0.85</v>
      </c>
    </row>
    <row r="23" s="1" customFormat="1" spans="1:14">
      <c r="A23" s="7">
        <v>640</v>
      </c>
      <c r="B23" s="1">
        <v>640</v>
      </c>
      <c r="C23" s="1">
        <v>0.583518981933594</v>
      </c>
      <c r="D23" s="1">
        <v>0.0459827184677124</v>
      </c>
      <c r="E23" s="1">
        <v>8</v>
      </c>
      <c r="F23" s="1">
        <v>4</v>
      </c>
      <c r="G23" s="1">
        <v>2</v>
      </c>
      <c r="H23" s="1">
        <v>6</v>
      </c>
      <c r="I23" s="1">
        <v>0.8</v>
      </c>
      <c r="J23" s="1">
        <v>0.666666666666667</v>
      </c>
      <c r="K23" s="1">
        <v>0.727272727272727</v>
      </c>
      <c r="L23" s="1">
        <v>0.4</v>
      </c>
      <c r="M23" s="1">
        <v>0.4</v>
      </c>
      <c r="N23" s="1">
        <v>0.7</v>
      </c>
    </row>
    <row r="24" s="1" customFormat="1" spans="1:14">
      <c r="A24" s="7">
        <v>477</v>
      </c>
      <c r="B24" s="1">
        <v>477</v>
      </c>
      <c r="C24" s="1">
        <v>0.588738799095154</v>
      </c>
      <c r="D24" s="1">
        <v>0.0414286851882935</v>
      </c>
      <c r="E24" s="1">
        <v>10</v>
      </c>
      <c r="F24" s="1">
        <v>4</v>
      </c>
      <c r="G24" s="1">
        <v>0</v>
      </c>
      <c r="H24" s="1">
        <v>6</v>
      </c>
      <c r="I24" s="1">
        <v>1</v>
      </c>
      <c r="J24" s="1">
        <v>0.714285714285714</v>
      </c>
      <c r="K24" s="1">
        <v>0.833333333333333</v>
      </c>
      <c r="L24" s="1">
        <v>0.4</v>
      </c>
      <c r="M24" s="1">
        <v>0.6</v>
      </c>
      <c r="N24" s="1">
        <v>0.8</v>
      </c>
    </row>
    <row r="25" s="1" customFormat="1" spans="1:14">
      <c r="A25" s="7">
        <v>321</v>
      </c>
      <c r="B25" s="1">
        <v>321</v>
      </c>
      <c r="C25" s="1">
        <v>0.588648796081543</v>
      </c>
      <c r="D25" s="1">
        <v>0.00274014472961426</v>
      </c>
      <c r="E25" s="1">
        <v>10</v>
      </c>
      <c r="F25" s="1">
        <v>5</v>
      </c>
      <c r="G25" s="1">
        <v>0</v>
      </c>
      <c r="H25" s="1">
        <v>5</v>
      </c>
      <c r="I25" s="1">
        <v>1</v>
      </c>
      <c r="J25" s="1">
        <v>0.666666666666667</v>
      </c>
      <c r="K25" s="1">
        <v>0.8</v>
      </c>
      <c r="L25" s="1">
        <v>0.5</v>
      </c>
      <c r="M25" s="1">
        <v>0.5</v>
      </c>
      <c r="N25" s="1">
        <v>0.75</v>
      </c>
    </row>
    <row r="26" s="1" customFormat="1" spans="1:14">
      <c r="A26" s="7">
        <v>277</v>
      </c>
      <c r="B26" s="1">
        <v>277</v>
      </c>
      <c r="C26" s="1">
        <v>0.582349896430969</v>
      </c>
      <c r="D26" s="1">
        <v>0.0517892837524414</v>
      </c>
      <c r="E26" s="1">
        <v>8</v>
      </c>
      <c r="F26" s="1">
        <v>5</v>
      </c>
      <c r="G26" s="1">
        <v>2</v>
      </c>
      <c r="H26" s="1">
        <v>5</v>
      </c>
      <c r="I26" s="1">
        <v>0.8</v>
      </c>
      <c r="J26" s="1">
        <v>0.615384615384615</v>
      </c>
      <c r="K26" s="1">
        <v>0.695652173913043</v>
      </c>
      <c r="L26" s="1">
        <v>0.5</v>
      </c>
      <c r="M26" s="1">
        <v>0.3</v>
      </c>
      <c r="N26" s="1">
        <v>0.65</v>
      </c>
    </row>
    <row r="27" s="1" customFormat="1" spans="1:14">
      <c r="A27" s="7">
        <v>600</v>
      </c>
      <c r="B27" s="1">
        <v>600</v>
      </c>
      <c r="C27" s="1">
        <v>0.581959247589111</v>
      </c>
      <c r="D27" s="1">
        <v>0.00891971588134766</v>
      </c>
      <c r="E27" s="1">
        <v>9</v>
      </c>
      <c r="F27" s="1">
        <v>7</v>
      </c>
      <c r="G27" s="1">
        <v>1</v>
      </c>
      <c r="H27" s="1">
        <v>3</v>
      </c>
      <c r="I27" s="1">
        <v>0.9</v>
      </c>
      <c r="J27" s="1">
        <v>0.5625</v>
      </c>
      <c r="K27" s="1">
        <v>0.692307692307692</v>
      </c>
      <c r="L27" s="1">
        <v>0.7</v>
      </c>
      <c r="M27" s="1">
        <v>0.2</v>
      </c>
      <c r="N27" s="1">
        <v>0.6</v>
      </c>
    </row>
    <row r="28" s="3" customFormat="1" spans="1:14">
      <c r="A28" s="9">
        <v>78</v>
      </c>
      <c r="B28" s="3">
        <v>78</v>
      </c>
      <c r="C28" s="3">
        <v>0.585809230804443</v>
      </c>
      <c r="D28" s="3">
        <v>0.0609422922134399</v>
      </c>
      <c r="E28" s="3">
        <v>9</v>
      </c>
      <c r="F28" s="3">
        <v>5</v>
      </c>
      <c r="G28" s="3">
        <v>1</v>
      </c>
      <c r="H28" s="3">
        <v>5</v>
      </c>
      <c r="I28" s="3">
        <v>0.9</v>
      </c>
      <c r="J28" s="3">
        <v>0.642857142857143</v>
      </c>
      <c r="K28" s="3">
        <v>0.75</v>
      </c>
      <c r="L28" s="3">
        <v>0.5</v>
      </c>
      <c r="M28" s="3">
        <v>0.4</v>
      </c>
      <c r="N28" s="3">
        <v>0.7</v>
      </c>
    </row>
    <row r="29" s="1" customFormat="1" spans="1:14">
      <c r="A29" s="7">
        <v>441</v>
      </c>
      <c r="B29" s="1">
        <v>441</v>
      </c>
      <c r="C29" s="1">
        <v>0.615647792816162</v>
      </c>
      <c r="D29" s="1">
        <v>0.0174877643585205</v>
      </c>
      <c r="E29" s="1">
        <v>8</v>
      </c>
      <c r="F29" s="1">
        <v>5</v>
      </c>
      <c r="G29" s="1">
        <v>2</v>
      </c>
      <c r="H29" s="1">
        <v>5</v>
      </c>
      <c r="I29" s="1">
        <v>0.8</v>
      </c>
      <c r="J29" s="1">
        <v>0.615384615384615</v>
      </c>
      <c r="K29" s="1">
        <v>0.695652173913043</v>
      </c>
      <c r="L29" s="1">
        <v>0.5</v>
      </c>
      <c r="M29" s="1">
        <v>0.3</v>
      </c>
      <c r="N29" s="1">
        <v>0.65</v>
      </c>
    </row>
    <row r="30" s="1" customFormat="1" spans="1:14">
      <c r="A30" s="7">
        <v>362</v>
      </c>
      <c r="B30" s="1">
        <v>362</v>
      </c>
      <c r="C30" s="1">
        <v>0.619126200675964</v>
      </c>
      <c r="D30" s="1">
        <v>0.0245329141616821</v>
      </c>
      <c r="E30" s="1">
        <v>8</v>
      </c>
      <c r="F30" s="1">
        <v>5</v>
      </c>
      <c r="G30" s="1">
        <v>2</v>
      </c>
      <c r="H30" s="1">
        <v>5</v>
      </c>
      <c r="I30" s="1">
        <v>0.8</v>
      </c>
      <c r="J30" s="1">
        <v>0.615384615384615</v>
      </c>
      <c r="K30" s="1">
        <v>0.695652173913043</v>
      </c>
      <c r="L30" s="1">
        <v>0.5</v>
      </c>
      <c r="M30" s="1">
        <v>0.3</v>
      </c>
      <c r="N30" s="1">
        <v>0.65</v>
      </c>
    </row>
    <row r="31" s="1" customFormat="1" spans="1:14">
      <c r="A31" s="7">
        <v>461</v>
      </c>
      <c r="B31" s="1">
        <v>461</v>
      </c>
      <c r="C31" s="1">
        <v>0.6111820936203</v>
      </c>
      <c r="D31" s="1">
        <v>0.022621750831604</v>
      </c>
      <c r="E31" s="1">
        <v>8</v>
      </c>
      <c r="F31" s="1">
        <v>2</v>
      </c>
      <c r="G31" s="1">
        <v>2</v>
      </c>
      <c r="H31" s="1">
        <v>8</v>
      </c>
      <c r="I31" s="1">
        <v>0.8</v>
      </c>
      <c r="J31" s="1">
        <v>0.8</v>
      </c>
      <c r="K31" s="1">
        <v>0.8</v>
      </c>
      <c r="L31" s="1">
        <v>0.2</v>
      </c>
      <c r="M31" s="1">
        <v>0.6</v>
      </c>
      <c r="N31" s="1">
        <v>0.8</v>
      </c>
    </row>
    <row r="32" s="1" customFormat="1" spans="1:14">
      <c r="A32" s="7">
        <v>776</v>
      </c>
      <c r="B32" s="1">
        <v>776</v>
      </c>
      <c r="C32" s="1">
        <v>0.606791138648987</v>
      </c>
      <c r="D32" s="1">
        <v>0.0375798940658569</v>
      </c>
      <c r="E32" s="1">
        <v>9</v>
      </c>
      <c r="F32" s="1">
        <v>2</v>
      </c>
      <c r="G32" s="1">
        <v>1</v>
      </c>
      <c r="H32" s="1">
        <v>8</v>
      </c>
      <c r="I32" s="1">
        <v>0.9</v>
      </c>
      <c r="J32" s="1">
        <v>0.818181818181818</v>
      </c>
      <c r="K32" s="1">
        <v>0.857142857142857</v>
      </c>
      <c r="L32" s="1">
        <v>0.2</v>
      </c>
      <c r="M32" s="1">
        <v>0.7</v>
      </c>
      <c r="N32" s="1">
        <v>0.85</v>
      </c>
    </row>
    <row r="33" s="1" customFormat="1" spans="1:14">
      <c r="A33" s="7">
        <v>188</v>
      </c>
      <c r="B33" s="1">
        <v>188</v>
      </c>
      <c r="C33" s="1">
        <v>0.611397743225098</v>
      </c>
      <c r="D33" s="1">
        <v>0.0397995710372925</v>
      </c>
      <c r="E33" s="1">
        <v>9</v>
      </c>
      <c r="F33" s="1">
        <v>5</v>
      </c>
      <c r="G33" s="1">
        <v>1</v>
      </c>
      <c r="H33" s="1">
        <v>5</v>
      </c>
      <c r="I33" s="1">
        <v>0.9</v>
      </c>
      <c r="J33" s="1">
        <v>0.642857142857143</v>
      </c>
      <c r="K33" s="1">
        <v>0.75</v>
      </c>
      <c r="L33" s="1">
        <v>0.5</v>
      </c>
      <c r="M33" s="1">
        <v>0.4</v>
      </c>
      <c r="N33" s="1">
        <v>0.7</v>
      </c>
    </row>
    <row r="34" s="1" customFormat="1" spans="1:14">
      <c r="A34" s="7">
        <v>810</v>
      </c>
      <c r="B34" s="1">
        <v>810</v>
      </c>
      <c r="C34" s="1">
        <v>0.615700364112854</v>
      </c>
      <c r="D34" s="1">
        <v>0.0395431518554688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630</v>
      </c>
      <c r="B35" s="1">
        <v>630</v>
      </c>
      <c r="C35" s="1">
        <v>0.605119585990906</v>
      </c>
      <c r="D35" s="1">
        <v>0.0453847646713257</v>
      </c>
      <c r="E35" s="1">
        <v>8</v>
      </c>
      <c r="F35" s="1">
        <v>4</v>
      </c>
      <c r="G35" s="1">
        <v>2</v>
      </c>
      <c r="H35" s="1">
        <v>6</v>
      </c>
      <c r="I35" s="1">
        <v>0.8</v>
      </c>
      <c r="J35" s="1">
        <v>0.666666666666667</v>
      </c>
      <c r="K35" s="1">
        <v>0.727272727272727</v>
      </c>
      <c r="L35" s="1">
        <v>0.4</v>
      </c>
      <c r="M35" s="1">
        <v>0.4</v>
      </c>
      <c r="N35" s="1">
        <v>0.7</v>
      </c>
    </row>
    <row r="36" s="1" customFormat="1" spans="1:14">
      <c r="A36" s="7">
        <v>494</v>
      </c>
      <c r="B36" s="1">
        <v>494</v>
      </c>
      <c r="C36" s="1">
        <v>0.619277596473694</v>
      </c>
      <c r="D36" s="1">
        <v>0.0505023002624512</v>
      </c>
      <c r="E36" s="1">
        <v>10</v>
      </c>
      <c r="F36" s="1">
        <v>5</v>
      </c>
      <c r="G36" s="1">
        <v>0</v>
      </c>
      <c r="H36" s="1">
        <v>5</v>
      </c>
      <c r="I36" s="1">
        <v>1</v>
      </c>
      <c r="J36" s="1">
        <v>0.666666666666667</v>
      </c>
      <c r="K36" s="1">
        <v>0.8</v>
      </c>
      <c r="L36" s="1">
        <v>0.5</v>
      </c>
      <c r="M36" s="1">
        <v>0.5</v>
      </c>
      <c r="N36" s="1">
        <v>0.75</v>
      </c>
    </row>
    <row r="37" s="1" customFormat="1" spans="1:14">
      <c r="A37" s="7">
        <v>415</v>
      </c>
      <c r="B37" s="1">
        <v>415</v>
      </c>
      <c r="C37" s="1">
        <v>0.610655903816223</v>
      </c>
      <c r="D37" s="1">
        <v>0.0518310070037842</v>
      </c>
      <c r="E37" s="1">
        <v>7</v>
      </c>
      <c r="F37" s="1">
        <v>5</v>
      </c>
      <c r="G37" s="1">
        <v>3</v>
      </c>
      <c r="H37" s="1">
        <v>5</v>
      </c>
      <c r="I37" s="1">
        <v>0.7</v>
      </c>
      <c r="J37" s="1">
        <v>0.583333333333333</v>
      </c>
      <c r="K37" s="1">
        <v>0.636363636363636</v>
      </c>
      <c r="L37" s="1">
        <v>0.5</v>
      </c>
      <c r="M37" s="1">
        <v>0.2</v>
      </c>
      <c r="N37" s="1">
        <v>0.6</v>
      </c>
    </row>
    <row r="38" s="1" customFormat="1" spans="1:14">
      <c r="A38" s="7">
        <v>232</v>
      </c>
      <c r="B38" s="1">
        <v>232</v>
      </c>
      <c r="C38" s="1">
        <v>0.604297399520874</v>
      </c>
      <c r="D38" s="1">
        <v>0.00250375270843506</v>
      </c>
      <c r="E38" s="1">
        <v>7</v>
      </c>
      <c r="F38" s="1">
        <v>2</v>
      </c>
      <c r="G38" s="1">
        <v>3</v>
      </c>
      <c r="H38" s="1">
        <v>8</v>
      </c>
      <c r="I38" s="1">
        <v>0.7</v>
      </c>
      <c r="J38" s="1">
        <v>0.777777777777778</v>
      </c>
      <c r="K38" s="1">
        <v>0.736842105263158</v>
      </c>
      <c r="L38" s="1">
        <v>0.2</v>
      </c>
      <c r="M38" s="1">
        <v>0.5</v>
      </c>
      <c r="N38" s="1">
        <v>0.75</v>
      </c>
    </row>
    <row r="39" s="3" customFormat="1" spans="1:14">
      <c r="A39" s="9">
        <v>655</v>
      </c>
      <c r="B39" s="3">
        <v>655</v>
      </c>
      <c r="C39" s="3">
        <v>0.608715891838074</v>
      </c>
      <c r="D39" s="3">
        <v>0.0655337572097778</v>
      </c>
      <c r="E39" s="3">
        <v>8</v>
      </c>
      <c r="F39" s="3">
        <v>6</v>
      </c>
      <c r="G39" s="3">
        <v>2</v>
      </c>
      <c r="H39" s="3">
        <v>4</v>
      </c>
      <c r="I39" s="3">
        <v>0.8</v>
      </c>
      <c r="J39" s="3">
        <v>0.571428571428572</v>
      </c>
      <c r="K39" s="3">
        <v>0.666666666666667</v>
      </c>
      <c r="L39" s="3">
        <v>0.6</v>
      </c>
      <c r="M39" s="3">
        <v>0.2</v>
      </c>
      <c r="N39" s="3">
        <v>0.6</v>
      </c>
    </row>
    <row r="40" s="1" customFormat="1" spans="1:14">
      <c r="A40" s="7">
        <v>797</v>
      </c>
      <c r="B40" s="1">
        <v>797</v>
      </c>
      <c r="C40" s="1">
        <v>0.620695948600769</v>
      </c>
      <c r="D40" s="1">
        <v>0.0271246433258057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882</v>
      </c>
      <c r="B41" s="1">
        <v>882</v>
      </c>
      <c r="C41" s="1">
        <v>0.623052716255188</v>
      </c>
      <c r="D41" s="1">
        <v>0.0249468088150024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1" customFormat="1" spans="1:14">
      <c r="A42" s="7">
        <v>60</v>
      </c>
      <c r="B42" s="1">
        <v>60</v>
      </c>
      <c r="C42" s="1">
        <v>0.620102882385254</v>
      </c>
      <c r="D42" s="1">
        <v>0.0391786098480225</v>
      </c>
      <c r="E42" s="1">
        <v>10</v>
      </c>
      <c r="F42" s="1">
        <v>4</v>
      </c>
      <c r="G42" s="1">
        <v>0</v>
      </c>
      <c r="H42" s="1">
        <v>6</v>
      </c>
      <c r="I42" s="1">
        <v>1</v>
      </c>
      <c r="J42" s="1">
        <v>0.714285714285714</v>
      </c>
      <c r="K42" s="1">
        <v>0.833333333333333</v>
      </c>
      <c r="L42" s="1">
        <v>0.4</v>
      </c>
      <c r="M42" s="1">
        <v>0.6</v>
      </c>
      <c r="N42" s="1">
        <v>0.8</v>
      </c>
    </row>
    <row r="43" s="1" customFormat="1" spans="1:14">
      <c r="A43" s="7">
        <v>509</v>
      </c>
      <c r="B43" s="1">
        <v>509</v>
      </c>
      <c r="C43" s="1">
        <v>0.623054146766663</v>
      </c>
      <c r="D43" s="1">
        <v>0.0311827659606934</v>
      </c>
      <c r="E43" s="1">
        <v>8</v>
      </c>
      <c r="F43" s="1">
        <v>4</v>
      </c>
      <c r="G43" s="1">
        <v>2</v>
      </c>
      <c r="H43" s="1">
        <v>6</v>
      </c>
      <c r="I43" s="1">
        <v>0.8</v>
      </c>
      <c r="J43" s="1">
        <v>0.666666666666667</v>
      </c>
      <c r="K43" s="1">
        <v>0.727272727272727</v>
      </c>
      <c r="L43" s="1">
        <v>0.4</v>
      </c>
      <c r="M43" s="1">
        <v>0.4</v>
      </c>
      <c r="N43" s="1">
        <v>0.7</v>
      </c>
    </row>
    <row r="44" s="1" customFormat="1" spans="1:14">
      <c r="A44" s="7">
        <v>8</v>
      </c>
      <c r="B44" s="1">
        <v>8</v>
      </c>
      <c r="C44" s="1">
        <v>0.625698208808899</v>
      </c>
      <c r="D44" s="1">
        <v>0.0303715467453003</v>
      </c>
      <c r="E44" s="1">
        <v>10</v>
      </c>
      <c r="F44" s="1">
        <v>4</v>
      </c>
      <c r="G44" s="1">
        <v>0</v>
      </c>
      <c r="H44" s="1">
        <v>6</v>
      </c>
      <c r="I44" s="1">
        <v>1</v>
      </c>
      <c r="J44" s="1">
        <v>0.714285714285714</v>
      </c>
      <c r="K44" s="1">
        <v>0.833333333333333</v>
      </c>
      <c r="L44" s="1">
        <v>0.4</v>
      </c>
      <c r="M44" s="1">
        <v>0.6</v>
      </c>
      <c r="N44" s="1">
        <v>0.8</v>
      </c>
    </row>
    <row r="45" s="1" customFormat="1" spans="1:14">
      <c r="A45" s="7">
        <v>154</v>
      </c>
      <c r="B45" s="1">
        <v>154</v>
      </c>
      <c r="C45" s="1">
        <v>0.625906467437744</v>
      </c>
      <c r="D45" s="1">
        <v>0.0124826431274414</v>
      </c>
      <c r="E45" s="1">
        <v>8</v>
      </c>
      <c r="F45" s="1">
        <v>5</v>
      </c>
      <c r="G45" s="1">
        <v>2</v>
      </c>
      <c r="H45" s="1">
        <v>5</v>
      </c>
      <c r="I45" s="1">
        <v>0.8</v>
      </c>
      <c r="J45" s="1">
        <v>0.615384615384615</v>
      </c>
      <c r="K45" s="1">
        <v>0.695652173913043</v>
      </c>
      <c r="L45" s="1">
        <v>0.5</v>
      </c>
      <c r="M45" s="1">
        <v>0.3</v>
      </c>
      <c r="N45" s="1">
        <v>0.65</v>
      </c>
    </row>
    <row r="46" s="1" customFormat="1" spans="1:14">
      <c r="A46" s="7">
        <v>628</v>
      </c>
      <c r="B46" s="1">
        <v>628</v>
      </c>
      <c r="C46" s="1">
        <v>0.628452181816101</v>
      </c>
      <c r="D46" s="1">
        <v>0.0396963357925415</v>
      </c>
      <c r="E46" s="1">
        <v>10</v>
      </c>
      <c r="F46" s="1">
        <v>7</v>
      </c>
      <c r="G46" s="1">
        <v>0</v>
      </c>
      <c r="H46" s="1">
        <v>3</v>
      </c>
      <c r="I46" s="1">
        <v>1</v>
      </c>
      <c r="J46" s="1">
        <v>0.588235294117647</v>
      </c>
      <c r="K46" s="1">
        <v>0.740740740740741</v>
      </c>
      <c r="L46" s="1">
        <v>0.7</v>
      </c>
      <c r="M46" s="1">
        <v>0.3</v>
      </c>
      <c r="N46" s="1">
        <v>0.65</v>
      </c>
    </row>
    <row r="47" s="1" customFormat="1" spans="1:14">
      <c r="A47" s="7">
        <v>614</v>
      </c>
      <c r="B47" s="1">
        <v>614</v>
      </c>
      <c r="C47" s="1">
        <v>0.637744069099426</v>
      </c>
      <c r="D47" s="1">
        <v>0.0352884531021118</v>
      </c>
      <c r="E47" s="1">
        <v>9</v>
      </c>
      <c r="F47" s="1">
        <v>4</v>
      </c>
      <c r="G47" s="1">
        <v>1</v>
      </c>
      <c r="H47" s="1">
        <v>6</v>
      </c>
      <c r="I47" s="1">
        <v>0.9</v>
      </c>
      <c r="J47" s="1">
        <v>0.692307692307692</v>
      </c>
      <c r="K47" s="1">
        <v>0.782608695652174</v>
      </c>
      <c r="L47" s="1">
        <v>0.4</v>
      </c>
      <c r="M47" s="1">
        <v>0.5</v>
      </c>
      <c r="N47" s="1">
        <v>0.75</v>
      </c>
    </row>
    <row r="48" s="1" customFormat="1" spans="1:14">
      <c r="A48" s="7">
        <v>550</v>
      </c>
      <c r="B48" s="1">
        <v>550</v>
      </c>
      <c r="C48" s="1">
        <v>0.620723247528076</v>
      </c>
      <c r="D48" s="1">
        <v>0.0464247465133667</v>
      </c>
      <c r="E48" s="1">
        <v>8</v>
      </c>
      <c r="F48" s="1">
        <v>3</v>
      </c>
      <c r="G48" s="1">
        <v>2</v>
      </c>
      <c r="H48" s="1">
        <v>7</v>
      </c>
      <c r="I48" s="1">
        <v>0.8</v>
      </c>
      <c r="J48" s="1">
        <v>0.727272727272727</v>
      </c>
      <c r="K48" s="1">
        <v>0.761904761904762</v>
      </c>
      <c r="L48" s="1">
        <v>0.3</v>
      </c>
      <c r="M48" s="1">
        <v>0.5</v>
      </c>
      <c r="N48" s="1">
        <v>0.75</v>
      </c>
    </row>
    <row r="49" s="1" customFormat="1" spans="1:14">
      <c r="A49" s="7">
        <v>782</v>
      </c>
      <c r="B49" s="1">
        <v>782</v>
      </c>
      <c r="C49" s="1">
        <v>0.621798872947693</v>
      </c>
      <c r="D49" s="1">
        <v>0.0435996055603027</v>
      </c>
      <c r="E49" s="1">
        <v>10</v>
      </c>
      <c r="F49" s="1">
        <v>3</v>
      </c>
      <c r="G49" s="1">
        <v>0</v>
      </c>
      <c r="H49" s="1">
        <v>7</v>
      </c>
      <c r="I49" s="1">
        <v>1</v>
      </c>
      <c r="J49" s="1">
        <v>0.769230769230769</v>
      </c>
      <c r="K49" s="1">
        <v>0.869565217391304</v>
      </c>
      <c r="L49" s="1">
        <v>0.3</v>
      </c>
      <c r="M49" s="1">
        <v>0.7</v>
      </c>
      <c r="N49" s="1">
        <v>0.85</v>
      </c>
    </row>
    <row r="50" s="1" customFormat="1" spans="1:14">
      <c r="A50" s="7">
        <v>414</v>
      </c>
      <c r="B50" s="1">
        <v>414</v>
      </c>
      <c r="C50" s="1">
        <v>0.624801278114319</v>
      </c>
      <c r="D50" s="1">
        <v>0.0419157743453979</v>
      </c>
      <c r="E50" s="1">
        <v>10</v>
      </c>
      <c r="F50" s="1">
        <v>5</v>
      </c>
      <c r="G50" s="1">
        <v>0</v>
      </c>
      <c r="H50" s="1">
        <v>5</v>
      </c>
      <c r="I50" s="1">
        <v>1</v>
      </c>
      <c r="J50" s="1">
        <v>0.666666666666667</v>
      </c>
      <c r="K50" s="1">
        <v>0.8</v>
      </c>
      <c r="L50" s="1">
        <v>0.5</v>
      </c>
      <c r="M50" s="1">
        <v>0.5</v>
      </c>
      <c r="N50" s="1">
        <v>0.75</v>
      </c>
    </row>
    <row r="51" s="1" customFormat="1" spans="1:14">
      <c r="A51" s="7">
        <v>23</v>
      </c>
      <c r="B51" s="1">
        <v>23</v>
      </c>
      <c r="C51" s="1">
        <v>0.620381355285645</v>
      </c>
      <c r="D51" s="1">
        <v>0.00785744190216064</v>
      </c>
      <c r="E51" s="1">
        <v>9</v>
      </c>
      <c r="F51" s="1">
        <v>2</v>
      </c>
      <c r="G51" s="1">
        <v>1</v>
      </c>
      <c r="H51" s="1">
        <v>8</v>
      </c>
      <c r="I51" s="1">
        <v>0.9</v>
      </c>
      <c r="J51" s="1">
        <v>0.818181818181818</v>
      </c>
      <c r="K51" s="1">
        <v>0.857142857142857</v>
      </c>
      <c r="L51" s="1">
        <v>0.2</v>
      </c>
      <c r="M51" s="1">
        <v>0.7</v>
      </c>
      <c r="N51" s="1">
        <v>0.85</v>
      </c>
    </row>
    <row r="52" s="1" customFormat="1" spans="1:14">
      <c r="A52" s="7">
        <v>95</v>
      </c>
      <c r="B52" s="1">
        <v>95</v>
      </c>
      <c r="C52" s="1">
        <v>0.620683670043945</v>
      </c>
      <c r="D52" s="1">
        <v>0.0526270866394043</v>
      </c>
      <c r="E52" s="1">
        <v>9</v>
      </c>
      <c r="F52" s="1">
        <v>4</v>
      </c>
      <c r="G52" s="1">
        <v>1</v>
      </c>
      <c r="H52" s="1">
        <v>6</v>
      </c>
      <c r="I52" s="1">
        <v>0.9</v>
      </c>
      <c r="J52" s="1">
        <v>0.692307692307692</v>
      </c>
      <c r="K52" s="1">
        <v>0.782608695652174</v>
      </c>
      <c r="L52" s="1">
        <v>0.4</v>
      </c>
      <c r="M52" s="1">
        <v>0.5</v>
      </c>
      <c r="N52" s="1">
        <v>0.75</v>
      </c>
    </row>
    <row r="53" s="3" customFormat="1" spans="1:14">
      <c r="A53" s="9">
        <v>186</v>
      </c>
      <c r="B53" s="3">
        <v>186</v>
      </c>
      <c r="C53" s="3">
        <v>0.626857995986938</v>
      </c>
      <c r="D53" s="3">
        <v>0.059974193572998</v>
      </c>
      <c r="E53" s="3">
        <v>9</v>
      </c>
      <c r="F53" s="3">
        <v>6</v>
      </c>
      <c r="G53" s="3">
        <v>1</v>
      </c>
      <c r="H53" s="3">
        <v>4</v>
      </c>
      <c r="I53" s="3">
        <v>0.9</v>
      </c>
      <c r="J53" s="3">
        <v>0.6</v>
      </c>
      <c r="K53" s="3">
        <v>0.72</v>
      </c>
      <c r="L53" s="3">
        <v>0.6</v>
      </c>
      <c r="M53" s="3">
        <v>0.3</v>
      </c>
      <c r="N53" s="3">
        <v>0.65</v>
      </c>
    </row>
    <row r="54" s="1" customFormat="1" spans="1:14">
      <c r="A54" s="7">
        <v>211</v>
      </c>
      <c r="B54" s="1">
        <v>211</v>
      </c>
      <c r="C54" s="1">
        <v>0.647201657295227</v>
      </c>
      <c r="D54" s="1">
        <v>0.0204806327819824</v>
      </c>
      <c r="E54" s="1">
        <v>10</v>
      </c>
      <c r="F54" s="1">
        <v>4</v>
      </c>
      <c r="G54" s="1">
        <v>0</v>
      </c>
      <c r="H54" s="1">
        <v>6</v>
      </c>
      <c r="I54" s="1">
        <v>1</v>
      </c>
      <c r="J54" s="1">
        <v>0.714285714285714</v>
      </c>
      <c r="K54" s="1">
        <v>0.833333333333333</v>
      </c>
      <c r="L54" s="1">
        <v>0.4</v>
      </c>
      <c r="M54" s="1">
        <v>0.6</v>
      </c>
      <c r="N54" s="1">
        <v>0.8</v>
      </c>
    </row>
    <row r="55" s="1" customFormat="1" spans="1:14">
      <c r="A55" s="7">
        <v>237</v>
      </c>
      <c r="B55" s="1">
        <v>237</v>
      </c>
      <c r="C55" s="1">
        <v>0.640653610229492</v>
      </c>
      <c r="D55" s="1">
        <v>0.0327328443527222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252</v>
      </c>
      <c r="B56" s="1">
        <v>252</v>
      </c>
      <c r="C56" s="1">
        <v>0.652368664741516</v>
      </c>
      <c r="D56" s="1">
        <v>0.0322592258453369</v>
      </c>
      <c r="E56" s="1">
        <v>8</v>
      </c>
      <c r="F56" s="1">
        <v>8</v>
      </c>
      <c r="G56" s="1">
        <v>2</v>
      </c>
      <c r="H56" s="1">
        <v>2</v>
      </c>
      <c r="I56" s="1">
        <v>0.8</v>
      </c>
      <c r="J56" s="1">
        <v>0.5</v>
      </c>
      <c r="K56" s="1">
        <v>0.615384615384615</v>
      </c>
      <c r="L56" s="1">
        <v>0.8</v>
      </c>
      <c r="M56" s="1">
        <v>0</v>
      </c>
      <c r="N56" s="1">
        <v>0.5</v>
      </c>
    </row>
    <row r="57" s="1" customFormat="1" spans="1:14">
      <c r="A57" s="7">
        <v>114</v>
      </c>
      <c r="B57" s="1">
        <v>114</v>
      </c>
      <c r="C57" s="1">
        <v>0.658638477325439</v>
      </c>
      <c r="D57" s="1">
        <v>0.0624736547470093</v>
      </c>
      <c r="E57" s="1">
        <v>7</v>
      </c>
      <c r="F57" s="1">
        <v>7</v>
      </c>
      <c r="G57" s="1">
        <v>3</v>
      </c>
      <c r="H57" s="1">
        <v>3</v>
      </c>
      <c r="I57" s="1">
        <v>0.7</v>
      </c>
      <c r="J57" s="1">
        <v>0.5</v>
      </c>
      <c r="K57" s="1">
        <v>0.583333333333333</v>
      </c>
      <c r="L57" s="1">
        <v>0.7</v>
      </c>
      <c r="M57" s="1">
        <v>0</v>
      </c>
      <c r="N57" s="1">
        <v>0.5</v>
      </c>
    </row>
    <row r="58" s="1" customFormat="1" spans="1:14">
      <c r="A58" s="7">
        <v>523</v>
      </c>
      <c r="B58" s="1">
        <v>523</v>
      </c>
      <c r="C58" s="1">
        <v>0.650142431259155</v>
      </c>
      <c r="D58" s="1">
        <v>0.0638198852539062</v>
      </c>
      <c r="E58" s="1">
        <v>9</v>
      </c>
      <c r="F58" s="1">
        <v>4</v>
      </c>
      <c r="G58" s="1">
        <v>1</v>
      </c>
      <c r="H58" s="1">
        <v>6</v>
      </c>
      <c r="I58" s="1">
        <v>0.9</v>
      </c>
      <c r="J58" s="1">
        <v>0.692307692307692</v>
      </c>
      <c r="K58" s="1">
        <v>0.782608695652174</v>
      </c>
      <c r="L58" s="1">
        <v>0.4</v>
      </c>
      <c r="M58" s="1">
        <v>0.5</v>
      </c>
      <c r="N58" s="1">
        <v>0.75</v>
      </c>
    </row>
    <row r="59" s="1" customFormat="1" spans="1:14">
      <c r="A59" s="7">
        <v>267</v>
      </c>
      <c r="B59" s="1">
        <v>267</v>
      </c>
      <c r="C59" s="1">
        <v>0.659843325614929</v>
      </c>
      <c r="D59" s="1">
        <v>0.0715547800064087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1" customFormat="1" spans="1:14">
      <c r="A60" s="7">
        <v>877</v>
      </c>
      <c r="B60" s="1">
        <v>877</v>
      </c>
      <c r="C60" s="1">
        <v>0.646478891372681</v>
      </c>
      <c r="D60" s="1">
        <v>0.0775332450866699</v>
      </c>
      <c r="E60" s="1">
        <v>9</v>
      </c>
      <c r="F60" s="1">
        <v>3</v>
      </c>
      <c r="G60" s="1">
        <v>1</v>
      </c>
      <c r="H60" s="1">
        <v>7</v>
      </c>
      <c r="I60" s="1">
        <v>0.9</v>
      </c>
      <c r="J60" s="1">
        <v>0.75</v>
      </c>
      <c r="K60" s="1">
        <v>0.818181818181818</v>
      </c>
      <c r="L60" s="1">
        <v>0.3</v>
      </c>
      <c r="M60" s="1">
        <v>0.6</v>
      </c>
      <c r="N60" s="1">
        <v>0.8</v>
      </c>
    </row>
    <row r="61" s="1" customFormat="1" spans="1:14">
      <c r="A61" s="7">
        <v>24</v>
      </c>
      <c r="B61" s="1">
        <v>24</v>
      </c>
      <c r="C61" s="1">
        <v>0.657558083534241</v>
      </c>
      <c r="D61" s="1">
        <v>0.0731049776077271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711</v>
      </c>
      <c r="B62" s="1">
        <v>711</v>
      </c>
      <c r="C62" s="1">
        <v>0.648829817771912</v>
      </c>
      <c r="D62" s="1">
        <v>0.0818157196044922</v>
      </c>
      <c r="E62" s="1">
        <v>7</v>
      </c>
      <c r="F62" s="1">
        <v>4</v>
      </c>
      <c r="G62" s="1">
        <v>3</v>
      </c>
      <c r="H62" s="1">
        <v>6</v>
      </c>
      <c r="I62" s="1">
        <v>0.7</v>
      </c>
      <c r="J62" s="1">
        <v>0.636363636363636</v>
      </c>
      <c r="K62" s="1">
        <v>0.666666666666667</v>
      </c>
      <c r="L62" s="1">
        <v>0.4</v>
      </c>
      <c r="M62" s="1">
        <v>0.3</v>
      </c>
      <c r="N62" s="1">
        <v>0.65</v>
      </c>
    </row>
    <row r="63" s="1" customFormat="1" spans="1:14">
      <c r="A63" s="7">
        <v>549</v>
      </c>
      <c r="B63" s="1">
        <v>549</v>
      </c>
      <c r="C63" s="1">
        <v>0.653755187988281</v>
      </c>
      <c r="D63" s="1">
        <v>0.0829956531524658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3" customFormat="1" spans="1:14">
      <c r="A64" s="9">
        <v>141</v>
      </c>
      <c r="B64" s="3">
        <v>141</v>
      </c>
      <c r="C64" s="3">
        <v>0.654918313026428</v>
      </c>
      <c r="D64" s="3">
        <v>0.0878952741622925</v>
      </c>
      <c r="E64" s="3">
        <v>9</v>
      </c>
      <c r="F64" s="3">
        <v>5</v>
      </c>
      <c r="G64" s="3">
        <v>1</v>
      </c>
      <c r="H64" s="3">
        <v>5</v>
      </c>
      <c r="I64" s="3">
        <v>0.9</v>
      </c>
      <c r="J64" s="3">
        <v>0.642857142857143</v>
      </c>
      <c r="K64" s="3">
        <v>0.75</v>
      </c>
      <c r="L64" s="3">
        <v>0.5</v>
      </c>
      <c r="M64" s="3">
        <v>0.4</v>
      </c>
      <c r="N64" s="3">
        <v>0.7</v>
      </c>
    </row>
    <row r="65" s="1" customFormat="1" spans="1:14">
      <c r="A65" s="7">
        <v>294</v>
      </c>
      <c r="B65" s="1">
        <v>294</v>
      </c>
      <c r="C65" s="1">
        <v>0.663757920265198</v>
      </c>
      <c r="D65" s="1">
        <v>0.0591132640838623</v>
      </c>
      <c r="E65" s="1">
        <v>9</v>
      </c>
      <c r="F65" s="1">
        <v>3</v>
      </c>
      <c r="G65" s="1">
        <v>1</v>
      </c>
      <c r="H65" s="1">
        <v>7</v>
      </c>
      <c r="I65" s="1">
        <v>0.9</v>
      </c>
      <c r="J65" s="1">
        <v>0.75</v>
      </c>
      <c r="K65" s="1">
        <v>0.818181818181818</v>
      </c>
      <c r="L65" s="1">
        <v>0.3</v>
      </c>
      <c r="M65" s="1">
        <v>0.6</v>
      </c>
      <c r="N65" s="1">
        <v>0.8</v>
      </c>
    </row>
    <row r="66" s="1" customFormat="1" spans="1:14">
      <c r="A66" s="7">
        <v>552</v>
      </c>
      <c r="B66" s="1">
        <v>552</v>
      </c>
      <c r="C66" s="1">
        <v>0.67832338809967</v>
      </c>
      <c r="D66" s="1">
        <v>0.0571120977401733</v>
      </c>
      <c r="E66" s="1">
        <v>7</v>
      </c>
      <c r="F66" s="1">
        <v>5</v>
      </c>
      <c r="G66" s="1">
        <v>3</v>
      </c>
      <c r="H66" s="1">
        <v>5</v>
      </c>
      <c r="I66" s="1">
        <v>0.7</v>
      </c>
      <c r="J66" s="1">
        <v>0.583333333333333</v>
      </c>
      <c r="K66" s="1">
        <v>0.636363636363636</v>
      </c>
      <c r="L66" s="1">
        <v>0.5</v>
      </c>
      <c r="M66" s="1">
        <v>0.2</v>
      </c>
      <c r="N66" s="1">
        <v>0.6</v>
      </c>
    </row>
    <row r="67" s="1" customFormat="1" spans="1:14">
      <c r="A67" s="7">
        <v>660</v>
      </c>
      <c r="B67" s="1">
        <v>660</v>
      </c>
      <c r="C67" s="1">
        <v>0.679148435592651</v>
      </c>
      <c r="D67" s="1">
        <v>0.0501850843429565</v>
      </c>
      <c r="E67" s="1">
        <v>7</v>
      </c>
      <c r="F67" s="1">
        <v>4</v>
      </c>
      <c r="G67" s="1">
        <v>3</v>
      </c>
      <c r="H67" s="1">
        <v>6</v>
      </c>
      <c r="I67" s="1">
        <v>0.7</v>
      </c>
      <c r="J67" s="1">
        <v>0.636363636363636</v>
      </c>
      <c r="K67" s="1">
        <v>0.666666666666667</v>
      </c>
      <c r="L67" s="1">
        <v>0.4</v>
      </c>
      <c r="M67" s="1">
        <v>0.3</v>
      </c>
      <c r="N67" s="1">
        <v>0.65</v>
      </c>
    </row>
    <row r="68" s="1" customFormat="1" spans="1:14">
      <c r="A68" s="7">
        <v>852</v>
      </c>
      <c r="B68" s="1">
        <v>852</v>
      </c>
      <c r="C68" s="1">
        <v>0.661973476409912</v>
      </c>
      <c r="D68" s="1">
        <v>0.0750224590301514</v>
      </c>
      <c r="E68" s="1">
        <v>8</v>
      </c>
      <c r="F68" s="1">
        <v>4</v>
      </c>
      <c r="G68" s="1">
        <v>2</v>
      </c>
      <c r="H68" s="1">
        <v>6</v>
      </c>
      <c r="I68" s="1">
        <v>0.8</v>
      </c>
      <c r="J68" s="1">
        <v>0.666666666666667</v>
      </c>
      <c r="K68" s="1">
        <v>0.727272727272727</v>
      </c>
      <c r="L68" s="1">
        <v>0.4</v>
      </c>
      <c r="M68" s="1">
        <v>0.4</v>
      </c>
      <c r="N68" s="1">
        <v>0.7</v>
      </c>
    </row>
    <row r="69" s="1" customFormat="1" spans="1:14">
      <c r="A69" s="7">
        <v>913</v>
      </c>
      <c r="B69" s="1">
        <v>913</v>
      </c>
      <c r="C69" s="1">
        <v>0.673286437988281</v>
      </c>
      <c r="D69" s="1">
        <v>0.0727068185806274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946</v>
      </c>
      <c r="B70" s="1">
        <v>946</v>
      </c>
      <c r="C70" s="1">
        <v>0.675660729408264</v>
      </c>
      <c r="D70" s="1">
        <v>0.0758144855499268</v>
      </c>
      <c r="E70" s="1">
        <v>8</v>
      </c>
      <c r="F70" s="1">
        <v>2</v>
      </c>
      <c r="G70" s="1">
        <v>2</v>
      </c>
      <c r="H70" s="1">
        <v>8</v>
      </c>
      <c r="I70" s="1">
        <v>0.8</v>
      </c>
      <c r="J70" s="1">
        <v>0.8</v>
      </c>
      <c r="K70" s="1">
        <v>0.8</v>
      </c>
      <c r="L70" s="1">
        <v>0.2</v>
      </c>
      <c r="M70" s="1">
        <v>0.6</v>
      </c>
      <c r="N70" s="1">
        <v>0.8</v>
      </c>
    </row>
    <row r="71" s="1" customFormat="1" spans="1:14">
      <c r="A71" s="7">
        <v>828</v>
      </c>
      <c r="B71" s="1">
        <v>828</v>
      </c>
      <c r="C71" s="1">
        <v>0.67732310295105</v>
      </c>
      <c r="D71" s="1">
        <v>0.0732553005218506</v>
      </c>
      <c r="E71" s="1">
        <v>9</v>
      </c>
      <c r="F71" s="1">
        <v>2</v>
      </c>
      <c r="G71" s="1">
        <v>1</v>
      </c>
      <c r="H71" s="1">
        <v>8</v>
      </c>
      <c r="I71" s="1">
        <v>0.9</v>
      </c>
      <c r="J71" s="1">
        <v>0.818181818181818</v>
      </c>
      <c r="K71" s="1">
        <v>0.857142857142857</v>
      </c>
      <c r="L71" s="1">
        <v>0.2</v>
      </c>
      <c r="M71" s="1">
        <v>0.7</v>
      </c>
      <c r="N71" s="1">
        <v>0.85</v>
      </c>
    </row>
    <row r="72" s="1" customFormat="1" spans="1:14">
      <c r="A72" s="7">
        <v>571</v>
      </c>
      <c r="B72" s="1">
        <v>571</v>
      </c>
      <c r="C72" s="1">
        <v>0.679080486297607</v>
      </c>
      <c r="D72" s="1">
        <v>0.0781345367431641</v>
      </c>
      <c r="E72" s="1">
        <v>8</v>
      </c>
      <c r="F72" s="1">
        <v>6</v>
      </c>
      <c r="G72" s="1">
        <v>2</v>
      </c>
      <c r="H72" s="1">
        <v>4</v>
      </c>
      <c r="I72" s="1">
        <v>0.8</v>
      </c>
      <c r="J72" s="1">
        <v>0.571428571428572</v>
      </c>
      <c r="K72" s="1">
        <v>0.666666666666667</v>
      </c>
      <c r="L72" s="1">
        <v>0.6</v>
      </c>
      <c r="M72" s="1">
        <v>0.2</v>
      </c>
      <c r="N72" s="1">
        <v>0.6</v>
      </c>
    </row>
    <row r="73" s="3" customFormat="1" spans="1:14">
      <c r="A73" s="9">
        <v>496</v>
      </c>
      <c r="B73" s="3">
        <v>496</v>
      </c>
      <c r="C73" s="3">
        <v>0.663251161575317</v>
      </c>
      <c r="D73" s="3">
        <v>0.086097240447998</v>
      </c>
      <c r="E73" s="3">
        <v>10</v>
      </c>
      <c r="F73" s="3">
        <v>6</v>
      </c>
      <c r="G73" s="3">
        <v>0</v>
      </c>
      <c r="H73" s="3">
        <v>4</v>
      </c>
      <c r="I73" s="3">
        <v>1</v>
      </c>
      <c r="J73" s="3">
        <v>0.625</v>
      </c>
      <c r="K73" s="3">
        <v>0.769230769230769</v>
      </c>
      <c r="L73" s="3">
        <v>0.6</v>
      </c>
      <c r="M73" s="3">
        <v>0.4</v>
      </c>
      <c r="N73" s="3">
        <v>0.7</v>
      </c>
    </row>
    <row r="74" s="1" customFormat="1" spans="1:14">
      <c r="A74" s="7">
        <v>931</v>
      </c>
      <c r="B74" s="1">
        <v>931</v>
      </c>
      <c r="C74" s="1">
        <v>0.681087970733643</v>
      </c>
      <c r="D74" s="1">
        <v>0.24998950958252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528</v>
      </c>
      <c r="B75" s="1">
        <v>528</v>
      </c>
      <c r="C75" s="1">
        <v>0.681533455848694</v>
      </c>
      <c r="D75" s="1">
        <v>0.200799584388733</v>
      </c>
      <c r="E75" s="1">
        <v>7</v>
      </c>
      <c r="F75" s="1">
        <v>6</v>
      </c>
      <c r="G75" s="1">
        <v>3</v>
      </c>
      <c r="H75" s="1">
        <v>4</v>
      </c>
      <c r="I75" s="1">
        <v>0.7</v>
      </c>
      <c r="J75" s="1">
        <v>0.538461538461539</v>
      </c>
      <c r="K75" s="1">
        <v>0.608695652173913</v>
      </c>
      <c r="L75" s="1">
        <v>0.6</v>
      </c>
      <c r="M75" s="1">
        <v>0.1</v>
      </c>
      <c r="N75" s="1">
        <v>0.55</v>
      </c>
    </row>
    <row r="76" s="1" customFormat="1" spans="1:14">
      <c r="A76" s="7">
        <v>428</v>
      </c>
      <c r="B76" s="1">
        <v>428</v>
      </c>
      <c r="C76" s="1">
        <v>0.682002902030945</v>
      </c>
      <c r="D76" s="1">
        <v>0.22208571434021</v>
      </c>
      <c r="E76" s="1">
        <v>8</v>
      </c>
      <c r="F76" s="1">
        <v>5</v>
      </c>
      <c r="G76" s="1">
        <v>2</v>
      </c>
      <c r="H76" s="1">
        <v>5</v>
      </c>
      <c r="I76" s="1">
        <v>0.8</v>
      </c>
      <c r="J76" s="1">
        <v>0.615384615384615</v>
      </c>
      <c r="K76" s="1">
        <v>0.695652173913043</v>
      </c>
      <c r="L76" s="1">
        <v>0.5</v>
      </c>
      <c r="M76" s="1">
        <v>0.3</v>
      </c>
      <c r="N76" s="1">
        <v>0.65</v>
      </c>
    </row>
    <row r="77" s="1" customFormat="1" spans="1:14">
      <c r="A77" s="7">
        <v>546</v>
      </c>
      <c r="B77" s="1">
        <v>546</v>
      </c>
      <c r="C77" s="1">
        <v>0.688168883323669</v>
      </c>
      <c r="D77" s="1">
        <v>0.217426300048828</v>
      </c>
      <c r="E77" s="1">
        <v>8</v>
      </c>
      <c r="F77" s="1">
        <v>6</v>
      </c>
      <c r="G77" s="1">
        <v>2</v>
      </c>
      <c r="H77" s="1">
        <v>4</v>
      </c>
      <c r="I77" s="1">
        <v>0.8</v>
      </c>
      <c r="J77" s="1">
        <v>0.571428571428572</v>
      </c>
      <c r="K77" s="1">
        <v>0.666666666666667</v>
      </c>
      <c r="L77" s="1">
        <v>0.6</v>
      </c>
      <c r="M77" s="1">
        <v>0.2</v>
      </c>
      <c r="N77" s="1">
        <v>0.6</v>
      </c>
    </row>
    <row r="78" s="1" customFormat="1" spans="1:14">
      <c r="A78" s="7">
        <v>170</v>
      </c>
      <c r="B78" s="1">
        <v>170</v>
      </c>
      <c r="C78" s="1">
        <v>0.6889967918396</v>
      </c>
      <c r="D78" s="1">
        <v>0.212616920471191</v>
      </c>
      <c r="E78" s="1">
        <v>7</v>
      </c>
      <c r="F78" s="1">
        <v>4</v>
      </c>
      <c r="G78" s="1">
        <v>3</v>
      </c>
      <c r="H78" s="1">
        <v>6</v>
      </c>
      <c r="I78" s="1">
        <v>0.7</v>
      </c>
      <c r="J78" s="1">
        <v>0.636363636363636</v>
      </c>
      <c r="K78" s="1">
        <v>0.666666666666667</v>
      </c>
      <c r="L78" s="1">
        <v>0.4</v>
      </c>
      <c r="M78" s="1">
        <v>0.3</v>
      </c>
      <c r="N78" s="1">
        <v>0.65</v>
      </c>
    </row>
    <row r="79" s="1" customFormat="1" spans="1:14">
      <c r="A79" s="7">
        <v>340</v>
      </c>
      <c r="B79" s="1">
        <v>340</v>
      </c>
      <c r="C79" s="1">
        <v>0.69361400604248</v>
      </c>
      <c r="D79" s="1">
        <v>0.279063940048218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3" customFormat="1" spans="1:14">
      <c r="A80" s="9">
        <v>615</v>
      </c>
      <c r="B80" s="3">
        <v>615</v>
      </c>
      <c r="C80" s="3">
        <v>0.693337082862854</v>
      </c>
      <c r="D80" s="3">
        <v>0.189844489097595</v>
      </c>
      <c r="E80" s="3">
        <v>9</v>
      </c>
      <c r="F80" s="3">
        <v>5</v>
      </c>
      <c r="G80" s="3">
        <v>1</v>
      </c>
      <c r="H80" s="3">
        <v>5</v>
      </c>
      <c r="I80" s="3">
        <v>0.9</v>
      </c>
      <c r="J80" s="3">
        <v>0.642857142857143</v>
      </c>
      <c r="K80" s="3">
        <v>0.75</v>
      </c>
      <c r="L80" s="3">
        <v>0.5</v>
      </c>
      <c r="M80" s="3">
        <v>0.4</v>
      </c>
      <c r="N80" s="3">
        <v>0.7</v>
      </c>
    </row>
    <row r="81" s="1" customFormat="1" spans="1:14">
      <c r="A81" s="7">
        <v>348</v>
      </c>
      <c r="B81" s="1">
        <v>348</v>
      </c>
      <c r="C81" s="1">
        <v>0.704671263694763</v>
      </c>
      <c r="D81" s="1">
        <v>0.234467625617981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4" customFormat="1" spans="1:14">
      <c r="A82" s="17">
        <v>303</v>
      </c>
      <c r="B82" s="4">
        <v>303</v>
      </c>
      <c r="C82" s="4">
        <v>0.71898889541626</v>
      </c>
      <c r="D82" s="4">
        <v>0.243504881858826</v>
      </c>
      <c r="E82" s="4">
        <v>8</v>
      </c>
      <c r="F82" s="4">
        <v>6</v>
      </c>
      <c r="G82" s="4">
        <v>2</v>
      </c>
      <c r="H82" s="4">
        <v>4</v>
      </c>
      <c r="I82" s="4">
        <v>0.8</v>
      </c>
      <c r="J82" s="4">
        <v>0.571428571428572</v>
      </c>
      <c r="K82" s="4">
        <v>0.666666666666667</v>
      </c>
      <c r="L82" s="4">
        <v>0.6</v>
      </c>
      <c r="M82" s="4">
        <v>0.2</v>
      </c>
      <c r="N82" s="4">
        <v>0.6</v>
      </c>
    </row>
    <row r="83" s="1" customFormat="1" spans="1:14">
      <c r="A83" s="7">
        <v>784</v>
      </c>
      <c r="B83" s="1">
        <v>784</v>
      </c>
      <c r="C83" s="1">
        <v>0.706818580627441</v>
      </c>
      <c r="D83" s="1">
        <v>0.199303984642029</v>
      </c>
      <c r="E83" s="1">
        <v>9</v>
      </c>
      <c r="F83" s="1">
        <v>6</v>
      </c>
      <c r="G83" s="1">
        <v>1</v>
      </c>
      <c r="H83" s="1">
        <v>4</v>
      </c>
      <c r="I83" s="1">
        <v>0.9</v>
      </c>
      <c r="J83" s="1">
        <v>0.6</v>
      </c>
      <c r="K83" s="1">
        <v>0.72</v>
      </c>
      <c r="L83" s="1">
        <v>0.6</v>
      </c>
      <c r="M83" s="1">
        <v>0.3</v>
      </c>
      <c r="N83" s="1">
        <v>0.65</v>
      </c>
    </row>
    <row r="84" s="1" customFormat="1" spans="1:14">
      <c r="A84" s="7">
        <v>757</v>
      </c>
      <c r="B84" s="1">
        <v>757</v>
      </c>
      <c r="C84" s="1">
        <v>0.712930560112</v>
      </c>
      <c r="D84" s="1">
        <v>0.177858114242554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3" customFormat="1" spans="1:14">
      <c r="A85" s="9">
        <v>94</v>
      </c>
      <c r="B85" s="3">
        <v>94</v>
      </c>
      <c r="C85" s="3">
        <v>0.701077580451965</v>
      </c>
      <c r="D85" s="3">
        <v>0.176891088485718</v>
      </c>
      <c r="E85" s="3">
        <v>8</v>
      </c>
      <c r="F85" s="3">
        <v>6</v>
      </c>
      <c r="G85" s="3">
        <v>2</v>
      </c>
      <c r="H85" s="3">
        <v>4</v>
      </c>
      <c r="I85" s="3">
        <v>0.8</v>
      </c>
      <c r="J85" s="3">
        <v>0.571428571428572</v>
      </c>
      <c r="K85" s="3">
        <v>0.666666666666667</v>
      </c>
      <c r="L85" s="3">
        <v>0.6</v>
      </c>
      <c r="M85" s="3">
        <v>0.2</v>
      </c>
      <c r="N85" s="3">
        <v>0.6</v>
      </c>
    </row>
    <row r="86" s="1" customFormat="1" spans="1:14">
      <c r="A86" s="7">
        <v>951</v>
      </c>
      <c r="B86" s="1">
        <v>951</v>
      </c>
      <c r="C86" s="1">
        <v>0.735138416290283</v>
      </c>
      <c r="D86" s="1">
        <v>0.22585654258728</v>
      </c>
      <c r="E86" s="1">
        <v>8</v>
      </c>
      <c r="F86" s="1">
        <v>5</v>
      </c>
      <c r="G86" s="1">
        <v>2</v>
      </c>
      <c r="H86" s="1">
        <v>5</v>
      </c>
      <c r="I86" s="1">
        <v>0.8</v>
      </c>
      <c r="J86" s="1">
        <v>0.615384615384615</v>
      </c>
      <c r="K86" s="1">
        <v>0.695652173913043</v>
      </c>
      <c r="L86" s="1">
        <v>0.5</v>
      </c>
      <c r="M86" s="1">
        <v>0.3</v>
      </c>
      <c r="N86" s="1">
        <v>0.65</v>
      </c>
    </row>
    <row r="87" s="1" customFormat="1" spans="1:14">
      <c r="A87" s="7">
        <v>923</v>
      </c>
      <c r="B87" s="1">
        <v>923</v>
      </c>
      <c r="C87" s="1">
        <v>0.736769437789917</v>
      </c>
      <c r="D87" s="1">
        <v>0.222352266311646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3" customFormat="1" spans="1:14">
      <c r="A88" s="9">
        <v>669</v>
      </c>
      <c r="B88" s="3">
        <v>669</v>
      </c>
      <c r="C88" s="3">
        <v>0.73474645614624</v>
      </c>
      <c r="D88" s="3">
        <v>0.203985810279846</v>
      </c>
      <c r="E88" s="3">
        <v>9</v>
      </c>
      <c r="F88" s="3">
        <v>3</v>
      </c>
      <c r="G88" s="3">
        <v>1</v>
      </c>
      <c r="H88" s="3">
        <v>7</v>
      </c>
      <c r="I88" s="3">
        <v>0.9</v>
      </c>
      <c r="J88" s="3">
        <v>0.75</v>
      </c>
      <c r="K88" s="3">
        <v>0.818181818181818</v>
      </c>
      <c r="L88" s="3">
        <v>0.3</v>
      </c>
      <c r="M88" s="3">
        <v>0.6</v>
      </c>
      <c r="N88" s="3">
        <v>0.8</v>
      </c>
    </row>
    <row r="89" s="1" customFormat="1" spans="1:14">
      <c r="A89" s="7">
        <v>309</v>
      </c>
      <c r="B89" s="1">
        <v>309</v>
      </c>
      <c r="C89" s="1">
        <v>0.744541764259338</v>
      </c>
      <c r="D89" s="1">
        <v>0.294283986091614</v>
      </c>
      <c r="E89" s="1">
        <v>8</v>
      </c>
      <c r="F89" s="1">
        <v>1</v>
      </c>
      <c r="G89" s="1">
        <v>2</v>
      </c>
      <c r="H89" s="1">
        <v>9</v>
      </c>
      <c r="I89" s="1">
        <v>0.8</v>
      </c>
      <c r="J89" s="1">
        <v>0.888888888888889</v>
      </c>
      <c r="K89" s="1">
        <v>0.842105263157895</v>
      </c>
      <c r="L89" s="1">
        <v>0.1</v>
      </c>
      <c r="M89" s="1">
        <v>0.7</v>
      </c>
      <c r="N89" s="1">
        <v>0.85</v>
      </c>
    </row>
    <row r="90" s="3" customFormat="1" spans="1:14">
      <c r="A90" s="9">
        <v>184</v>
      </c>
      <c r="B90" s="3">
        <v>184</v>
      </c>
      <c r="C90" s="3">
        <v>0.746280670166016</v>
      </c>
      <c r="D90" s="3">
        <v>0.251963019371033</v>
      </c>
      <c r="E90" s="3">
        <v>6</v>
      </c>
      <c r="F90" s="3">
        <v>4</v>
      </c>
      <c r="G90" s="3">
        <v>4</v>
      </c>
      <c r="H90" s="3">
        <v>6</v>
      </c>
      <c r="I90" s="3">
        <v>0.6</v>
      </c>
      <c r="J90" s="3">
        <v>0.6</v>
      </c>
      <c r="K90" s="3">
        <v>0.6</v>
      </c>
      <c r="L90" s="3">
        <v>0.4</v>
      </c>
      <c r="M90" s="3">
        <v>0.2</v>
      </c>
      <c r="N90" s="3">
        <v>0.6</v>
      </c>
    </row>
    <row r="91" s="1" customFormat="1" spans="1:14">
      <c r="A91" s="7">
        <v>952</v>
      </c>
      <c r="B91" s="1">
        <v>952</v>
      </c>
      <c r="C91" s="1">
        <v>0.777769088745117</v>
      </c>
      <c r="D91" s="1">
        <v>0.174070596694946</v>
      </c>
      <c r="E91" s="1">
        <v>9</v>
      </c>
      <c r="F91" s="1">
        <v>8</v>
      </c>
      <c r="G91" s="1">
        <v>1</v>
      </c>
      <c r="H91" s="1">
        <v>2</v>
      </c>
      <c r="I91" s="1">
        <v>0.9</v>
      </c>
      <c r="J91" s="1">
        <v>0.529411764705882</v>
      </c>
      <c r="K91" s="1">
        <v>0.666666666666667</v>
      </c>
      <c r="L91" s="1">
        <v>0.8</v>
      </c>
      <c r="M91" s="1">
        <v>0.1</v>
      </c>
      <c r="N91" s="1">
        <v>0.55</v>
      </c>
    </row>
    <row r="92" s="1" customFormat="1" spans="3:13">
      <c r="C92" s="1">
        <f>AVERAGE(C2:C91)</f>
        <v>0.628704276349809</v>
      </c>
      <c r="D92" s="1">
        <f>AVERAGE(D2:D91)</f>
        <v>0.0853281325764126</v>
      </c>
      <c r="L92" s="1">
        <f>AVERAGE(L2:L91)</f>
        <v>0.463333333333333</v>
      </c>
      <c r="M92" s="1">
        <f>AVERAGE(M2:M91)</f>
        <v>0.388888888888889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E95" s="1">
        <v>2000</v>
      </c>
      <c r="F95" s="1" t="s">
        <v>47</v>
      </c>
    </row>
    <row r="96" s="1" customFormat="1" spans="3:9">
      <c r="C96" s="1" t="s">
        <v>15</v>
      </c>
      <c r="D96" s="1">
        <f>COUNTIF(C2:C91,"&lt;0.42")-COUNTIF(C2:C91,"&lt;0.4")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17</v>
      </c>
      <c r="D98" s="1">
        <f>COUNTIF(C2:C91,"&lt;0.46")-COUNTIF(C2:C91,"&lt;0.44")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18</v>
      </c>
      <c r="D99" s="1">
        <f>COUNTIF(C2:C91,"&lt;0.48")-COUNTIF(C2:C91,"&lt;0.46")</f>
        <v>0</v>
      </c>
      <c r="F99" s="11">
        <v>0.12</v>
      </c>
      <c r="G99" s="1">
        <v>-240</v>
      </c>
      <c r="H99" s="1">
        <v>1760</v>
      </c>
      <c r="I99" s="1">
        <v>88</v>
      </c>
    </row>
    <row r="100" s="21" customFormat="1" spans="3:5">
      <c r="C100" s="21" t="s">
        <v>19</v>
      </c>
      <c r="D100" s="21">
        <f>COUNTIF(C2:C91,"&lt;0.5")-COUNTIF(C2:C91,"&lt;0.48")</f>
        <v>1</v>
      </c>
      <c r="E100" s="21">
        <v>2</v>
      </c>
    </row>
    <row r="101" s="1" customFormat="1" spans="3:5">
      <c r="C101" s="1" t="s">
        <v>20</v>
      </c>
      <c r="D101" s="1">
        <f>COUNTIF(C2:C91,"&lt;0.52")-COUNTIF(C2:C91,"&lt;0.5")</f>
        <v>2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3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5</v>
      </c>
      <c r="E103" s="4">
        <v>6</v>
      </c>
    </row>
    <row r="104" s="1" customFormat="1" spans="3:5">
      <c r="C104" s="1" t="s">
        <v>23</v>
      </c>
      <c r="D104" s="1">
        <f>COUNTIF(C2:C91,"&lt;0.58")-COUNTIF(C2:C91,"&lt;0.56")</f>
        <v>7</v>
      </c>
      <c r="E104" s="1">
        <v>7</v>
      </c>
    </row>
    <row r="105" s="1" customFormat="1" spans="3:5">
      <c r="C105" s="1" t="s">
        <v>24</v>
      </c>
      <c r="D105" s="1">
        <f>COUNTIF(C2:C91,"&lt;0.6")-COUNTIF(C2:C91,"&lt;0.58")</f>
        <v>9</v>
      </c>
      <c r="E105" s="1">
        <v>9</v>
      </c>
    </row>
    <row r="106" s="1" customFormat="1" spans="3:5">
      <c r="C106" s="1" t="s">
        <v>25</v>
      </c>
      <c r="D106" s="1">
        <f>COUNTIF(C2:C91,"&lt;0.62")-COUNTIF(C2:C91,"&lt;0.6")</f>
        <v>11</v>
      </c>
      <c r="E106" s="1">
        <v>12</v>
      </c>
    </row>
    <row r="107" s="5" customFormat="1" spans="3:5">
      <c r="C107" s="5" t="s">
        <v>26</v>
      </c>
      <c r="D107" s="5">
        <f>COUNTIF(C2:C91,"&lt;0.64")-COUNTIF(C2:C91,"&lt;0.62")</f>
        <v>14</v>
      </c>
      <c r="E107" s="5">
        <v>14</v>
      </c>
    </row>
    <row r="108" s="1" customFormat="1" spans="3:5">
      <c r="C108" s="1" t="s">
        <v>27</v>
      </c>
      <c r="D108" s="1">
        <f>COUNTIF(C2:C91,"&lt;0.66")-COUNTIF(C2:C91,"&lt;0.64")</f>
        <v>11</v>
      </c>
      <c r="E108" s="1">
        <v>12</v>
      </c>
    </row>
    <row r="109" s="1" customFormat="1" spans="3:5">
      <c r="C109" s="1" t="s">
        <v>28</v>
      </c>
      <c r="D109" s="1">
        <f>COUNTIF(C2:C91,"&lt;0.68")-COUNTIF(C2:C91,"&lt;0.66")</f>
        <v>9</v>
      </c>
      <c r="E109" s="1">
        <v>9</v>
      </c>
    </row>
    <row r="110" s="1" customFormat="1" spans="3:5">
      <c r="C110" s="1" t="s">
        <v>29</v>
      </c>
      <c r="D110" s="1">
        <f>COUNTIF(C2:C91,"&lt;0.7")-COUNTIF(C2:C91,"&lt;0.68")</f>
        <v>7</v>
      </c>
      <c r="E110" s="1">
        <v>7</v>
      </c>
    </row>
    <row r="111" s="4" customFormat="1" spans="3:5">
      <c r="C111" s="4" t="s">
        <v>30</v>
      </c>
      <c r="D111" s="4">
        <f>COUNTIF(C2:C91,"&lt;0.72")-COUNTIF(C2:C91,"&lt;0.7")</f>
        <v>5</v>
      </c>
      <c r="E111" s="4">
        <v>6</v>
      </c>
    </row>
    <row r="112" s="1" customFormat="1" spans="3:5">
      <c r="C112" s="1" t="s">
        <v>31</v>
      </c>
      <c r="D112" s="1">
        <f>COUNTIF(C2:C91,"&lt;0.74")-COUNTIF(C2:C91,"&lt;0.72")</f>
        <v>3</v>
      </c>
      <c r="E112" s="1">
        <v>4</v>
      </c>
    </row>
    <row r="113" s="1" customFormat="1" spans="3:5">
      <c r="C113" s="1" t="s">
        <v>32</v>
      </c>
      <c r="D113" s="1">
        <f>COUNTIF(C2:C91,"&lt;0.76")-COUNTIF(C2:C91,"&lt;0.74")</f>
        <v>2</v>
      </c>
      <c r="E113" s="1">
        <v>3</v>
      </c>
    </row>
    <row r="114" s="21" customFormat="1" spans="3:5">
      <c r="C114" s="21" t="s">
        <v>33</v>
      </c>
      <c r="D114" s="21">
        <f>COUNTIF(C2:C91,"&lt;0.78")-COUNTIF(C2:C91,"&lt;0.76")</f>
        <v>1</v>
      </c>
      <c r="E114" s="21">
        <v>2</v>
      </c>
    </row>
    <row r="115" s="4" customFormat="1" spans="3:4">
      <c r="C115" s="4" t="s">
        <v>34</v>
      </c>
      <c r="D115" s="4">
        <f>COUNTIF(C2:C91,"&lt;0.8")-COUNTIF(C2:C91,"&lt;0.78")</f>
        <v>0</v>
      </c>
    </row>
    <row r="116" s="1" customFormat="1" spans="3:8">
      <c r="C116" s="1" t="s">
        <v>35</v>
      </c>
      <c r="D116" s="1">
        <f>COUNTIF(C2:C91,"&lt;0.82")-COUNTIF(C2:C91,"&lt;0.8")</f>
        <v>0</v>
      </c>
      <c r="G116" s="4">
        <v>0.545</v>
      </c>
      <c r="H116" s="4">
        <v>0.087</v>
      </c>
    </row>
    <row r="117" s="1" customFormat="1" spans="3:8">
      <c r="C117" s="1" t="s">
        <v>36</v>
      </c>
      <c r="D117" s="1">
        <f>COUNTIF(C2:C91,"&lt;0.84")-COUNTIF(C2:C91,"&lt;0.82")</f>
        <v>0</v>
      </c>
      <c r="G117" s="4">
        <v>0.623</v>
      </c>
      <c r="H117" s="4">
        <v>0.11</v>
      </c>
    </row>
    <row r="118" s="1" customFormat="1" spans="3:8">
      <c r="C118" s="1" t="s">
        <v>37</v>
      </c>
      <c r="D118" s="1">
        <f>COUNTIF(C2:C91,"&lt;0.86")-COUNTIF(C2:C91,"&lt;0.84")</f>
        <v>0</v>
      </c>
      <c r="G118" s="4">
        <v>0.729</v>
      </c>
      <c r="H118" s="4">
        <v>0.156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5" workbookViewId="0">
      <selection activeCell="A23" sqref="$A23:$XFD23"/>
    </sheetView>
  </sheetViews>
  <sheetFormatPr defaultColWidth="9" defaultRowHeight="13.5"/>
  <cols>
    <col min="3" max="4" width="16.88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421</v>
      </c>
      <c r="B2" s="3">
        <v>421</v>
      </c>
      <c r="C2" s="3">
        <v>0.481773972511292</v>
      </c>
      <c r="D2" s="3">
        <v>0.0948684215545654</v>
      </c>
      <c r="E2" s="3">
        <v>8</v>
      </c>
      <c r="F2" s="3">
        <v>5</v>
      </c>
      <c r="G2" s="3">
        <v>2</v>
      </c>
      <c r="H2" s="3">
        <v>5</v>
      </c>
      <c r="I2" s="3">
        <v>0.8</v>
      </c>
      <c r="J2" s="3">
        <v>0.615384615384615</v>
      </c>
      <c r="K2" s="3">
        <v>0.695652173913043</v>
      </c>
      <c r="L2" s="3">
        <v>0.5</v>
      </c>
      <c r="M2" s="3">
        <v>0.3</v>
      </c>
      <c r="N2" s="3">
        <v>0.65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3" customFormat="1" spans="1:14">
      <c r="A4" s="9">
        <v>967</v>
      </c>
      <c r="B4" s="3">
        <v>967</v>
      </c>
      <c r="C4" s="3">
        <v>0.505633950233459</v>
      </c>
      <c r="D4" s="3">
        <v>0.134837865829468</v>
      </c>
      <c r="E4" s="3">
        <v>10</v>
      </c>
      <c r="F4" s="3">
        <v>4</v>
      </c>
      <c r="G4" s="3">
        <v>0</v>
      </c>
      <c r="H4" s="3">
        <v>6</v>
      </c>
      <c r="I4" s="3">
        <v>1</v>
      </c>
      <c r="J4" s="3">
        <v>0.714285714285714</v>
      </c>
      <c r="K4" s="3">
        <v>0.833333333333333</v>
      </c>
      <c r="L4" s="3">
        <v>0.4</v>
      </c>
      <c r="M4" s="3">
        <v>0.6</v>
      </c>
      <c r="N4" s="3">
        <v>0.8</v>
      </c>
    </row>
    <row r="5" s="1" customFormat="1" spans="1:14">
      <c r="A5" s="7">
        <v>971</v>
      </c>
      <c r="B5" s="1">
        <v>971</v>
      </c>
      <c r="C5" s="1">
        <v>0.52179229259491</v>
      </c>
      <c r="D5" s="1">
        <v>0.0986318588256836</v>
      </c>
      <c r="E5" s="1">
        <v>9</v>
      </c>
      <c r="F5" s="1">
        <v>6</v>
      </c>
      <c r="G5" s="1">
        <v>1</v>
      </c>
      <c r="H5" s="1">
        <v>4</v>
      </c>
      <c r="I5" s="1">
        <v>0.9</v>
      </c>
      <c r="J5" s="1">
        <v>0.6</v>
      </c>
      <c r="K5" s="1">
        <v>0.72</v>
      </c>
      <c r="L5" s="1">
        <v>0.6</v>
      </c>
      <c r="M5" s="1">
        <v>0.3</v>
      </c>
      <c r="N5" s="1">
        <v>0.65</v>
      </c>
    </row>
    <row r="6" s="1" customFormat="1" spans="1:14">
      <c r="A6" s="7">
        <v>703</v>
      </c>
      <c r="B6" s="1">
        <v>703</v>
      </c>
      <c r="C6" s="1">
        <v>0.525601744651794</v>
      </c>
      <c r="D6" s="1">
        <v>0.133638381958008</v>
      </c>
      <c r="E6" s="1">
        <v>7</v>
      </c>
      <c r="F6" s="1">
        <v>4</v>
      </c>
      <c r="G6" s="1">
        <v>3</v>
      </c>
      <c r="H6" s="1">
        <v>6</v>
      </c>
      <c r="I6" s="1">
        <v>0.7</v>
      </c>
      <c r="J6" s="1">
        <v>0.636363636363636</v>
      </c>
      <c r="K6" s="1">
        <v>0.666666666666667</v>
      </c>
      <c r="L6" s="1">
        <v>0.4</v>
      </c>
      <c r="M6" s="1">
        <v>0.3</v>
      </c>
      <c r="N6" s="1">
        <v>0.65</v>
      </c>
    </row>
    <row r="7" s="3" customFormat="1" spans="1:14">
      <c r="A7" s="9">
        <v>137</v>
      </c>
      <c r="B7" s="3">
        <v>137</v>
      </c>
      <c r="C7" s="3">
        <v>0.525725841522217</v>
      </c>
      <c r="D7" s="3">
        <v>0.184110879898071</v>
      </c>
      <c r="E7" s="3">
        <v>7</v>
      </c>
      <c r="F7" s="3">
        <v>5</v>
      </c>
      <c r="G7" s="3">
        <v>3</v>
      </c>
      <c r="H7" s="3">
        <v>5</v>
      </c>
      <c r="I7" s="3">
        <v>0.7</v>
      </c>
      <c r="J7" s="3">
        <v>0.583333333333333</v>
      </c>
      <c r="K7" s="3">
        <v>0.636363636363636</v>
      </c>
      <c r="L7" s="3">
        <v>0.5</v>
      </c>
      <c r="M7" s="3">
        <v>0.2</v>
      </c>
      <c r="N7" s="3">
        <v>0.6</v>
      </c>
    </row>
    <row r="8" s="1" customFormat="1" spans="1:14">
      <c r="A8" s="7">
        <v>84</v>
      </c>
      <c r="B8" s="1">
        <v>84</v>
      </c>
      <c r="C8" s="1">
        <v>0.544868588447571</v>
      </c>
      <c r="D8" s="1">
        <v>0.0251344442367554</v>
      </c>
      <c r="E8" s="1">
        <v>9</v>
      </c>
      <c r="F8" s="1">
        <v>6</v>
      </c>
      <c r="G8" s="1">
        <v>1</v>
      </c>
      <c r="H8" s="1">
        <v>4</v>
      </c>
      <c r="I8" s="1">
        <v>0.9</v>
      </c>
      <c r="J8" s="1">
        <v>0.6</v>
      </c>
      <c r="K8" s="1">
        <v>0.72</v>
      </c>
      <c r="L8" s="1">
        <v>0.6</v>
      </c>
      <c r="M8" s="1">
        <v>0.3</v>
      </c>
      <c r="N8" s="1">
        <v>0.65</v>
      </c>
    </row>
    <row r="9" s="1" customFormat="1" spans="1:14">
      <c r="A9" s="7">
        <v>160</v>
      </c>
      <c r="B9" s="1">
        <v>160</v>
      </c>
      <c r="C9" s="1">
        <v>0.556422591209412</v>
      </c>
      <c r="D9" s="1">
        <v>0.0219850540161133</v>
      </c>
      <c r="E9" s="1">
        <v>9</v>
      </c>
      <c r="F9" s="1">
        <v>2</v>
      </c>
      <c r="G9" s="1">
        <v>1</v>
      </c>
      <c r="H9" s="1">
        <v>8</v>
      </c>
      <c r="I9" s="1">
        <v>0.9</v>
      </c>
      <c r="J9" s="1">
        <v>0.818181818181818</v>
      </c>
      <c r="K9" s="1">
        <v>0.857142857142857</v>
      </c>
      <c r="L9" s="1">
        <v>0.2</v>
      </c>
      <c r="M9" s="1">
        <v>0.7</v>
      </c>
      <c r="N9" s="1">
        <v>0.85</v>
      </c>
    </row>
    <row r="10" s="1" customFormat="1" spans="1:14">
      <c r="A10" s="7">
        <v>609</v>
      </c>
      <c r="B10" s="1">
        <v>609</v>
      </c>
      <c r="C10" s="1">
        <v>0.558085680007935</v>
      </c>
      <c r="D10" s="1">
        <v>0.0243014097213745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356</v>
      </c>
      <c r="B11" s="1">
        <v>356</v>
      </c>
      <c r="C11" s="1">
        <v>0.542625546455383</v>
      </c>
      <c r="D11" s="1">
        <v>0.0799902677536011</v>
      </c>
      <c r="E11" s="1">
        <v>10</v>
      </c>
      <c r="F11" s="1">
        <v>7</v>
      </c>
      <c r="G11" s="1">
        <v>0</v>
      </c>
      <c r="H11" s="1">
        <v>3</v>
      </c>
      <c r="I11" s="1">
        <v>1</v>
      </c>
      <c r="J11" s="1">
        <v>0.588235294117647</v>
      </c>
      <c r="K11" s="1">
        <v>0.740740740740741</v>
      </c>
      <c r="L11" s="1">
        <v>0.7</v>
      </c>
      <c r="M11" s="1">
        <v>0.3</v>
      </c>
      <c r="N11" s="1">
        <v>0.65</v>
      </c>
    </row>
    <row r="12" s="3" customFormat="1" spans="1:14">
      <c r="A12" s="9">
        <v>213</v>
      </c>
      <c r="B12" s="3">
        <v>213</v>
      </c>
      <c r="C12" s="3">
        <v>0.540220141410828</v>
      </c>
      <c r="D12" s="3">
        <v>0.181421518325806</v>
      </c>
      <c r="E12" s="3">
        <v>8</v>
      </c>
      <c r="F12" s="3">
        <v>6</v>
      </c>
      <c r="G12" s="3">
        <v>2</v>
      </c>
      <c r="H12" s="3">
        <v>4</v>
      </c>
      <c r="I12" s="3">
        <v>0.8</v>
      </c>
      <c r="J12" s="3">
        <v>0.571428571428572</v>
      </c>
      <c r="K12" s="3">
        <v>0.666666666666667</v>
      </c>
      <c r="L12" s="3">
        <v>0.6</v>
      </c>
      <c r="M12" s="3">
        <v>0.2</v>
      </c>
      <c r="N12" s="3">
        <v>0.6</v>
      </c>
    </row>
    <row r="13" s="1" customFormat="1" spans="1:14">
      <c r="A13" s="7">
        <v>894</v>
      </c>
      <c r="B13" s="1">
        <v>894</v>
      </c>
      <c r="C13" s="1">
        <v>0.575786352157593</v>
      </c>
      <c r="D13" s="1">
        <v>0.00527596473693848</v>
      </c>
      <c r="E13" s="1">
        <v>9</v>
      </c>
      <c r="F13" s="1">
        <v>6</v>
      </c>
      <c r="G13" s="1">
        <v>1</v>
      </c>
      <c r="H13" s="1">
        <v>4</v>
      </c>
      <c r="I13" s="1">
        <v>0.9</v>
      </c>
      <c r="J13" s="1">
        <v>0.6</v>
      </c>
      <c r="K13" s="1">
        <v>0.72</v>
      </c>
      <c r="L13" s="1">
        <v>0.6</v>
      </c>
      <c r="M13" s="1">
        <v>0.3</v>
      </c>
      <c r="N13" s="1">
        <v>0.65</v>
      </c>
    </row>
    <row r="14" s="1" customFormat="1" spans="1:14">
      <c r="A14" s="7">
        <v>275</v>
      </c>
      <c r="B14" s="1">
        <v>275</v>
      </c>
      <c r="C14" s="1">
        <v>0.567068815231323</v>
      </c>
      <c r="D14" s="1">
        <v>0.0141620635986328</v>
      </c>
      <c r="E14" s="1">
        <v>8</v>
      </c>
      <c r="F14" s="1">
        <v>6</v>
      </c>
      <c r="G14" s="1">
        <v>2</v>
      </c>
      <c r="H14" s="1">
        <v>4</v>
      </c>
      <c r="I14" s="1">
        <v>0.8</v>
      </c>
      <c r="J14" s="1">
        <v>0.571428571428572</v>
      </c>
      <c r="K14" s="1">
        <v>0.666666666666667</v>
      </c>
      <c r="L14" s="1">
        <v>0.6</v>
      </c>
      <c r="M14" s="1">
        <v>0.2</v>
      </c>
      <c r="N14" s="1">
        <v>0.6</v>
      </c>
    </row>
    <row r="15" s="1" customFormat="1" spans="1:14">
      <c r="A15" s="7">
        <v>837</v>
      </c>
      <c r="B15" s="1">
        <v>837</v>
      </c>
      <c r="C15" s="1">
        <v>0.576526999473572</v>
      </c>
      <c r="D15" s="1">
        <v>0.00776755809783935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910</v>
      </c>
      <c r="B16" s="1">
        <v>910</v>
      </c>
      <c r="C16" s="1">
        <v>0.570115923881531</v>
      </c>
      <c r="D16" s="1">
        <v>0.00743293762207031</v>
      </c>
      <c r="E16" s="1">
        <v>9</v>
      </c>
      <c r="F16" s="1">
        <v>4</v>
      </c>
      <c r="G16" s="1">
        <v>1</v>
      </c>
      <c r="H16" s="1">
        <v>6</v>
      </c>
      <c r="I16" s="1">
        <v>0.9</v>
      </c>
      <c r="J16" s="1">
        <v>0.692307692307692</v>
      </c>
      <c r="K16" s="1">
        <v>0.782608695652174</v>
      </c>
      <c r="L16" s="1">
        <v>0.4</v>
      </c>
      <c r="M16" s="1">
        <v>0.5</v>
      </c>
      <c r="N16" s="1">
        <v>0.75</v>
      </c>
    </row>
    <row r="17" s="1" customFormat="1" spans="1:14">
      <c r="A17" s="7">
        <v>260</v>
      </c>
      <c r="B17" s="1">
        <v>260</v>
      </c>
      <c r="C17" s="1">
        <v>0.572933554649353</v>
      </c>
      <c r="D17" s="1">
        <v>0.0106793642044067</v>
      </c>
      <c r="E17" s="1">
        <v>9</v>
      </c>
      <c r="F17" s="1">
        <v>5</v>
      </c>
      <c r="G17" s="1">
        <v>1</v>
      </c>
      <c r="H17" s="1">
        <v>5</v>
      </c>
      <c r="I17" s="1">
        <v>0.9</v>
      </c>
      <c r="J17" s="1">
        <v>0.642857142857143</v>
      </c>
      <c r="K17" s="1">
        <v>0.75</v>
      </c>
      <c r="L17" s="1">
        <v>0.5</v>
      </c>
      <c r="M17" s="1">
        <v>0.4</v>
      </c>
      <c r="N17" s="1">
        <v>0.7</v>
      </c>
    </row>
    <row r="18" s="1" customFormat="1" spans="1:14">
      <c r="A18" s="7">
        <v>947</v>
      </c>
      <c r="B18" s="1">
        <v>947</v>
      </c>
      <c r="C18" s="1">
        <v>0.561380505561829</v>
      </c>
      <c r="D18" s="1">
        <v>0.00472700595855713</v>
      </c>
      <c r="E18" s="1">
        <v>8</v>
      </c>
      <c r="F18" s="1">
        <v>4</v>
      </c>
      <c r="G18" s="1">
        <v>2</v>
      </c>
      <c r="H18" s="1">
        <v>6</v>
      </c>
      <c r="I18" s="1">
        <v>0.8</v>
      </c>
      <c r="J18" s="1">
        <v>0.666666666666667</v>
      </c>
      <c r="K18" s="1">
        <v>0.727272727272727</v>
      </c>
      <c r="L18" s="1">
        <v>0.4</v>
      </c>
      <c r="M18" s="1">
        <v>0.4</v>
      </c>
      <c r="N18" s="1">
        <v>0.7</v>
      </c>
    </row>
    <row r="19" s="3" customFormat="1" spans="1:14">
      <c r="A19" s="9">
        <v>5</v>
      </c>
      <c r="B19" s="3">
        <v>5</v>
      </c>
      <c r="C19" s="3">
        <v>0.560086011886597</v>
      </c>
      <c r="D19" s="3">
        <v>0.0383433103561401</v>
      </c>
      <c r="E19" s="3">
        <v>8</v>
      </c>
      <c r="F19" s="3">
        <v>4</v>
      </c>
      <c r="G19" s="3">
        <v>2</v>
      </c>
      <c r="H19" s="3">
        <v>6</v>
      </c>
      <c r="I19" s="3">
        <v>0.8</v>
      </c>
      <c r="J19" s="3">
        <v>0.666666666666667</v>
      </c>
      <c r="K19" s="3">
        <v>0.727272727272727</v>
      </c>
      <c r="L19" s="3">
        <v>0.4</v>
      </c>
      <c r="M19" s="3">
        <v>0.4</v>
      </c>
      <c r="N19" s="3">
        <v>0.7</v>
      </c>
    </row>
    <row r="20" s="1" customFormat="1" spans="1:14">
      <c r="A20" s="7">
        <v>465</v>
      </c>
      <c r="B20" s="1">
        <v>465</v>
      </c>
      <c r="C20" s="1">
        <v>0.584376335144043</v>
      </c>
      <c r="D20" s="1">
        <v>0.0187164545059204</v>
      </c>
      <c r="E20" s="1">
        <v>9</v>
      </c>
      <c r="F20" s="1">
        <v>6</v>
      </c>
      <c r="G20" s="1">
        <v>1</v>
      </c>
      <c r="H20" s="1">
        <v>4</v>
      </c>
      <c r="I20" s="1">
        <v>0.9</v>
      </c>
      <c r="J20" s="1">
        <v>0.6</v>
      </c>
      <c r="K20" s="1">
        <v>0.72</v>
      </c>
      <c r="L20" s="1">
        <v>0.6</v>
      </c>
      <c r="M20" s="1">
        <v>0.3</v>
      </c>
      <c r="N20" s="1">
        <v>0.65</v>
      </c>
    </row>
    <row r="21" s="1" customFormat="1" spans="1:14">
      <c r="A21" s="7">
        <v>197</v>
      </c>
      <c r="B21" s="1">
        <v>197</v>
      </c>
      <c r="C21" s="1">
        <v>0.595931768417358</v>
      </c>
      <c r="D21" s="1">
        <v>0.0206851959228516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425</v>
      </c>
      <c r="B22" s="1">
        <v>425</v>
      </c>
      <c r="C22" s="1">
        <v>0.585031986236572</v>
      </c>
      <c r="D22" s="1">
        <v>0.0381255149841309</v>
      </c>
      <c r="E22" s="1">
        <v>9</v>
      </c>
      <c r="F22" s="1">
        <v>2</v>
      </c>
      <c r="G22" s="1">
        <v>1</v>
      </c>
      <c r="H22" s="1">
        <v>8</v>
      </c>
      <c r="I22" s="1">
        <v>0.9</v>
      </c>
      <c r="J22" s="1">
        <v>0.818181818181818</v>
      </c>
      <c r="K22" s="1">
        <v>0.857142857142857</v>
      </c>
      <c r="L22" s="1">
        <v>0.2</v>
      </c>
      <c r="M22" s="1">
        <v>0.7</v>
      </c>
      <c r="N22" s="1">
        <v>0.85</v>
      </c>
    </row>
    <row r="23" s="1" customFormat="1" spans="1:14">
      <c r="A23" s="7">
        <v>640</v>
      </c>
      <c r="B23" s="1">
        <v>640</v>
      </c>
      <c r="C23" s="1">
        <v>0.583518981933594</v>
      </c>
      <c r="D23" s="1">
        <v>0.0459827184677124</v>
      </c>
      <c r="E23" s="1">
        <v>8</v>
      </c>
      <c r="F23" s="1">
        <v>4</v>
      </c>
      <c r="G23" s="1">
        <v>2</v>
      </c>
      <c r="H23" s="1">
        <v>6</v>
      </c>
      <c r="I23" s="1">
        <v>0.8</v>
      </c>
      <c r="J23" s="1">
        <v>0.666666666666667</v>
      </c>
      <c r="K23" s="1">
        <v>0.727272727272727</v>
      </c>
      <c r="L23" s="1">
        <v>0.4</v>
      </c>
      <c r="M23" s="1">
        <v>0.4</v>
      </c>
      <c r="N23" s="1">
        <v>0.7</v>
      </c>
    </row>
    <row r="24" s="1" customFormat="1" spans="1:14">
      <c r="A24" s="7">
        <v>477</v>
      </c>
      <c r="B24" s="1">
        <v>477</v>
      </c>
      <c r="C24" s="1">
        <v>0.588738799095154</v>
      </c>
      <c r="D24" s="1">
        <v>0.0414286851882935</v>
      </c>
      <c r="E24" s="1">
        <v>10</v>
      </c>
      <c r="F24" s="1">
        <v>4</v>
      </c>
      <c r="G24" s="1">
        <v>0</v>
      </c>
      <c r="H24" s="1">
        <v>6</v>
      </c>
      <c r="I24" s="1">
        <v>1</v>
      </c>
      <c r="J24" s="1">
        <v>0.714285714285714</v>
      </c>
      <c r="K24" s="1">
        <v>0.833333333333333</v>
      </c>
      <c r="L24" s="1">
        <v>0.4</v>
      </c>
      <c r="M24" s="1">
        <v>0.6</v>
      </c>
      <c r="N24" s="1">
        <v>0.8</v>
      </c>
    </row>
    <row r="25" s="1" customFormat="1" spans="1:14">
      <c r="A25" s="7">
        <v>321</v>
      </c>
      <c r="B25" s="1">
        <v>321</v>
      </c>
      <c r="C25" s="1">
        <v>0.588648796081543</v>
      </c>
      <c r="D25" s="1">
        <v>0.00274014472961426</v>
      </c>
      <c r="E25" s="1">
        <v>10</v>
      </c>
      <c r="F25" s="1">
        <v>5</v>
      </c>
      <c r="G25" s="1">
        <v>0</v>
      </c>
      <c r="H25" s="1">
        <v>5</v>
      </c>
      <c r="I25" s="1">
        <v>1</v>
      </c>
      <c r="J25" s="1">
        <v>0.666666666666667</v>
      </c>
      <c r="K25" s="1">
        <v>0.8</v>
      </c>
      <c r="L25" s="1">
        <v>0.5</v>
      </c>
      <c r="M25" s="1">
        <v>0.5</v>
      </c>
      <c r="N25" s="1">
        <v>0.75</v>
      </c>
    </row>
    <row r="26" s="1" customFormat="1" spans="1:14">
      <c r="A26" s="7">
        <v>277</v>
      </c>
      <c r="B26" s="1">
        <v>277</v>
      </c>
      <c r="C26" s="1">
        <v>0.582349896430969</v>
      </c>
      <c r="D26" s="1">
        <v>0.0517892837524414</v>
      </c>
      <c r="E26" s="1">
        <v>8</v>
      </c>
      <c r="F26" s="1">
        <v>5</v>
      </c>
      <c r="G26" s="1">
        <v>2</v>
      </c>
      <c r="H26" s="1">
        <v>5</v>
      </c>
      <c r="I26" s="1">
        <v>0.8</v>
      </c>
      <c r="J26" s="1">
        <v>0.615384615384615</v>
      </c>
      <c r="K26" s="1">
        <v>0.695652173913043</v>
      </c>
      <c r="L26" s="1">
        <v>0.5</v>
      </c>
      <c r="M26" s="1">
        <v>0.3</v>
      </c>
      <c r="N26" s="1">
        <v>0.65</v>
      </c>
    </row>
    <row r="27" s="1" customFormat="1" spans="1:14">
      <c r="A27" s="7">
        <v>600</v>
      </c>
      <c r="B27" s="1">
        <v>600</v>
      </c>
      <c r="C27" s="1">
        <v>0.581959247589111</v>
      </c>
      <c r="D27" s="1">
        <v>0.00891971588134766</v>
      </c>
      <c r="E27" s="1">
        <v>9</v>
      </c>
      <c r="F27" s="1">
        <v>7</v>
      </c>
      <c r="G27" s="1">
        <v>1</v>
      </c>
      <c r="H27" s="1">
        <v>3</v>
      </c>
      <c r="I27" s="1">
        <v>0.9</v>
      </c>
      <c r="J27" s="1">
        <v>0.5625</v>
      </c>
      <c r="K27" s="1">
        <v>0.692307692307692</v>
      </c>
      <c r="L27" s="1">
        <v>0.7</v>
      </c>
      <c r="M27" s="1">
        <v>0.2</v>
      </c>
      <c r="N27" s="1">
        <v>0.6</v>
      </c>
    </row>
    <row r="28" s="3" customFormat="1" spans="1:14">
      <c r="A28" s="9">
        <v>78</v>
      </c>
      <c r="B28" s="3">
        <v>78</v>
      </c>
      <c r="C28" s="3">
        <v>0.585809230804443</v>
      </c>
      <c r="D28" s="3">
        <v>0.0609422922134399</v>
      </c>
      <c r="E28" s="3">
        <v>9</v>
      </c>
      <c r="F28" s="3">
        <v>5</v>
      </c>
      <c r="G28" s="3">
        <v>1</v>
      </c>
      <c r="H28" s="3">
        <v>5</v>
      </c>
      <c r="I28" s="3">
        <v>0.9</v>
      </c>
      <c r="J28" s="3">
        <v>0.642857142857143</v>
      </c>
      <c r="K28" s="3">
        <v>0.75</v>
      </c>
      <c r="L28" s="3">
        <v>0.5</v>
      </c>
      <c r="M28" s="3">
        <v>0.4</v>
      </c>
      <c r="N28" s="3">
        <v>0.7</v>
      </c>
    </row>
    <row r="29" s="1" customFormat="1" spans="1:14">
      <c r="A29" s="7">
        <v>441</v>
      </c>
      <c r="B29" s="1">
        <v>441</v>
      </c>
      <c r="C29" s="1">
        <v>0.615647792816162</v>
      </c>
      <c r="D29" s="1">
        <v>0.0174877643585205</v>
      </c>
      <c r="E29" s="1">
        <v>8</v>
      </c>
      <c r="F29" s="1">
        <v>5</v>
      </c>
      <c r="G29" s="1">
        <v>2</v>
      </c>
      <c r="H29" s="1">
        <v>5</v>
      </c>
      <c r="I29" s="1">
        <v>0.8</v>
      </c>
      <c r="J29" s="1">
        <v>0.615384615384615</v>
      </c>
      <c r="K29" s="1">
        <v>0.695652173913043</v>
      </c>
      <c r="L29" s="1">
        <v>0.5</v>
      </c>
      <c r="M29" s="1">
        <v>0.3</v>
      </c>
      <c r="N29" s="1">
        <v>0.65</v>
      </c>
    </row>
    <row r="30" s="1" customFormat="1" spans="1:14">
      <c r="A30" s="7">
        <v>362</v>
      </c>
      <c r="B30" s="1">
        <v>362</v>
      </c>
      <c r="C30" s="1">
        <v>0.619126200675964</v>
      </c>
      <c r="D30" s="1">
        <v>0.0245329141616821</v>
      </c>
      <c r="E30" s="1">
        <v>8</v>
      </c>
      <c r="F30" s="1">
        <v>5</v>
      </c>
      <c r="G30" s="1">
        <v>2</v>
      </c>
      <c r="H30" s="1">
        <v>5</v>
      </c>
      <c r="I30" s="1">
        <v>0.8</v>
      </c>
      <c r="J30" s="1">
        <v>0.615384615384615</v>
      </c>
      <c r="K30" s="1">
        <v>0.695652173913043</v>
      </c>
      <c r="L30" s="1">
        <v>0.5</v>
      </c>
      <c r="M30" s="1">
        <v>0.3</v>
      </c>
      <c r="N30" s="1">
        <v>0.65</v>
      </c>
    </row>
    <row r="31" s="1" customFormat="1" spans="1:14">
      <c r="A31" s="7">
        <v>461</v>
      </c>
      <c r="B31" s="1">
        <v>461</v>
      </c>
      <c r="C31" s="1">
        <v>0.6111820936203</v>
      </c>
      <c r="D31" s="1">
        <v>0.022621750831604</v>
      </c>
      <c r="E31" s="1">
        <v>8</v>
      </c>
      <c r="F31" s="1">
        <v>2</v>
      </c>
      <c r="G31" s="1">
        <v>2</v>
      </c>
      <c r="H31" s="1">
        <v>8</v>
      </c>
      <c r="I31" s="1">
        <v>0.8</v>
      </c>
      <c r="J31" s="1">
        <v>0.8</v>
      </c>
      <c r="K31" s="1">
        <v>0.8</v>
      </c>
      <c r="L31" s="1">
        <v>0.2</v>
      </c>
      <c r="M31" s="1">
        <v>0.6</v>
      </c>
      <c r="N31" s="1">
        <v>0.8</v>
      </c>
    </row>
    <row r="32" s="1" customFormat="1" spans="1:14">
      <c r="A32" s="7">
        <v>776</v>
      </c>
      <c r="B32" s="1">
        <v>776</v>
      </c>
      <c r="C32" s="1">
        <v>0.606791138648987</v>
      </c>
      <c r="D32" s="1">
        <v>0.0375798940658569</v>
      </c>
      <c r="E32" s="1">
        <v>9</v>
      </c>
      <c r="F32" s="1">
        <v>2</v>
      </c>
      <c r="G32" s="1">
        <v>1</v>
      </c>
      <c r="H32" s="1">
        <v>8</v>
      </c>
      <c r="I32" s="1">
        <v>0.9</v>
      </c>
      <c r="J32" s="1">
        <v>0.818181818181818</v>
      </c>
      <c r="K32" s="1">
        <v>0.857142857142857</v>
      </c>
      <c r="L32" s="1">
        <v>0.2</v>
      </c>
      <c r="M32" s="1">
        <v>0.7</v>
      </c>
      <c r="N32" s="1">
        <v>0.85</v>
      </c>
    </row>
    <row r="33" s="1" customFormat="1" spans="1:14">
      <c r="A33" s="7">
        <v>188</v>
      </c>
      <c r="B33" s="1">
        <v>188</v>
      </c>
      <c r="C33" s="1">
        <v>0.611397743225098</v>
      </c>
      <c r="D33" s="1">
        <v>0.0397995710372925</v>
      </c>
      <c r="E33" s="1">
        <v>9</v>
      </c>
      <c r="F33" s="1">
        <v>5</v>
      </c>
      <c r="G33" s="1">
        <v>1</v>
      </c>
      <c r="H33" s="1">
        <v>5</v>
      </c>
      <c r="I33" s="1">
        <v>0.9</v>
      </c>
      <c r="J33" s="1">
        <v>0.642857142857143</v>
      </c>
      <c r="K33" s="1">
        <v>0.75</v>
      </c>
      <c r="L33" s="1">
        <v>0.5</v>
      </c>
      <c r="M33" s="1">
        <v>0.4</v>
      </c>
      <c r="N33" s="1">
        <v>0.7</v>
      </c>
    </row>
    <row r="34" s="1" customFormat="1" spans="1:14">
      <c r="A34" s="7">
        <v>810</v>
      </c>
      <c r="B34" s="1">
        <v>810</v>
      </c>
      <c r="C34" s="1">
        <v>0.615700364112854</v>
      </c>
      <c r="D34" s="1">
        <v>0.0395431518554688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630</v>
      </c>
      <c r="B35" s="1">
        <v>630</v>
      </c>
      <c r="C35" s="1">
        <v>0.605119585990906</v>
      </c>
      <c r="D35" s="1">
        <v>0.0453847646713257</v>
      </c>
      <c r="E35" s="1">
        <v>8</v>
      </c>
      <c r="F35" s="1">
        <v>4</v>
      </c>
      <c r="G35" s="1">
        <v>2</v>
      </c>
      <c r="H35" s="1">
        <v>6</v>
      </c>
      <c r="I35" s="1">
        <v>0.8</v>
      </c>
      <c r="J35" s="1">
        <v>0.666666666666667</v>
      </c>
      <c r="K35" s="1">
        <v>0.727272727272727</v>
      </c>
      <c r="L35" s="1">
        <v>0.4</v>
      </c>
      <c r="M35" s="1">
        <v>0.4</v>
      </c>
      <c r="N35" s="1">
        <v>0.7</v>
      </c>
    </row>
    <row r="36" s="1" customFormat="1" spans="1:14">
      <c r="A36" s="7">
        <v>494</v>
      </c>
      <c r="B36" s="1">
        <v>494</v>
      </c>
      <c r="C36" s="1">
        <v>0.619277596473694</v>
      </c>
      <c r="D36" s="1">
        <v>0.0505023002624512</v>
      </c>
      <c r="E36" s="1">
        <v>10</v>
      </c>
      <c r="F36" s="1">
        <v>5</v>
      </c>
      <c r="G36" s="1">
        <v>0</v>
      </c>
      <c r="H36" s="1">
        <v>5</v>
      </c>
      <c r="I36" s="1">
        <v>1</v>
      </c>
      <c r="J36" s="1">
        <v>0.666666666666667</v>
      </c>
      <c r="K36" s="1">
        <v>0.8</v>
      </c>
      <c r="L36" s="1">
        <v>0.5</v>
      </c>
      <c r="M36" s="1">
        <v>0.5</v>
      </c>
      <c r="N36" s="1">
        <v>0.75</v>
      </c>
    </row>
    <row r="37" s="1" customFormat="1" spans="1:14">
      <c r="A37" s="7">
        <v>415</v>
      </c>
      <c r="B37" s="1">
        <v>415</v>
      </c>
      <c r="C37" s="1">
        <v>0.610655903816223</v>
      </c>
      <c r="D37" s="1">
        <v>0.0518310070037842</v>
      </c>
      <c r="E37" s="1">
        <v>7</v>
      </c>
      <c r="F37" s="1">
        <v>5</v>
      </c>
      <c r="G37" s="1">
        <v>3</v>
      </c>
      <c r="H37" s="1">
        <v>5</v>
      </c>
      <c r="I37" s="1">
        <v>0.7</v>
      </c>
      <c r="J37" s="1">
        <v>0.583333333333333</v>
      </c>
      <c r="K37" s="1">
        <v>0.636363636363636</v>
      </c>
      <c r="L37" s="1">
        <v>0.5</v>
      </c>
      <c r="M37" s="1">
        <v>0.2</v>
      </c>
      <c r="N37" s="1">
        <v>0.6</v>
      </c>
    </row>
    <row r="38" s="1" customFormat="1" spans="1:14">
      <c r="A38" s="7">
        <v>232</v>
      </c>
      <c r="B38" s="1">
        <v>232</v>
      </c>
      <c r="C38" s="1">
        <v>0.604297399520874</v>
      </c>
      <c r="D38" s="1">
        <v>0.00250375270843506</v>
      </c>
      <c r="E38" s="1">
        <v>7</v>
      </c>
      <c r="F38" s="1">
        <v>2</v>
      </c>
      <c r="G38" s="1">
        <v>3</v>
      </c>
      <c r="H38" s="1">
        <v>8</v>
      </c>
      <c r="I38" s="1">
        <v>0.7</v>
      </c>
      <c r="J38" s="1">
        <v>0.777777777777778</v>
      </c>
      <c r="K38" s="1">
        <v>0.736842105263158</v>
      </c>
      <c r="L38" s="1">
        <v>0.2</v>
      </c>
      <c r="M38" s="1">
        <v>0.5</v>
      </c>
      <c r="N38" s="1">
        <v>0.75</v>
      </c>
    </row>
    <row r="39" s="3" customFormat="1" spans="1:14">
      <c r="A39" s="9">
        <v>655</v>
      </c>
      <c r="B39" s="3">
        <v>655</v>
      </c>
      <c r="C39" s="3">
        <v>0.608715891838074</v>
      </c>
      <c r="D39" s="3">
        <v>0.0655337572097778</v>
      </c>
      <c r="E39" s="3">
        <v>8</v>
      </c>
      <c r="F39" s="3">
        <v>6</v>
      </c>
      <c r="G39" s="3">
        <v>2</v>
      </c>
      <c r="H39" s="3">
        <v>4</v>
      </c>
      <c r="I39" s="3">
        <v>0.8</v>
      </c>
      <c r="J39" s="3">
        <v>0.571428571428572</v>
      </c>
      <c r="K39" s="3">
        <v>0.666666666666667</v>
      </c>
      <c r="L39" s="3">
        <v>0.6</v>
      </c>
      <c r="M39" s="3">
        <v>0.2</v>
      </c>
      <c r="N39" s="3">
        <v>0.6</v>
      </c>
    </row>
    <row r="40" s="1" customFormat="1" spans="1:14">
      <c r="A40" s="7">
        <v>797</v>
      </c>
      <c r="B40" s="1">
        <v>797</v>
      </c>
      <c r="C40" s="1">
        <v>0.620695948600769</v>
      </c>
      <c r="D40" s="1">
        <v>0.0271246433258057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882</v>
      </c>
      <c r="B41" s="1">
        <v>882</v>
      </c>
      <c r="C41" s="1">
        <v>0.623052716255188</v>
      </c>
      <c r="D41" s="1">
        <v>0.0249468088150024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1" customFormat="1" spans="1:14">
      <c r="A42" s="7">
        <v>60</v>
      </c>
      <c r="B42" s="1">
        <v>60</v>
      </c>
      <c r="C42" s="1">
        <v>0.620102882385254</v>
      </c>
      <c r="D42" s="1">
        <v>0.0391786098480225</v>
      </c>
      <c r="E42" s="1">
        <v>10</v>
      </c>
      <c r="F42" s="1">
        <v>4</v>
      </c>
      <c r="G42" s="1">
        <v>0</v>
      </c>
      <c r="H42" s="1">
        <v>6</v>
      </c>
      <c r="I42" s="1">
        <v>1</v>
      </c>
      <c r="J42" s="1">
        <v>0.714285714285714</v>
      </c>
      <c r="K42" s="1">
        <v>0.833333333333333</v>
      </c>
      <c r="L42" s="1">
        <v>0.4</v>
      </c>
      <c r="M42" s="1">
        <v>0.6</v>
      </c>
      <c r="N42" s="1">
        <v>0.8</v>
      </c>
    </row>
    <row r="43" s="1" customFormat="1" spans="1:14">
      <c r="A43" s="7">
        <v>509</v>
      </c>
      <c r="B43" s="1">
        <v>509</v>
      </c>
      <c r="C43" s="1">
        <v>0.623054146766663</v>
      </c>
      <c r="D43" s="1">
        <v>0.0311827659606934</v>
      </c>
      <c r="E43" s="1">
        <v>8</v>
      </c>
      <c r="F43" s="1">
        <v>4</v>
      </c>
      <c r="G43" s="1">
        <v>2</v>
      </c>
      <c r="H43" s="1">
        <v>6</v>
      </c>
      <c r="I43" s="1">
        <v>0.8</v>
      </c>
      <c r="J43" s="1">
        <v>0.666666666666667</v>
      </c>
      <c r="K43" s="1">
        <v>0.727272727272727</v>
      </c>
      <c r="L43" s="1">
        <v>0.4</v>
      </c>
      <c r="M43" s="1">
        <v>0.4</v>
      </c>
      <c r="N43" s="1">
        <v>0.7</v>
      </c>
    </row>
    <row r="44" s="1" customFormat="1" spans="1:14">
      <c r="A44" s="7">
        <v>8</v>
      </c>
      <c r="B44" s="1">
        <v>8</v>
      </c>
      <c r="C44" s="1">
        <v>0.625698208808899</v>
      </c>
      <c r="D44" s="1">
        <v>0.0303715467453003</v>
      </c>
      <c r="E44" s="1">
        <v>10</v>
      </c>
      <c r="F44" s="1">
        <v>4</v>
      </c>
      <c r="G44" s="1">
        <v>0</v>
      </c>
      <c r="H44" s="1">
        <v>6</v>
      </c>
      <c r="I44" s="1">
        <v>1</v>
      </c>
      <c r="J44" s="1">
        <v>0.714285714285714</v>
      </c>
      <c r="K44" s="1">
        <v>0.833333333333333</v>
      </c>
      <c r="L44" s="1">
        <v>0.4</v>
      </c>
      <c r="M44" s="1">
        <v>0.6</v>
      </c>
      <c r="N44" s="1">
        <v>0.8</v>
      </c>
    </row>
    <row r="45" s="1" customFormat="1" spans="1:14">
      <c r="A45" s="7">
        <v>614</v>
      </c>
      <c r="B45" s="1">
        <v>614</v>
      </c>
      <c r="C45" s="1">
        <v>0.637744069099426</v>
      </c>
      <c r="D45" s="1">
        <v>0.0352884531021118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1" customFormat="1" spans="1:14">
      <c r="A46" s="7">
        <v>550</v>
      </c>
      <c r="B46" s="1">
        <v>550</v>
      </c>
      <c r="C46" s="1">
        <v>0.620723247528076</v>
      </c>
      <c r="D46" s="1">
        <v>0.0464247465133667</v>
      </c>
      <c r="E46" s="1">
        <v>8</v>
      </c>
      <c r="F46" s="1">
        <v>3</v>
      </c>
      <c r="G46" s="1">
        <v>2</v>
      </c>
      <c r="H46" s="1">
        <v>7</v>
      </c>
      <c r="I46" s="1">
        <v>0.8</v>
      </c>
      <c r="J46" s="1">
        <v>0.727272727272727</v>
      </c>
      <c r="K46" s="1">
        <v>0.761904761904762</v>
      </c>
      <c r="L46" s="1">
        <v>0.3</v>
      </c>
      <c r="M46" s="1">
        <v>0.5</v>
      </c>
      <c r="N46" s="1">
        <v>0.75</v>
      </c>
    </row>
    <row r="47" s="1" customFormat="1" spans="1:14">
      <c r="A47" s="7">
        <v>782</v>
      </c>
      <c r="B47" s="1">
        <v>782</v>
      </c>
      <c r="C47" s="1">
        <v>0.621798872947693</v>
      </c>
      <c r="D47" s="1">
        <v>0.0435996055603027</v>
      </c>
      <c r="E47" s="1">
        <v>10</v>
      </c>
      <c r="F47" s="1">
        <v>3</v>
      </c>
      <c r="G47" s="1">
        <v>0</v>
      </c>
      <c r="H47" s="1">
        <v>7</v>
      </c>
      <c r="I47" s="1">
        <v>1</v>
      </c>
      <c r="J47" s="1">
        <v>0.769230769230769</v>
      </c>
      <c r="K47" s="1">
        <v>0.869565217391304</v>
      </c>
      <c r="L47" s="1">
        <v>0.3</v>
      </c>
      <c r="M47" s="1">
        <v>0.7</v>
      </c>
      <c r="N47" s="1">
        <v>0.85</v>
      </c>
    </row>
    <row r="48" s="1" customFormat="1" spans="1:14">
      <c r="A48" s="7">
        <v>414</v>
      </c>
      <c r="B48" s="1">
        <v>414</v>
      </c>
      <c r="C48" s="1">
        <v>0.624801278114319</v>
      </c>
      <c r="D48" s="1">
        <v>0.0419157743453979</v>
      </c>
      <c r="E48" s="1">
        <v>10</v>
      </c>
      <c r="F48" s="1">
        <v>5</v>
      </c>
      <c r="G48" s="1">
        <v>0</v>
      </c>
      <c r="H48" s="1">
        <v>5</v>
      </c>
      <c r="I48" s="1">
        <v>1</v>
      </c>
      <c r="J48" s="1">
        <v>0.666666666666667</v>
      </c>
      <c r="K48" s="1">
        <v>0.8</v>
      </c>
      <c r="L48" s="1">
        <v>0.5</v>
      </c>
      <c r="M48" s="1">
        <v>0.5</v>
      </c>
      <c r="N48" s="1">
        <v>0.75</v>
      </c>
    </row>
    <row r="49" s="1" customFormat="1" spans="1:14">
      <c r="A49" s="7">
        <v>23</v>
      </c>
      <c r="B49" s="1">
        <v>23</v>
      </c>
      <c r="C49" s="1">
        <v>0.620381355285645</v>
      </c>
      <c r="D49" s="1">
        <v>0.00785744190216064</v>
      </c>
      <c r="E49" s="1">
        <v>9</v>
      </c>
      <c r="F49" s="1">
        <v>2</v>
      </c>
      <c r="G49" s="1">
        <v>1</v>
      </c>
      <c r="H49" s="1">
        <v>8</v>
      </c>
      <c r="I49" s="1">
        <v>0.9</v>
      </c>
      <c r="J49" s="1">
        <v>0.818181818181818</v>
      </c>
      <c r="K49" s="1">
        <v>0.857142857142857</v>
      </c>
      <c r="L49" s="1">
        <v>0.2</v>
      </c>
      <c r="M49" s="1">
        <v>0.7</v>
      </c>
      <c r="N49" s="1">
        <v>0.85</v>
      </c>
    </row>
    <row r="50" s="1" customFormat="1" spans="1:14">
      <c r="A50" s="7">
        <v>95</v>
      </c>
      <c r="B50" s="1">
        <v>95</v>
      </c>
      <c r="C50" s="1">
        <v>0.620683670043945</v>
      </c>
      <c r="D50" s="1">
        <v>0.0526270866394043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3" customFormat="1" spans="1:14">
      <c r="A51" s="9">
        <v>186</v>
      </c>
      <c r="B51" s="3">
        <v>186</v>
      </c>
      <c r="C51" s="3">
        <v>0.626857995986938</v>
      </c>
      <c r="D51" s="3">
        <v>0.059974193572998</v>
      </c>
      <c r="E51" s="3">
        <v>9</v>
      </c>
      <c r="F51" s="3">
        <v>6</v>
      </c>
      <c r="G51" s="3">
        <v>1</v>
      </c>
      <c r="H51" s="3">
        <v>4</v>
      </c>
      <c r="I51" s="3">
        <v>0.9</v>
      </c>
      <c r="J51" s="3">
        <v>0.6</v>
      </c>
      <c r="K51" s="3">
        <v>0.72</v>
      </c>
      <c r="L51" s="3">
        <v>0.6</v>
      </c>
      <c r="M51" s="3">
        <v>0.3</v>
      </c>
      <c r="N51" s="3">
        <v>0.65</v>
      </c>
    </row>
    <row r="52" s="1" customFormat="1" spans="1:14">
      <c r="A52" s="7">
        <v>211</v>
      </c>
      <c r="B52" s="1">
        <v>211</v>
      </c>
      <c r="C52" s="1">
        <v>0.647201657295227</v>
      </c>
      <c r="D52" s="1">
        <v>0.0204806327819824</v>
      </c>
      <c r="E52" s="1">
        <v>10</v>
      </c>
      <c r="F52" s="1">
        <v>4</v>
      </c>
      <c r="G52" s="1">
        <v>0</v>
      </c>
      <c r="H52" s="1">
        <v>6</v>
      </c>
      <c r="I52" s="1">
        <v>1</v>
      </c>
      <c r="J52" s="1">
        <v>0.714285714285714</v>
      </c>
      <c r="K52" s="1">
        <v>0.833333333333333</v>
      </c>
      <c r="L52" s="1">
        <v>0.4</v>
      </c>
      <c r="M52" s="1">
        <v>0.6</v>
      </c>
      <c r="N52" s="1">
        <v>0.8</v>
      </c>
    </row>
    <row r="53" s="1" customFormat="1" spans="1:14">
      <c r="A53" s="7">
        <v>237</v>
      </c>
      <c r="B53" s="1">
        <v>237</v>
      </c>
      <c r="C53" s="1">
        <v>0.640653610229492</v>
      </c>
      <c r="D53" s="1">
        <v>0.0327328443527222</v>
      </c>
      <c r="E53" s="1">
        <v>9</v>
      </c>
      <c r="F53" s="1">
        <v>4</v>
      </c>
      <c r="G53" s="1">
        <v>1</v>
      </c>
      <c r="H53" s="1">
        <v>6</v>
      </c>
      <c r="I53" s="1">
        <v>0.9</v>
      </c>
      <c r="J53" s="1">
        <v>0.692307692307692</v>
      </c>
      <c r="K53" s="1">
        <v>0.782608695652174</v>
      </c>
      <c r="L53" s="1">
        <v>0.4</v>
      </c>
      <c r="M53" s="1">
        <v>0.5</v>
      </c>
      <c r="N53" s="1">
        <v>0.75</v>
      </c>
    </row>
    <row r="54" s="1" customFormat="1" spans="1:14">
      <c r="A54" s="7">
        <v>252</v>
      </c>
      <c r="B54" s="1">
        <v>252</v>
      </c>
      <c r="C54" s="1">
        <v>0.652368664741516</v>
      </c>
      <c r="D54" s="1">
        <v>0.0322592258453369</v>
      </c>
      <c r="E54" s="1">
        <v>8</v>
      </c>
      <c r="F54" s="1">
        <v>8</v>
      </c>
      <c r="G54" s="1">
        <v>2</v>
      </c>
      <c r="H54" s="1">
        <v>2</v>
      </c>
      <c r="I54" s="1">
        <v>0.8</v>
      </c>
      <c r="J54" s="1">
        <v>0.5</v>
      </c>
      <c r="K54" s="1">
        <v>0.615384615384615</v>
      </c>
      <c r="L54" s="1">
        <v>0.8</v>
      </c>
      <c r="M54" s="1">
        <v>0</v>
      </c>
      <c r="N54" s="1">
        <v>0.5</v>
      </c>
    </row>
    <row r="55" s="1" customFormat="1" spans="1:14">
      <c r="A55" s="7">
        <v>114</v>
      </c>
      <c r="B55" s="1">
        <v>114</v>
      </c>
      <c r="C55" s="1">
        <v>0.658638477325439</v>
      </c>
      <c r="D55" s="1">
        <v>0.0624736547470093</v>
      </c>
      <c r="E55" s="1">
        <v>7</v>
      </c>
      <c r="F55" s="1">
        <v>7</v>
      </c>
      <c r="G55" s="1">
        <v>3</v>
      </c>
      <c r="H55" s="1">
        <v>3</v>
      </c>
      <c r="I55" s="1">
        <v>0.7</v>
      </c>
      <c r="J55" s="1">
        <v>0.5</v>
      </c>
      <c r="K55" s="1">
        <v>0.583333333333333</v>
      </c>
      <c r="L55" s="1">
        <v>0.7</v>
      </c>
      <c r="M55" s="1">
        <v>0</v>
      </c>
      <c r="N55" s="1">
        <v>0.5</v>
      </c>
    </row>
    <row r="56" s="1" customFormat="1" spans="1:14">
      <c r="A56" s="7">
        <v>523</v>
      </c>
      <c r="B56" s="1">
        <v>523</v>
      </c>
      <c r="C56" s="1">
        <v>0.650142431259155</v>
      </c>
      <c r="D56" s="1">
        <v>0.0638198852539062</v>
      </c>
      <c r="E56" s="1">
        <v>9</v>
      </c>
      <c r="F56" s="1">
        <v>4</v>
      </c>
      <c r="G56" s="1">
        <v>1</v>
      </c>
      <c r="H56" s="1">
        <v>6</v>
      </c>
      <c r="I56" s="1">
        <v>0.9</v>
      </c>
      <c r="J56" s="1">
        <v>0.692307692307692</v>
      </c>
      <c r="K56" s="1">
        <v>0.782608695652174</v>
      </c>
      <c r="L56" s="1">
        <v>0.4</v>
      </c>
      <c r="M56" s="1">
        <v>0.5</v>
      </c>
      <c r="N56" s="1">
        <v>0.75</v>
      </c>
    </row>
    <row r="57" s="1" customFormat="1" spans="1:14">
      <c r="A57" s="7">
        <v>267</v>
      </c>
      <c r="B57" s="1">
        <v>267</v>
      </c>
      <c r="C57" s="1">
        <v>0.659843325614929</v>
      </c>
      <c r="D57" s="1">
        <v>0.0715547800064087</v>
      </c>
      <c r="E57" s="1">
        <v>8</v>
      </c>
      <c r="F57" s="1">
        <v>6</v>
      </c>
      <c r="G57" s="1">
        <v>2</v>
      </c>
      <c r="H57" s="1">
        <v>4</v>
      </c>
      <c r="I57" s="1">
        <v>0.8</v>
      </c>
      <c r="J57" s="1">
        <v>0.571428571428572</v>
      </c>
      <c r="K57" s="1">
        <v>0.666666666666667</v>
      </c>
      <c r="L57" s="1">
        <v>0.6</v>
      </c>
      <c r="M57" s="1">
        <v>0.2</v>
      </c>
      <c r="N57" s="1">
        <v>0.6</v>
      </c>
    </row>
    <row r="58" s="1" customFormat="1" spans="1:14">
      <c r="A58" s="7">
        <v>877</v>
      </c>
      <c r="B58" s="1">
        <v>877</v>
      </c>
      <c r="C58" s="1">
        <v>0.646478891372681</v>
      </c>
      <c r="D58" s="1">
        <v>0.0775332450866699</v>
      </c>
      <c r="E58" s="1">
        <v>9</v>
      </c>
      <c r="F58" s="1">
        <v>3</v>
      </c>
      <c r="G58" s="1">
        <v>1</v>
      </c>
      <c r="H58" s="1">
        <v>7</v>
      </c>
      <c r="I58" s="1">
        <v>0.9</v>
      </c>
      <c r="J58" s="1">
        <v>0.75</v>
      </c>
      <c r="K58" s="1">
        <v>0.818181818181818</v>
      </c>
      <c r="L58" s="1">
        <v>0.3</v>
      </c>
      <c r="M58" s="1">
        <v>0.6</v>
      </c>
      <c r="N58" s="1">
        <v>0.8</v>
      </c>
    </row>
    <row r="59" s="1" customFormat="1" spans="1:14">
      <c r="A59" s="7">
        <v>24</v>
      </c>
      <c r="B59" s="1">
        <v>24</v>
      </c>
      <c r="C59" s="1">
        <v>0.657558083534241</v>
      </c>
      <c r="D59" s="1">
        <v>0.0731049776077271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711</v>
      </c>
      <c r="B60" s="1">
        <v>711</v>
      </c>
      <c r="C60" s="1">
        <v>0.648829817771912</v>
      </c>
      <c r="D60" s="1">
        <v>0.0818157196044922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549</v>
      </c>
      <c r="B61" s="1">
        <v>549</v>
      </c>
      <c r="C61" s="1">
        <v>0.653755187988281</v>
      </c>
      <c r="D61" s="1">
        <v>0.0829956531524658</v>
      </c>
      <c r="E61" s="1">
        <v>8</v>
      </c>
      <c r="F61" s="1">
        <v>4</v>
      </c>
      <c r="G61" s="1">
        <v>2</v>
      </c>
      <c r="H61" s="1">
        <v>6</v>
      </c>
      <c r="I61" s="1">
        <v>0.8</v>
      </c>
      <c r="J61" s="1">
        <v>0.666666666666667</v>
      </c>
      <c r="K61" s="1">
        <v>0.727272727272727</v>
      </c>
      <c r="L61" s="1">
        <v>0.4</v>
      </c>
      <c r="M61" s="1">
        <v>0.4</v>
      </c>
      <c r="N61" s="1">
        <v>0.7</v>
      </c>
    </row>
    <row r="62" s="3" customFormat="1" spans="1:14">
      <c r="A62" s="9">
        <v>141</v>
      </c>
      <c r="B62" s="3">
        <v>141</v>
      </c>
      <c r="C62" s="3">
        <v>0.654918313026428</v>
      </c>
      <c r="D62" s="3">
        <v>0.0878952741622925</v>
      </c>
      <c r="E62" s="3">
        <v>9</v>
      </c>
      <c r="F62" s="3">
        <v>5</v>
      </c>
      <c r="G62" s="3">
        <v>1</v>
      </c>
      <c r="H62" s="3">
        <v>5</v>
      </c>
      <c r="I62" s="3">
        <v>0.9</v>
      </c>
      <c r="J62" s="3">
        <v>0.642857142857143</v>
      </c>
      <c r="K62" s="3">
        <v>0.75</v>
      </c>
      <c r="L62" s="3">
        <v>0.5</v>
      </c>
      <c r="M62" s="3">
        <v>0.4</v>
      </c>
      <c r="N62" s="3">
        <v>0.7</v>
      </c>
    </row>
    <row r="63" s="1" customFormat="1" spans="1:14">
      <c r="A63" s="7">
        <v>294</v>
      </c>
      <c r="B63" s="1">
        <v>294</v>
      </c>
      <c r="C63" s="1">
        <v>0.663757920265198</v>
      </c>
      <c r="D63" s="1">
        <v>0.0591132640838623</v>
      </c>
      <c r="E63" s="1">
        <v>9</v>
      </c>
      <c r="F63" s="1">
        <v>3</v>
      </c>
      <c r="G63" s="1">
        <v>1</v>
      </c>
      <c r="H63" s="1">
        <v>7</v>
      </c>
      <c r="I63" s="1">
        <v>0.9</v>
      </c>
      <c r="J63" s="1">
        <v>0.75</v>
      </c>
      <c r="K63" s="1">
        <v>0.818181818181818</v>
      </c>
      <c r="L63" s="1">
        <v>0.3</v>
      </c>
      <c r="M63" s="1">
        <v>0.6</v>
      </c>
      <c r="N63" s="1">
        <v>0.8</v>
      </c>
    </row>
    <row r="64" s="1" customFormat="1" spans="1:14">
      <c r="A64" s="7">
        <v>552</v>
      </c>
      <c r="B64" s="1">
        <v>552</v>
      </c>
      <c r="C64" s="1">
        <v>0.67832338809967</v>
      </c>
      <c r="D64" s="1">
        <v>0.0571120977401733</v>
      </c>
      <c r="E64" s="1">
        <v>7</v>
      </c>
      <c r="F64" s="1">
        <v>5</v>
      </c>
      <c r="G64" s="1">
        <v>3</v>
      </c>
      <c r="H64" s="1">
        <v>5</v>
      </c>
      <c r="I64" s="1">
        <v>0.7</v>
      </c>
      <c r="J64" s="1">
        <v>0.583333333333333</v>
      </c>
      <c r="K64" s="1">
        <v>0.636363636363636</v>
      </c>
      <c r="L64" s="1">
        <v>0.5</v>
      </c>
      <c r="M64" s="1">
        <v>0.2</v>
      </c>
      <c r="N64" s="1">
        <v>0.6</v>
      </c>
    </row>
    <row r="65" s="1" customFormat="1" spans="1:14">
      <c r="A65" s="7">
        <v>660</v>
      </c>
      <c r="B65" s="1">
        <v>660</v>
      </c>
      <c r="C65" s="1">
        <v>0.679148435592651</v>
      </c>
      <c r="D65" s="1">
        <v>0.0501850843429565</v>
      </c>
      <c r="E65" s="1">
        <v>7</v>
      </c>
      <c r="F65" s="1">
        <v>4</v>
      </c>
      <c r="G65" s="1">
        <v>3</v>
      </c>
      <c r="H65" s="1">
        <v>6</v>
      </c>
      <c r="I65" s="1">
        <v>0.7</v>
      </c>
      <c r="J65" s="1">
        <v>0.636363636363636</v>
      </c>
      <c r="K65" s="1">
        <v>0.666666666666667</v>
      </c>
      <c r="L65" s="1">
        <v>0.4</v>
      </c>
      <c r="M65" s="1">
        <v>0.3</v>
      </c>
      <c r="N65" s="1">
        <v>0.65</v>
      </c>
    </row>
    <row r="66" s="1" customFormat="1" spans="1:14">
      <c r="A66" s="7">
        <v>852</v>
      </c>
      <c r="B66" s="1">
        <v>852</v>
      </c>
      <c r="C66" s="1">
        <v>0.661973476409912</v>
      </c>
      <c r="D66" s="1">
        <v>0.0750224590301514</v>
      </c>
      <c r="E66" s="1">
        <v>8</v>
      </c>
      <c r="F66" s="1">
        <v>4</v>
      </c>
      <c r="G66" s="1">
        <v>2</v>
      </c>
      <c r="H66" s="1">
        <v>6</v>
      </c>
      <c r="I66" s="1">
        <v>0.8</v>
      </c>
      <c r="J66" s="1">
        <v>0.666666666666667</v>
      </c>
      <c r="K66" s="1">
        <v>0.727272727272727</v>
      </c>
      <c r="L66" s="1">
        <v>0.4</v>
      </c>
      <c r="M66" s="1">
        <v>0.4</v>
      </c>
      <c r="N66" s="1">
        <v>0.7</v>
      </c>
    </row>
    <row r="67" s="1" customFormat="1" spans="1:14">
      <c r="A67" s="7">
        <v>913</v>
      </c>
      <c r="B67" s="1">
        <v>913</v>
      </c>
      <c r="C67" s="1">
        <v>0.673286437988281</v>
      </c>
      <c r="D67" s="1">
        <v>0.0727068185806274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946</v>
      </c>
      <c r="B68" s="1">
        <v>946</v>
      </c>
      <c r="C68" s="1">
        <v>0.675660729408264</v>
      </c>
      <c r="D68" s="1">
        <v>0.0758144855499268</v>
      </c>
      <c r="E68" s="1">
        <v>8</v>
      </c>
      <c r="F68" s="1">
        <v>2</v>
      </c>
      <c r="G68" s="1">
        <v>2</v>
      </c>
      <c r="H68" s="1">
        <v>8</v>
      </c>
      <c r="I68" s="1">
        <v>0.8</v>
      </c>
      <c r="J68" s="1">
        <v>0.8</v>
      </c>
      <c r="K68" s="1">
        <v>0.8</v>
      </c>
      <c r="L68" s="1">
        <v>0.2</v>
      </c>
      <c r="M68" s="1">
        <v>0.6</v>
      </c>
      <c r="N68" s="1">
        <v>0.8</v>
      </c>
    </row>
    <row r="69" s="1" customFormat="1" spans="1:14">
      <c r="A69" s="7">
        <v>828</v>
      </c>
      <c r="B69" s="1">
        <v>828</v>
      </c>
      <c r="C69" s="1">
        <v>0.67732310295105</v>
      </c>
      <c r="D69" s="1">
        <v>0.0732553005218506</v>
      </c>
      <c r="E69" s="1">
        <v>9</v>
      </c>
      <c r="F69" s="1">
        <v>2</v>
      </c>
      <c r="G69" s="1">
        <v>1</v>
      </c>
      <c r="H69" s="1">
        <v>8</v>
      </c>
      <c r="I69" s="1">
        <v>0.9</v>
      </c>
      <c r="J69" s="1">
        <v>0.818181818181818</v>
      </c>
      <c r="K69" s="1">
        <v>0.857142857142857</v>
      </c>
      <c r="L69" s="1">
        <v>0.2</v>
      </c>
      <c r="M69" s="1">
        <v>0.7</v>
      </c>
      <c r="N69" s="1">
        <v>0.85</v>
      </c>
    </row>
    <row r="70" s="1" customFormat="1" spans="1:14">
      <c r="A70" s="7">
        <v>571</v>
      </c>
      <c r="B70" s="1">
        <v>571</v>
      </c>
      <c r="C70" s="1">
        <v>0.679080486297607</v>
      </c>
      <c r="D70" s="1">
        <v>0.0781345367431641</v>
      </c>
      <c r="E70" s="1">
        <v>8</v>
      </c>
      <c r="F70" s="1">
        <v>6</v>
      </c>
      <c r="G70" s="1">
        <v>2</v>
      </c>
      <c r="H70" s="1">
        <v>4</v>
      </c>
      <c r="I70" s="1">
        <v>0.8</v>
      </c>
      <c r="J70" s="1">
        <v>0.571428571428572</v>
      </c>
      <c r="K70" s="1">
        <v>0.666666666666667</v>
      </c>
      <c r="L70" s="1">
        <v>0.6</v>
      </c>
      <c r="M70" s="1">
        <v>0.2</v>
      </c>
      <c r="N70" s="1">
        <v>0.6</v>
      </c>
    </row>
    <row r="71" s="3" customFormat="1" spans="1:14">
      <c r="A71" s="9">
        <v>496</v>
      </c>
      <c r="B71" s="3">
        <v>496</v>
      </c>
      <c r="C71" s="3">
        <v>0.663251161575317</v>
      </c>
      <c r="D71" s="3">
        <v>0.086097240447998</v>
      </c>
      <c r="E71" s="3">
        <v>10</v>
      </c>
      <c r="F71" s="3">
        <v>6</v>
      </c>
      <c r="G71" s="3">
        <v>0</v>
      </c>
      <c r="H71" s="3">
        <v>4</v>
      </c>
      <c r="I71" s="3">
        <v>1</v>
      </c>
      <c r="J71" s="3">
        <v>0.625</v>
      </c>
      <c r="K71" s="3">
        <v>0.769230769230769</v>
      </c>
      <c r="L71" s="3">
        <v>0.6</v>
      </c>
      <c r="M71" s="3">
        <v>0.4</v>
      </c>
      <c r="N71" s="3">
        <v>0.7</v>
      </c>
    </row>
    <row r="72" s="1" customFormat="1" spans="1:14">
      <c r="A72" s="7">
        <v>931</v>
      </c>
      <c r="B72" s="1">
        <v>931</v>
      </c>
      <c r="C72" s="1">
        <v>0.681087970733643</v>
      </c>
      <c r="D72" s="1">
        <v>0.24998950958252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528</v>
      </c>
      <c r="B73" s="1">
        <v>528</v>
      </c>
      <c r="C73" s="1">
        <v>0.681533455848694</v>
      </c>
      <c r="D73" s="1">
        <v>0.200799584388733</v>
      </c>
      <c r="E73" s="1">
        <v>7</v>
      </c>
      <c r="F73" s="1">
        <v>6</v>
      </c>
      <c r="G73" s="1">
        <v>3</v>
      </c>
      <c r="H73" s="1">
        <v>4</v>
      </c>
      <c r="I73" s="1">
        <v>0.7</v>
      </c>
      <c r="J73" s="1">
        <v>0.538461538461539</v>
      </c>
      <c r="K73" s="1">
        <v>0.608695652173913</v>
      </c>
      <c r="L73" s="1">
        <v>0.6</v>
      </c>
      <c r="M73" s="1">
        <v>0.1</v>
      </c>
      <c r="N73" s="1">
        <v>0.55</v>
      </c>
    </row>
    <row r="74" s="1" customFormat="1" spans="1:14">
      <c r="A74" s="7">
        <v>428</v>
      </c>
      <c r="B74" s="1">
        <v>428</v>
      </c>
      <c r="C74" s="1">
        <v>0.682002902030945</v>
      </c>
      <c r="D74" s="1">
        <v>0.22208571434021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546</v>
      </c>
      <c r="B75" s="1">
        <v>546</v>
      </c>
      <c r="C75" s="1">
        <v>0.688168883323669</v>
      </c>
      <c r="D75" s="1">
        <v>0.217426300048828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1" customFormat="1" spans="1:14">
      <c r="A76" s="7">
        <v>170</v>
      </c>
      <c r="B76" s="1">
        <v>170</v>
      </c>
      <c r="C76" s="1">
        <v>0.6889967918396</v>
      </c>
      <c r="D76" s="1">
        <v>0.212616920471191</v>
      </c>
      <c r="E76" s="1">
        <v>7</v>
      </c>
      <c r="F76" s="1">
        <v>4</v>
      </c>
      <c r="G76" s="1">
        <v>3</v>
      </c>
      <c r="H76" s="1">
        <v>6</v>
      </c>
      <c r="I76" s="1">
        <v>0.7</v>
      </c>
      <c r="J76" s="1">
        <v>0.636363636363636</v>
      </c>
      <c r="K76" s="1">
        <v>0.666666666666667</v>
      </c>
      <c r="L76" s="1">
        <v>0.4</v>
      </c>
      <c r="M76" s="1">
        <v>0.3</v>
      </c>
      <c r="N76" s="1">
        <v>0.65</v>
      </c>
    </row>
    <row r="77" s="1" customFormat="1" spans="1:14">
      <c r="A77" s="7">
        <v>340</v>
      </c>
      <c r="B77" s="1">
        <v>340</v>
      </c>
      <c r="C77" s="1">
        <v>0.69361400604248</v>
      </c>
      <c r="D77" s="1">
        <v>0.279063940048218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3" customFormat="1" spans="1:14">
      <c r="A78" s="9">
        <v>615</v>
      </c>
      <c r="B78" s="3">
        <v>615</v>
      </c>
      <c r="C78" s="3">
        <v>0.693337082862854</v>
      </c>
      <c r="D78" s="3">
        <v>0.189844489097595</v>
      </c>
      <c r="E78" s="3">
        <v>9</v>
      </c>
      <c r="F78" s="3">
        <v>5</v>
      </c>
      <c r="G78" s="3">
        <v>1</v>
      </c>
      <c r="H78" s="3">
        <v>5</v>
      </c>
      <c r="I78" s="3">
        <v>0.9</v>
      </c>
      <c r="J78" s="3">
        <v>0.642857142857143</v>
      </c>
      <c r="K78" s="3">
        <v>0.75</v>
      </c>
      <c r="L78" s="3">
        <v>0.5</v>
      </c>
      <c r="M78" s="3">
        <v>0.4</v>
      </c>
      <c r="N78" s="3">
        <v>0.7</v>
      </c>
    </row>
    <row r="79" s="1" customFormat="1" spans="1:14">
      <c r="A79" s="7">
        <v>348</v>
      </c>
      <c r="B79" s="1">
        <v>348</v>
      </c>
      <c r="C79" s="1">
        <v>0.704671263694763</v>
      </c>
      <c r="D79" s="1">
        <v>0.234467625617981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4" customFormat="1" spans="1:14">
      <c r="A80" s="17">
        <v>303</v>
      </c>
      <c r="B80" s="4">
        <v>303</v>
      </c>
      <c r="C80" s="4">
        <v>0.71898889541626</v>
      </c>
      <c r="D80" s="4">
        <v>0.243504881858826</v>
      </c>
      <c r="E80" s="4">
        <v>8</v>
      </c>
      <c r="F80" s="4">
        <v>6</v>
      </c>
      <c r="G80" s="4">
        <v>2</v>
      </c>
      <c r="H80" s="4">
        <v>4</v>
      </c>
      <c r="I80" s="4">
        <v>0.8</v>
      </c>
      <c r="J80" s="4">
        <v>0.571428571428572</v>
      </c>
      <c r="K80" s="4">
        <v>0.666666666666667</v>
      </c>
      <c r="L80" s="4">
        <v>0.6</v>
      </c>
      <c r="M80" s="4">
        <v>0.2</v>
      </c>
      <c r="N80" s="4">
        <v>0.6</v>
      </c>
    </row>
    <row r="81" s="1" customFormat="1" spans="1:14">
      <c r="A81" s="7">
        <v>784</v>
      </c>
      <c r="B81" s="1">
        <v>784</v>
      </c>
      <c r="C81" s="1">
        <v>0.706818580627441</v>
      </c>
      <c r="D81" s="1">
        <v>0.199303984642029</v>
      </c>
      <c r="E81" s="1">
        <v>9</v>
      </c>
      <c r="F81" s="1">
        <v>6</v>
      </c>
      <c r="G81" s="1">
        <v>1</v>
      </c>
      <c r="H81" s="1">
        <v>4</v>
      </c>
      <c r="I81" s="1">
        <v>0.9</v>
      </c>
      <c r="J81" s="1">
        <v>0.6</v>
      </c>
      <c r="K81" s="1">
        <v>0.72</v>
      </c>
      <c r="L81" s="1">
        <v>0.6</v>
      </c>
      <c r="M81" s="1">
        <v>0.3</v>
      </c>
      <c r="N81" s="1">
        <v>0.65</v>
      </c>
    </row>
    <row r="82" s="1" customFormat="1" spans="1:14">
      <c r="A82" s="7">
        <v>757</v>
      </c>
      <c r="B82" s="1">
        <v>757</v>
      </c>
      <c r="C82" s="1">
        <v>0.712930560112</v>
      </c>
      <c r="D82" s="1">
        <v>0.177858114242554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3" customFormat="1" spans="1:14">
      <c r="A83" s="9">
        <v>94</v>
      </c>
      <c r="B83" s="3">
        <v>94</v>
      </c>
      <c r="C83" s="3">
        <v>0.701077580451965</v>
      </c>
      <c r="D83" s="3">
        <v>0.176891088485718</v>
      </c>
      <c r="E83" s="3">
        <v>8</v>
      </c>
      <c r="F83" s="3">
        <v>6</v>
      </c>
      <c r="G83" s="3">
        <v>2</v>
      </c>
      <c r="H83" s="3">
        <v>4</v>
      </c>
      <c r="I83" s="3">
        <v>0.8</v>
      </c>
      <c r="J83" s="3">
        <v>0.571428571428572</v>
      </c>
      <c r="K83" s="3">
        <v>0.666666666666667</v>
      </c>
      <c r="L83" s="3">
        <v>0.6</v>
      </c>
      <c r="M83" s="3">
        <v>0.2</v>
      </c>
      <c r="N83" s="3">
        <v>0.6</v>
      </c>
    </row>
    <row r="84" s="1" customFormat="1" spans="1:14">
      <c r="A84" s="7">
        <v>951</v>
      </c>
      <c r="B84" s="1">
        <v>951</v>
      </c>
      <c r="C84" s="1">
        <v>0.735138416290283</v>
      </c>
      <c r="D84" s="1">
        <v>0.22585654258728</v>
      </c>
      <c r="E84" s="1">
        <v>8</v>
      </c>
      <c r="F84" s="1">
        <v>5</v>
      </c>
      <c r="G84" s="1">
        <v>2</v>
      </c>
      <c r="H84" s="1">
        <v>5</v>
      </c>
      <c r="I84" s="1">
        <v>0.8</v>
      </c>
      <c r="J84" s="1">
        <v>0.615384615384615</v>
      </c>
      <c r="K84" s="1">
        <v>0.695652173913043</v>
      </c>
      <c r="L84" s="1">
        <v>0.5</v>
      </c>
      <c r="M84" s="1">
        <v>0.3</v>
      </c>
      <c r="N84" s="1">
        <v>0.65</v>
      </c>
    </row>
    <row r="85" s="1" customFormat="1" spans="1:14">
      <c r="A85" s="7">
        <v>923</v>
      </c>
      <c r="B85" s="1">
        <v>923</v>
      </c>
      <c r="C85" s="1">
        <v>0.736769437789917</v>
      </c>
      <c r="D85" s="1">
        <v>0.222352266311646</v>
      </c>
      <c r="E85" s="1">
        <v>9</v>
      </c>
      <c r="F85" s="1">
        <v>5</v>
      </c>
      <c r="G85" s="1">
        <v>1</v>
      </c>
      <c r="H85" s="1">
        <v>5</v>
      </c>
      <c r="I85" s="1">
        <v>0.9</v>
      </c>
      <c r="J85" s="1">
        <v>0.642857142857143</v>
      </c>
      <c r="K85" s="1">
        <v>0.75</v>
      </c>
      <c r="L85" s="1">
        <v>0.5</v>
      </c>
      <c r="M85" s="1">
        <v>0.4</v>
      </c>
      <c r="N85" s="1">
        <v>0.7</v>
      </c>
    </row>
    <row r="86" s="3" customFormat="1" spans="1:14">
      <c r="A86" s="9">
        <v>669</v>
      </c>
      <c r="B86" s="3">
        <v>669</v>
      </c>
      <c r="C86" s="3">
        <v>0.73474645614624</v>
      </c>
      <c r="D86" s="3">
        <v>0.203985810279846</v>
      </c>
      <c r="E86" s="3">
        <v>9</v>
      </c>
      <c r="F86" s="3">
        <v>3</v>
      </c>
      <c r="G86" s="3">
        <v>1</v>
      </c>
      <c r="H86" s="3">
        <v>7</v>
      </c>
      <c r="I86" s="3">
        <v>0.9</v>
      </c>
      <c r="J86" s="3">
        <v>0.75</v>
      </c>
      <c r="K86" s="3">
        <v>0.818181818181818</v>
      </c>
      <c r="L86" s="3">
        <v>0.3</v>
      </c>
      <c r="M86" s="3">
        <v>0.6</v>
      </c>
      <c r="N86" s="3">
        <v>0.8</v>
      </c>
    </row>
    <row r="87" s="1" customFormat="1" spans="1:14">
      <c r="A87" s="7">
        <v>309</v>
      </c>
      <c r="B87" s="1">
        <v>309</v>
      </c>
      <c r="C87" s="1">
        <v>0.744541764259338</v>
      </c>
      <c r="D87" s="1">
        <v>0.294283986091614</v>
      </c>
      <c r="E87" s="1">
        <v>8</v>
      </c>
      <c r="F87" s="1">
        <v>1</v>
      </c>
      <c r="G87" s="1">
        <v>2</v>
      </c>
      <c r="H87" s="1">
        <v>9</v>
      </c>
      <c r="I87" s="1">
        <v>0.8</v>
      </c>
      <c r="J87" s="1">
        <v>0.888888888888889</v>
      </c>
      <c r="K87" s="1">
        <v>0.842105263157895</v>
      </c>
      <c r="L87" s="1">
        <v>0.1</v>
      </c>
      <c r="M87" s="1">
        <v>0.7</v>
      </c>
      <c r="N87" s="1">
        <v>0.85</v>
      </c>
    </row>
    <row r="88" s="3" customFormat="1" spans="1:14">
      <c r="A88" s="9">
        <v>184</v>
      </c>
      <c r="B88" s="3">
        <v>184</v>
      </c>
      <c r="C88" s="3">
        <v>0.746280670166016</v>
      </c>
      <c r="D88" s="3">
        <v>0.251963019371033</v>
      </c>
      <c r="E88" s="3">
        <v>6</v>
      </c>
      <c r="F88" s="3">
        <v>4</v>
      </c>
      <c r="G88" s="3">
        <v>4</v>
      </c>
      <c r="H88" s="3">
        <v>6</v>
      </c>
      <c r="I88" s="3">
        <v>0.6</v>
      </c>
      <c r="J88" s="3">
        <v>0.6</v>
      </c>
      <c r="K88" s="3">
        <v>0.6</v>
      </c>
      <c r="L88" s="3">
        <v>0.4</v>
      </c>
      <c r="M88" s="3">
        <v>0.2</v>
      </c>
      <c r="N88" s="3">
        <v>0.6</v>
      </c>
    </row>
    <row r="89" s="1" customFormat="1" spans="1:14">
      <c r="A89" s="7">
        <v>952</v>
      </c>
      <c r="B89" s="1">
        <v>952</v>
      </c>
      <c r="C89" s="1">
        <v>0.777769088745117</v>
      </c>
      <c r="D89" s="1">
        <v>0.174070596694946</v>
      </c>
      <c r="E89" s="1">
        <v>9</v>
      </c>
      <c r="F89" s="1">
        <v>8</v>
      </c>
      <c r="G89" s="1">
        <v>1</v>
      </c>
      <c r="H89" s="1">
        <v>2</v>
      </c>
      <c r="I89" s="1">
        <v>0.9</v>
      </c>
      <c r="J89" s="1">
        <v>0.529411764705882</v>
      </c>
      <c r="K89" s="1">
        <v>0.666666666666667</v>
      </c>
      <c r="L89" s="1">
        <v>0.8</v>
      </c>
      <c r="M89" s="1">
        <v>0.1</v>
      </c>
      <c r="N89" s="1">
        <v>0.55</v>
      </c>
    </row>
    <row r="90" s="1" customFormat="1" spans="3:13">
      <c r="C90" s="1">
        <f>AVERAGE(C2:C89)</f>
        <v>0.628738934343511</v>
      </c>
      <c r="D90" s="1">
        <f>AVERAGE(D2:D89)</f>
        <v>0.0866744653745131</v>
      </c>
      <c r="L90" s="1">
        <f>AVERAGE(L2:L89)</f>
        <v>0.460227272727273</v>
      </c>
      <c r="M90" s="1">
        <f>AVERAGE(M2:M89)</f>
        <v>0.390909090909091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E93" s="1">
        <v>2000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21" customFormat="1" spans="3:5">
      <c r="C98" s="21" t="s">
        <v>19</v>
      </c>
      <c r="D98" s="21">
        <f>COUNTIF(C2:C89,"&lt;0.5")-COUNTIF(C2:C89,"&lt;0.48")</f>
        <v>1</v>
      </c>
      <c r="E98" s="21">
        <v>2</v>
      </c>
    </row>
    <row r="99" s="1" customFormat="1" spans="3:5">
      <c r="C99" s="1" t="s">
        <v>20</v>
      </c>
      <c r="D99" s="1">
        <f>COUNTIF(C2:C89,"&lt;0.52")-COUNTIF(C2:C89,"&lt;0.5")</f>
        <v>2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3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5</v>
      </c>
      <c r="E101" s="4">
        <v>6</v>
      </c>
    </row>
    <row r="102" s="1" customFormat="1" spans="3:5">
      <c r="C102" s="1" t="s">
        <v>23</v>
      </c>
      <c r="D102" s="1">
        <f>COUNTIF(C2:C89,"&lt;0.58")-COUNTIF(C2:C89,"&lt;0.56")</f>
        <v>7</v>
      </c>
      <c r="E102" s="1">
        <v>7</v>
      </c>
    </row>
    <row r="103" s="1" customFormat="1" spans="3:5">
      <c r="C103" s="1" t="s">
        <v>24</v>
      </c>
      <c r="D103" s="1">
        <f>COUNTIF(C2:C89,"&lt;0.6")-COUNTIF(C2:C89,"&lt;0.58")</f>
        <v>9</v>
      </c>
      <c r="E103" s="1">
        <v>9</v>
      </c>
    </row>
    <row r="104" s="1" customFormat="1" spans="3:5">
      <c r="C104" s="1" t="s">
        <v>25</v>
      </c>
      <c r="D104" s="1">
        <f>COUNTIF(C2:C89,"&lt;0.62")-COUNTIF(C2:C89,"&lt;0.6")</f>
        <v>11</v>
      </c>
      <c r="E104" s="1">
        <v>12</v>
      </c>
    </row>
    <row r="105" s="5" customFormat="1" spans="3:5">
      <c r="C105" s="5" t="s">
        <v>26</v>
      </c>
      <c r="D105" s="5">
        <f>COUNTIF(C2:C89,"&lt;0.64")-COUNTIF(C2:C89,"&lt;0.62")</f>
        <v>12</v>
      </c>
      <c r="E105" s="5">
        <v>14</v>
      </c>
    </row>
    <row r="106" s="1" customFormat="1" spans="3:5">
      <c r="C106" s="1" t="s">
        <v>27</v>
      </c>
      <c r="D106" s="1">
        <f>COUNTIF(C2:C89,"&lt;0.66")-COUNTIF(C2:C89,"&lt;0.64")</f>
        <v>11</v>
      </c>
      <c r="E106" s="1">
        <v>12</v>
      </c>
    </row>
    <row r="107" s="1" customFormat="1" spans="3:5">
      <c r="C107" s="1" t="s">
        <v>28</v>
      </c>
      <c r="D107" s="1">
        <f>COUNTIF(C2:C89,"&lt;0.68")-COUNTIF(C2:C89,"&lt;0.66")</f>
        <v>9</v>
      </c>
      <c r="E107" s="1">
        <v>9</v>
      </c>
    </row>
    <row r="108" s="1" customFormat="1" spans="3:5">
      <c r="C108" s="1" t="s">
        <v>29</v>
      </c>
      <c r="D108" s="1">
        <f>COUNTIF(C2:C89,"&lt;0.7")-COUNTIF(C2:C89,"&lt;0.68")</f>
        <v>7</v>
      </c>
      <c r="E108" s="1">
        <v>7</v>
      </c>
    </row>
    <row r="109" s="4" customFormat="1" spans="3:5">
      <c r="C109" s="4" t="s">
        <v>30</v>
      </c>
      <c r="D109" s="4">
        <f>COUNTIF(C2:C89,"&lt;0.72")-COUNTIF(C2:C89,"&lt;0.7")</f>
        <v>5</v>
      </c>
      <c r="E109" s="4">
        <v>6</v>
      </c>
    </row>
    <row r="110" s="1" customFormat="1" spans="3:5">
      <c r="C110" s="1" t="s">
        <v>31</v>
      </c>
      <c r="D110" s="1">
        <f>COUNTIF(C2:C89,"&lt;0.74")-COUNTIF(C2:C89,"&lt;0.72")</f>
        <v>3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2</v>
      </c>
      <c r="E111" s="1">
        <v>3</v>
      </c>
    </row>
    <row r="112" s="21" customFormat="1" spans="3:5">
      <c r="C112" s="21" t="s">
        <v>33</v>
      </c>
      <c r="D112" s="21">
        <f>COUNTIF(C2:C89,"&lt;0.78")-COUNTIF(C2:C89,"&lt;0.76")</f>
        <v>1</v>
      </c>
      <c r="E112" s="21">
        <v>2</v>
      </c>
    </row>
    <row r="113" s="4" customFormat="1" spans="3:4">
      <c r="C113" s="4" t="s">
        <v>34</v>
      </c>
      <c r="D113" s="4">
        <f>COUNTIF(C2:C89,"&lt;0.8")-COUNTIF(C2:C89,"&lt;0.78")</f>
        <v>0</v>
      </c>
    </row>
    <row r="114" s="1" customFormat="1" spans="3:8">
      <c r="C114" s="1" t="s">
        <v>35</v>
      </c>
      <c r="D114" s="1">
        <f>COUNTIF(C2:C89,"&lt;0.82")-COUNTIF(C2:C89,"&lt;0.8")</f>
        <v>0</v>
      </c>
      <c r="G114" s="4">
        <v>0.545</v>
      </c>
      <c r="H114" s="4">
        <v>0.087</v>
      </c>
    </row>
    <row r="115" s="1" customFormat="1" spans="3:8">
      <c r="C115" s="1" t="s">
        <v>36</v>
      </c>
      <c r="D115" s="1">
        <f>COUNTIF(C2:C89,"&lt;0.84")-COUNTIF(C2:C89,"&lt;0.82")</f>
        <v>0</v>
      </c>
      <c r="G115" s="4">
        <v>0.623</v>
      </c>
      <c r="H115" s="4">
        <v>0.11</v>
      </c>
    </row>
    <row r="116" s="1" customFormat="1" spans="3:8">
      <c r="C116" s="1" t="s">
        <v>37</v>
      </c>
      <c r="D116" s="1">
        <f>COUNTIF(C2:C89,"&lt;0.86")-COUNTIF(C2:C89,"&lt;0.84")</f>
        <v>0</v>
      </c>
      <c r="G116" s="4">
        <v>0.729</v>
      </c>
      <c r="H116" s="4">
        <v>0.156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97" workbookViewId="0">
      <selection activeCell="A23" sqref="$A23:$XFD23"/>
    </sheetView>
  </sheetViews>
  <sheetFormatPr defaultColWidth="9" defaultRowHeight="13.5"/>
  <cols>
    <col min="3" max="4" width="19.5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102</v>
      </c>
      <c r="B2" s="3">
        <v>102</v>
      </c>
      <c r="C2" s="3">
        <v>0.481022000312805</v>
      </c>
      <c r="D2" s="3">
        <v>0.0691198110580444</v>
      </c>
      <c r="E2" s="3">
        <v>10</v>
      </c>
      <c r="F2" s="3">
        <v>3</v>
      </c>
      <c r="G2" s="3">
        <v>0</v>
      </c>
      <c r="H2" s="3">
        <v>7</v>
      </c>
      <c r="I2" s="3">
        <v>1</v>
      </c>
      <c r="J2" s="3">
        <v>0.769230769230769</v>
      </c>
      <c r="K2" s="3">
        <v>0.869565217391304</v>
      </c>
      <c r="L2" s="3">
        <v>0.3</v>
      </c>
      <c r="M2" s="3">
        <v>0.7</v>
      </c>
      <c r="N2" s="3">
        <v>0.85</v>
      </c>
    </row>
    <row r="3" s="1" customFormat="1" spans="1:14">
      <c r="A3" s="7">
        <v>651</v>
      </c>
      <c r="B3" s="1">
        <v>651</v>
      </c>
      <c r="C3" s="1">
        <v>0.501839160919189</v>
      </c>
      <c r="D3" s="1">
        <v>0.142430782318115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1" customFormat="1" spans="1:14">
      <c r="A4" s="7">
        <v>957</v>
      </c>
      <c r="B4" s="1">
        <v>957</v>
      </c>
      <c r="C4" s="1">
        <v>0.501754760742187</v>
      </c>
      <c r="D4" s="1">
        <v>0.11188817024231</v>
      </c>
      <c r="E4" s="1">
        <v>10</v>
      </c>
      <c r="F4" s="1">
        <v>1</v>
      </c>
      <c r="G4" s="1">
        <v>0</v>
      </c>
      <c r="H4" s="1">
        <v>9</v>
      </c>
      <c r="I4" s="1">
        <v>1</v>
      </c>
      <c r="J4" s="1">
        <v>0.909090909090909</v>
      </c>
      <c r="K4" s="1">
        <v>0.952380952380952</v>
      </c>
      <c r="L4" s="1">
        <v>0.1</v>
      </c>
      <c r="M4" s="1">
        <v>0.9</v>
      </c>
      <c r="N4" s="1">
        <v>0.95</v>
      </c>
    </row>
    <row r="5" s="3" customFormat="1" spans="1:14">
      <c r="A5" s="9">
        <v>967</v>
      </c>
      <c r="B5" s="3">
        <v>967</v>
      </c>
      <c r="C5" s="3">
        <v>0.505633950233459</v>
      </c>
      <c r="D5" s="3">
        <v>0.134837865829468</v>
      </c>
      <c r="E5" s="3">
        <v>10</v>
      </c>
      <c r="F5" s="3">
        <v>4</v>
      </c>
      <c r="G5" s="3">
        <v>0</v>
      </c>
      <c r="H5" s="3">
        <v>6</v>
      </c>
      <c r="I5" s="3">
        <v>1</v>
      </c>
      <c r="J5" s="3">
        <v>0.714285714285714</v>
      </c>
      <c r="K5" s="3">
        <v>0.833333333333333</v>
      </c>
      <c r="L5" s="3">
        <v>0.4</v>
      </c>
      <c r="M5" s="3">
        <v>0.6</v>
      </c>
      <c r="N5" s="3">
        <v>0.8</v>
      </c>
    </row>
    <row r="6" s="1" customFormat="1" spans="1:14">
      <c r="A6" s="7">
        <v>971</v>
      </c>
      <c r="B6" s="1">
        <v>971</v>
      </c>
      <c r="C6" s="1">
        <v>0.52179229259491</v>
      </c>
      <c r="D6" s="1">
        <v>0.0986318588256836</v>
      </c>
      <c r="E6" s="1">
        <v>9</v>
      </c>
      <c r="F6" s="1">
        <v>6</v>
      </c>
      <c r="G6" s="1">
        <v>1</v>
      </c>
      <c r="H6" s="1">
        <v>4</v>
      </c>
      <c r="I6" s="1">
        <v>0.9</v>
      </c>
      <c r="J6" s="1">
        <v>0.6</v>
      </c>
      <c r="K6" s="1">
        <v>0.72</v>
      </c>
      <c r="L6" s="1">
        <v>0.6</v>
      </c>
      <c r="M6" s="1">
        <v>0.3</v>
      </c>
      <c r="N6" s="1">
        <v>0.65</v>
      </c>
    </row>
    <row r="7" s="1" customFormat="1" spans="1:14">
      <c r="A7" s="7">
        <v>703</v>
      </c>
      <c r="B7" s="1">
        <v>703</v>
      </c>
      <c r="C7" s="1">
        <v>0.525601744651794</v>
      </c>
      <c r="D7" s="1">
        <v>0.133638381958008</v>
      </c>
      <c r="E7" s="1">
        <v>7</v>
      </c>
      <c r="F7" s="1">
        <v>4</v>
      </c>
      <c r="G7" s="1">
        <v>3</v>
      </c>
      <c r="H7" s="1">
        <v>6</v>
      </c>
      <c r="I7" s="1">
        <v>0.7</v>
      </c>
      <c r="J7" s="1">
        <v>0.636363636363636</v>
      </c>
      <c r="K7" s="1">
        <v>0.666666666666667</v>
      </c>
      <c r="L7" s="1">
        <v>0.4</v>
      </c>
      <c r="M7" s="1">
        <v>0.3</v>
      </c>
      <c r="N7" s="1">
        <v>0.65</v>
      </c>
    </row>
    <row r="8" s="1" customFormat="1" spans="1:14">
      <c r="A8" s="7">
        <v>137</v>
      </c>
      <c r="B8" s="1">
        <v>137</v>
      </c>
      <c r="C8" s="1">
        <v>0.525725841522217</v>
      </c>
      <c r="D8" s="1">
        <v>0.184110879898071</v>
      </c>
      <c r="E8" s="1">
        <v>7</v>
      </c>
      <c r="F8" s="1">
        <v>5</v>
      </c>
      <c r="G8" s="1">
        <v>3</v>
      </c>
      <c r="H8" s="1">
        <v>5</v>
      </c>
      <c r="I8" s="1">
        <v>0.7</v>
      </c>
      <c r="J8" s="1">
        <v>0.583333333333333</v>
      </c>
      <c r="K8" s="1">
        <v>0.636363636363636</v>
      </c>
      <c r="L8" s="1">
        <v>0.5</v>
      </c>
      <c r="M8" s="1">
        <v>0.2</v>
      </c>
      <c r="N8" s="1">
        <v>0.6</v>
      </c>
    </row>
    <row r="9" s="3" customFormat="1" spans="1:14">
      <c r="A9" s="9">
        <v>898</v>
      </c>
      <c r="B9" s="3">
        <v>898</v>
      </c>
      <c r="C9" s="3">
        <v>0.520534038543701</v>
      </c>
      <c r="D9" s="3">
        <v>0.0267471075057983</v>
      </c>
      <c r="E9" s="3">
        <v>7</v>
      </c>
      <c r="F9" s="3">
        <v>3</v>
      </c>
      <c r="G9" s="3">
        <v>3</v>
      </c>
      <c r="H9" s="3">
        <v>7</v>
      </c>
      <c r="I9" s="3">
        <v>0.7</v>
      </c>
      <c r="J9" s="3">
        <v>0.7</v>
      </c>
      <c r="K9" s="3">
        <v>0.7</v>
      </c>
      <c r="L9" s="3">
        <v>0.3</v>
      </c>
      <c r="M9" s="3">
        <v>0.4</v>
      </c>
      <c r="N9" s="3">
        <v>0.7</v>
      </c>
    </row>
    <row r="10" s="1" customFormat="1" spans="1:14">
      <c r="A10" s="7">
        <v>213</v>
      </c>
      <c r="B10" s="1">
        <v>213</v>
      </c>
      <c r="C10" s="1">
        <v>0.540220141410828</v>
      </c>
      <c r="D10" s="1">
        <v>0.181421518325806</v>
      </c>
      <c r="E10" s="1">
        <v>8</v>
      </c>
      <c r="F10" s="1">
        <v>6</v>
      </c>
      <c r="G10" s="1">
        <v>2</v>
      </c>
      <c r="H10" s="1">
        <v>4</v>
      </c>
      <c r="I10" s="1">
        <v>0.8</v>
      </c>
      <c r="J10" s="1">
        <v>0.571428571428572</v>
      </c>
      <c r="K10" s="1">
        <v>0.666666666666667</v>
      </c>
      <c r="L10" s="1">
        <v>0.6</v>
      </c>
      <c r="M10" s="1">
        <v>0.2</v>
      </c>
      <c r="N10" s="1">
        <v>0.6</v>
      </c>
    </row>
    <row r="11" s="1" customFormat="1" spans="1:14">
      <c r="A11" s="7">
        <v>765</v>
      </c>
      <c r="B11" s="1">
        <v>765</v>
      </c>
      <c r="C11" s="1">
        <v>0.557815074920654</v>
      </c>
      <c r="D11" s="1">
        <v>0.176732897758484</v>
      </c>
      <c r="E11" s="1">
        <v>7</v>
      </c>
      <c r="F11" s="1">
        <v>6</v>
      </c>
      <c r="G11" s="1">
        <v>3</v>
      </c>
      <c r="H11" s="1">
        <v>4</v>
      </c>
      <c r="I11" s="1">
        <v>0.7</v>
      </c>
      <c r="J11" s="1">
        <v>0.538461538461539</v>
      </c>
      <c r="K11" s="1">
        <v>0.608695652173913</v>
      </c>
      <c r="L11" s="1">
        <v>0.6</v>
      </c>
      <c r="M11" s="1">
        <v>0.1</v>
      </c>
      <c r="N11" s="1">
        <v>0.55</v>
      </c>
    </row>
    <row r="12" s="1" customFormat="1" spans="1:14">
      <c r="A12" s="7">
        <v>719</v>
      </c>
      <c r="B12" s="1">
        <v>719</v>
      </c>
      <c r="C12" s="1">
        <v>0.55800187587738</v>
      </c>
      <c r="D12" s="1">
        <v>0.176747798919678</v>
      </c>
      <c r="E12" s="1">
        <v>7</v>
      </c>
      <c r="F12" s="1">
        <v>4</v>
      </c>
      <c r="G12" s="1">
        <v>3</v>
      </c>
      <c r="H12" s="1">
        <v>6</v>
      </c>
      <c r="I12" s="1">
        <v>0.7</v>
      </c>
      <c r="J12" s="1">
        <v>0.636363636363636</v>
      </c>
      <c r="K12" s="1">
        <v>0.666666666666667</v>
      </c>
      <c r="L12" s="1">
        <v>0.4</v>
      </c>
      <c r="M12" s="1">
        <v>0.3</v>
      </c>
      <c r="N12" s="1">
        <v>0.65</v>
      </c>
    </row>
    <row r="13" s="1" customFormat="1" spans="1:14">
      <c r="A13" s="7">
        <v>258</v>
      </c>
      <c r="B13" s="1">
        <v>258</v>
      </c>
      <c r="C13" s="1">
        <v>0.543748259544373</v>
      </c>
      <c r="D13" s="1">
        <v>0.161749958992004</v>
      </c>
      <c r="E13" s="1">
        <v>9</v>
      </c>
      <c r="F13" s="1">
        <v>7</v>
      </c>
      <c r="G13" s="1">
        <v>1</v>
      </c>
      <c r="H13" s="1">
        <v>3</v>
      </c>
      <c r="I13" s="1">
        <v>0.9</v>
      </c>
      <c r="J13" s="1">
        <v>0.5625</v>
      </c>
      <c r="K13" s="1">
        <v>0.692307692307692</v>
      </c>
      <c r="L13" s="1">
        <v>0.7</v>
      </c>
      <c r="M13" s="1">
        <v>0.2</v>
      </c>
      <c r="N13" s="1">
        <v>0.6</v>
      </c>
    </row>
    <row r="14" s="1" customFormat="1" spans="1:14">
      <c r="A14" s="7">
        <v>231</v>
      </c>
      <c r="B14" s="1">
        <v>231</v>
      </c>
      <c r="C14" s="1">
        <v>0.545077800750732</v>
      </c>
      <c r="D14" s="1">
        <v>0.16381049156189</v>
      </c>
      <c r="E14" s="1">
        <v>4</v>
      </c>
      <c r="F14" s="1">
        <v>6</v>
      </c>
      <c r="G14" s="1">
        <v>6</v>
      </c>
      <c r="H14" s="1">
        <v>4</v>
      </c>
      <c r="I14" s="1">
        <v>0.4</v>
      </c>
      <c r="J14" s="1">
        <v>0.4</v>
      </c>
      <c r="K14" s="1">
        <v>0.4</v>
      </c>
      <c r="L14" s="1">
        <v>0.6</v>
      </c>
      <c r="M14" s="1">
        <v>-0.2</v>
      </c>
      <c r="N14" s="1">
        <v>0.4</v>
      </c>
    </row>
    <row r="15" s="3" customFormat="1" spans="1:14">
      <c r="A15" s="9">
        <v>180</v>
      </c>
      <c r="B15" s="3">
        <v>180</v>
      </c>
      <c r="C15" s="3">
        <v>0.541766285896301</v>
      </c>
      <c r="D15" s="3">
        <v>0.149829506874085</v>
      </c>
      <c r="E15" s="3">
        <v>8</v>
      </c>
      <c r="F15" s="3">
        <v>6</v>
      </c>
      <c r="G15" s="3">
        <v>2</v>
      </c>
      <c r="H15" s="3">
        <v>4</v>
      </c>
      <c r="I15" s="3">
        <v>0.8</v>
      </c>
      <c r="J15" s="3">
        <v>0.571428571428572</v>
      </c>
      <c r="K15" s="3">
        <v>0.666666666666667</v>
      </c>
      <c r="L15" s="3">
        <v>0.6</v>
      </c>
      <c r="M15" s="3">
        <v>0.2</v>
      </c>
      <c r="N15" s="3">
        <v>0.6</v>
      </c>
    </row>
    <row r="16" s="1" customFormat="1" spans="1:14">
      <c r="A16" s="7">
        <v>873</v>
      </c>
      <c r="B16" s="1">
        <v>873</v>
      </c>
      <c r="C16" s="1">
        <v>0.570534706115723</v>
      </c>
      <c r="D16" s="1">
        <v>0.215624690055847</v>
      </c>
      <c r="E16" s="1">
        <v>7</v>
      </c>
      <c r="F16" s="1">
        <v>9</v>
      </c>
      <c r="G16" s="1">
        <v>3</v>
      </c>
      <c r="H16" s="1">
        <v>1</v>
      </c>
      <c r="I16" s="1">
        <v>0.7</v>
      </c>
      <c r="J16" s="1">
        <v>0.4375</v>
      </c>
      <c r="K16" s="1">
        <v>0.538461538461538</v>
      </c>
      <c r="L16" s="1">
        <v>0.9</v>
      </c>
      <c r="M16" s="1">
        <v>-0.2</v>
      </c>
      <c r="N16" s="1">
        <v>0.4</v>
      </c>
    </row>
    <row r="17" s="1" customFormat="1" spans="1:14">
      <c r="A17" s="7">
        <v>674</v>
      </c>
      <c r="B17" s="1">
        <v>674</v>
      </c>
      <c r="C17" s="1">
        <v>0.564037680625916</v>
      </c>
      <c r="D17" s="1">
        <v>0.191290736198425</v>
      </c>
      <c r="E17" s="1">
        <v>7</v>
      </c>
      <c r="F17" s="1">
        <v>4</v>
      </c>
      <c r="G17" s="1">
        <v>3</v>
      </c>
      <c r="H17" s="1">
        <v>6</v>
      </c>
      <c r="I17" s="1">
        <v>0.7</v>
      </c>
      <c r="J17" s="1">
        <v>0.636363636363636</v>
      </c>
      <c r="K17" s="1">
        <v>0.666666666666667</v>
      </c>
      <c r="L17" s="1">
        <v>0.4</v>
      </c>
      <c r="M17" s="1">
        <v>0.3</v>
      </c>
      <c r="N17" s="1">
        <v>0.65</v>
      </c>
    </row>
    <row r="18" s="1" customFormat="1" spans="1:14">
      <c r="A18" s="7">
        <v>122</v>
      </c>
      <c r="B18" s="1">
        <v>122</v>
      </c>
      <c r="C18" s="1">
        <v>0.562414288520813</v>
      </c>
      <c r="D18" s="1">
        <v>0.181339740753174</v>
      </c>
      <c r="E18" s="1">
        <v>9</v>
      </c>
      <c r="F18" s="1">
        <v>6</v>
      </c>
      <c r="G18" s="1">
        <v>1</v>
      </c>
      <c r="H18" s="1">
        <v>4</v>
      </c>
      <c r="I18" s="1">
        <v>0.9</v>
      </c>
      <c r="J18" s="1">
        <v>0.6</v>
      </c>
      <c r="K18" s="1">
        <v>0.72</v>
      </c>
      <c r="L18" s="1">
        <v>0.6</v>
      </c>
      <c r="M18" s="1">
        <v>0.3</v>
      </c>
      <c r="N18" s="1">
        <v>0.65</v>
      </c>
    </row>
    <row r="19" s="1" customFormat="1" spans="1:14">
      <c r="A19" s="7">
        <v>532</v>
      </c>
      <c r="B19" s="1">
        <v>532</v>
      </c>
      <c r="C19" s="1">
        <v>0.578299045562744</v>
      </c>
      <c r="D19" s="1">
        <v>0.178171277046204</v>
      </c>
      <c r="E19" s="1">
        <v>9</v>
      </c>
      <c r="F19" s="1">
        <v>4</v>
      </c>
      <c r="G19" s="1">
        <v>1</v>
      </c>
      <c r="H19" s="1">
        <v>6</v>
      </c>
      <c r="I19" s="1">
        <v>0.9</v>
      </c>
      <c r="J19" s="1">
        <v>0.692307692307692</v>
      </c>
      <c r="K19" s="1">
        <v>0.782608695652174</v>
      </c>
      <c r="L19" s="1">
        <v>0.4</v>
      </c>
      <c r="M19" s="1">
        <v>0.5</v>
      </c>
      <c r="N19" s="1">
        <v>0.75</v>
      </c>
    </row>
    <row r="20" s="1" customFormat="1" spans="1:14">
      <c r="A20" s="7">
        <v>462</v>
      </c>
      <c r="B20" s="1">
        <v>462</v>
      </c>
      <c r="C20" s="1">
        <v>0.576398372650146</v>
      </c>
      <c r="D20" s="1">
        <v>0.160635709762573</v>
      </c>
      <c r="E20" s="1">
        <v>6</v>
      </c>
      <c r="F20" s="1">
        <v>7</v>
      </c>
      <c r="G20" s="1">
        <v>4</v>
      </c>
      <c r="H20" s="1">
        <v>3</v>
      </c>
      <c r="I20" s="1">
        <v>0.6</v>
      </c>
      <c r="J20" s="1">
        <v>0.461538461538462</v>
      </c>
      <c r="K20" s="1">
        <v>0.521739130434783</v>
      </c>
      <c r="L20" s="1">
        <v>0.7</v>
      </c>
      <c r="M20" s="1">
        <v>-0.1</v>
      </c>
      <c r="N20" s="1">
        <v>0.45</v>
      </c>
    </row>
    <row r="21" s="1" customFormat="1" spans="1:14">
      <c r="A21" s="7">
        <v>179</v>
      </c>
      <c r="B21" s="1">
        <v>179</v>
      </c>
      <c r="C21" s="1">
        <v>0.573286890983582</v>
      </c>
      <c r="D21" s="1">
        <v>0.160822749137878</v>
      </c>
      <c r="E21" s="1">
        <v>7</v>
      </c>
      <c r="F21" s="1">
        <v>5</v>
      </c>
      <c r="G21" s="1">
        <v>3</v>
      </c>
      <c r="H21" s="1">
        <v>5</v>
      </c>
      <c r="I21" s="1">
        <v>0.7</v>
      </c>
      <c r="J21" s="1">
        <v>0.583333333333333</v>
      </c>
      <c r="K21" s="1">
        <v>0.636363636363636</v>
      </c>
      <c r="L21" s="1">
        <v>0.5</v>
      </c>
      <c r="M21" s="1">
        <v>0.2</v>
      </c>
      <c r="N21" s="1">
        <v>0.6</v>
      </c>
    </row>
    <row r="22" s="3" customFormat="1" spans="1:14">
      <c r="A22" s="9">
        <v>799</v>
      </c>
      <c r="B22" s="3">
        <v>799</v>
      </c>
      <c r="C22" s="3">
        <v>0.567524433135986</v>
      </c>
      <c r="D22" s="3">
        <v>0.155826210975647</v>
      </c>
      <c r="E22" s="3">
        <v>6</v>
      </c>
      <c r="F22" s="3">
        <v>3</v>
      </c>
      <c r="G22" s="3">
        <v>4</v>
      </c>
      <c r="H22" s="3">
        <v>7</v>
      </c>
      <c r="I22" s="3">
        <v>0.6</v>
      </c>
      <c r="J22" s="3">
        <v>0.666666666666667</v>
      </c>
      <c r="K22" s="3">
        <v>0.631578947368421</v>
      </c>
      <c r="L22" s="3">
        <v>0.3</v>
      </c>
      <c r="M22" s="3">
        <v>0.3</v>
      </c>
      <c r="N22" s="3">
        <v>0.65</v>
      </c>
    </row>
    <row r="23" s="1" customFormat="1" spans="1:14">
      <c r="A23" s="7">
        <v>807</v>
      </c>
      <c r="B23" s="1">
        <v>807</v>
      </c>
      <c r="C23" s="1">
        <v>0.587384819984436</v>
      </c>
      <c r="D23" s="1">
        <v>0.212218403816223</v>
      </c>
      <c r="E23" s="1">
        <v>6</v>
      </c>
      <c r="F23" s="1">
        <v>6</v>
      </c>
      <c r="G23" s="1">
        <v>4</v>
      </c>
      <c r="H23" s="1">
        <v>4</v>
      </c>
      <c r="I23" s="1">
        <v>0.6</v>
      </c>
      <c r="J23" s="1">
        <v>0.5</v>
      </c>
      <c r="K23" s="1">
        <v>0.545454545454545</v>
      </c>
      <c r="L23" s="1">
        <v>0.6</v>
      </c>
      <c r="M23" s="1">
        <v>0</v>
      </c>
      <c r="N23" s="1">
        <v>0.5</v>
      </c>
    </row>
    <row r="24" s="1" customFormat="1" spans="1:14">
      <c r="A24" s="7">
        <v>564</v>
      </c>
      <c r="B24" s="1">
        <v>564</v>
      </c>
      <c r="C24" s="1">
        <v>0.591322898864746</v>
      </c>
      <c r="D24" s="1">
        <v>0.230110764503479</v>
      </c>
      <c r="E24" s="1">
        <v>7</v>
      </c>
      <c r="F24" s="1">
        <v>6</v>
      </c>
      <c r="G24" s="1">
        <v>3</v>
      </c>
      <c r="H24" s="1">
        <v>4</v>
      </c>
      <c r="I24" s="1">
        <v>0.7</v>
      </c>
      <c r="J24" s="1">
        <v>0.538461538461539</v>
      </c>
      <c r="K24" s="1">
        <v>0.608695652173913</v>
      </c>
      <c r="L24" s="1">
        <v>0.6</v>
      </c>
      <c r="M24" s="1">
        <v>0.1</v>
      </c>
      <c r="N24" s="1">
        <v>0.55</v>
      </c>
    </row>
    <row r="25" s="1" customFormat="1" spans="1:14">
      <c r="A25" s="7">
        <v>28</v>
      </c>
      <c r="B25" s="1">
        <v>28</v>
      </c>
      <c r="C25" s="1">
        <v>0.596928119659424</v>
      </c>
      <c r="D25" s="1">
        <v>0.172947764396668</v>
      </c>
      <c r="E25" s="1">
        <v>10</v>
      </c>
      <c r="F25" s="1">
        <v>4</v>
      </c>
      <c r="G25" s="1">
        <v>0</v>
      </c>
      <c r="H25" s="1">
        <v>6</v>
      </c>
      <c r="I25" s="1">
        <v>1</v>
      </c>
      <c r="J25" s="1">
        <v>0.714285714285714</v>
      </c>
      <c r="K25" s="1">
        <v>0.833333333333333</v>
      </c>
      <c r="L25" s="1">
        <v>0.4</v>
      </c>
      <c r="M25" s="1">
        <v>0.6</v>
      </c>
      <c r="N25" s="1">
        <v>0.8</v>
      </c>
    </row>
    <row r="26" s="1" customFormat="1" spans="1:14">
      <c r="A26" s="7">
        <v>128</v>
      </c>
      <c r="B26" s="1">
        <v>128</v>
      </c>
      <c r="C26" s="1">
        <v>0.591395378112793</v>
      </c>
      <c r="D26" s="1">
        <v>0.16316032409668</v>
      </c>
      <c r="E26" s="1">
        <v>9</v>
      </c>
      <c r="F26" s="1">
        <v>4</v>
      </c>
      <c r="G26" s="1">
        <v>1</v>
      </c>
      <c r="H26" s="1">
        <v>6</v>
      </c>
      <c r="I26" s="1">
        <v>0.9</v>
      </c>
      <c r="J26" s="1">
        <v>0.692307692307692</v>
      </c>
      <c r="K26" s="1">
        <v>0.782608695652174</v>
      </c>
      <c r="L26" s="1">
        <v>0.4</v>
      </c>
      <c r="M26" s="1">
        <v>0.5</v>
      </c>
      <c r="N26" s="1">
        <v>0.75</v>
      </c>
    </row>
    <row r="27" s="1" customFormat="1" spans="1:14">
      <c r="A27" s="7">
        <v>338</v>
      </c>
      <c r="B27" s="1">
        <v>338</v>
      </c>
      <c r="C27" s="1">
        <v>0.587870597839355</v>
      </c>
      <c r="D27" s="1">
        <v>0.158023715019226</v>
      </c>
      <c r="E27" s="1">
        <v>9</v>
      </c>
      <c r="F27" s="1">
        <v>5</v>
      </c>
      <c r="G27" s="1">
        <v>1</v>
      </c>
      <c r="H27" s="1">
        <v>5</v>
      </c>
      <c r="I27" s="1">
        <v>0.9</v>
      </c>
      <c r="J27" s="1">
        <v>0.642857142857143</v>
      </c>
      <c r="K27" s="1">
        <v>0.75</v>
      </c>
      <c r="L27" s="1">
        <v>0.5</v>
      </c>
      <c r="M27" s="1">
        <v>0.4</v>
      </c>
      <c r="N27" s="1">
        <v>0.7</v>
      </c>
    </row>
    <row r="28" s="1" customFormat="1" spans="1:14">
      <c r="A28" s="7">
        <v>744</v>
      </c>
      <c r="B28" s="1">
        <v>744</v>
      </c>
      <c r="C28" s="1">
        <v>0.589840054512024</v>
      </c>
      <c r="D28" s="1">
        <v>0.148994445800781</v>
      </c>
      <c r="E28" s="1">
        <v>8</v>
      </c>
      <c r="F28" s="1">
        <v>4</v>
      </c>
      <c r="G28" s="1">
        <v>2</v>
      </c>
      <c r="H28" s="1">
        <v>6</v>
      </c>
      <c r="I28" s="1">
        <v>0.8</v>
      </c>
      <c r="J28" s="1">
        <v>0.666666666666667</v>
      </c>
      <c r="K28" s="1">
        <v>0.727272727272727</v>
      </c>
      <c r="L28" s="1">
        <v>0.4</v>
      </c>
      <c r="M28" s="1">
        <v>0.4</v>
      </c>
      <c r="N28" s="1">
        <v>0.7</v>
      </c>
    </row>
    <row r="29" s="4" customFormat="1" spans="1:14">
      <c r="A29" s="17">
        <v>889</v>
      </c>
      <c r="B29" s="4">
        <v>889</v>
      </c>
      <c r="C29" s="4">
        <v>0.598838210105896</v>
      </c>
      <c r="D29" s="4">
        <v>0.145676851272583</v>
      </c>
      <c r="E29" s="4">
        <v>9</v>
      </c>
      <c r="F29" s="4">
        <v>4</v>
      </c>
      <c r="G29" s="4">
        <v>1</v>
      </c>
      <c r="H29" s="4">
        <v>6</v>
      </c>
      <c r="I29" s="4">
        <v>0.9</v>
      </c>
      <c r="J29" s="4">
        <v>0.692307692307692</v>
      </c>
      <c r="K29" s="4">
        <v>0.782608695652174</v>
      </c>
      <c r="L29" s="4">
        <v>0.4</v>
      </c>
      <c r="M29" s="4">
        <v>0.5</v>
      </c>
      <c r="N29" s="4">
        <v>0.75</v>
      </c>
    </row>
    <row r="30" s="1" customFormat="1" spans="1:14">
      <c r="A30" s="7">
        <v>921</v>
      </c>
      <c r="B30" s="1">
        <v>921</v>
      </c>
      <c r="C30" s="1">
        <v>0.586636185646057</v>
      </c>
      <c r="D30" s="1">
        <v>0.143693208694458</v>
      </c>
      <c r="E30" s="1">
        <v>7</v>
      </c>
      <c r="F30" s="1">
        <v>7</v>
      </c>
      <c r="G30" s="1">
        <v>3</v>
      </c>
      <c r="H30" s="1">
        <v>3</v>
      </c>
      <c r="I30" s="1">
        <v>0.7</v>
      </c>
      <c r="J30" s="1">
        <v>0.5</v>
      </c>
      <c r="K30" s="1">
        <v>0.583333333333333</v>
      </c>
      <c r="L30" s="1">
        <v>0.7</v>
      </c>
      <c r="M30" s="1">
        <v>0</v>
      </c>
      <c r="N30" s="1">
        <v>0.5</v>
      </c>
    </row>
    <row r="31" s="3" customFormat="1" spans="1:14">
      <c r="A31" s="9">
        <v>536</v>
      </c>
      <c r="B31" s="3">
        <v>536</v>
      </c>
      <c r="C31" s="3">
        <v>0.585767984390259</v>
      </c>
      <c r="D31" s="3">
        <v>0.130775928497315</v>
      </c>
      <c r="E31" s="3">
        <v>10</v>
      </c>
      <c r="F31" s="3">
        <v>4</v>
      </c>
      <c r="G31" s="3">
        <v>0</v>
      </c>
      <c r="H31" s="3">
        <v>6</v>
      </c>
      <c r="I31" s="3">
        <v>1</v>
      </c>
      <c r="J31" s="3">
        <v>0.714285714285714</v>
      </c>
      <c r="K31" s="3">
        <v>0.833333333333333</v>
      </c>
      <c r="L31" s="3">
        <v>0.4</v>
      </c>
      <c r="M31" s="3">
        <v>0.6</v>
      </c>
      <c r="N31" s="3">
        <v>0.8</v>
      </c>
    </row>
    <row r="32" s="1" customFormat="1" spans="1:14">
      <c r="A32" s="7">
        <v>77</v>
      </c>
      <c r="B32" s="1">
        <v>77</v>
      </c>
      <c r="C32" s="1">
        <v>0.603342056274414</v>
      </c>
      <c r="D32" s="1">
        <v>0.210291981697082</v>
      </c>
      <c r="E32" s="1">
        <v>7</v>
      </c>
      <c r="F32" s="1">
        <v>6</v>
      </c>
      <c r="G32" s="1">
        <v>3</v>
      </c>
      <c r="H32" s="1">
        <v>4</v>
      </c>
      <c r="I32" s="1">
        <v>0.7</v>
      </c>
      <c r="J32" s="1">
        <v>0.538461538461539</v>
      </c>
      <c r="K32" s="1">
        <v>0.608695652173913</v>
      </c>
      <c r="L32" s="1">
        <v>0.6</v>
      </c>
      <c r="M32" s="1">
        <v>0.1</v>
      </c>
      <c r="N32" s="1">
        <v>0.55</v>
      </c>
    </row>
    <row r="33" s="1" customFormat="1" spans="1:14">
      <c r="A33" s="7">
        <v>35</v>
      </c>
      <c r="B33" s="1">
        <v>35</v>
      </c>
      <c r="C33" s="1">
        <v>0.607787728309631</v>
      </c>
      <c r="D33" s="1">
        <v>0.209023833274841</v>
      </c>
      <c r="E33" s="1">
        <v>9</v>
      </c>
      <c r="F33" s="1">
        <v>5</v>
      </c>
      <c r="G33" s="1">
        <v>1</v>
      </c>
      <c r="H33" s="1">
        <v>5</v>
      </c>
      <c r="I33" s="1">
        <v>0.9</v>
      </c>
      <c r="J33" s="1">
        <v>0.642857142857143</v>
      </c>
      <c r="K33" s="1">
        <v>0.75</v>
      </c>
      <c r="L33" s="1">
        <v>0.5</v>
      </c>
      <c r="M33" s="1">
        <v>0.4</v>
      </c>
      <c r="N33" s="1">
        <v>0.7</v>
      </c>
    </row>
    <row r="34" s="1" customFormat="1" spans="1:14">
      <c r="A34" s="7">
        <v>394</v>
      </c>
      <c r="B34" s="1">
        <v>394</v>
      </c>
      <c r="C34" s="1">
        <v>0.611793041229248</v>
      </c>
      <c r="D34" s="1">
        <v>0.229255795478821</v>
      </c>
      <c r="E34" s="1">
        <v>8</v>
      </c>
      <c r="F34" s="1">
        <v>6</v>
      </c>
      <c r="G34" s="1">
        <v>2</v>
      </c>
      <c r="H34" s="1">
        <v>4</v>
      </c>
      <c r="I34" s="1">
        <v>0.8</v>
      </c>
      <c r="J34" s="1">
        <v>0.571428571428572</v>
      </c>
      <c r="K34" s="1">
        <v>0.666666666666667</v>
      </c>
      <c r="L34" s="1">
        <v>0.6</v>
      </c>
      <c r="M34" s="1">
        <v>0.2</v>
      </c>
      <c r="N34" s="1">
        <v>0.6</v>
      </c>
    </row>
    <row r="35" s="1" customFormat="1" spans="1:14">
      <c r="A35" s="7">
        <v>175</v>
      </c>
      <c r="B35" s="1">
        <v>175</v>
      </c>
      <c r="C35" s="1">
        <v>0.614850163459778</v>
      </c>
      <c r="D35" s="1">
        <v>0.220418334007263</v>
      </c>
      <c r="E35" s="1">
        <v>8</v>
      </c>
      <c r="F35" s="1">
        <v>6</v>
      </c>
      <c r="G35" s="1">
        <v>2</v>
      </c>
      <c r="H35" s="1">
        <v>4</v>
      </c>
      <c r="I35" s="1">
        <v>0.8</v>
      </c>
      <c r="J35" s="1">
        <v>0.571428571428572</v>
      </c>
      <c r="K35" s="1">
        <v>0.666666666666667</v>
      </c>
      <c r="L35" s="1">
        <v>0.6</v>
      </c>
      <c r="M35" s="1">
        <v>0.2</v>
      </c>
      <c r="N35" s="1">
        <v>0.6</v>
      </c>
    </row>
    <row r="36" s="1" customFormat="1" spans="1:14">
      <c r="A36" s="7">
        <v>396</v>
      </c>
      <c r="B36" s="1">
        <v>396</v>
      </c>
      <c r="C36" s="1">
        <v>0.615647792816162</v>
      </c>
      <c r="D36" s="1">
        <v>0.24639880657196</v>
      </c>
      <c r="E36" s="1">
        <v>8</v>
      </c>
      <c r="F36" s="1">
        <v>3</v>
      </c>
      <c r="G36" s="1">
        <v>2</v>
      </c>
      <c r="H36" s="1">
        <v>7</v>
      </c>
      <c r="I36" s="1">
        <v>0.8</v>
      </c>
      <c r="J36" s="1">
        <v>0.727272727272727</v>
      </c>
      <c r="K36" s="1">
        <v>0.761904761904762</v>
      </c>
      <c r="L36" s="1">
        <v>0.3</v>
      </c>
      <c r="M36" s="1">
        <v>0.5</v>
      </c>
      <c r="N36" s="1">
        <v>0.75</v>
      </c>
    </row>
    <row r="37" s="1" customFormat="1" spans="1:14">
      <c r="A37" s="7">
        <v>624</v>
      </c>
      <c r="B37" s="1">
        <v>624</v>
      </c>
      <c r="C37" s="1">
        <v>0.61599063873291</v>
      </c>
      <c r="D37" s="1">
        <v>0.213096857070923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925</v>
      </c>
      <c r="B38" s="1">
        <v>925</v>
      </c>
      <c r="C38" s="1">
        <v>0.618133544921875</v>
      </c>
      <c r="D38" s="1">
        <v>0.211237907409668</v>
      </c>
      <c r="E38" s="1">
        <v>6</v>
      </c>
      <c r="F38" s="1">
        <v>3</v>
      </c>
      <c r="G38" s="1">
        <v>4</v>
      </c>
      <c r="H38" s="1">
        <v>7</v>
      </c>
      <c r="I38" s="1">
        <v>0.6</v>
      </c>
      <c r="J38" s="1">
        <v>0.666666666666667</v>
      </c>
      <c r="K38" s="1">
        <v>0.631578947368421</v>
      </c>
      <c r="L38" s="1">
        <v>0.3</v>
      </c>
      <c r="M38" s="1">
        <v>0.3</v>
      </c>
      <c r="N38" s="1">
        <v>0.65</v>
      </c>
    </row>
    <row r="39" s="1" customFormat="1" spans="1:14">
      <c r="A39" s="7">
        <v>904</v>
      </c>
      <c r="B39" s="1">
        <v>904</v>
      </c>
      <c r="C39" s="1">
        <v>0.610046625137329</v>
      </c>
      <c r="D39" s="1">
        <v>0.180156350135803</v>
      </c>
      <c r="E39" s="1">
        <v>9</v>
      </c>
      <c r="F39" s="1">
        <v>5</v>
      </c>
      <c r="G39" s="1">
        <v>1</v>
      </c>
      <c r="H39" s="1">
        <v>5</v>
      </c>
      <c r="I39" s="1">
        <v>0.9</v>
      </c>
      <c r="J39" s="1">
        <v>0.642857142857143</v>
      </c>
      <c r="K39" s="1">
        <v>0.75</v>
      </c>
      <c r="L39" s="1">
        <v>0.5</v>
      </c>
      <c r="M39" s="1">
        <v>0.4</v>
      </c>
      <c r="N39" s="1">
        <v>0.7</v>
      </c>
    </row>
    <row r="40" s="1" customFormat="1" spans="1:14">
      <c r="A40" s="7">
        <v>68</v>
      </c>
      <c r="B40" s="1">
        <v>68</v>
      </c>
      <c r="C40" s="1">
        <v>0.616530895233154</v>
      </c>
      <c r="D40" s="1">
        <v>0.185717225074768</v>
      </c>
      <c r="E40" s="1">
        <v>6</v>
      </c>
      <c r="F40" s="1">
        <v>4</v>
      </c>
      <c r="G40" s="1">
        <v>4</v>
      </c>
      <c r="H40" s="1">
        <v>6</v>
      </c>
      <c r="I40" s="1">
        <v>0.6</v>
      </c>
      <c r="J40" s="1">
        <v>0.6</v>
      </c>
      <c r="K40" s="1">
        <v>0.6</v>
      </c>
      <c r="L40" s="1">
        <v>0.4</v>
      </c>
      <c r="M40" s="1">
        <v>0.2</v>
      </c>
      <c r="N40" s="1">
        <v>0.6</v>
      </c>
    </row>
    <row r="41" s="1" customFormat="1" spans="1:14">
      <c r="A41" s="7">
        <v>727</v>
      </c>
      <c r="B41" s="1">
        <v>727</v>
      </c>
      <c r="C41" s="1">
        <v>0.618215918540955</v>
      </c>
      <c r="D41" s="1">
        <v>0.194237232208252</v>
      </c>
      <c r="E41" s="1">
        <v>10</v>
      </c>
      <c r="F41" s="1">
        <v>2</v>
      </c>
      <c r="G41" s="1">
        <v>0</v>
      </c>
      <c r="H41" s="1">
        <v>8</v>
      </c>
      <c r="I41" s="1">
        <v>1</v>
      </c>
      <c r="J41" s="1">
        <v>0.833333333333333</v>
      </c>
      <c r="K41" s="1">
        <v>0.909090909090909</v>
      </c>
      <c r="L41" s="1">
        <v>0.2</v>
      </c>
      <c r="M41" s="1">
        <v>0.8</v>
      </c>
      <c r="N41" s="1">
        <v>0.9</v>
      </c>
    </row>
    <row r="42" s="1" customFormat="1" spans="1:14">
      <c r="A42" s="7">
        <v>871</v>
      </c>
      <c r="B42" s="1">
        <v>871</v>
      </c>
      <c r="C42" s="1">
        <v>0.600039958953857</v>
      </c>
      <c r="D42" s="1">
        <v>0.160753011703491</v>
      </c>
      <c r="E42" s="1">
        <v>7</v>
      </c>
      <c r="F42" s="1">
        <v>5</v>
      </c>
      <c r="G42" s="1">
        <v>3</v>
      </c>
      <c r="H42" s="1">
        <v>5</v>
      </c>
      <c r="I42" s="1">
        <v>0.7</v>
      </c>
      <c r="J42" s="1">
        <v>0.583333333333333</v>
      </c>
      <c r="K42" s="1">
        <v>0.636363636363636</v>
      </c>
      <c r="L42" s="1">
        <v>0.5</v>
      </c>
      <c r="M42" s="1">
        <v>0.2</v>
      </c>
      <c r="N42" s="1">
        <v>0.6</v>
      </c>
    </row>
    <row r="43" s="3" customFormat="1" spans="1:14">
      <c r="A43" s="9">
        <v>273</v>
      </c>
      <c r="B43" s="3">
        <v>273</v>
      </c>
      <c r="C43" s="3">
        <v>0.605259418487549</v>
      </c>
      <c r="D43" s="3">
        <v>0.168003916740418</v>
      </c>
      <c r="E43" s="3">
        <v>7</v>
      </c>
      <c r="F43" s="3">
        <v>2</v>
      </c>
      <c r="G43" s="3">
        <v>3</v>
      </c>
      <c r="H43" s="3">
        <v>8</v>
      </c>
      <c r="I43" s="3">
        <v>0.7</v>
      </c>
      <c r="J43" s="3">
        <v>0.777777777777778</v>
      </c>
      <c r="K43" s="3">
        <v>0.736842105263158</v>
      </c>
      <c r="L43" s="3">
        <v>0.2</v>
      </c>
      <c r="M43" s="3">
        <v>0.5</v>
      </c>
      <c r="N43" s="3">
        <v>0.75</v>
      </c>
    </row>
    <row r="44" s="1" customFormat="1" spans="1:14">
      <c r="A44" s="7">
        <v>473</v>
      </c>
      <c r="B44" s="1">
        <v>473</v>
      </c>
      <c r="C44" s="1">
        <v>0.622597098350525</v>
      </c>
      <c r="D44" s="1">
        <v>0.209457159042358</v>
      </c>
      <c r="E44" s="1">
        <v>8</v>
      </c>
      <c r="F44" s="1">
        <v>5</v>
      </c>
      <c r="G44" s="1">
        <v>2</v>
      </c>
      <c r="H44" s="1">
        <v>5</v>
      </c>
      <c r="I44" s="1">
        <v>0.8</v>
      </c>
      <c r="J44" s="1">
        <v>0.615384615384615</v>
      </c>
      <c r="K44" s="1">
        <v>0.695652173913043</v>
      </c>
      <c r="L44" s="1">
        <v>0.5</v>
      </c>
      <c r="M44" s="1">
        <v>0.3</v>
      </c>
      <c r="N44" s="1">
        <v>0.65</v>
      </c>
    </row>
    <row r="45" s="1" customFormat="1" spans="1:14">
      <c r="A45" s="7">
        <v>691</v>
      </c>
      <c r="B45" s="1">
        <v>691</v>
      </c>
      <c r="C45" s="1">
        <v>0.623918414115906</v>
      </c>
      <c r="D45" s="1">
        <v>0.202264666557312</v>
      </c>
      <c r="E45" s="1">
        <v>10</v>
      </c>
      <c r="F45" s="1">
        <v>4</v>
      </c>
      <c r="G45" s="1">
        <v>0</v>
      </c>
      <c r="H45" s="1">
        <v>6</v>
      </c>
      <c r="I45" s="1">
        <v>1</v>
      </c>
      <c r="J45" s="1">
        <v>0.714285714285714</v>
      </c>
      <c r="K45" s="1">
        <v>0.833333333333333</v>
      </c>
      <c r="L45" s="1">
        <v>0.4</v>
      </c>
      <c r="M45" s="1">
        <v>0.6</v>
      </c>
      <c r="N45" s="1">
        <v>0.8</v>
      </c>
    </row>
    <row r="46" s="1" customFormat="1" spans="1:14">
      <c r="A46" s="7">
        <v>0</v>
      </c>
      <c r="B46" s="1">
        <v>0</v>
      </c>
      <c r="C46" s="1">
        <v>0.627311706542969</v>
      </c>
      <c r="D46" s="1">
        <v>0.206335783004761</v>
      </c>
      <c r="E46" s="1">
        <v>10</v>
      </c>
      <c r="F46" s="1">
        <v>5</v>
      </c>
      <c r="G46" s="1">
        <v>0</v>
      </c>
      <c r="H46" s="1">
        <v>5</v>
      </c>
      <c r="I46" s="1">
        <v>1</v>
      </c>
      <c r="J46" s="1">
        <v>0.666666666666667</v>
      </c>
      <c r="K46" s="1">
        <v>0.8</v>
      </c>
      <c r="L46" s="1">
        <v>0.5</v>
      </c>
      <c r="M46" s="1">
        <v>0.5</v>
      </c>
      <c r="N46" s="1">
        <v>0.75</v>
      </c>
    </row>
    <row r="47" s="1" customFormat="1" spans="1:14">
      <c r="A47" s="7">
        <v>584</v>
      </c>
      <c r="B47" s="1">
        <v>584</v>
      </c>
      <c r="C47" s="1">
        <v>0.62827479839325</v>
      </c>
      <c r="D47" s="1">
        <v>0.217533111572266</v>
      </c>
      <c r="E47" s="1">
        <v>10</v>
      </c>
      <c r="F47" s="1">
        <v>5</v>
      </c>
      <c r="G47" s="1">
        <v>0</v>
      </c>
      <c r="H47" s="1">
        <v>5</v>
      </c>
      <c r="I47" s="1">
        <v>1</v>
      </c>
      <c r="J47" s="1">
        <v>0.666666666666667</v>
      </c>
      <c r="K47" s="1">
        <v>0.8</v>
      </c>
      <c r="L47" s="1">
        <v>0.5</v>
      </c>
      <c r="M47" s="1">
        <v>0.5</v>
      </c>
      <c r="N47" s="1">
        <v>0.75</v>
      </c>
    </row>
    <row r="48" s="1" customFormat="1" spans="1:14">
      <c r="A48" s="7">
        <v>124</v>
      </c>
      <c r="B48" s="1">
        <v>124</v>
      </c>
      <c r="C48" s="1">
        <v>0.629390001296997</v>
      </c>
      <c r="D48" s="1">
        <v>0.210688233375549</v>
      </c>
      <c r="E48" s="1">
        <v>10</v>
      </c>
      <c r="F48" s="1">
        <v>9</v>
      </c>
      <c r="G48" s="1">
        <v>0</v>
      </c>
      <c r="H48" s="1">
        <v>1</v>
      </c>
      <c r="I48" s="1">
        <v>1</v>
      </c>
      <c r="J48" s="1">
        <v>0.526315789473684</v>
      </c>
      <c r="K48" s="1">
        <v>0.689655172413793</v>
      </c>
      <c r="L48" s="1">
        <v>0.9</v>
      </c>
      <c r="M48" s="1">
        <v>0.1</v>
      </c>
      <c r="N48" s="1">
        <v>0.55</v>
      </c>
    </row>
    <row r="49" s="1" customFormat="1" spans="1:14">
      <c r="A49" s="7">
        <v>249</v>
      </c>
      <c r="B49" s="1">
        <v>249</v>
      </c>
      <c r="C49" s="1">
        <v>0.631833672523499</v>
      </c>
      <c r="D49" s="1">
        <v>0.211252689361572</v>
      </c>
      <c r="E49" s="1">
        <v>8</v>
      </c>
      <c r="F49" s="1">
        <v>4</v>
      </c>
      <c r="G49" s="1">
        <v>2</v>
      </c>
      <c r="H49" s="1">
        <v>6</v>
      </c>
      <c r="I49" s="1">
        <v>0.8</v>
      </c>
      <c r="J49" s="1">
        <v>0.666666666666667</v>
      </c>
      <c r="K49" s="1">
        <v>0.727272727272727</v>
      </c>
      <c r="L49" s="1">
        <v>0.4</v>
      </c>
      <c r="M49" s="1">
        <v>0.4</v>
      </c>
      <c r="N49" s="1">
        <v>0.7</v>
      </c>
    </row>
    <row r="50" s="1" customFormat="1" spans="1:14">
      <c r="A50" s="7">
        <v>339</v>
      </c>
      <c r="B50" s="1">
        <v>339</v>
      </c>
      <c r="C50" s="1">
        <v>0.620162010192871</v>
      </c>
      <c r="D50" s="1">
        <v>0.130398631095886</v>
      </c>
      <c r="E50" s="1">
        <v>9</v>
      </c>
      <c r="F50" s="1">
        <v>3</v>
      </c>
      <c r="G50" s="1">
        <v>1</v>
      </c>
      <c r="H50" s="1">
        <v>7</v>
      </c>
      <c r="I50" s="1">
        <v>0.9</v>
      </c>
      <c r="J50" s="1">
        <v>0.75</v>
      </c>
      <c r="K50" s="1">
        <v>0.818181818181818</v>
      </c>
      <c r="L50" s="1">
        <v>0.3</v>
      </c>
      <c r="M50" s="1">
        <v>0.6</v>
      </c>
      <c r="N50" s="1">
        <v>0.8</v>
      </c>
    </row>
    <row r="51" s="1" customFormat="1" spans="1:14">
      <c r="A51" s="7">
        <v>138</v>
      </c>
      <c r="B51" s="1">
        <v>138</v>
      </c>
      <c r="C51" s="1">
        <v>0.621886372566223</v>
      </c>
      <c r="D51" s="1">
        <v>0.197128534317017</v>
      </c>
      <c r="E51" s="1">
        <v>8</v>
      </c>
      <c r="F51" s="1">
        <v>7</v>
      </c>
      <c r="G51" s="1">
        <v>2</v>
      </c>
      <c r="H51" s="1">
        <v>3</v>
      </c>
      <c r="I51" s="1">
        <v>0.8</v>
      </c>
      <c r="J51" s="1">
        <v>0.533333333333333</v>
      </c>
      <c r="K51" s="1">
        <v>0.64</v>
      </c>
      <c r="L51" s="1">
        <v>0.7</v>
      </c>
      <c r="M51" s="1">
        <v>0.1</v>
      </c>
      <c r="N51" s="1">
        <v>0.55</v>
      </c>
    </row>
    <row r="52" s="1" customFormat="1" spans="1:14">
      <c r="A52" s="7">
        <v>849</v>
      </c>
      <c r="B52" s="1">
        <v>849</v>
      </c>
      <c r="C52" s="1">
        <v>0.624196410179138</v>
      </c>
      <c r="D52" s="1">
        <v>0.19188642501831</v>
      </c>
      <c r="E52" s="1">
        <v>10</v>
      </c>
      <c r="F52" s="1">
        <v>6</v>
      </c>
      <c r="G52" s="1">
        <v>0</v>
      </c>
      <c r="H52" s="1">
        <v>4</v>
      </c>
      <c r="I52" s="1">
        <v>1</v>
      </c>
      <c r="J52" s="1">
        <v>0.625</v>
      </c>
      <c r="K52" s="1">
        <v>0.769230769230769</v>
      </c>
      <c r="L52" s="1">
        <v>0.6</v>
      </c>
      <c r="M52" s="1">
        <v>0.4</v>
      </c>
      <c r="N52" s="1">
        <v>0.7</v>
      </c>
    </row>
    <row r="53" s="1" customFormat="1" spans="1:14">
      <c r="A53" s="7">
        <v>983</v>
      </c>
      <c r="B53" s="1">
        <v>983</v>
      </c>
      <c r="C53" s="1">
        <v>0.630730509757996</v>
      </c>
      <c r="D53" s="1">
        <v>0.192117929458618</v>
      </c>
      <c r="E53" s="1">
        <v>8</v>
      </c>
      <c r="F53" s="1">
        <v>6</v>
      </c>
      <c r="G53" s="1">
        <v>2</v>
      </c>
      <c r="H53" s="1">
        <v>4</v>
      </c>
      <c r="I53" s="1">
        <v>0.8</v>
      </c>
      <c r="J53" s="1">
        <v>0.571428571428572</v>
      </c>
      <c r="K53" s="1">
        <v>0.666666666666667</v>
      </c>
      <c r="L53" s="1">
        <v>0.6</v>
      </c>
      <c r="M53" s="1">
        <v>0.2</v>
      </c>
      <c r="N53" s="1">
        <v>0.6</v>
      </c>
    </row>
    <row r="54" s="1" customFormat="1" spans="1:14">
      <c r="A54" s="7">
        <v>840</v>
      </c>
      <c r="B54" s="1">
        <v>840</v>
      </c>
      <c r="C54" s="1">
        <v>0.622424364089966</v>
      </c>
      <c r="D54" s="1">
        <v>0.181033372879028</v>
      </c>
      <c r="E54" s="1">
        <v>9</v>
      </c>
      <c r="F54" s="1">
        <v>6</v>
      </c>
      <c r="G54" s="1">
        <v>1</v>
      </c>
      <c r="H54" s="1">
        <v>4</v>
      </c>
      <c r="I54" s="1">
        <v>0.9</v>
      </c>
      <c r="J54" s="1">
        <v>0.6</v>
      </c>
      <c r="K54" s="1">
        <v>0.72</v>
      </c>
      <c r="L54" s="1">
        <v>0.6</v>
      </c>
      <c r="M54" s="1">
        <v>0.3</v>
      </c>
      <c r="N54" s="1">
        <v>0.65</v>
      </c>
    </row>
    <row r="55" s="1" customFormat="1" spans="1:14">
      <c r="A55" s="7">
        <v>313</v>
      </c>
      <c r="B55" s="1">
        <v>313</v>
      </c>
      <c r="C55" s="1">
        <v>0.621042728424072</v>
      </c>
      <c r="D55" s="1">
        <v>0.25707471370697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933</v>
      </c>
      <c r="B56" s="1">
        <v>933</v>
      </c>
      <c r="C56" s="1">
        <v>0.620158910751343</v>
      </c>
      <c r="D56" s="1">
        <v>0.132879495620728</v>
      </c>
      <c r="E56" s="1">
        <v>9</v>
      </c>
      <c r="F56" s="1">
        <v>5</v>
      </c>
      <c r="G56" s="1">
        <v>1</v>
      </c>
      <c r="H56" s="1">
        <v>5</v>
      </c>
      <c r="I56" s="1">
        <v>0.9</v>
      </c>
      <c r="J56" s="1">
        <v>0.642857142857143</v>
      </c>
      <c r="K56" s="1">
        <v>0.75</v>
      </c>
      <c r="L56" s="1">
        <v>0.5</v>
      </c>
      <c r="M56" s="1">
        <v>0.4</v>
      </c>
      <c r="N56" s="1">
        <v>0.7</v>
      </c>
    </row>
    <row r="57" s="3" customFormat="1" spans="1:14">
      <c r="A57" s="9">
        <v>419</v>
      </c>
      <c r="B57" s="3">
        <v>419</v>
      </c>
      <c r="C57" s="3">
        <v>0.620062708854675</v>
      </c>
      <c r="D57" s="3">
        <v>0.135434985160828</v>
      </c>
      <c r="E57" s="3">
        <v>9</v>
      </c>
      <c r="F57" s="3">
        <v>4</v>
      </c>
      <c r="G57" s="3">
        <v>1</v>
      </c>
      <c r="H57" s="3">
        <v>6</v>
      </c>
      <c r="I57" s="3">
        <v>0.9</v>
      </c>
      <c r="J57" s="3">
        <v>0.692307692307692</v>
      </c>
      <c r="K57" s="3">
        <v>0.782608695652174</v>
      </c>
      <c r="L57" s="3">
        <v>0.4</v>
      </c>
      <c r="M57" s="3">
        <v>0.5</v>
      </c>
      <c r="N57" s="3">
        <v>0.75</v>
      </c>
    </row>
    <row r="58" s="1" customFormat="1" spans="1:14">
      <c r="A58" s="7">
        <v>237</v>
      </c>
      <c r="B58" s="1">
        <v>237</v>
      </c>
      <c r="C58" s="1">
        <v>0.640653610229492</v>
      </c>
      <c r="D58" s="1">
        <v>0.0327328443527222</v>
      </c>
      <c r="E58" s="1">
        <v>9</v>
      </c>
      <c r="F58" s="1">
        <v>4</v>
      </c>
      <c r="G58" s="1">
        <v>1</v>
      </c>
      <c r="H58" s="1">
        <v>6</v>
      </c>
      <c r="I58" s="1">
        <v>0.9</v>
      </c>
      <c r="J58" s="1">
        <v>0.692307692307692</v>
      </c>
      <c r="K58" s="1">
        <v>0.782608695652174</v>
      </c>
      <c r="L58" s="1">
        <v>0.4</v>
      </c>
      <c r="M58" s="1">
        <v>0.5</v>
      </c>
      <c r="N58" s="1">
        <v>0.75</v>
      </c>
    </row>
    <row r="59" s="1" customFormat="1" spans="1:14">
      <c r="A59" s="7">
        <v>168</v>
      </c>
      <c r="B59" s="1">
        <v>168</v>
      </c>
      <c r="C59" s="1">
        <v>0.641752004623413</v>
      </c>
      <c r="D59" s="1">
        <v>0.147628545761108</v>
      </c>
      <c r="E59" s="1">
        <v>9</v>
      </c>
      <c r="F59" s="1">
        <v>6</v>
      </c>
      <c r="G59" s="1">
        <v>1</v>
      </c>
      <c r="H59" s="1">
        <v>4</v>
      </c>
      <c r="I59" s="1">
        <v>0.9</v>
      </c>
      <c r="J59" s="1">
        <v>0.6</v>
      </c>
      <c r="K59" s="1">
        <v>0.72</v>
      </c>
      <c r="L59" s="1">
        <v>0.6</v>
      </c>
      <c r="M59" s="1">
        <v>0.3</v>
      </c>
      <c r="N59" s="1">
        <v>0.65</v>
      </c>
    </row>
    <row r="60" s="1" customFormat="1" spans="1:14">
      <c r="A60" s="7">
        <v>658</v>
      </c>
      <c r="B60" s="1">
        <v>658</v>
      </c>
      <c r="C60" s="1">
        <v>0.642444252967834</v>
      </c>
      <c r="D60" s="1">
        <v>0.140411376953125</v>
      </c>
      <c r="E60" s="1">
        <v>10</v>
      </c>
      <c r="F60" s="1">
        <v>6</v>
      </c>
      <c r="G60" s="1">
        <v>0</v>
      </c>
      <c r="H60" s="1">
        <v>4</v>
      </c>
      <c r="I60" s="1">
        <v>1</v>
      </c>
      <c r="J60" s="1">
        <v>0.625</v>
      </c>
      <c r="K60" s="1">
        <v>0.769230769230769</v>
      </c>
      <c r="L60" s="1">
        <v>0.6</v>
      </c>
      <c r="M60" s="1">
        <v>0.4</v>
      </c>
      <c r="N60" s="1">
        <v>0.7</v>
      </c>
    </row>
    <row r="61" s="1" customFormat="1" spans="1:14">
      <c r="A61" s="7">
        <v>822</v>
      </c>
      <c r="B61" s="1">
        <v>822</v>
      </c>
      <c r="C61" s="1">
        <v>0.642514944076538</v>
      </c>
      <c r="D61" s="1">
        <v>0.101868748664856</v>
      </c>
      <c r="E61" s="1">
        <v>10</v>
      </c>
      <c r="F61" s="1">
        <v>3</v>
      </c>
      <c r="G61" s="1">
        <v>0</v>
      </c>
      <c r="H61" s="1">
        <v>7</v>
      </c>
      <c r="I61" s="1">
        <v>1</v>
      </c>
      <c r="J61" s="1">
        <v>0.769230769230769</v>
      </c>
      <c r="K61" s="1">
        <v>0.869565217391304</v>
      </c>
      <c r="L61" s="1">
        <v>0.3</v>
      </c>
      <c r="M61" s="1">
        <v>0.7</v>
      </c>
      <c r="N61" s="1">
        <v>0.85</v>
      </c>
    </row>
    <row r="62" s="1" customFormat="1" spans="1:14">
      <c r="A62" s="7">
        <v>411</v>
      </c>
      <c r="B62" s="1">
        <v>411</v>
      </c>
      <c r="C62" s="1">
        <v>0.642556667327881</v>
      </c>
      <c r="D62" s="1">
        <v>0.106202840805054</v>
      </c>
      <c r="E62" s="1">
        <v>9</v>
      </c>
      <c r="F62" s="1">
        <v>4</v>
      </c>
      <c r="G62" s="1">
        <v>1</v>
      </c>
      <c r="H62" s="1">
        <v>6</v>
      </c>
      <c r="I62" s="1">
        <v>0.9</v>
      </c>
      <c r="J62" s="1">
        <v>0.692307692307692</v>
      </c>
      <c r="K62" s="1">
        <v>0.782608695652174</v>
      </c>
      <c r="L62" s="1">
        <v>0.4</v>
      </c>
      <c r="M62" s="1">
        <v>0.5</v>
      </c>
      <c r="N62" s="1">
        <v>0.75</v>
      </c>
    </row>
    <row r="63" s="1" customFormat="1" spans="1:14">
      <c r="A63" s="7">
        <v>368</v>
      </c>
      <c r="B63" s="1">
        <v>368</v>
      </c>
      <c r="C63" s="1">
        <v>0.64323902130127</v>
      </c>
      <c r="D63" s="1">
        <v>0.127977132797241</v>
      </c>
      <c r="E63" s="1">
        <v>7</v>
      </c>
      <c r="F63" s="1">
        <v>5</v>
      </c>
      <c r="G63" s="1">
        <v>3</v>
      </c>
      <c r="H63" s="1">
        <v>5</v>
      </c>
      <c r="I63" s="1">
        <v>0.7</v>
      </c>
      <c r="J63" s="1">
        <v>0.583333333333333</v>
      </c>
      <c r="K63" s="1">
        <v>0.636363636363636</v>
      </c>
      <c r="L63" s="1">
        <v>0.5</v>
      </c>
      <c r="M63" s="1">
        <v>0.2</v>
      </c>
      <c r="N63" s="1">
        <v>0.6</v>
      </c>
    </row>
    <row r="64" s="1" customFormat="1" spans="1:14">
      <c r="A64" s="7">
        <v>579</v>
      </c>
      <c r="B64" s="1">
        <v>579</v>
      </c>
      <c r="C64" s="1">
        <v>0.643706798553467</v>
      </c>
      <c r="D64" s="1">
        <v>0.149799346923828</v>
      </c>
      <c r="E64" s="1">
        <v>7</v>
      </c>
      <c r="F64" s="1">
        <v>5</v>
      </c>
      <c r="G64" s="1">
        <v>3</v>
      </c>
      <c r="H64" s="1">
        <v>5</v>
      </c>
      <c r="I64" s="1">
        <v>0.7</v>
      </c>
      <c r="J64" s="1">
        <v>0.583333333333333</v>
      </c>
      <c r="K64" s="1">
        <v>0.636363636363636</v>
      </c>
      <c r="L64" s="1">
        <v>0.5</v>
      </c>
      <c r="M64" s="1">
        <v>0.2</v>
      </c>
      <c r="N64" s="1">
        <v>0.6</v>
      </c>
    </row>
    <row r="65" s="1" customFormat="1" spans="1:14">
      <c r="A65" s="7">
        <v>716</v>
      </c>
      <c r="B65" s="1">
        <v>716</v>
      </c>
      <c r="C65" s="1">
        <v>0.645399928092957</v>
      </c>
      <c r="D65" s="1">
        <v>0.204073429107666</v>
      </c>
      <c r="E65" s="1">
        <v>9</v>
      </c>
      <c r="F65" s="1">
        <v>3</v>
      </c>
      <c r="G65" s="1">
        <v>1</v>
      </c>
      <c r="H65" s="1">
        <v>7</v>
      </c>
      <c r="I65" s="1">
        <v>0.9</v>
      </c>
      <c r="J65" s="1">
        <v>0.75</v>
      </c>
      <c r="K65" s="1">
        <v>0.818181818181818</v>
      </c>
      <c r="L65" s="1">
        <v>0.3</v>
      </c>
      <c r="M65" s="1">
        <v>0.6</v>
      </c>
      <c r="N65" s="1">
        <v>0.8</v>
      </c>
    </row>
    <row r="66" s="1" customFormat="1" spans="1:14">
      <c r="A66" s="7">
        <v>690</v>
      </c>
      <c r="B66" s="1">
        <v>690</v>
      </c>
      <c r="C66" s="1">
        <v>0.645457625389099</v>
      </c>
      <c r="D66" s="1">
        <v>0.102428555488586</v>
      </c>
      <c r="E66" s="1">
        <v>6</v>
      </c>
      <c r="F66" s="1">
        <v>5</v>
      </c>
      <c r="G66" s="1">
        <v>4</v>
      </c>
      <c r="H66" s="1">
        <v>5</v>
      </c>
      <c r="I66" s="1">
        <v>0.6</v>
      </c>
      <c r="J66" s="1">
        <v>0.545454545454545</v>
      </c>
      <c r="K66" s="1">
        <v>0.571428571428571</v>
      </c>
      <c r="L66" s="1">
        <v>0.5</v>
      </c>
      <c r="M66" s="1">
        <v>0.1</v>
      </c>
      <c r="N66" s="1">
        <v>0.55</v>
      </c>
    </row>
    <row r="67" s="1" customFormat="1" spans="1:14">
      <c r="A67" s="7">
        <v>121</v>
      </c>
      <c r="B67" s="1">
        <v>121</v>
      </c>
      <c r="C67" s="1">
        <v>0.645615220069885</v>
      </c>
      <c r="D67" s="1">
        <v>0.133590459823608</v>
      </c>
      <c r="E67" s="1">
        <v>8</v>
      </c>
      <c r="F67" s="1">
        <v>4</v>
      </c>
      <c r="G67" s="1">
        <v>2</v>
      </c>
      <c r="H67" s="1">
        <v>6</v>
      </c>
      <c r="I67" s="1">
        <v>0.8</v>
      </c>
      <c r="J67" s="1">
        <v>0.666666666666667</v>
      </c>
      <c r="K67" s="1">
        <v>0.727272727272727</v>
      </c>
      <c r="L67" s="1">
        <v>0.4</v>
      </c>
      <c r="M67" s="1">
        <v>0.4</v>
      </c>
      <c r="N67" s="1">
        <v>0.7</v>
      </c>
    </row>
    <row r="68" s="1" customFormat="1" spans="1:14">
      <c r="A68" s="7">
        <v>123</v>
      </c>
      <c r="B68" s="1">
        <v>123</v>
      </c>
      <c r="C68" s="1">
        <v>0.64593517780304</v>
      </c>
      <c r="D68" s="1">
        <v>0.242363452911377</v>
      </c>
      <c r="E68" s="1">
        <v>9</v>
      </c>
      <c r="F68" s="1">
        <v>7</v>
      </c>
      <c r="G68" s="1">
        <v>1</v>
      </c>
      <c r="H68" s="1">
        <v>3</v>
      </c>
      <c r="I68" s="1">
        <v>0.9</v>
      </c>
      <c r="J68" s="1">
        <v>0.5625</v>
      </c>
      <c r="K68" s="1">
        <v>0.692307692307692</v>
      </c>
      <c r="L68" s="1">
        <v>0.7</v>
      </c>
      <c r="M68" s="1">
        <v>0.2</v>
      </c>
      <c r="N68" s="1">
        <v>0.6</v>
      </c>
    </row>
    <row r="69" s="3" customFormat="1" spans="1:14">
      <c r="A69" s="9">
        <v>877</v>
      </c>
      <c r="B69" s="3">
        <v>877</v>
      </c>
      <c r="C69" s="3">
        <v>0.646478891372681</v>
      </c>
      <c r="D69" s="3">
        <v>0.0775332450866699</v>
      </c>
      <c r="E69" s="3">
        <v>9</v>
      </c>
      <c r="F69" s="3">
        <v>3</v>
      </c>
      <c r="G69" s="3">
        <v>1</v>
      </c>
      <c r="H69" s="3">
        <v>7</v>
      </c>
      <c r="I69" s="3">
        <v>0.9</v>
      </c>
      <c r="J69" s="3">
        <v>0.75</v>
      </c>
      <c r="K69" s="3">
        <v>0.818181818181818</v>
      </c>
      <c r="L69" s="3">
        <v>0.3</v>
      </c>
      <c r="M69" s="3">
        <v>0.6</v>
      </c>
      <c r="N69" s="3">
        <v>0.8</v>
      </c>
    </row>
    <row r="70" s="1" customFormat="1" spans="1:14">
      <c r="A70" s="7">
        <v>230</v>
      </c>
      <c r="B70" s="1">
        <v>230</v>
      </c>
      <c r="C70" s="1">
        <v>0.660181760787964</v>
      </c>
      <c r="D70" s="1">
        <v>0.146413803100586</v>
      </c>
      <c r="E70" s="1">
        <v>7</v>
      </c>
      <c r="F70" s="1">
        <v>4</v>
      </c>
      <c r="G70" s="1">
        <v>3</v>
      </c>
      <c r="H70" s="1">
        <v>6</v>
      </c>
      <c r="I70" s="1">
        <v>0.7</v>
      </c>
      <c r="J70" s="1">
        <v>0.636363636363636</v>
      </c>
      <c r="K70" s="1">
        <v>0.666666666666667</v>
      </c>
      <c r="L70" s="1">
        <v>0.4</v>
      </c>
      <c r="M70" s="1">
        <v>0.3</v>
      </c>
      <c r="N70" s="1">
        <v>0.65</v>
      </c>
    </row>
    <row r="71" s="1" customFormat="1" spans="1:14">
      <c r="A71" s="7">
        <v>554</v>
      </c>
      <c r="B71" s="1">
        <v>554</v>
      </c>
      <c r="C71" s="1">
        <v>0.660832762718201</v>
      </c>
      <c r="D71" s="1">
        <v>0.225080013275147</v>
      </c>
      <c r="E71" s="1">
        <v>6</v>
      </c>
      <c r="F71" s="1">
        <v>7</v>
      </c>
      <c r="G71" s="1">
        <v>4</v>
      </c>
      <c r="H71" s="1">
        <v>3</v>
      </c>
      <c r="I71" s="1">
        <v>0.6</v>
      </c>
      <c r="J71" s="1">
        <v>0.461538461538462</v>
      </c>
      <c r="K71" s="1">
        <v>0.521739130434783</v>
      </c>
      <c r="L71" s="1">
        <v>0.7</v>
      </c>
      <c r="M71" s="1">
        <v>-0.1</v>
      </c>
      <c r="N71" s="1">
        <v>0.45</v>
      </c>
    </row>
    <row r="72" s="1" customFormat="1" spans="1:14">
      <c r="A72" s="7">
        <v>852</v>
      </c>
      <c r="B72" s="1">
        <v>852</v>
      </c>
      <c r="C72" s="1">
        <v>0.661973476409912</v>
      </c>
      <c r="D72" s="1">
        <v>0.0750224590301514</v>
      </c>
      <c r="E72" s="1">
        <v>8</v>
      </c>
      <c r="F72" s="1">
        <v>4</v>
      </c>
      <c r="G72" s="1">
        <v>2</v>
      </c>
      <c r="H72" s="1">
        <v>6</v>
      </c>
      <c r="I72" s="1">
        <v>0.8</v>
      </c>
      <c r="J72" s="1">
        <v>0.666666666666667</v>
      </c>
      <c r="K72" s="1">
        <v>0.727272727272727</v>
      </c>
      <c r="L72" s="1">
        <v>0.4</v>
      </c>
      <c r="M72" s="1">
        <v>0.4</v>
      </c>
      <c r="N72" s="1">
        <v>0.7</v>
      </c>
    </row>
    <row r="73" s="1" customFormat="1" spans="1:14">
      <c r="A73" s="7">
        <v>681</v>
      </c>
      <c r="B73" s="1">
        <v>681</v>
      </c>
      <c r="C73" s="1">
        <v>0.662702322006226</v>
      </c>
      <c r="D73" s="1">
        <v>0.0978585481643677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496</v>
      </c>
      <c r="B74" s="1">
        <v>496</v>
      </c>
      <c r="C74" s="1">
        <v>0.663251161575317</v>
      </c>
      <c r="D74" s="1">
        <v>0.086097240447998</v>
      </c>
      <c r="E74" s="1">
        <v>10</v>
      </c>
      <c r="F74" s="1">
        <v>6</v>
      </c>
      <c r="G74" s="1">
        <v>0</v>
      </c>
      <c r="H74" s="1">
        <v>4</v>
      </c>
      <c r="I74" s="1">
        <v>1</v>
      </c>
      <c r="J74" s="1">
        <v>0.625</v>
      </c>
      <c r="K74" s="1">
        <v>0.769230769230769</v>
      </c>
      <c r="L74" s="1">
        <v>0.6</v>
      </c>
      <c r="M74" s="1">
        <v>0.4</v>
      </c>
      <c r="N74" s="1">
        <v>0.7</v>
      </c>
    </row>
    <row r="75" s="1" customFormat="1" spans="1:14">
      <c r="A75" s="7">
        <v>294</v>
      </c>
      <c r="B75" s="1">
        <v>294</v>
      </c>
      <c r="C75" s="1">
        <v>0.663757920265198</v>
      </c>
      <c r="D75" s="1">
        <v>0.0591132640838623</v>
      </c>
      <c r="E75" s="1">
        <v>9</v>
      </c>
      <c r="F75" s="1">
        <v>3</v>
      </c>
      <c r="G75" s="1">
        <v>1</v>
      </c>
      <c r="H75" s="1">
        <v>7</v>
      </c>
      <c r="I75" s="1">
        <v>0.9</v>
      </c>
      <c r="J75" s="1">
        <v>0.75</v>
      </c>
      <c r="K75" s="1">
        <v>0.818181818181818</v>
      </c>
      <c r="L75" s="1">
        <v>0.3</v>
      </c>
      <c r="M75" s="1">
        <v>0.6</v>
      </c>
      <c r="N75" s="1">
        <v>0.8</v>
      </c>
    </row>
    <row r="76" s="1" customFormat="1" spans="1:14">
      <c r="A76" s="7">
        <v>827</v>
      </c>
      <c r="B76" s="1">
        <v>827</v>
      </c>
      <c r="C76" s="1">
        <v>0.664244651794434</v>
      </c>
      <c r="D76" s="1">
        <v>0.195667386054993</v>
      </c>
      <c r="E76" s="1">
        <v>7</v>
      </c>
      <c r="F76" s="1">
        <v>4</v>
      </c>
      <c r="G76" s="1">
        <v>3</v>
      </c>
      <c r="H76" s="1">
        <v>6</v>
      </c>
      <c r="I76" s="1">
        <v>0.7</v>
      </c>
      <c r="J76" s="1">
        <v>0.636363636363636</v>
      </c>
      <c r="K76" s="1">
        <v>0.666666666666667</v>
      </c>
      <c r="L76" s="1">
        <v>0.4</v>
      </c>
      <c r="M76" s="1">
        <v>0.3</v>
      </c>
      <c r="N76" s="1">
        <v>0.65</v>
      </c>
    </row>
    <row r="77" s="1" customFormat="1" spans="1:14">
      <c r="A77" s="7">
        <v>846</v>
      </c>
      <c r="B77" s="1">
        <v>846</v>
      </c>
      <c r="C77" s="1">
        <v>0.664389133453369</v>
      </c>
      <c r="D77" s="1">
        <v>0.0893771648406982</v>
      </c>
      <c r="E77" s="1">
        <v>6</v>
      </c>
      <c r="F77" s="1">
        <v>5</v>
      </c>
      <c r="G77" s="1">
        <v>4</v>
      </c>
      <c r="H77" s="1">
        <v>5</v>
      </c>
      <c r="I77" s="1">
        <v>0.6</v>
      </c>
      <c r="J77" s="1">
        <v>0.545454545454545</v>
      </c>
      <c r="K77" s="1">
        <v>0.571428571428571</v>
      </c>
      <c r="L77" s="1">
        <v>0.5</v>
      </c>
      <c r="M77" s="1">
        <v>0.1</v>
      </c>
      <c r="N77" s="1">
        <v>0.55</v>
      </c>
    </row>
    <row r="78" s="3" customFormat="1" spans="1:14">
      <c r="A78" s="9">
        <v>451</v>
      </c>
      <c r="B78" s="3">
        <v>451</v>
      </c>
      <c r="C78" s="3">
        <v>0.665182590484619</v>
      </c>
      <c r="D78" s="3">
        <v>0.250267744064331</v>
      </c>
      <c r="E78" s="3">
        <v>9</v>
      </c>
      <c r="F78" s="3">
        <v>6</v>
      </c>
      <c r="G78" s="3">
        <v>1</v>
      </c>
      <c r="H78" s="3">
        <v>4</v>
      </c>
      <c r="I78" s="3">
        <v>0.9</v>
      </c>
      <c r="J78" s="3">
        <v>0.6</v>
      </c>
      <c r="K78" s="3">
        <v>0.72</v>
      </c>
      <c r="L78" s="3">
        <v>0.6</v>
      </c>
      <c r="M78" s="3">
        <v>0.3</v>
      </c>
      <c r="N78" s="3">
        <v>0.65</v>
      </c>
    </row>
    <row r="79" s="1" customFormat="1" spans="1:14">
      <c r="A79" s="7">
        <v>203</v>
      </c>
      <c r="B79" s="1">
        <v>203</v>
      </c>
      <c r="C79" s="1">
        <v>0.680103302001953</v>
      </c>
      <c r="D79" s="1">
        <v>0.131391286849976</v>
      </c>
      <c r="E79" s="1">
        <v>8</v>
      </c>
      <c r="F79" s="1">
        <v>3</v>
      </c>
      <c r="G79" s="1">
        <v>2</v>
      </c>
      <c r="H79" s="1">
        <v>7</v>
      </c>
      <c r="I79" s="1">
        <v>0.8</v>
      </c>
      <c r="J79" s="1">
        <v>0.727272727272727</v>
      </c>
      <c r="K79" s="1">
        <v>0.761904761904762</v>
      </c>
      <c r="L79" s="1">
        <v>0.3</v>
      </c>
      <c r="M79" s="1">
        <v>0.5</v>
      </c>
      <c r="N79" s="1">
        <v>0.75</v>
      </c>
    </row>
    <row r="80" s="1" customFormat="1" spans="1:14">
      <c r="A80" s="7">
        <v>225</v>
      </c>
      <c r="B80" s="1">
        <v>225</v>
      </c>
      <c r="C80" s="1">
        <v>0.680215120315552</v>
      </c>
      <c r="D80" s="1">
        <v>0.174178600311279</v>
      </c>
      <c r="E80" s="1">
        <v>10</v>
      </c>
      <c r="F80" s="1">
        <v>6</v>
      </c>
      <c r="G80" s="1">
        <v>0</v>
      </c>
      <c r="H80" s="1">
        <v>4</v>
      </c>
      <c r="I80" s="1">
        <v>1</v>
      </c>
      <c r="J80" s="1">
        <v>0.625</v>
      </c>
      <c r="K80" s="1">
        <v>0.769230769230769</v>
      </c>
      <c r="L80" s="1">
        <v>0.6</v>
      </c>
      <c r="M80" s="1">
        <v>0.4</v>
      </c>
      <c r="N80" s="1">
        <v>0.7</v>
      </c>
    </row>
    <row r="81" s="1" customFormat="1" spans="1:14">
      <c r="A81" s="7">
        <v>746</v>
      </c>
      <c r="B81" s="1">
        <v>746</v>
      </c>
      <c r="C81" s="1">
        <v>0.680225491523743</v>
      </c>
      <c r="D81" s="1">
        <v>0.0561617612838745</v>
      </c>
      <c r="E81" s="1">
        <v>8</v>
      </c>
      <c r="F81" s="1">
        <v>3</v>
      </c>
      <c r="G81" s="1">
        <v>2</v>
      </c>
      <c r="H81" s="1">
        <v>7</v>
      </c>
      <c r="I81" s="1">
        <v>0.8</v>
      </c>
      <c r="J81" s="1">
        <v>0.727272727272727</v>
      </c>
      <c r="K81" s="1">
        <v>0.761904761904762</v>
      </c>
      <c r="L81" s="1">
        <v>0.3</v>
      </c>
      <c r="M81" s="1">
        <v>0.5</v>
      </c>
      <c r="N81" s="1">
        <v>0.75</v>
      </c>
    </row>
    <row r="82" s="1" customFormat="1" spans="1:14">
      <c r="A82" s="7">
        <v>263</v>
      </c>
      <c r="B82" s="1">
        <v>263</v>
      </c>
      <c r="C82" s="1">
        <v>0.680226802825928</v>
      </c>
      <c r="D82" s="1">
        <v>0.184762239456177</v>
      </c>
      <c r="E82" s="1">
        <v>10</v>
      </c>
      <c r="F82" s="1">
        <v>2</v>
      </c>
      <c r="G82" s="1">
        <v>0</v>
      </c>
      <c r="H82" s="1">
        <v>8</v>
      </c>
      <c r="I82" s="1">
        <v>1</v>
      </c>
      <c r="J82" s="1">
        <v>0.833333333333333</v>
      </c>
      <c r="K82" s="1">
        <v>0.909090909090909</v>
      </c>
      <c r="L82" s="1">
        <v>0.2</v>
      </c>
      <c r="M82" s="1">
        <v>0.8</v>
      </c>
      <c r="N82" s="1">
        <v>0.9</v>
      </c>
    </row>
    <row r="83" s="1" customFormat="1" spans="1:14">
      <c r="A83" s="7">
        <v>618</v>
      </c>
      <c r="B83" s="1">
        <v>618</v>
      </c>
      <c r="C83" s="1">
        <v>0.680298686027527</v>
      </c>
      <c r="D83" s="1">
        <v>0.144068360328674</v>
      </c>
      <c r="E83" s="1">
        <v>9</v>
      </c>
      <c r="F83" s="1">
        <v>1</v>
      </c>
      <c r="G83" s="1">
        <v>1</v>
      </c>
      <c r="H83" s="1">
        <v>9</v>
      </c>
      <c r="I83" s="1">
        <v>0.9</v>
      </c>
      <c r="J83" s="1">
        <v>0.9</v>
      </c>
      <c r="K83" s="1">
        <v>0.9</v>
      </c>
      <c r="L83" s="1">
        <v>0.1</v>
      </c>
      <c r="M83" s="1">
        <v>0.8</v>
      </c>
      <c r="N83" s="1">
        <v>0.9</v>
      </c>
    </row>
    <row r="84" s="1" customFormat="1" spans="1:14">
      <c r="A84" s="7">
        <v>527</v>
      </c>
      <c r="B84" s="1">
        <v>527</v>
      </c>
      <c r="C84" s="1">
        <v>0.680398464202881</v>
      </c>
      <c r="D84" s="1">
        <v>0.115677952766418</v>
      </c>
      <c r="E84" s="1">
        <v>9</v>
      </c>
      <c r="F84" s="1">
        <v>4</v>
      </c>
      <c r="G84" s="1">
        <v>1</v>
      </c>
      <c r="H84" s="1">
        <v>6</v>
      </c>
      <c r="I84" s="1">
        <v>0.9</v>
      </c>
      <c r="J84" s="1">
        <v>0.692307692307692</v>
      </c>
      <c r="K84" s="1">
        <v>0.782608695652174</v>
      </c>
      <c r="L84" s="1">
        <v>0.4</v>
      </c>
      <c r="M84" s="1">
        <v>0.5</v>
      </c>
      <c r="N84" s="1">
        <v>0.75</v>
      </c>
    </row>
    <row r="85" s="3" customFormat="1" spans="1:14">
      <c r="A85" s="9">
        <v>841</v>
      </c>
      <c r="B85" s="3">
        <v>841</v>
      </c>
      <c r="C85" s="3">
        <v>0.680454611778259</v>
      </c>
      <c r="D85" s="3">
        <v>0.105181932449341</v>
      </c>
      <c r="E85" s="3">
        <v>8</v>
      </c>
      <c r="F85" s="3">
        <v>2</v>
      </c>
      <c r="G85" s="3">
        <v>2</v>
      </c>
      <c r="H85" s="3">
        <v>8</v>
      </c>
      <c r="I85" s="3">
        <v>0.8</v>
      </c>
      <c r="J85" s="3">
        <v>0.8</v>
      </c>
      <c r="K85" s="3">
        <v>0.8</v>
      </c>
      <c r="L85" s="3">
        <v>0.2</v>
      </c>
      <c r="M85" s="3">
        <v>0.6</v>
      </c>
      <c r="N85" s="3">
        <v>0.8</v>
      </c>
    </row>
    <row r="86" s="1" customFormat="1" spans="1:14">
      <c r="A86" s="7">
        <v>572</v>
      </c>
      <c r="B86" s="1">
        <v>572</v>
      </c>
      <c r="C86" s="1">
        <v>0.700523853302002</v>
      </c>
      <c r="D86" s="1">
        <v>0.11441433429718</v>
      </c>
      <c r="E86" s="1">
        <v>10</v>
      </c>
      <c r="F86" s="1">
        <v>6</v>
      </c>
      <c r="G86" s="1">
        <v>0</v>
      </c>
      <c r="H86" s="1">
        <v>4</v>
      </c>
      <c r="I86" s="1">
        <v>1</v>
      </c>
      <c r="J86" s="1">
        <v>0.625</v>
      </c>
      <c r="K86" s="1">
        <v>0.769230769230769</v>
      </c>
      <c r="L86" s="1">
        <v>0.6</v>
      </c>
      <c r="M86" s="1">
        <v>0.4</v>
      </c>
      <c r="N86" s="1">
        <v>0.7</v>
      </c>
    </row>
    <row r="87" s="1" customFormat="1" spans="1:14">
      <c r="A87" s="7">
        <v>780</v>
      </c>
      <c r="B87" s="1">
        <v>780</v>
      </c>
      <c r="C87" s="1">
        <v>0.700768947601318</v>
      </c>
      <c r="D87" s="1">
        <v>0.0417674779891968</v>
      </c>
      <c r="E87" s="1">
        <v>8</v>
      </c>
      <c r="F87" s="1">
        <v>6</v>
      </c>
      <c r="G87" s="1">
        <v>2</v>
      </c>
      <c r="H87" s="1">
        <v>4</v>
      </c>
      <c r="I87" s="1">
        <v>0.8</v>
      </c>
      <c r="J87" s="1">
        <v>0.571428571428572</v>
      </c>
      <c r="K87" s="1">
        <v>0.666666666666667</v>
      </c>
      <c r="L87" s="1">
        <v>0.6</v>
      </c>
      <c r="M87" s="1">
        <v>0.2</v>
      </c>
      <c r="N87" s="1">
        <v>0.6</v>
      </c>
    </row>
    <row r="88" s="1" customFormat="1" spans="1:14">
      <c r="A88" s="7">
        <v>94</v>
      </c>
      <c r="B88" s="1">
        <v>94</v>
      </c>
      <c r="C88" s="1">
        <v>0.701077580451965</v>
      </c>
      <c r="D88" s="1">
        <v>0.176891088485718</v>
      </c>
      <c r="E88" s="1">
        <v>8</v>
      </c>
      <c r="F88" s="1">
        <v>6</v>
      </c>
      <c r="G88" s="1">
        <v>2</v>
      </c>
      <c r="H88" s="1">
        <v>4</v>
      </c>
      <c r="I88" s="1">
        <v>0.8</v>
      </c>
      <c r="J88" s="1">
        <v>0.571428571428572</v>
      </c>
      <c r="K88" s="1">
        <v>0.666666666666667</v>
      </c>
      <c r="L88" s="1">
        <v>0.6</v>
      </c>
      <c r="M88" s="1">
        <v>0.2</v>
      </c>
      <c r="N88" s="1">
        <v>0.6</v>
      </c>
    </row>
    <row r="89" s="1" customFormat="1" spans="1:14">
      <c r="A89" s="7">
        <v>533</v>
      </c>
      <c r="B89" s="1">
        <v>533</v>
      </c>
      <c r="C89" s="1">
        <v>0.701823592185974</v>
      </c>
      <c r="D89" s="1">
        <v>0.136722564697266</v>
      </c>
      <c r="E89" s="1">
        <v>9</v>
      </c>
      <c r="F89" s="1">
        <v>4</v>
      </c>
      <c r="G89" s="1">
        <v>1</v>
      </c>
      <c r="H89" s="1">
        <v>6</v>
      </c>
      <c r="I89" s="1">
        <v>0.9</v>
      </c>
      <c r="J89" s="1">
        <v>0.692307692307692</v>
      </c>
      <c r="K89" s="1">
        <v>0.782608695652174</v>
      </c>
      <c r="L89" s="1">
        <v>0.4</v>
      </c>
      <c r="M89" s="1">
        <v>0.5</v>
      </c>
      <c r="N89" s="1">
        <v>0.75</v>
      </c>
    </row>
    <row r="90" s="1" customFormat="1" spans="1:14">
      <c r="A90" s="7">
        <v>199</v>
      </c>
      <c r="B90" s="1">
        <v>199</v>
      </c>
      <c r="C90" s="1">
        <v>0.702245593070984</v>
      </c>
      <c r="D90" s="1">
        <v>0.165382504463196</v>
      </c>
      <c r="E90" s="1">
        <v>9</v>
      </c>
      <c r="F90" s="1">
        <v>7</v>
      </c>
      <c r="G90" s="1">
        <v>1</v>
      </c>
      <c r="H90" s="1">
        <v>3</v>
      </c>
      <c r="I90" s="1">
        <v>0.9</v>
      </c>
      <c r="J90" s="1">
        <v>0.5625</v>
      </c>
      <c r="K90" s="1">
        <v>0.692307692307692</v>
      </c>
      <c r="L90" s="1">
        <v>0.7</v>
      </c>
      <c r="M90" s="1">
        <v>0.2</v>
      </c>
      <c r="N90" s="1">
        <v>0.6</v>
      </c>
    </row>
    <row r="91" s="3" customFormat="1" spans="1:14">
      <c r="A91" s="9">
        <v>6</v>
      </c>
      <c r="B91" s="3">
        <v>6</v>
      </c>
      <c r="C91" s="3">
        <v>0.70316219329834</v>
      </c>
      <c r="D91" s="3">
        <v>0.091391921043396</v>
      </c>
      <c r="E91" s="3">
        <v>9</v>
      </c>
      <c r="F91" s="3">
        <v>5</v>
      </c>
      <c r="G91" s="3">
        <v>1</v>
      </c>
      <c r="H91" s="3">
        <v>5</v>
      </c>
      <c r="I91" s="3">
        <v>0.9</v>
      </c>
      <c r="J91" s="3">
        <v>0.642857142857143</v>
      </c>
      <c r="K91" s="3">
        <v>0.75</v>
      </c>
      <c r="L91" s="3">
        <v>0.5</v>
      </c>
      <c r="M91" s="3">
        <v>0.4</v>
      </c>
      <c r="N91" s="3">
        <v>0.7</v>
      </c>
    </row>
    <row r="92" s="1" customFormat="1" spans="1:14">
      <c r="A92" s="7">
        <v>964</v>
      </c>
      <c r="B92" s="1">
        <v>964</v>
      </c>
      <c r="C92" s="1">
        <v>0.720868587493896</v>
      </c>
      <c r="D92" s="1">
        <v>0.16488254070282</v>
      </c>
      <c r="E92" s="1">
        <v>5</v>
      </c>
      <c r="F92" s="1">
        <v>4</v>
      </c>
      <c r="G92" s="1">
        <v>5</v>
      </c>
      <c r="H92" s="1">
        <v>6</v>
      </c>
      <c r="I92" s="1">
        <v>0.5</v>
      </c>
      <c r="J92" s="1">
        <v>0.555555555555556</v>
      </c>
      <c r="K92" s="1">
        <v>0.526315789473684</v>
      </c>
      <c r="L92" s="1">
        <v>0.4</v>
      </c>
      <c r="M92" s="1">
        <v>0.1</v>
      </c>
      <c r="N92" s="1">
        <v>0.55</v>
      </c>
    </row>
    <row r="93" s="1" customFormat="1" spans="1:14">
      <c r="A93" s="7">
        <v>155</v>
      </c>
      <c r="B93" s="1">
        <v>155</v>
      </c>
      <c r="C93" s="1">
        <v>0.72156834602356</v>
      </c>
      <c r="D93" s="1">
        <v>0.132761359214783</v>
      </c>
      <c r="E93" s="1">
        <v>6</v>
      </c>
      <c r="F93" s="1">
        <v>4</v>
      </c>
      <c r="G93" s="1">
        <v>4</v>
      </c>
      <c r="H93" s="1">
        <v>6</v>
      </c>
      <c r="I93" s="1">
        <v>0.6</v>
      </c>
      <c r="J93" s="1">
        <v>0.6</v>
      </c>
      <c r="K93" s="1">
        <v>0.6</v>
      </c>
      <c r="L93" s="1">
        <v>0.4</v>
      </c>
      <c r="M93" s="1">
        <v>0.2</v>
      </c>
      <c r="N93" s="1">
        <v>0.6</v>
      </c>
    </row>
    <row r="94" s="1" customFormat="1" spans="1:14">
      <c r="A94" s="7">
        <v>644</v>
      </c>
      <c r="B94" s="1">
        <v>644</v>
      </c>
      <c r="C94" s="1">
        <v>0.721666574478149</v>
      </c>
      <c r="D94" s="1">
        <v>0.0976516008377075</v>
      </c>
      <c r="E94" s="1">
        <v>10</v>
      </c>
      <c r="F94" s="1">
        <v>5</v>
      </c>
      <c r="G94" s="1">
        <v>0</v>
      </c>
      <c r="H94" s="1">
        <v>5</v>
      </c>
      <c r="I94" s="1">
        <v>1</v>
      </c>
      <c r="J94" s="1">
        <v>0.666666666666667</v>
      </c>
      <c r="K94" s="1">
        <v>0.8</v>
      </c>
      <c r="L94" s="1">
        <v>0.5</v>
      </c>
      <c r="M94" s="1">
        <v>0.5</v>
      </c>
      <c r="N94" s="1">
        <v>0.75</v>
      </c>
    </row>
    <row r="95" s="3" customFormat="1" spans="1:14">
      <c r="A95" s="9">
        <v>365</v>
      </c>
      <c r="B95" s="3">
        <v>365</v>
      </c>
      <c r="C95" s="3">
        <v>0.721932530403137</v>
      </c>
      <c r="D95" s="3">
        <v>0.165367007255554</v>
      </c>
      <c r="E95" s="3">
        <v>8</v>
      </c>
      <c r="F95" s="3">
        <v>5</v>
      </c>
      <c r="G95" s="3">
        <v>2</v>
      </c>
      <c r="H95" s="3">
        <v>5</v>
      </c>
      <c r="I95" s="3">
        <v>0.8</v>
      </c>
      <c r="J95" s="3">
        <v>0.615384615384615</v>
      </c>
      <c r="K95" s="3">
        <v>0.695652173913043</v>
      </c>
      <c r="L95" s="3">
        <v>0.5</v>
      </c>
      <c r="M95" s="3">
        <v>0.3</v>
      </c>
      <c r="N95" s="3">
        <v>0.65</v>
      </c>
    </row>
    <row r="96" s="1" customFormat="1" spans="1:14">
      <c r="A96" s="7">
        <v>86</v>
      </c>
      <c r="B96" s="1">
        <v>86</v>
      </c>
      <c r="C96" s="1">
        <v>0.740849733352661</v>
      </c>
      <c r="D96" s="1">
        <v>0.138911128044128</v>
      </c>
      <c r="E96" s="1">
        <v>9</v>
      </c>
      <c r="F96" s="1">
        <v>2</v>
      </c>
      <c r="G96" s="1">
        <v>1</v>
      </c>
      <c r="H96" s="1">
        <v>8</v>
      </c>
      <c r="I96" s="1">
        <v>0.9</v>
      </c>
      <c r="J96" s="1">
        <v>0.818181818181818</v>
      </c>
      <c r="K96" s="1">
        <v>0.857142857142857</v>
      </c>
      <c r="L96" s="1">
        <v>0.2</v>
      </c>
      <c r="M96" s="1">
        <v>0.7</v>
      </c>
      <c r="N96" s="1">
        <v>0.85</v>
      </c>
    </row>
    <row r="97" s="1" customFormat="1" spans="1:14">
      <c r="A97" s="7">
        <v>392</v>
      </c>
      <c r="B97" s="1">
        <v>392</v>
      </c>
      <c r="C97" s="1">
        <v>0.741052031517029</v>
      </c>
      <c r="D97" s="1">
        <v>0.203339219093323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3" customFormat="1" spans="1:14">
      <c r="A98" s="9">
        <v>508</v>
      </c>
      <c r="B98" s="3">
        <v>508</v>
      </c>
      <c r="C98" s="3">
        <v>0.741079568862915</v>
      </c>
      <c r="D98" s="3">
        <v>0.163100957870483</v>
      </c>
      <c r="E98" s="3">
        <v>9</v>
      </c>
      <c r="F98" s="3">
        <v>2</v>
      </c>
      <c r="G98" s="3">
        <v>1</v>
      </c>
      <c r="H98" s="3">
        <v>8</v>
      </c>
      <c r="I98" s="3">
        <v>0.9</v>
      </c>
      <c r="J98" s="3">
        <v>0.818181818181818</v>
      </c>
      <c r="K98" s="3">
        <v>0.857142857142857</v>
      </c>
      <c r="L98" s="3">
        <v>0.2</v>
      </c>
      <c r="M98" s="3">
        <v>0.7</v>
      </c>
      <c r="N98" s="3">
        <v>0.85</v>
      </c>
    </row>
    <row r="99" s="1" customFormat="1" spans="1:14">
      <c r="A99" s="7">
        <v>379</v>
      </c>
      <c r="B99" s="1">
        <v>379</v>
      </c>
      <c r="C99" s="1">
        <v>0.763228416442871</v>
      </c>
      <c r="D99" s="1">
        <v>0.146036624908447</v>
      </c>
      <c r="E99" s="1">
        <v>10</v>
      </c>
      <c r="F99" s="1">
        <v>6</v>
      </c>
      <c r="G99" s="1">
        <v>0</v>
      </c>
      <c r="H99" s="1">
        <v>4</v>
      </c>
      <c r="I99" s="1">
        <v>1</v>
      </c>
      <c r="J99" s="1">
        <v>0.625</v>
      </c>
      <c r="K99" s="1">
        <v>0.769230769230769</v>
      </c>
      <c r="L99" s="1">
        <v>0.6</v>
      </c>
      <c r="M99" s="1">
        <v>0.4</v>
      </c>
      <c r="N99" s="1">
        <v>0.7</v>
      </c>
    </row>
    <row r="100" s="1" customFormat="1" spans="3:13">
      <c r="C100" s="1">
        <f>AVERAGE(C2:C99)</f>
        <v>0.625476329910512</v>
      </c>
      <c r="D100" s="1">
        <f>AVERAGE(D2:D99)</f>
        <v>0.157210577507408</v>
      </c>
      <c r="L100" s="1">
        <f>AVERAGE(L2:L99)</f>
        <v>0.471428571428572</v>
      </c>
      <c r="M100" s="1">
        <f>AVERAGE(M2:M99)</f>
        <v>0.356122448979592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E103" s="1">
        <v>2000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21" customFormat="1" spans="3:5">
      <c r="C108" s="21" t="s">
        <v>19</v>
      </c>
      <c r="D108" s="21">
        <f>COUNTIF(C2:C99,"&lt;0.5")-COUNTIF(C2:C99,"&lt;0.48")</f>
        <v>1</v>
      </c>
      <c r="E108" s="21">
        <v>2</v>
      </c>
    </row>
    <row r="109" s="1" customFormat="1" spans="3:5">
      <c r="C109" s="1" t="s">
        <v>20</v>
      </c>
      <c r="D109" s="1">
        <f>COUNTIF(C2:C99,"&lt;0.52")-COUNTIF(C2:C99,"&lt;0.5")</f>
        <v>3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4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6</v>
      </c>
      <c r="E111" s="4">
        <v>6</v>
      </c>
    </row>
    <row r="112" s="1" customFormat="1" spans="3:5">
      <c r="C112" s="1" t="s">
        <v>23</v>
      </c>
      <c r="D112" s="1">
        <f>COUNTIF(C2:C99,"&lt;0.58")-COUNTIF(C2:C99,"&lt;0.56")</f>
        <v>7</v>
      </c>
      <c r="E112" s="1">
        <v>7</v>
      </c>
    </row>
    <row r="113" s="1" customFormat="1" spans="3:5">
      <c r="C113" s="1" t="s">
        <v>24</v>
      </c>
      <c r="D113" s="1">
        <f>COUNTIF(C2:C99,"&lt;0.6")-COUNTIF(C2:C99,"&lt;0.58")</f>
        <v>9</v>
      </c>
      <c r="E113" s="1">
        <v>9</v>
      </c>
    </row>
    <row r="114" s="1" customFormat="1" spans="3:5">
      <c r="C114" s="1" t="s">
        <v>25</v>
      </c>
      <c r="D114" s="1">
        <f>COUNTIF(C2:C99,"&lt;0.62")-COUNTIF(C2:C99,"&lt;0.6")</f>
        <v>12</v>
      </c>
      <c r="E114" s="1">
        <v>12</v>
      </c>
    </row>
    <row r="115" s="5" customFormat="1" spans="3:5">
      <c r="C115" s="5" t="s">
        <v>26</v>
      </c>
      <c r="D115" s="5">
        <f>COUNTIF(C2:C99,"&lt;0.64")-COUNTIF(C2:C99,"&lt;0.62")</f>
        <v>14</v>
      </c>
      <c r="E115" s="5">
        <v>14</v>
      </c>
    </row>
    <row r="116" s="1" customFormat="1" spans="3:5">
      <c r="C116" s="1" t="s">
        <v>27</v>
      </c>
      <c r="D116" s="1">
        <f>COUNTIF(C2:C99,"&lt;0.66")-COUNTIF(C2:C99,"&lt;0.64")</f>
        <v>12</v>
      </c>
      <c r="E116" s="1">
        <v>12</v>
      </c>
    </row>
    <row r="117" s="1" customFormat="1" spans="3:5">
      <c r="C117" s="1" t="s">
        <v>28</v>
      </c>
      <c r="D117" s="1">
        <f>COUNTIF(C2:C99,"&lt;0.68")-COUNTIF(C2:C99,"&lt;0.66")</f>
        <v>9</v>
      </c>
      <c r="E117" s="1">
        <v>9</v>
      </c>
    </row>
    <row r="118" s="1" customFormat="1" spans="3:5">
      <c r="C118" s="1" t="s">
        <v>29</v>
      </c>
      <c r="D118" s="1">
        <f>COUNTIF(C2:C99,"&lt;0.7")-COUNTIF(C2:C99,"&lt;0.68")</f>
        <v>7</v>
      </c>
      <c r="E118" s="1">
        <v>7</v>
      </c>
    </row>
    <row r="119" s="4" customFormat="1" spans="3:5">
      <c r="C119" s="4" t="s">
        <v>30</v>
      </c>
      <c r="D119" s="4">
        <f>COUNTIF(C2:C99,"&lt;0.72")-COUNTIF(C2:C99,"&lt;0.7")</f>
        <v>6</v>
      </c>
      <c r="E119" s="4">
        <v>6</v>
      </c>
    </row>
    <row r="120" s="1" customFormat="1" spans="3:5">
      <c r="C120" s="1" t="s">
        <v>31</v>
      </c>
      <c r="D120" s="1">
        <f>COUNTIF(C2:C99,"&lt;0.74")-COUNTIF(C2:C99,"&lt;0.72")</f>
        <v>4</v>
      </c>
      <c r="E120" s="1">
        <v>4</v>
      </c>
    </row>
    <row r="121" s="1" customFormat="1" spans="3:5">
      <c r="C121" s="1" t="s">
        <v>32</v>
      </c>
      <c r="D121" s="1">
        <f>COUNTIF(C2:C99,"&lt;0.76")-COUNTIF(C2:C99,"&lt;0.74")</f>
        <v>3</v>
      </c>
      <c r="E121" s="1">
        <v>3</v>
      </c>
    </row>
    <row r="122" s="21" customFormat="1" spans="3:5">
      <c r="C122" s="21" t="s">
        <v>33</v>
      </c>
      <c r="D122" s="21">
        <f>COUNTIF(C2:C99,"&lt;0.78")-COUNTIF(C2:C99,"&lt;0.76")</f>
        <v>1</v>
      </c>
      <c r="E122" s="21">
        <v>2</v>
      </c>
    </row>
    <row r="123" s="4" customFormat="1" spans="3:4">
      <c r="C123" s="4" t="s">
        <v>34</v>
      </c>
      <c r="D123" s="4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7">
      <c r="C125" s="1" t="s">
        <v>36</v>
      </c>
      <c r="D125" s="1">
        <f>COUNTIF(C2:C99,"&lt;0.84")-COUNTIF(C2:C99,"&lt;0.82")</f>
        <v>0</v>
      </c>
      <c r="F125" s="4">
        <v>0.545</v>
      </c>
      <c r="G125" s="4">
        <v>0.087</v>
      </c>
    </row>
    <row r="126" s="1" customFormat="1" spans="3:7">
      <c r="C126" s="1" t="s">
        <v>37</v>
      </c>
      <c r="D126" s="1">
        <f>COUNTIF(C2:C99,"&lt;0.86")-COUNTIF(C2:C99,"&lt;0.84")</f>
        <v>0</v>
      </c>
      <c r="F126" s="4">
        <v>0.623</v>
      </c>
      <c r="G126" s="4">
        <v>0.11</v>
      </c>
    </row>
    <row r="127" s="1" customFormat="1" spans="3:7">
      <c r="C127" s="1" t="s">
        <v>38</v>
      </c>
      <c r="D127" s="1">
        <f>COUNTIF(C2:C99,"&lt;0.88")-COUNTIF(C2:C99,"&lt;0.86")</f>
        <v>0</v>
      </c>
      <c r="F127" s="4">
        <v>0.729</v>
      </c>
      <c r="G127" s="4">
        <v>0.156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3" workbookViewId="0">
      <selection activeCell="A23" sqref="$A23:$XFD23"/>
    </sheetView>
  </sheetViews>
  <sheetFormatPr defaultColWidth="9" defaultRowHeight="13.5"/>
  <cols>
    <col min="3" max="4" width="17.38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102</v>
      </c>
      <c r="B2" s="3">
        <v>102</v>
      </c>
      <c r="C2" s="3">
        <v>0.481022000312805</v>
      </c>
      <c r="D2" s="3">
        <v>0.0691198110580444</v>
      </c>
      <c r="E2" s="3">
        <v>10</v>
      </c>
      <c r="F2" s="3">
        <v>3</v>
      </c>
      <c r="G2" s="3">
        <v>0</v>
      </c>
      <c r="H2" s="3">
        <v>7</v>
      </c>
      <c r="I2" s="3">
        <v>1</v>
      </c>
      <c r="J2" s="3">
        <v>0.769230769230769</v>
      </c>
      <c r="K2" s="3">
        <v>0.869565217391304</v>
      </c>
      <c r="L2" s="3">
        <v>0.3</v>
      </c>
      <c r="M2" s="3">
        <v>0.7</v>
      </c>
      <c r="N2" s="3">
        <v>0.85</v>
      </c>
    </row>
    <row r="3" s="1" customFormat="1" spans="1:14">
      <c r="A3" s="7">
        <v>957</v>
      </c>
      <c r="B3" s="1">
        <v>957</v>
      </c>
      <c r="C3" s="1">
        <v>0.501754760742187</v>
      </c>
      <c r="D3" s="1">
        <v>0.11188817024231</v>
      </c>
      <c r="E3" s="1">
        <v>10</v>
      </c>
      <c r="F3" s="1">
        <v>1</v>
      </c>
      <c r="G3" s="1">
        <v>0</v>
      </c>
      <c r="H3" s="1">
        <v>9</v>
      </c>
      <c r="I3" s="1">
        <v>1</v>
      </c>
      <c r="J3" s="1">
        <v>0.909090909090909</v>
      </c>
      <c r="K3" s="1">
        <v>0.952380952380952</v>
      </c>
      <c r="L3" s="1">
        <v>0.1</v>
      </c>
      <c r="M3" s="1">
        <v>0.9</v>
      </c>
      <c r="N3" s="1">
        <v>0.95</v>
      </c>
    </row>
    <row r="4" s="3" customFormat="1" spans="1:14">
      <c r="A4" s="9">
        <v>967</v>
      </c>
      <c r="B4" s="3">
        <v>967</v>
      </c>
      <c r="C4" s="3">
        <v>0.505633950233459</v>
      </c>
      <c r="D4" s="3">
        <v>0.134837865829468</v>
      </c>
      <c r="E4" s="3">
        <v>10</v>
      </c>
      <c r="F4" s="3">
        <v>4</v>
      </c>
      <c r="G4" s="3">
        <v>0</v>
      </c>
      <c r="H4" s="3">
        <v>6</v>
      </c>
      <c r="I4" s="3">
        <v>1</v>
      </c>
      <c r="J4" s="3">
        <v>0.714285714285714</v>
      </c>
      <c r="K4" s="3">
        <v>0.833333333333333</v>
      </c>
      <c r="L4" s="3">
        <v>0.4</v>
      </c>
      <c r="M4" s="3">
        <v>0.6</v>
      </c>
      <c r="N4" s="3">
        <v>0.8</v>
      </c>
    </row>
    <row r="5" s="1" customFormat="1" spans="1:14">
      <c r="A5" s="7">
        <v>971</v>
      </c>
      <c r="B5" s="1">
        <v>971</v>
      </c>
      <c r="C5" s="1">
        <v>0.52179229259491</v>
      </c>
      <c r="D5" s="1">
        <v>0.0986318588256836</v>
      </c>
      <c r="E5" s="1">
        <v>9</v>
      </c>
      <c r="F5" s="1">
        <v>6</v>
      </c>
      <c r="G5" s="1">
        <v>1</v>
      </c>
      <c r="H5" s="1">
        <v>4</v>
      </c>
      <c r="I5" s="1">
        <v>0.9</v>
      </c>
      <c r="J5" s="1">
        <v>0.6</v>
      </c>
      <c r="K5" s="1">
        <v>0.72</v>
      </c>
      <c r="L5" s="1">
        <v>0.6</v>
      </c>
      <c r="M5" s="1">
        <v>0.3</v>
      </c>
      <c r="N5" s="1">
        <v>0.65</v>
      </c>
    </row>
    <row r="6" s="1" customFormat="1" spans="1:14">
      <c r="A6" s="7">
        <v>703</v>
      </c>
      <c r="B6" s="1">
        <v>703</v>
      </c>
      <c r="C6" s="1">
        <v>0.525601744651794</v>
      </c>
      <c r="D6" s="1">
        <v>0.133638381958008</v>
      </c>
      <c r="E6" s="1">
        <v>7</v>
      </c>
      <c r="F6" s="1">
        <v>4</v>
      </c>
      <c r="G6" s="1">
        <v>3</v>
      </c>
      <c r="H6" s="1">
        <v>6</v>
      </c>
      <c r="I6" s="1">
        <v>0.7</v>
      </c>
      <c r="J6" s="1">
        <v>0.636363636363636</v>
      </c>
      <c r="K6" s="1">
        <v>0.666666666666667</v>
      </c>
      <c r="L6" s="1">
        <v>0.4</v>
      </c>
      <c r="M6" s="1">
        <v>0.3</v>
      </c>
      <c r="N6" s="1">
        <v>0.65</v>
      </c>
    </row>
    <row r="7" s="1" customFormat="1" spans="1:14">
      <c r="A7" s="7">
        <v>137</v>
      </c>
      <c r="B7" s="1">
        <v>137</v>
      </c>
      <c r="C7" s="1">
        <v>0.525725841522217</v>
      </c>
      <c r="D7" s="1">
        <v>0.184110879898071</v>
      </c>
      <c r="E7" s="1">
        <v>7</v>
      </c>
      <c r="F7" s="1">
        <v>5</v>
      </c>
      <c r="G7" s="1">
        <v>3</v>
      </c>
      <c r="H7" s="1">
        <v>5</v>
      </c>
      <c r="I7" s="1">
        <v>0.7</v>
      </c>
      <c r="J7" s="1">
        <v>0.583333333333333</v>
      </c>
      <c r="K7" s="1">
        <v>0.636363636363636</v>
      </c>
      <c r="L7" s="1">
        <v>0.5</v>
      </c>
      <c r="M7" s="1">
        <v>0.2</v>
      </c>
      <c r="N7" s="1">
        <v>0.6</v>
      </c>
    </row>
    <row r="8" s="3" customFormat="1" spans="1:14">
      <c r="A8" s="9">
        <v>898</v>
      </c>
      <c r="B8" s="3">
        <v>898</v>
      </c>
      <c r="C8" s="3">
        <v>0.520534038543701</v>
      </c>
      <c r="D8" s="3">
        <v>0.0267471075057983</v>
      </c>
      <c r="E8" s="3">
        <v>7</v>
      </c>
      <c r="F8" s="3">
        <v>3</v>
      </c>
      <c r="G8" s="3">
        <v>3</v>
      </c>
      <c r="H8" s="3">
        <v>7</v>
      </c>
      <c r="I8" s="3">
        <v>0.7</v>
      </c>
      <c r="J8" s="3">
        <v>0.7</v>
      </c>
      <c r="K8" s="3">
        <v>0.7</v>
      </c>
      <c r="L8" s="3">
        <v>0.3</v>
      </c>
      <c r="M8" s="3">
        <v>0.4</v>
      </c>
      <c r="N8" s="3">
        <v>0.7</v>
      </c>
    </row>
    <row r="9" s="1" customFormat="1" spans="1:14">
      <c r="A9" s="7">
        <v>213</v>
      </c>
      <c r="B9" s="1">
        <v>213</v>
      </c>
      <c r="C9" s="1">
        <v>0.540220141410828</v>
      </c>
      <c r="D9" s="1">
        <v>0.181421518325806</v>
      </c>
      <c r="E9" s="1">
        <v>8</v>
      </c>
      <c r="F9" s="1">
        <v>6</v>
      </c>
      <c r="G9" s="1">
        <v>2</v>
      </c>
      <c r="H9" s="1">
        <v>4</v>
      </c>
      <c r="I9" s="1">
        <v>0.8</v>
      </c>
      <c r="J9" s="1">
        <v>0.571428571428572</v>
      </c>
      <c r="K9" s="1">
        <v>0.666666666666667</v>
      </c>
      <c r="L9" s="1">
        <v>0.6</v>
      </c>
      <c r="M9" s="1">
        <v>0.2</v>
      </c>
      <c r="N9" s="1">
        <v>0.6</v>
      </c>
    </row>
    <row r="10" s="1" customFormat="1" spans="1:14">
      <c r="A10" s="7">
        <v>765</v>
      </c>
      <c r="B10" s="1">
        <v>765</v>
      </c>
      <c r="C10" s="1">
        <v>0.557815074920654</v>
      </c>
      <c r="D10" s="1">
        <v>0.176732897758484</v>
      </c>
      <c r="E10" s="1">
        <v>7</v>
      </c>
      <c r="F10" s="1">
        <v>6</v>
      </c>
      <c r="G10" s="1">
        <v>3</v>
      </c>
      <c r="H10" s="1">
        <v>4</v>
      </c>
      <c r="I10" s="1">
        <v>0.7</v>
      </c>
      <c r="J10" s="1">
        <v>0.538461538461539</v>
      </c>
      <c r="K10" s="1">
        <v>0.608695652173913</v>
      </c>
      <c r="L10" s="1">
        <v>0.6</v>
      </c>
      <c r="M10" s="1">
        <v>0.1</v>
      </c>
      <c r="N10" s="1">
        <v>0.55</v>
      </c>
    </row>
    <row r="11" s="1" customFormat="1" spans="1:14">
      <c r="A11" s="7">
        <v>719</v>
      </c>
      <c r="B11" s="1">
        <v>719</v>
      </c>
      <c r="C11" s="1">
        <v>0.55800187587738</v>
      </c>
      <c r="D11" s="1">
        <v>0.176747798919678</v>
      </c>
      <c r="E11" s="1">
        <v>7</v>
      </c>
      <c r="F11" s="1">
        <v>4</v>
      </c>
      <c r="G11" s="1">
        <v>3</v>
      </c>
      <c r="H11" s="1">
        <v>6</v>
      </c>
      <c r="I11" s="1">
        <v>0.7</v>
      </c>
      <c r="J11" s="1">
        <v>0.636363636363636</v>
      </c>
      <c r="K11" s="1">
        <v>0.666666666666667</v>
      </c>
      <c r="L11" s="1">
        <v>0.4</v>
      </c>
      <c r="M11" s="1">
        <v>0.3</v>
      </c>
      <c r="N11" s="1">
        <v>0.65</v>
      </c>
    </row>
    <row r="12" s="1" customFormat="1" spans="1:14">
      <c r="A12" s="7">
        <v>258</v>
      </c>
      <c r="B12" s="1">
        <v>258</v>
      </c>
      <c r="C12" s="1">
        <v>0.543748259544373</v>
      </c>
      <c r="D12" s="1">
        <v>0.161749958992004</v>
      </c>
      <c r="E12" s="1">
        <v>9</v>
      </c>
      <c r="F12" s="1">
        <v>7</v>
      </c>
      <c r="G12" s="1">
        <v>1</v>
      </c>
      <c r="H12" s="1">
        <v>3</v>
      </c>
      <c r="I12" s="1">
        <v>0.9</v>
      </c>
      <c r="J12" s="1">
        <v>0.5625</v>
      </c>
      <c r="K12" s="1">
        <v>0.692307692307692</v>
      </c>
      <c r="L12" s="1">
        <v>0.7</v>
      </c>
      <c r="M12" s="1">
        <v>0.2</v>
      </c>
      <c r="N12" s="1">
        <v>0.6</v>
      </c>
    </row>
    <row r="13" s="1" customFormat="1" spans="1:14">
      <c r="A13" s="7">
        <v>231</v>
      </c>
      <c r="B13" s="1">
        <v>231</v>
      </c>
      <c r="C13" s="1">
        <v>0.545077800750732</v>
      </c>
      <c r="D13" s="1">
        <v>0.16381049156189</v>
      </c>
      <c r="E13" s="1">
        <v>4</v>
      </c>
      <c r="F13" s="1">
        <v>6</v>
      </c>
      <c r="G13" s="1">
        <v>6</v>
      </c>
      <c r="H13" s="1">
        <v>4</v>
      </c>
      <c r="I13" s="1">
        <v>0.4</v>
      </c>
      <c r="J13" s="1">
        <v>0.4</v>
      </c>
      <c r="K13" s="1">
        <v>0.4</v>
      </c>
      <c r="L13" s="1">
        <v>0.6</v>
      </c>
      <c r="M13" s="1">
        <v>-0.2</v>
      </c>
      <c r="N13" s="1">
        <v>0.4</v>
      </c>
    </row>
    <row r="14" s="3" customFormat="1" spans="1:14">
      <c r="A14" s="9">
        <v>180</v>
      </c>
      <c r="B14" s="3">
        <v>180</v>
      </c>
      <c r="C14" s="3">
        <v>0.541766285896301</v>
      </c>
      <c r="D14" s="3">
        <v>0.149829506874085</v>
      </c>
      <c r="E14" s="3">
        <v>8</v>
      </c>
      <c r="F14" s="3">
        <v>6</v>
      </c>
      <c r="G14" s="3">
        <v>2</v>
      </c>
      <c r="H14" s="3">
        <v>4</v>
      </c>
      <c r="I14" s="3">
        <v>0.8</v>
      </c>
      <c r="J14" s="3">
        <v>0.571428571428572</v>
      </c>
      <c r="K14" s="3">
        <v>0.666666666666667</v>
      </c>
      <c r="L14" s="3">
        <v>0.6</v>
      </c>
      <c r="M14" s="3">
        <v>0.2</v>
      </c>
      <c r="N14" s="3">
        <v>0.6</v>
      </c>
    </row>
    <row r="15" s="1" customFormat="1" spans="1:14">
      <c r="A15" s="7">
        <v>873</v>
      </c>
      <c r="B15" s="1">
        <v>873</v>
      </c>
      <c r="C15" s="1">
        <v>0.570534706115723</v>
      </c>
      <c r="D15" s="1">
        <v>0.215624690055847</v>
      </c>
      <c r="E15" s="1">
        <v>7</v>
      </c>
      <c r="F15" s="1">
        <v>9</v>
      </c>
      <c r="G15" s="1">
        <v>3</v>
      </c>
      <c r="H15" s="1">
        <v>1</v>
      </c>
      <c r="I15" s="1">
        <v>0.7</v>
      </c>
      <c r="J15" s="1">
        <v>0.4375</v>
      </c>
      <c r="K15" s="1">
        <v>0.538461538461538</v>
      </c>
      <c r="L15" s="1">
        <v>0.9</v>
      </c>
      <c r="M15" s="1">
        <v>-0.2</v>
      </c>
      <c r="N15" s="1">
        <v>0.4</v>
      </c>
    </row>
    <row r="16" s="1" customFormat="1" spans="1:14">
      <c r="A16" s="7">
        <v>674</v>
      </c>
      <c r="B16" s="1">
        <v>674</v>
      </c>
      <c r="C16" s="1">
        <v>0.564037680625916</v>
      </c>
      <c r="D16" s="1">
        <v>0.191290736198425</v>
      </c>
      <c r="E16" s="1">
        <v>7</v>
      </c>
      <c r="F16" s="1">
        <v>4</v>
      </c>
      <c r="G16" s="1">
        <v>3</v>
      </c>
      <c r="H16" s="1">
        <v>6</v>
      </c>
      <c r="I16" s="1">
        <v>0.7</v>
      </c>
      <c r="J16" s="1">
        <v>0.636363636363636</v>
      </c>
      <c r="K16" s="1">
        <v>0.666666666666667</v>
      </c>
      <c r="L16" s="1">
        <v>0.4</v>
      </c>
      <c r="M16" s="1">
        <v>0.3</v>
      </c>
      <c r="N16" s="1">
        <v>0.65</v>
      </c>
    </row>
    <row r="17" s="1" customFormat="1" spans="1:14">
      <c r="A17" s="7">
        <v>122</v>
      </c>
      <c r="B17" s="1">
        <v>122</v>
      </c>
      <c r="C17" s="1">
        <v>0.562414288520813</v>
      </c>
      <c r="D17" s="1">
        <v>0.181339740753174</v>
      </c>
      <c r="E17" s="1">
        <v>9</v>
      </c>
      <c r="F17" s="1">
        <v>6</v>
      </c>
      <c r="G17" s="1">
        <v>1</v>
      </c>
      <c r="H17" s="1">
        <v>4</v>
      </c>
      <c r="I17" s="1">
        <v>0.9</v>
      </c>
      <c r="J17" s="1">
        <v>0.6</v>
      </c>
      <c r="K17" s="1">
        <v>0.72</v>
      </c>
      <c r="L17" s="1">
        <v>0.6</v>
      </c>
      <c r="M17" s="1">
        <v>0.3</v>
      </c>
      <c r="N17" s="1">
        <v>0.65</v>
      </c>
    </row>
    <row r="18" s="1" customFormat="1" spans="1:14">
      <c r="A18" s="7">
        <v>532</v>
      </c>
      <c r="B18" s="1">
        <v>532</v>
      </c>
      <c r="C18" s="1">
        <v>0.578299045562744</v>
      </c>
      <c r="D18" s="1">
        <v>0.178171277046204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462</v>
      </c>
      <c r="B19" s="1">
        <v>462</v>
      </c>
      <c r="C19" s="1">
        <v>0.576398372650146</v>
      </c>
      <c r="D19" s="1">
        <v>0.160635709762573</v>
      </c>
      <c r="E19" s="1">
        <v>6</v>
      </c>
      <c r="F19" s="1">
        <v>7</v>
      </c>
      <c r="G19" s="1">
        <v>4</v>
      </c>
      <c r="H19" s="1">
        <v>3</v>
      </c>
      <c r="I19" s="1">
        <v>0.6</v>
      </c>
      <c r="J19" s="1">
        <v>0.461538461538462</v>
      </c>
      <c r="K19" s="1">
        <v>0.521739130434783</v>
      </c>
      <c r="L19" s="1">
        <v>0.7</v>
      </c>
      <c r="M19" s="1">
        <v>-0.1</v>
      </c>
      <c r="N19" s="1">
        <v>0.45</v>
      </c>
    </row>
    <row r="20" s="1" customFormat="1" spans="1:14">
      <c r="A20" s="7">
        <v>179</v>
      </c>
      <c r="B20" s="1">
        <v>179</v>
      </c>
      <c r="C20" s="1">
        <v>0.573286890983582</v>
      </c>
      <c r="D20" s="1">
        <v>0.160822749137878</v>
      </c>
      <c r="E20" s="1">
        <v>7</v>
      </c>
      <c r="F20" s="1">
        <v>5</v>
      </c>
      <c r="G20" s="1">
        <v>3</v>
      </c>
      <c r="H20" s="1">
        <v>5</v>
      </c>
      <c r="I20" s="1">
        <v>0.7</v>
      </c>
      <c r="J20" s="1">
        <v>0.583333333333333</v>
      </c>
      <c r="K20" s="1">
        <v>0.636363636363636</v>
      </c>
      <c r="L20" s="1">
        <v>0.5</v>
      </c>
      <c r="M20" s="1">
        <v>0.2</v>
      </c>
      <c r="N20" s="1">
        <v>0.6</v>
      </c>
    </row>
    <row r="21" s="3" customFormat="1" spans="1:14">
      <c r="A21" s="9">
        <v>799</v>
      </c>
      <c r="B21" s="3">
        <v>799</v>
      </c>
      <c r="C21" s="3">
        <v>0.567524433135986</v>
      </c>
      <c r="D21" s="3">
        <v>0.155826210975647</v>
      </c>
      <c r="E21" s="3">
        <v>6</v>
      </c>
      <c r="F21" s="3">
        <v>3</v>
      </c>
      <c r="G21" s="3">
        <v>4</v>
      </c>
      <c r="H21" s="3">
        <v>7</v>
      </c>
      <c r="I21" s="3">
        <v>0.6</v>
      </c>
      <c r="J21" s="3">
        <v>0.666666666666667</v>
      </c>
      <c r="K21" s="3">
        <v>0.631578947368421</v>
      </c>
      <c r="L21" s="3">
        <v>0.3</v>
      </c>
      <c r="M21" s="3">
        <v>0.3</v>
      </c>
      <c r="N21" s="3">
        <v>0.65</v>
      </c>
    </row>
    <row r="22" s="1" customFormat="1" spans="1:14">
      <c r="A22" s="7">
        <v>807</v>
      </c>
      <c r="B22" s="1">
        <v>807</v>
      </c>
      <c r="C22" s="1">
        <v>0.587384819984436</v>
      </c>
      <c r="D22" s="1">
        <v>0.212218403816223</v>
      </c>
      <c r="E22" s="1">
        <v>6</v>
      </c>
      <c r="F22" s="1">
        <v>6</v>
      </c>
      <c r="G22" s="1">
        <v>4</v>
      </c>
      <c r="H22" s="1">
        <v>4</v>
      </c>
      <c r="I22" s="1">
        <v>0.6</v>
      </c>
      <c r="J22" s="1">
        <v>0.5</v>
      </c>
      <c r="K22" s="1">
        <v>0.545454545454545</v>
      </c>
      <c r="L22" s="1">
        <v>0.6</v>
      </c>
      <c r="M22" s="1">
        <v>0</v>
      </c>
      <c r="N22" s="1">
        <v>0.5</v>
      </c>
    </row>
    <row r="23" s="1" customFormat="1" spans="1:14">
      <c r="A23" s="7">
        <v>564</v>
      </c>
      <c r="B23" s="1">
        <v>564</v>
      </c>
      <c r="C23" s="1">
        <v>0.591322898864746</v>
      </c>
      <c r="D23" s="1">
        <v>0.230110764503479</v>
      </c>
      <c r="E23" s="1">
        <v>7</v>
      </c>
      <c r="F23" s="1">
        <v>6</v>
      </c>
      <c r="G23" s="1">
        <v>3</v>
      </c>
      <c r="H23" s="1">
        <v>4</v>
      </c>
      <c r="I23" s="1">
        <v>0.7</v>
      </c>
      <c r="J23" s="1">
        <v>0.538461538461539</v>
      </c>
      <c r="K23" s="1">
        <v>0.608695652173913</v>
      </c>
      <c r="L23" s="1">
        <v>0.6</v>
      </c>
      <c r="M23" s="1">
        <v>0.1</v>
      </c>
      <c r="N23" s="1">
        <v>0.55</v>
      </c>
    </row>
    <row r="24" s="1" customFormat="1" spans="1:14">
      <c r="A24" s="7">
        <v>28</v>
      </c>
      <c r="B24" s="1">
        <v>28</v>
      </c>
      <c r="C24" s="1">
        <v>0.596928119659424</v>
      </c>
      <c r="D24" s="1">
        <v>0.172947764396668</v>
      </c>
      <c r="E24" s="1">
        <v>10</v>
      </c>
      <c r="F24" s="1">
        <v>4</v>
      </c>
      <c r="G24" s="1">
        <v>0</v>
      </c>
      <c r="H24" s="1">
        <v>6</v>
      </c>
      <c r="I24" s="1">
        <v>1</v>
      </c>
      <c r="J24" s="1">
        <v>0.714285714285714</v>
      </c>
      <c r="K24" s="1">
        <v>0.833333333333333</v>
      </c>
      <c r="L24" s="1">
        <v>0.4</v>
      </c>
      <c r="M24" s="1">
        <v>0.6</v>
      </c>
      <c r="N24" s="1">
        <v>0.8</v>
      </c>
    </row>
    <row r="25" s="1" customFormat="1" spans="1:14">
      <c r="A25" s="7">
        <v>128</v>
      </c>
      <c r="B25" s="1">
        <v>128</v>
      </c>
      <c r="C25" s="1">
        <v>0.591395378112793</v>
      </c>
      <c r="D25" s="1">
        <v>0.16316032409668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338</v>
      </c>
      <c r="B26" s="1">
        <v>338</v>
      </c>
      <c r="C26" s="1">
        <v>0.587870597839355</v>
      </c>
      <c r="D26" s="1">
        <v>0.158023715019226</v>
      </c>
      <c r="E26" s="1">
        <v>9</v>
      </c>
      <c r="F26" s="1">
        <v>5</v>
      </c>
      <c r="G26" s="1">
        <v>1</v>
      </c>
      <c r="H26" s="1">
        <v>5</v>
      </c>
      <c r="I26" s="1">
        <v>0.9</v>
      </c>
      <c r="J26" s="1">
        <v>0.642857142857143</v>
      </c>
      <c r="K26" s="1">
        <v>0.75</v>
      </c>
      <c r="L26" s="1">
        <v>0.5</v>
      </c>
      <c r="M26" s="1">
        <v>0.4</v>
      </c>
      <c r="N26" s="1">
        <v>0.7</v>
      </c>
    </row>
    <row r="27" s="1" customFormat="1" spans="1:14">
      <c r="A27" s="7">
        <v>744</v>
      </c>
      <c r="B27" s="1">
        <v>744</v>
      </c>
      <c r="C27" s="1">
        <v>0.589840054512024</v>
      </c>
      <c r="D27" s="1">
        <v>0.148994445800781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4" customFormat="1" spans="1:14">
      <c r="A28" s="17">
        <v>889</v>
      </c>
      <c r="B28" s="4">
        <v>889</v>
      </c>
      <c r="C28" s="4">
        <v>0.598838210105896</v>
      </c>
      <c r="D28" s="4">
        <v>0.145676851272583</v>
      </c>
      <c r="E28" s="4">
        <v>9</v>
      </c>
      <c r="F28" s="4">
        <v>4</v>
      </c>
      <c r="G28" s="4">
        <v>1</v>
      </c>
      <c r="H28" s="4">
        <v>6</v>
      </c>
      <c r="I28" s="4">
        <v>0.9</v>
      </c>
      <c r="J28" s="4">
        <v>0.692307692307692</v>
      </c>
      <c r="K28" s="4">
        <v>0.782608695652174</v>
      </c>
      <c r="L28" s="4">
        <v>0.4</v>
      </c>
      <c r="M28" s="4">
        <v>0.5</v>
      </c>
      <c r="N28" s="4">
        <v>0.75</v>
      </c>
    </row>
    <row r="29" s="1" customFormat="1" spans="1:14">
      <c r="A29" s="7">
        <v>921</v>
      </c>
      <c r="B29" s="1">
        <v>921</v>
      </c>
      <c r="C29" s="1">
        <v>0.586636185646057</v>
      </c>
      <c r="D29" s="1">
        <v>0.143693208694458</v>
      </c>
      <c r="E29" s="1">
        <v>7</v>
      </c>
      <c r="F29" s="1">
        <v>7</v>
      </c>
      <c r="G29" s="1">
        <v>3</v>
      </c>
      <c r="H29" s="1">
        <v>3</v>
      </c>
      <c r="I29" s="1">
        <v>0.7</v>
      </c>
      <c r="J29" s="1">
        <v>0.5</v>
      </c>
      <c r="K29" s="1">
        <v>0.583333333333333</v>
      </c>
      <c r="L29" s="1">
        <v>0.7</v>
      </c>
      <c r="M29" s="1">
        <v>0</v>
      </c>
      <c r="N29" s="1">
        <v>0.5</v>
      </c>
    </row>
    <row r="30" s="3" customFormat="1" spans="1:14">
      <c r="A30" s="9">
        <v>536</v>
      </c>
      <c r="B30" s="3">
        <v>536</v>
      </c>
      <c r="C30" s="3">
        <v>0.585767984390259</v>
      </c>
      <c r="D30" s="3">
        <v>0.130775928497315</v>
      </c>
      <c r="E30" s="3">
        <v>10</v>
      </c>
      <c r="F30" s="3">
        <v>4</v>
      </c>
      <c r="G30" s="3">
        <v>0</v>
      </c>
      <c r="H30" s="3">
        <v>6</v>
      </c>
      <c r="I30" s="3">
        <v>1</v>
      </c>
      <c r="J30" s="3">
        <v>0.714285714285714</v>
      </c>
      <c r="K30" s="3">
        <v>0.833333333333333</v>
      </c>
      <c r="L30" s="3">
        <v>0.4</v>
      </c>
      <c r="M30" s="3">
        <v>0.6</v>
      </c>
      <c r="N30" s="3">
        <v>0.8</v>
      </c>
    </row>
    <row r="31" s="1" customFormat="1" spans="1:14">
      <c r="A31" s="7">
        <v>77</v>
      </c>
      <c r="B31" s="1">
        <v>77</v>
      </c>
      <c r="C31" s="1">
        <v>0.603342056274414</v>
      </c>
      <c r="D31" s="1">
        <v>0.210291981697082</v>
      </c>
      <c r="E31" s="1">
        <v>7</v>
      </c>
      <c r="F31" s="1">
        <v>6</v>
      </c>
      <c r="G31" s="1">
        <v>3</v>
      </c>
      <c r="H31" s="1">
        <v>4</v>
      </c>
      <c r="I31" s="1">
        <v>0.7</v>
      </c>
      <c r="J31" s="1">
        <v>0.538461538461539</v>
      </c>
      <c r="K31" s="1">
        <v>0.608695652173913</v>
      </c>
      <c r="L31" s="1">
        <v>0.6</v>
      </c>
      <c r="M31" s="1">
        <v>0.1</v>
      </c>
      <c r="N31" s="1">
        <v>0.55</v>
      </c>
    </row>
    <row r="32" s="1" customFormat="1" spans="1:14">
      <c r="A32" s="7">
        <v>35</v>
      </c>
      <c r="B32" s="1">
        <v>35</v>
      </c>
      <c r="C32" s="1">
        <v>0.607787728309631</v>
      </c>
      <c r="D32" s="1">
        <v>0.209023833274841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394</v>
      </c>
      <c r="B33" s="1">
        <v>394</v>
      </c>
      <c r="C33" s="1">
        <v>0.611793041229248</v>
      </c>
      <c r="D33" s="1">
        <v>0.229255795478821</v>
      </c>
      <c r="E33" s="1">
        <v>8</v>
      </c>
      <c r="F33" s="1">
        <v>6</v>
      </c>
      <c r="G33" s="1">
        <v>2</v>
      </c>
      <c r="H33" s="1">
        <v>4</v>
      </c>
      <c r="I33" s="1">
        <v>0.8</v>
      </c>
      <c r="J33" s="1">
        <v>0.571428571428572</v>
      </c>
      <c r="K33" s="1">
        <v>0.666666666666667</v>
      </c>
      <c r="L33" s="1">
        <v>0.6</v>
      </c>
      <c r="M33" s="1">
        <v>0.2</v>
      </c>
      <c r="N33" s="1">
        <v>0.6</v>
      </c>
    </row>
    <row r="34" s="1" customFormat="1" spans="1:14">
      <c r="A34" s="7">
        <v>175</v>
      </c>
      <c r="B34" s="1">
        <v>175</v>
      </c>
      <c r="C34" s="1">
        <v>0.614850163459778</v>
      </c>
      <c r="D34" s="1">
        <v>0.220418334007263</v>
      </c>
      <c r="E34" s="1">
        <v>8</v>
      </c>
      <c r="F34" s="1">
        <v>6</v>
      </c>
      <c r="G34" s="1">
        <v>2</v>
      </c>
      <c r="H34" s="1">
        <v>4</v>
      </c>
      <c r="I34" s="1">
        <v>0.8</v>
      </c>
      <c r="J34" s="1">
        <v>0.571428571428572</v>
      </c>
      <c r="K34" s="1">
        <v>0.666666666666667</v>
      </c>
      <c r="L34" s="1">
        <v>0.6</v>
      </c>
      <c r="M34" s="1">
        <v>0.2</v>
      </c>
      <c r="N34" s="1">
        <v>0.6</v>
      </c>
    </row>
    <row r="35" s="1" customFormat="1" spans="1:14">
      <c r="A35" s="7">
        <v>396</v>
      </c>
      <c r="B35" s="1">
        <v>396</v>
      </c>
      <c r="C35" s="1">
        <v>0.615647792816162</v>
      </c>
      <c r="D35" s="1">
        <v>0.24639880657196</v>
      </c>
      <c r="E35" s="1">
        <v>8</v>
      </c>
      <c r="F35" s="1">
        <v>3</v>
      </c>
      <c r="G35" s="1">
        <v>2</v>
      </c>
      <c r="H35" s="1">
        <v>7</v>
      </c>
      <c r="I35" s="1">
        <v>0.8</v>
      </c>
      <c r="J35" s="1">
        <v>0.727272727272727</v>
      </c>
      <c r="K35" s="1">
        <v>0.761904761904762</v>
      </c>
      <c r="L35" s="1">
        <v>0.3</v>
      </c>
      <c r="M35" s="1">
        <v>0.5</v>
      </c>
      <c r="N35" s="1">
        <v>0.75</v>
      </c>
    </row>
    <row r="36" s="1" customFormat="1" spans="1:14">
      <c r="A36" s="7">
        <v>624</v>
      </c>
      <c r="B36" s="1">
        <v>624</v>
      </c>
      <c r="C36" s="1">
        <v>0.61599063873291</v>
      </c>
      <c r="D36" s="1">
        <v>0.213096857070923</v>
      </c>
      <c r="E36" s="1">
        <v>8</v>
      </c>
      <c r="F36" s="1">
        <v>6</v>
      </c>
      <c r="G36" s="1">
        <v>2</v>
      </c>
      <c r="H36" s="1">
        <v>4</v>
      </c>
      <c r="I36" s="1">
        <v>0.8</v>
      </c>
      <c r="J36" s="1">
        <v>0.571428571428572</v>
      </c>
      <c r="K36" s="1">
        <v>0.666666666666667</v>
      </c>
      <c r="L36" s="1">
        <v>0.6</v>
      </c>
      <c r="M36" s="1">
        <v>0.2</v>
      </c>
      <c r="N36" s="1">
        <v>0.6</v>
      </c>
    </row>
    <row r="37" s="1" customFormat="1" spans="1:14">
      <c r="A37" s="7">
        <v>925</v>
      </c>
      <c r="B37" s="1">
        <v>925</v>
      </c>
      <c r="C37" s="1">
        <v>0.618133544921875</v>
      </c>
      <c r="D37" s="1">
        <v>0.211237907409668</v>
      </c>
      <c r="E37" s="1">
        <v>6</v>
      </c>
      <c r="F37" s="1">
        <v>3</v>
      </c>
      <c r="G37" s="1">
        <v>4</v>
      </c>
      <c r="H37" s="1">
        <v>7</v>
      </c>
      <c r="I37" s="1">
        <v>0.6</v>
      </c>
      <c r="J37" s="1">
        <v>0.666666666666667</v>
      </c>
      <c r="K37" s="1">
        <v>0.631578947368421</v>
      </c>
      <c r="L37" s="1">
        <v>0.3</v>
      </c>
      <c r="M37" s="1">
        <v>0.3</v>
      </c>
      <c r="N37" s="1">
        <v>0.65</v>
      </c>
    </row>
    <row r="38" s="1" customFormat="1" spans="1:14">
      <c r="A38" s="7">
        <v>904</v>
      </c>
      <c r="B38" s="1">
        <v>904</v>
      </c>
      <c r="C38" s="1">
        <v>0.610046625137329</v>
      </c>
      <c r="D38" s="1">
        <v>0.180156350135803</v>
      </c>
      <c r="E38" s="1">
        <v>9</v>
      </c>
      <c r="F38" s="1">
        <v>5</v>
      </c>
      <c r="G38" s="1">
        <v>1</v>
      </c>
      <c r="H38" s="1">
        <v>5</v>
      </c>
      <c r="I38" s="1">
        <v>0.9</v>
      </c>
      <c r="J38" s="1">
        <v>0.642857142857143</v>
      </c>
      <c r="K38" s="1">
        <v>0.75</v>
      </c>
      <c r="L38" s="1">
        <v>0.5</v>
      </c>
      <c r="M38" s="1">
        <v>0.4</v>
      </c>
      <c r="N38" s="1">
        <v>0.7</v>
      </c>
    </row>
    <row r="39" s="1" customFormat="1" spans="1:14">
      <c r="A39" s="7">
        <v>68</v>
      </c>
      <c r="B39" s="1">
        <v>68</v>
      </c>
      <c r="C39" s="1">
        <v>0.616530895233154</v>
      </c>
      <c r="D39" s="1">
        <v>0.185717225074768</v>
      </c>
      <c r="E39" s="1">
        <v>6</v>
      </c>
      <c r="F39" s="1">
        <v>4</v>
      </c>
      <c r="G39" s="1">
        <v>4</v>
      </c>
      <c r="H39" s="1">
        <v>6</v>
      </c>
      <c r="I39" s="1">
        <v>0.6</v>
      </c>
      <c r="J39" s="1">
        <v>0.6</v>
      </c>
      <c r="K39" s="1">
        <v>0.6</v>
      </c>
      <c r="L39" s="1">
        <v>0.4</v>
      </c>
      <c r="M39" s="1">
        <v>0.2</v>
      </c>
      <c r="N39" s="1">
        <v>0.6</v>
      </c>
    </row>
    <row r="40" s="1" customFormat="1" spans="1:14">
      <c r="A40" s="7">
        <v>727</v>
      </c>
      <c r="B40" s="1">
        <v>727</v>
      </c>
      <c r="C40" s="1">
        <v>0.618215918540955</v>
      </c>
      <c r="D40" s="1">
        <v>0.194237232208252</v>
      </c>
      <c r="E40" s="1">
        <v>10</v>
      </c>
      <c r="F40" s="1">
        <v>2</v>
      </c>
      <c r="G40" s="1">
        <v>0</v>
      </c>
      <c r="H40" s="1">
        <v>8</v>
      </c>
      <c r="I40" s="1">
        <v>1</v>
      </c>
      <c r="J40" s="1">
        <v>0.833333333333333</v>
      </c>
      <c r="K40" s="1">
        <v>0.909090909090909</v>
      </c>
      <c r="L40" s="1">
        <v>0.2</v>
      </c>
      <c r="M40" s="1">
        <v>0.8</v>
      </c>
      <c r="N40" s="1">
        <v>0.9</v>
      </c>
    </row>
    <row r="41" s="1" customFormat="1" spans="1:14">
      <c r="A41" s="7">
        <v>871</v>
      </c>
      <c r="B41" s="1">
        <v>871</v>
      </c>
      <c r="C41" s="1">
        <v>0.600039958953857</v>
      </c>
      <c r="D41" s="1">
        <v>0.160753011703491</v>
      </c>
      <c r="E41" s="1">
        <v>7</v>
      </c>
      <c r="F41" s="1">
        <v>5</v>
      </c>
      <c r="G41" s="1">
        <v>3</v>
      </c>
      <c r="H41" s="1">
        <v>5</v>
      </c>
      <c r="I41" s="1">
        <v>0.7</v>
      </c>
      <c r="J41" s="1">
        <v>0.583333333333333</v>
      </c>
      <c r="K41" s="1">
        <v>0.636363636363636</v>
      </c>
      <c r="L41" s="1">
        <v>0.5</v>
      </c>
      <c r="M41" s="1">
        <v>0.2</v>
      </c>
      <c r="N41" s="1">
        <v>0.6</v>
      </c>
    </row>
    <row r="42" s="3" customFormat="1" spans="1:14">
      <c r="A42" s="9">
        <v>273</v>
      </c>
      <c r="B42" s="3">
        <v>273</v>
      </c>
      <c r="C42" s="3">
        <v>0.605259418487549</v>
      </c>
      <c r="D42" s="3">
        <v>0.168003916740418</v>
      </c>
      <c r="E42" s="3">
        <v>7</v>
      </c>
      <c r="F42" s="3">
        <v>2</v>
      </c>
      <c r="G42" s="3">
        <v>3</v>
      </c>
      <c r="H42" s="3">
        <v>8</v>
      </c>
      <c r="I42" s="3">
        <v>0.7</v>
      </c>
      <c r="J42" s="3">
        <v>0.777777777777778</v>
      </c>
      <c r="K42" s="3">
        <v>0.736842105263158</v>
      </c>
      <c r="L42" s="3">
        <v>0.2</v>
      </c>
      <c r="M42" s="3">
        <v>0.5</v>
      </c>
      <c r="N42" s="3">
        <v>0.75</v>
      </c>
    </row>
    <row r="43" s="1" customFormat="1" spans="1:14">
      <c r="A43" s="7">
        <v>473</v>
      </c>
      <c r="B43" s="1">
        <v>473</v>
      </c>
      <c r="C43" s="1">
        <v>0.622597098350525</v>
      </c>
      <c r="D43" s="1">
        <v>0.209457159042358</v>
      </c>
      <c r="E43" s="1">
        <v>8</v>
      </c>
      <c r="F43" s="1">
        <v>5</v>
      </c>
      <c r="G43" s="1">
        <v>2</v>
      </c>
      <c r="H43" s="1">
        <v>5</v>
      </c>
      <c r="I43" s="1">
        <v>0.8</v>
      </c>
      <c r="J43" s="1">
        <v>0.615384615384615</v>
      </c>
      <c r="K43" s="1">
        <v>0.695652173913043</v>
      </c>
      <c r="L43" s="1">
        <v>0.5</v>
      </c>
      <c r="M43" s="1">
        <v>0.3</v>
      </c>
      <c r="N43" s="1">
        <v>0.65</v>
      </c>
    </row>
    <row r="44" s="1" customFormat="1" spans="1:14">
      <c r="A44" s="7">
        <v>691</v>
      </c>
      <c r="B44" s="1">
        <v>691</v>
      </c>
      <c r="C44" s="1">
        <v>0.623918414115906</v>
      </c>
      <c r="D44" s="1">
        <v>0.202264666557312</v>
      </c>
      <c r="E44" s="1">
        <v>10</v>
      </c>
      <c r="F44" s="1">
        <v>4</v>
      </c>
      <c r="G44" s="1">
        <v>0</v>
      </c>
      <c r="H44" s="1">
        <v>6</v>
      </c>
      <c r="I44" s="1">
        <v>1</v>
      </c>
      <c r="J44" s="1">
        <v>0.714285714285714</v>
      </c>
      <c r="K44" s="1">
        <v>0.833333333333333</v>
      </c>
      <c r="L44" s="1">
        <v>0.4</v>
      </c>
      <c r="M44" s="1">
        <v>0.6</v>
      </c>
      <c r="N44" s="1">
        <v>0.8</v>
      </c>
    </row>
    <row r="45" s="1" customFormat="1" spans="1:14">
      <c r="A45" s="7">
        <v>0</v>
      </c>
      <c r="B45" s="1">
        <v>0</v>
      </c>
      <c r="C45" s="1">
        <v>0.627311706542969</v>
      </c>
      <c r="D45" s="1">
        <v>0.206335783004761</v>
      </c>
      <c r="E45" s="1">
        <v>10</v>
      </c>
      <c r="F45" s="1">
        <v>5</v>
      </c>
      <c r="G45" s="1">
        <v>0</v>
      </c>
      <c r="H45" s="1">
        <v>5</v>
      </c>
      <c r="I45" s="1">
        <v>1</v>
      </c>
      <c r="J45" s="1">
        <v>0.666666666666667</v>
      </c>
      <c r="K45" s="1">
        <v>0.8</v>
      </c>
      <c r="L45" s="1">
        <v>0.5</v>
      </c>
      <c r="M45" s="1">
        <v>0.5</v>
      </c>
      <c r="N45" s="1">
        <v>0.75</v>
      </c>
    </row>
    <row r="46" s="1" customFormat="1" spans="1:14">
      <c r="A46" s="7">
        <v>584</v>
      </c>
      <c r="B46" s="1">
        <v>584</v>
      </c>
      <c r="C46" s="1">
        <v>0.62827479839325</v>
      </c>
      <c r="D46" s="1">
        <v>0.217533111572266</v>
      </c>
      <c r="E46" s="1">
        <v>10</v>
      </c>
      <c r="F46" s="1">
        <v>5</v>
      </c>
      <c r="G46" s="1">
        <v>0</v>
      </c>
      <c r="H46" s="1">
        <v>5</v>
      </c>
      <c r="I46" s="1">
        <v>1</v>
      </c>
      <c r="J46" s="1">
        <v>0.666666666666667</v>
      </c>
      <c r="K46" s="1">
        <v>0.8</v>
      </c>
      <c r="L46" s="1">
        <v>0.5</v>
      </c>
      <c r="M46" s="1">
        <v>0.5</v>
      </c>
      <c r="N46" s="1">
        <v>0.75</v>
      </c>
    </row>
    <row r="47" s="1" customFormat="1" spans="1:14">
      <c r="A47" s="7">
        <v>124</v>
      </c>
      <c r="B47" s="1">
        <v>124</v>
      </c>
      <c r="C47" s="1">
        <v>0.629390001296997</v>
      </c>
      <c r="D47" s="1">
        <v>0.210688233375549</v>
      </c>
      <c r="E47" s="1">
        <v>10</v>
      </c>
      <c r="F47" s="1">
        <v>9</v>
      </c>
      <c r="G47" s="1">
        <v>0</v>
      </c>
      <c r="H47" s="1">
        <v>1</v>
      </c>
      <c r="I47" s="1">
        <v>1</v>
      </c>
      <c r="J47" s="1">
        <v>0.526315789473684</v>
      </c>
      <c r="K47" s="1">
        <v>0.689655172413793</v>
      </c>
      <c r="L47" s="1">
        <v>0.9</v>
      </c>
      <c r="M47" s="1">
        <v>0.1</v>
      </c>
      <c r="N47" s="1">
        <v>0.55</v>
      </c>
    </row>
    <row r="48" s="1" customFormat="1" spans="1:14">
      <c r="A48" s="7">
        <v>249</v>
      </c>
      <c r="B48" s="1">
        <v>249</v>
      </c>
      <c r="C48" s="1">
        <v>0.631833672523499</v>
      </c>
      <c r="D48" s="1">
        <v>0.211252689361572</v>
      </c>
      <c r="E48" s="1">
        <v>8</v>
      </c>
      <c r="F48" s="1">
        <v>4</v>
      </c>
      <c r="G48" s="1">
        <v>2</v>
      </c>
      <c r="H48" s="1">
        <v>6</v>
      </c>
      <c r="I48" s="1">
        <v>0.8</v>
      </c>
      <c r="J48" s="1">
        <v>0.666666666666667</v>
      </c>
      <c r="K48" s="1">
        <v>0.727272727272727</v>
      </c>
      <c r="L48" s="1">
        <v>0.4</v>
      </c>
      <c r="M48" s="1">
        <v>0.4</v>
      </c>
      <c r="N48" s="1">
        <v>0.7</v>
      </c>
    </row>
    <row r="49" s="1" customFormat="1" spans="1:14">
      <c r="A49" s="7">
        <v>339</v>
      </c>
      <c r="B49" s="1">
        <v>339</v>
      </c>
      <c r="C49" s="1">
        <v>0.620162010192871</v>
      </c>
      <c r="D49" s="1">
        <v>0.130398631095886</v>
      </c>
      <c r="E49" s="1">
        <v>9</v>
      </c>
      <c r="F49" s="1">
        <v>3</v>
      </c>
      <c r="G49" s="1">
        <v>1</v>
      </c>
      <c r="H49" s="1">
        <v>7</v>
      </c>
      <c r="I49" s="1">
        <v>0.9</v>
      </c>
      <c r="J49" s="1">
        <v>0.75</v>
      </c>
      <c r="K49" s="1">
        <v>0.818181818181818</v>
      </c>
      <c r="L49" s="1">
        <v>0.3</v>
      </c>
      <c r="M49" s="1">
        <v>0.6</v>
      </c>
      <c r="N49" s="1">
        <v>0.8</v>
      </c>
    </row>
    <row r="50" s="1" customFormat="1" spans="1:14">
      <c r="A50" s="7">
        <v>138</v>
      </c>
      <c r="B50" s="1">
        <v>138</v>
      </c>
      <c r="C50" s="1">
        <v>0.621886372566223</v>
      </c>
      <c r="D50" s="1">
        <v>0.197128534317017</v>
      </c>
      <c r="E50" s="1">
        <v>8</v>
      </c>
      <c r="F50" s="1">
        <v>7</v>
      </c>
      <c r="G50" s="1">
        <v>2</v>
      </c>
      <c r="H50" s="1">
        <v>3</v>
      </c>
      <c r="I50" s="1">
        <v>0.8</v>
      </c>
      <c r="J50" s="1">
        <v>0.533333333333333</v>
      </c>
      <c r="K50" s="1">
        <v>0.64</v>
      </c>
      <c r="L50" s="1">
        <v>0.7</v>
      </c>
      <c r="M50" s="1">
        <v>0.1</v>
      </c>
      <c r="N50" s="1">
        <v>0.55</v>
      </c>
    </row>
    <row r="51" s="1" customFormat="1" spans="1:14">
      <c r="A51" s="7">
        <v>849</v>
      </c>
      <c r="B51" s="1">
        <v>849</v>
      </c>
      <c r="C51" s="1">
        <v>0.624196410179138</v>
      </c>
      <c r="D51" s="1">
        <v>0.19188642501831</v>
      </c>
      <c r="E51" s="1">
        <v>10</v>
      </c>
      <c r="F51" s="1">
        <v>6</v>
      </c>
      <c r="G51" s="1">
        <v>0</v>
      </c>
      <c r="H51" s="1">
        <v>4</v>
      </c>
      <c r="I51" s="1">
        <v>1</v>
      </c>
      <c r="J51" s="1">
        <v>0.625</v>
      </c>
      <c r="K51" s="1">
        <v>0.769230769230769</v>
      </c>
      <c r="L51" s="1">
        <v>0.6</v>
      </c>
      <c r="M51" s="1">
        <v>0.4</v>
      </c>
      <c r="N51" s="1">
        <v>0.7</v>
      </c>
    </row>
    <row r="52" s="1" customFormat="1" spans="1:14">
      <c r="A52" s="7">
        <v>983</v>
      </c>
      <c r="B52" s="1">
        <v>983</v>
      </c>
      <c r="C52" s="1">
        <v>0.630730509757996</v>
      </c>
      <c r="D52" s="1">
        <v>0.192117929458618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840</v>
      </c>
      <c r="B53" s="1">
        <v>840</v>
      </c>
      <c r="C53" s="1">
        <v>0.622424364089966</v>
      </c>
      <c r="D53" s="1">
        <v>0.181033372879028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313</v>
      </c>
      <c r="B54" s="1">
        <v>313</v>
      </c>
      <c r="C54" s="1">
        <v>0.621042728424072</v>
      </c>
      <c r="D54" s="1">
        <v>0.25707471370697</v>
      </c>
      <c r="E54" s="1">
        <v>8</v>
      </c>
      <c r="F54" s="1">
        <v>5</v>
      </c>
      <c r="G54" s="1">
        <v>2</v>
      </c>
      <c r="H54" s="1">
        <v>5</v>
      </c>
      <c r="I54" s="1">
        <v>0.8</v>
      </c>
      <c r="J54" s="1">
        <v>0.615384615384615</v>
      </c>
      <c r="K54" s="1">
        <v>0.695652173913043</v>
      </c>
      <c r="L54" s="1">
        <v>0.5</v>
      </c>
      <c r="M54" s="1">
        <v>0.3</v>
      </c>
      <c r="N54" s="1">
        <v>0.65</v>
      </c>
    </row>
    <row r="55" s="1" customFormat="1" spans="1:14">
      <c r="A55" s="7">
        <v>933</v>
      </c>
      <c r="B55" s="1">
        <v>933</v>
      </c>
      <c r="C55" s="1">
        <v>0.620158910751343</v>
      </c>
      <c r="D55" s="1">
        <v>0.132879495620728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3" customFormat="1" spans="1:14">
      <c r="A56" s="9">
        <v>419</v>
      </c>
      <c r="B56" s="3">
        <v>419</v>
      </c>
      <c r="C56" s="3">
        <v>0.620062708854675</v>
      </c>
      <c r="D56" s="3">
        <v>0.135434985160828</v>
      </c>
      <c r="E56" s="3">
        <v>9</v>
      </c>
      <c r="F56" s="3">
        <v>4</v>
      </c>
      <c r="G56" s="3">
        <v>1</v>
      </c>
      <c r="H56" s="3">
        <v>6</v>
      </c>
      <c r="I56" s="3">
        <v>0.9</v>
      </c>
      <c r="J56" s="3">
        <v>0.692307692307692</v>
      </c>
      <c r="K56" s="3">
        <v>0.782608695652174</v>
      </c>
      <c r="L56" s="3">
        <v>0.4</v>
      </c>
      <c r="M56" s="3">
        <v>0.5</v>
      </c>
      <c r="N56" s="3">
        <v>0.75</v>
      </c>
    </row>
    <row r="57" s="1" customFormat="1" spans="1:14">
      <c r="A57" s="7">
        <v>237</v>
      </c>
      <c r="B57" s="1">
        <v>237</v>
      </c>
      <c r="C57" s="1">
        <v>0.640653610229492</v>
      </c>
      <c r="D57" s="1">
        <v>0.0327328443527222</v>
      </c>
      <c r="E57" s="1">
        <v>9</v>
      </c>
      <c r="F57" s="1">
        <v>4</v>
      </c>
      <c r="G57" s="1">
        <v>1</v>
      </c>
      <c r="H57" s="1">
        <v>6</v>
      </c>
      <c r="I57" s="1">
        <v>0.9</v>
      </c>
      <c r="J57" s="1">
        <v>0.692307692307692</v>
      </c>
      <c r="K57" s="1">
        <v>0.782608695652174</v>
      </c>
      <c r="L57" s="1">
        <v>0.4</v>
      </c>
      <c r="M57" s="1">
        <v>0.5</v>
      </c>
      <c r="N57" s="1">
        <v>0.75</v>
      </c>
    </row>
    <row r="58" s="1" customFormat="1" spans="1:14">
      <c r="A58" s="7">
        <v>168</v>
      </c>
      <c r="B58" s="1">
        <v>168</v>
      </c>
      <c r="C58" s="1">
        <v>0.641752004623413</v>
      </c>
      <c r="D58" s="1">
        <v>0.147628545761108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658</v>
      </c>
      <c r="B59" s="1">
        <v>658</v>
      </c>
      <c r="C59" s="1">
        <v>0.642444252967834</v>
      </c>
      <c r="D59" s="1">
        <v>0.140411376953125</v>
      </c>
      <c r="E59" s="1">
        <v>10</v>
      </c>
      <c r="F59" s="1">
        <v>6</v>
      </c>
      <c r="G59" s="1">
        <v>0</v>
      </c>
      <c r="H59" s="1">
        <v>4</v>
      </c>
      <c r="I59" s="1">
        <v>1</v>
      </c>
      <c r="J59" s="1">
        <v>0.625</v>
      </c>
      <c r="K59" s="1">
        <v>0.769230769230769</v>
      </c>
      <c r="L59" s="1">
        <v>0.6</v>
      </c>
      <c r="M59" s="1">
        <v>0.4</v>
      </c>
      <c r="N59" s="1">
        <v>0.7</v>
      </c>
    </row>
    <row r="60" s="1" customFormat="1" spans="1:14">
      <c r="A60" s="7">
        <v>822</v>
      </c>
      <c r="B60" s="1">
        <v>822</v>
      </c>
      <c r="C60" s="1">
        <v>0.642514944076538</v>
      </c>
      <c r="D60" s="1">
        <v>0.101868748664856</v>
      </c>
      <c r="E60" s="1">
        <v>10</v>
      </c>
      <c r="F60" s="1">
        <v>3</v>
      </c>
      <c r="G60" s="1">
        <v>0</v>
      </c>
      <c r="H60" s="1">
        <v>7</v>
      </c>
      <c r="I60" s="1">
        <v>1</v>
      </c>
      <c r="J60" s="1">
        <v>0.769230769230769</v>
      </c>
      <c r="K60" s="1">
        <v>0.869565217391304</v>
      </c>
      <c r="L60" s="1">
        <v>0.3</v>
      </c>
      <c r="M60" s="1">
        <v>0.7</v>
      </c>
      <c r="N60" s="1">
        <v>0.85</v>
      </c>
    </row>
    <row r="61" s="1" customFormat="1" spans="1:14">
      <c r="A61" s="7">
        <v>411</v>
      </c>
      <c r="B61" s="1">
        <v>411</v>
      </c>
      <c r="C61" s="1">
        <v>0.642556667327881</v>
      </c>
      <c r="D61" s="1">
        <v>0.106202840805054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368</v>
      </c>
      <c r="B62" s="1">
        <v>368</v>
      </c>
      <c r="C62" s="1">
        <v>0.64323902130127</v>
      </c>
      <c r="D62" s="1">
        <v>0.127977132797241</v>
      </c>
      <c r="E62" s="1">
        <v>7</v>
      </c>
      <c r="F62" s="1">
        <v>5</v>
      </c>
      <c r="G62" s="1">
        <v>3</v>
      </c>
      <c r="H62" s="1">
        <v>5</v>
      </c>
      <c r="I62" s="1">
        <v>0.7</v>
      </c>
      <c r="J62" s="1">
        <v>0.583333333333333</v>
      </c>
      <c r="K62" s="1">
        <v>0.636363636363636</v>
      </c>
      <c r="L62" s="1">
        <v>0.5</v>
      </c>
      <c r="M62" s="1">
        <v>0.2</v>
      </c>
      <c r="N62" s="1">
        <v>0.6</v>
      </c>
    </row>
    <row r="63" s="1" customFormat="1" spans="1:14">
      <c r="A63" s="7">
        <v>579</v>
      </c>
      <c r="B63" s="1">
        <v>579</v>
      </c>
      <c r="C63" s="1">
        <v>0.643706798553467</v>
      </c>
      <c r="D63" s="1">
        <v>0.149799346923828</v>
      </c>
      <c r="E63" s="1">
        <v>7</v>
      </c>
      <c r="F63" s="1">
        <v>5</v>
      </c>
      <c r="G63" s="1">
        <v>3</v>
      </c>
      <c r="H63" s="1">
        <v>5</v>
      </c>
      <c r="I63" s="1">
        <v>0.7</v>
      </c>
      <c r="J63" s="1">
        <v>0.583333333333333</v>
      </c>
      <c r="K63" s="1">
        <v>0.636363636363636</v>
      </c>
      <c r="L63" s="1">
        <v>0.5</v>
      </c>
      <c r="M63" s="1">
        <v>0.2</v>
      </c>
      <c r="N63" s="1">
        <v>0.6</v>
      </c>
    </row>
    <row r="64" s="1" customFormat="1" spans="1:14">
      <c r="A64" s="7">
        <v>716</v>
      </c>
      <c r="B64" s="1">
        <v>716</v>
      </c>
      <c r="C64" s="1">
        <v>0.645399928092957</v>
      </c>
      <c r="D64" s="1">
        <v>0.204073429107666</v>
      </c>
      <c r="E64" s="1">
        <v>9</v>
      </c>
      <c r="F64" s="1">
        <v>3</v>
      </c>
      <c r="G64" s="1">
        <v>1</v>
      </c>
      <c r="H64" s="1">
        <v>7</v>
      </c>
      <c r="I64" s="1">
        <v>0.9</v>
      </c>
      <c r="J64" s="1">
        <v>0.75</v>
      </c>
      <c r="K64" s="1">
        <v>0.818181818181818</v>
      </c>
      <c r="L64" s="1">
        <v>0.3</v>
      </c>
      <c r="M64" s="1">
        <v>0.6</v>
      </c>
      <c r="N64" s="1">
        <v>0.8</v>
      </c>
    </row>
    <row r="65" s="1" customFormat="1" spans="1:14">
      <c r="A65" s="7">
        <v>690</v>
      </c>
      <c r="B65" s="1">
        <v>690</v>
      </c>
      <c r="C65" s="1">
        <v>0.645457625389099</v>
      </c>
      <c r="D65" s="1">
        <v>0.102428555488586</v>
      </c>
      <c r="E65" s="1">
        <v>6</v>
      </c>
      <c r="F65" s="1">
        <v>5</v>
      </c>
      <c r="G65" s="1">
        <v>4</v>
      </c>
      <c r="H65" s="1">
        <v>5</v>
      </c>
      <c r="I65" s="1">
        <v>0.6</v>
      </c>
      <c r="J65" s="1">
        <v>0.545454545454545</v>
      </c>
      <c r="K65" s="1">
        <v>0.571428571428571</v>
      </c>
      <c r="L65" s="1">
        <v>0.5</v>
      </c>
      <c r="M65" s="1">
        <v>0.1</v>
      </c>
      <c r="N65" s="1">
        <v>0.55</v>
      </c>
    </row>
    <row r="66" s="1" customFormat="1" spans="1:14">
      <c r="A66" s="7">
        <v>121</v>
      </c>
      <c r="B66" s="1">
        <v>121</v>
      </c>
      <c r="C66" s="1">
        <v>0.645615220069885</v>
      </c>
      <c r="D66" s="1">
        <v>0.133590459823608</v>
      </c>
      <c r="E66" s="1">
        <v>8</v>
      </c>
      <c r="F66" s="1">
        <v>4</v>
      </c>
      <c r="G66" s="1">
        <v>2</v>
      </c>
      <c r="H66" s="1">
        <v>6</v>
      </c>
      <c r="I66" s="1">
        <v>0.8</v>
      </c>
      <c r="J66" s="1">
        <v>0.666666666666667</v>
      </c>
      <c r="K66" s="1">
        <v>0.727272727272727</v>
      </c>
      <c r="L66" s="1">
        <v>0.4</v>
      </c>
      <c r="M66" s="1">
        <v>0.4</v>
      </c>
      <c r="N66" s="1">
        <v>0.7</v>
      </c>
    </row>
    <row r="67" s="1" customFormat="1" spans="1:14">
      <c r="A67" s="7">
        <v>123</v>
      </c>
      <c r="B67" s="1">
        <v>123</v>
      </c>
      <c r="C67" s="1">
        <v>0.64593517780304</v>
      </c>
      <c r="D67" s="1">
        <v>0.242363452911377</v>
      </c>
      <c r="E67" s="1">
        <v>9</v>
      </c>
      <c r="F67" s="1">
        <v>7</v>
      </c>
      <c r="G67" s="1">
        <v>1</v>
      </c>
      <c r="H67" s="1">
        <v>3</v>
      </c>
      <c r="I67" s="1">
        <v>0.9</v>
      </c>
      <c r="J67" s="1">
        <v>0.5625</v>
      </c>
      <c r="K67" s="1">
        <v>0.692307692307692</v>
      </c>
      <c r="L67" s="1">
        <v>0.7</v>
      </c>
      <c r="M67" s="1">
        <v>0.2</v>
      </c>
      <c r="N67" s="1">
        <v>0.6</v>
      </c>
    </row>
    <row r="68" s="3" customFormat="1" spans="1:14">
      <c r="A68" s="9">
        <v>877</v>
      </c>
      <c r="B68" s="3">
        <v>877</v>
      </c>
      <c r="C68" s="3">
        <v>0.646478891372681</v>
      </c>
      <c r="D68" s="3">
        <v>0.0775332450866699</v>
      </c>
      <c r="E68" s="3">
        <v>9</v>
      </c>
      <c r="F68" s="3">
        <v>3</v>
      </c>
      <c r="G68" s="3">
        <v>1</v>
      </c>
      <c r="H68" s="3">
        <v>7</v>
      </c>
      <c r="I68" s="3">
        <v>0.9</v>
      </c>
      <c r="J68" s="3">
        <v>0.75</v>
      </c>
      <c r="K68" s="3">
        <v>0.818181818181818</v>
      </c>
      <c r="L68" s="3">
        <v>0.3</v>
      </c>
      <c r="M68" s="3">
        <v>0.6</v>
      </c>
      <c r="N68" s="3">
        <v>0.8</v>
      </c>
    </row>
    <row r="69" s="1" customFormat="1" spans="1:14">
      <c r="A69" s="7">
        <v>230</v>
      </c>
      <c r="B69" s="1">
        <v>230</v>
      </c>
      <c r="C69" s="1">
        <v>0.660181760787964</v>
      </c>
      <c r="D69" s="1">
        <v>0.146413803100586</v>
      </c>
      <c r="E69" s="1">
        <v>7</v>
      </c>
      <c r="F69" s="1">
        <v>4</v>
      </c>
      <c r="G69" s="1">
        <v>3</v>
      </c>
      <c r="H69" s="1">
        <v>6</v>
      </c>
      <c r="I69" s="1">
        <v>0.7</v>
      </c>
      <c r="J69" s="1">
        <v>0.636363636363636</v>
      </c>
      <c r="K69" s="1">
        <v>0.666666666666667</v>
      </c>
      <c r="L69" s="1">
        <v>0.4</v>
      </c>
      <c r="M69" s="1">
        <v>0.3</v>
      </c>
      <c r="N69" s="1">
        <v>0.65</v>
      </c>
    </row>
    <row r="70" s="1" customFormat="1" spans="1:14">
      <c r="A70" s="7">
        <v>554</v>
      </c>
      <c r="B70" s="1">
        <v>554</v>
      </c>
      <c r="C70" s="1">
        <v>0.660832762718201</v>
      </c>
      <c r="D70" s="1">
        <v>0.225080013275147</v>
      </c>
      <c r="E70" s="1">
        <v>6</v>
      </c>
      <c r="F70" s="1">
        <v>7</v>
      </c>
      <c r="G70" s="1">
        <v>4</v>
      </c>
      <c r="H70" s="1">
        <v>3</v>
      </c>
      <c r="I70" s="1">
        <v>0.6</v>
      </c>
      <c r="J70" s="1">
        <v>0.461538461538462</v>
      </c>
      <c r="K70" s="1">
        <v>0.521739130434783</v>
      </c>
      <c r="L70" s="1">
        <v>0.7</v>
      </c>
      <c r="M70" s="1">
        <v>-0.1</v>
      </c>
      <c r="N70" s="1">
        <v>0.45</v>
      </c>
    </row>
    <row r="71" s="1" customFormat="1" spans="1:14">
      <c r="A71" s="7">
        <v>852</v>
      </c>
      <c r="B71" s="1">
        <v>852</v>
      </c>
      <c r="C71" s="1">
        <v>0.661973476409912</v>
      </c>
      <c r="D71" s="1">
        <v>0.0750224590301514</v>
      </c>
      <c r="E71" s="1">
        <v>8</v>
      </c>
      <c r="F71" s="1">
        <v>4</v>
      </c>
      <c r="G71" s="1">
        <v>2</v>
      </c>
      <c r="H71" s="1">
        <v>6</v>
      </c>
      <c r="I71" s="1">
        <v>0.8</v>
      </c>
      <c r="J71" s="1">
        <v>0.666666666666667</v>
      </c>
      <c r="K71" s="1">
        <v>0.727272727272727</v>
      </c>
      <c r="L71" s="1">
        <v>0.4</v>
      </c>
      <c r="M71" s="1">
        <v>0.4</v>
      </c>
      <c r="N71" s="1">
        <v>0.7</v>
      </c>
    </row>
    <row r="72" s="1" customFormat="1" spans="1:14">
      <c r="A72" s="7">
        <v>681</v>
      </c>
      <c r="B72" s="1">
        <v>681</v>
      </c>
      <c r="C72" s="1">
        <v>0.662702322006226</v>
      </c>
      <c r="D72" s="1">
        <v>0.0978585481643677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496</v>
      </c>
      <c r="B73" s="1">
        <v>496</v>
      </c>
      <c r="C73" s="1">
        <v>0.663251161575317</v>
      </c>
      <c r="D73" s="1">
        <v>0.086097240447998</v>
      </c>
      <c r="E73" s="1">
        <v>10</v>
      </c>
      <c r="F73" s="1">
        <v>6</v>
      </c>
      <c r="G73" s="1">
        <v>0</v>
      </c>
      <c r="H73" s="1">
        <v>4</v>
      </c>
      <c r="I73" s="1">
        <v>1</v>
      </c>
      <c r="J73" s="1">
        <v>0.625</v>
      </c>
      <c r="K73" s="1">
        <v>0.769230769230769</v>
      </c>
      <c r="L73" s="1">
        <v>0.6</v>
      </c>
      <c r="M73" s="1">
        <v>0.4</v>
      </c>
      <c r="N73" s="1">
        <v>0.7</v>
      </c>
    </row>
    <row r="74" s="1" customFormat="1" spans="1:14">
      <c r="A74" s="7">
        <v>294</v>
      </c>
      <c r="B74" s="1">
        <v>294</v>
      </c>
      <c r="C74" s="1">
        <v>0.663757920265198</v>
      </c>
      <c r="D74" s="1">
        <v>0.0591132640838623</v>
      </c>
      <c r="E74" s="1">
        <v>9</v>
      </c>
      <c r="F74" s="1">
        <v>3</v>
      </c>
      <c r="G74" s="1">
        <v>1</v>
      </c>
      <c r="H74" s="1">
        <v>7</v>
      </c>
      <c r="I74" s="1">
        <v>0.9</v>
      </c>
      <c r="J74" s="1">
        <v>0.75</v>
      </c>
      <c r="K74" s="1">
        <v>0.818181818181818</v>
      </c>
      <c r="L74" s="1">
        <v>0.3</v>
      </c>
      <c r="M74" s="1">
        <v>0.6</v>
      </c>
      <c r="N74" s="1">
        <v>0.8</v>
      </c>
    </row>
    <row r="75" s="1" customFormat="1" spans="1:14">
      <c r="A75" s="7">
        <v>827</v>
      </c>
      <c r="B75" s="1">
        <v>827</v>
      </c>
      <c r="C75" s="1">
        <v>0.664244651794434</v>
      </c>
      <c r="D75" s="1">
        <v>0.195667386054993</v>
      </c>
      <c r="E75" s="1">
        <v>7</v>
      </c>
      <c r="F75" s="1">
        <v>4</v>
      </c>
      <c r="G75" s="1">
        <v>3</v>
      </c>
      <c r="H75" s="1">
        <v>6</v>
      </c>
      <c r="I75" s="1">
        <v>0.7</v>
      </c>
      <c r="J75" s="1">
        <v>0.636363636363636</v>
      </c>
      <c r="K75" s="1">
        <v>0.666666666666667</v>
      </c>
      <c r="L75" s="1">
        <v>0.4</v>
      </c>
      <c r="M75" s="1">
        <v>0.3</v>
      </c>
      <c r="N75" s="1">
        <v>0.65</v>
      </c>
    </row>
    <row r="76" s="1" customFormat="1" spans="1:14">
      <c r="A76" s="7">
        <v>846</v>
      </c>
      <c r="B76" s="1">
        <v>846</v>
      </c>
      <c r="C76" s="1">
        <v>0.664389133453369</v>
      </c>
      <c r="D76" s="1">
        <v>0.0893771648406982</v>
      </c>
      <c r="E76" s="1">
        <v>6</v>
      </c>
      <c r="F76" s="1">
        <v>5</v>
      </c>
      <c r="G76" s="1">
        <v>4</v>
      </c>
      <c r="H76" s="1">
        <v>5</v>
      </c>
      <c r="I76" s="1">
        <v>0.6</v>
      </c>
      <c r="J76" s="1">
        <v>0.545454545454545</v>
      </c>
      <c r="K76" s="1">
        <v>0.571428571428571</v>
      </c>
      <c r="L76" s="1">
        <v>0.5</v>
      </c>
      <c r="M76" s="1">
        <v>0.1</v>
      </c>
      <c r="N76" s="1">
        <v>0.55</v>
      </c>
    </row>
    <row r="77" s="3" customFormat="1" spans="1:14">
      <c r="A77" s="9">
        <v>451</v>
      </c>
      <c r="B77" s="3">
        <v>451</v>
      </c>
      <c r="C77" s="3">
        <v>0.665182590484619</v>
      </c>
      <c r="D77" s="3">
        <v>0.250267744064331</v>
      </c>
      <c r="E77" s="3">
        <v>9</v>
      </c>
      <c r="F77" s="3">
        <v>6</v>
      </c>
      <c r="G77" s="3">
        <v>1</v>
      </c>
      <c r="H77" s="3">
        <v>4</v>
      </c>
      <c r="I77" s="3">
        <v>0.9</v>
      </c>
      <c r="J77" s="3">
        <v>0.6</v>
      </c>
      <c r="K77" s="3">
        <v>0.72</v>
      </c>
      <c r="L77" s="3">
        <v>0.6</v>
      </c>
      <c r="M77" s="3">
        <v>0.3</v>
      </c>
      <c r="N77" s="3">
        <v>0.65</v>
      </c>
    </row>
    <row r="78" s="1" customFormat="1" spans="1:14">
      <c r="A78" s="7">
        <v>203</v>
      </c>
      <c r="B78" s="1">
        <v>203</v>
      </c>
      <c r="C78" s="1">
        <v>0.680103302001953</v>
      </c>
      <c r="D78" s="1">
        <v>0.131391286849976</v>
      </c>
      <c r="E78" s="1">
        <v>8</v>
      </c>
      <c r="F78" s="1">
        <v>3</v>
      </c>
      <c r="G78" s="1">
        <v>2</v>
      </c>
      <c r="H78" s="1">
        <v>7</v>
      </c>
      <c r="I78" s="1">
        <v>0.8</v>
      </c>
      <c r="J78" s="1">
        <v>0.727272727272727</v>
      </c>
      <c r="K78" s="1">
        <v>0.761904761904762</v>
      </c>
      <c r="L78" s="1">
        <v>0.3</v>
      </c>
      <c r="M78" s="1">
        <v>0.5</v>
      </c>
      <c r="N78" s="1">
        <v>0.75</v>
      </c>
    </row>
    <row r="79" s="1" customFormat="1" spans="1:14">
      <c r="A79" s="7">
        <v>225</v>
      </c>
      <c r="B79" s="1">
        <v>225</v>
      </c>
      <c r="C79" s="1">
        <v>0.680215120315552</v>
      </c>
      <c r="D79" s="1">
        <v>0.174178600311279</v>
      </c>
      <c r="E79" s="1">
        <v>10</v>
      </c>
      <c r="F79" s="1">
        <v>6</v>
      </c>
      <c r="G79" s="1">
        <v>0</v>
      </c>
      <c r="H79" s="1">
        <v>4</v>
      </c>
      <c r="I79" s="1">
        <v>1</v>
      </c>
      <c r="J79" s="1">
        <v>0.625</v>
      </c>
      <c r="K79" s="1">
        <v>0.769230769230769</v>
      </c>
      <c r="L79" s="1">
        <v>0.6</v>
      </c>
      <c r="M79" s="1">
        <v>0.4</v>
      </c>
      <c r="N79" s="1">
        <v>0.7</v>
      </c>
    </row>
    <row r="80" s="1" customFormat="1" spans="1:14">
      <c r="A80" s="7">
        <v>746</v>
      </c>
      <c r="B80" s="1">
        <v>746</v>
      </c>
      <c r="C80" s="1">
        <v>0.680225491523743</v>
      </c>
      <c r="D80" s="1">
        <v>0.0561617612838745</v>
      </c>
      <c r="E80" s="1">
        <v>8</v>
      </c>
      <c r="F80" s="1">
        <v>3</v>
      </c>
      <c r="G80" s="1">
        <v>2</v>
      </c>
      <c r="H80" s="1">
        <v>7</v>
      </c>
      <c r="I80" s="1">
        <v>0.8</v>
      </c>
      <c r="J80" s="1">
        <v>0.727272727272727</v>
      </c>
      <c r="K80" s="1">
        <v>0.761904761904762</v>
      </c>
      <c r="L80" s="1">
        <v>0.3</v>
      </c>
      <c r="M80" s="1">
        <v>0.5</v>
      </c>
      <c r="N80" s="1">
        <v>0.75</v>
      </c>
    </row>
    <row r="81" s="1" customFormat="1" spans="1:14">
      <c r="A81" s="7">
        <v>263</v>
      </c>
      <c r="B81" s="1">
        <v>263</v>
      </c>
      <c r="C81" s="1">
        <v>0.680226802825928</v>
      </c>
      <c r="D81" s="1">
        <v>0.184762239456177</v>
      </c>
      <c r="E81" s="1">
        <v>10</v>
      </c>
      <c r="F81" s="1">
        <v>2</v>
      </c>
      <c r="G81" s="1">
        <v>0</v>
      </c>
      <c r="H81" s="1">
        <v>8</v>
      </c>
      <c r="I81" s="1">
        <v>1</v>
      </c>
      <c r="J81" s="1">
        <v>0.833333333333333</v>
      </c>
      <c r="K81" s="1">
        <v>0.909090909090909</v>
      </c>
      <c r="L81" s="1">
        <v>0.2</v>
      </c>
      <c r="M81" s="1">
        <v>0.8</v>
      </c>
      <c r="N81" s="1">
        <v>0.9</v>
      </c>
    </row>
    <row r="82" s="1" customFormat="1" spans="1:14">
      <c r="A82" s="7">
        <v>618</v>
      </c>
      <c r="B82" s="1">
        <v>618</v>
      </c>
      <c r="C82" s="1">
        <v>0.680298686027527</v>
      </c>
      <c r="D82" s="1">
        <v>0.144068360328674</v>
      </c>
      <c r="E82" s="1">
        <v>9</v>
      </c>
      <c r="F82" s="1">
        <v>1</v>
      </c>
      <c r="G82" s="1">
        <v>1</v>
      </c>
      <c r="H82" s="1">
        <v>9</v>
      </c>
      <c r="I82" s="1">
        <v>0.9</v>
      </c>
      <c r="J82" s="1">
        <v>0.9</v>
      </c>
      <c r="K82" s="1">
        <v>0.9</v>
      </c>
      <c r="L82" s="1">
        <v>0.1</v>
      </c>
      <c r="M82" s="1">
        <v>0.8</v>
      </c>
      <c r="N82" s="1">
        <v>0.9</v>
      </c>
    </row>
    <row r="83" s="1" customFormat="1" spans="1:14">
      <c r="A83" s="7">
        <v>527</v>
      </c>
      <c r="B83" s="1">
        <v>527</v>
      </c>
      <c r="C83" s="1">
        <v>0.680398464202881</v>
      </c>
      <c r="D83" s="1">
        <v>0.115677952766418</v>
      </c>
      <c r="E83" s="1">
        <v>9</v>
      </c>
      <c r="F83" s="1">
        <v>4</v>
      </c>
      <c r="G83" s="1">
        <v>1</v>
      </c>
      <c r="H83" s="1">
        <v>6</v>
      </c>
      <c r="I83" s="1">
        <v>0.9</v>
      </c>
      <c r="J83" s="1">
        <v>0.692307692307692</v>
      </c>
      <c r="K83" s="1">
        <v>0.782608695652174</v>
      </c>
      <c r="L83" s="1">
        <v>0.4</v>
      </c>
      <c r="M83" s="1">
        <v>0.5</v>
      </c>
      <c r="N83" s="1">
        <v>0.75</v>
      </c>
    </row>
    <row r="84" s="3" customFormat="1" spans="1:14">
      <c r="A84" s="9">
        <v>841</v>
      </c>
      <c r="B84" s="3">
        <v>841</v>
      </c>
      <c r="C84" s="3">
        <v>0.680454611778259</v>
      </c>
      <c r="D84" s="3">
        <v>0.105181932449341</v>
      </c>
      <c r="E84" s="3">
        <v>8</v>
      </c>
      <c r="F84" s="3">
        <v>2</v>
      </c>
      <c r="G84" s="3">
        <v>2</v>
      </c>
      <c r="H84" s="3">
        <v>8</v>
      </c>
      <c r="I84" s="3">
        <v>0.8</v>
      </c>
      <c r="J84" s="3">
        <v>0.8</v>
      </c>
      <c r="K84" s="3">
        <v>0.8</v>
      </c>
      <c r="L84" s="3">
        <v>0.2</v>
      </c>
      <c r="M84" s="3">
        <v>0.6</v>
      </c>
      <c r="N84" s="3">
        <v>0.8</v>
      </c>
    </row>
    <row r="85" s="1" customFormat="1" spans="1:14">
      <c r="A85" s="7">
        <v>572</v>
      </c>
      <c r="B85" s="1">
        <v>572</v>
      </c>
      <c r="C85" s="1">
        <v>0.700523853302002</v>
      </c>
      <c r="D85" s="1">
        <v>0.11441433429718</v>
      </c>
      <c r="E85" s="1">
        <v>10</v>
      </c>
      <c r="F85" s="1">
        <v>6</v>
      </c>
      <c r="G85" s="1">
        <v>0</v>
      </c>
      <c r="H85" s="1">
        <v>4</v>
      </c>
      <c r="I85" s="1">
        <v>1</v>
      </c>
      <c r="J85" s="1">
        <v>0.625</v>
      </c>
      <c r="K85" s="1">
        <v>0.769230769230769</v>
      </c>
      <c r="L85" s="1">
        <v>0.6</v>
      </c>
      <c r="M85" s="1">
        <v>0.4</v>
      </c>
      <c r="N85" s="1">
        <v>0.7</v>
      </c>
    </row>
    <row r="86" s="1" customFormat="1" spans="1:14">
      <c r="A86" s="7">
        <v>780</v>
      </c>
      <c r="B86" s="1">
        <v>780</v>
      </c>
      <c r="C86" s="1">
        <v>0.700768947601318</v>
      </c>
      <c r="D86" s="1">
        <v>0.0417674779891968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94</v>
      </c>
      <c r="B87" s="1">
        <v>94</v>
      </c>
      <c r="C87" s="1">
        <v>0.701077580451965</v>
      </c>
      <c r="D87" s="1">
        <v>0.176891088485718</v>
      </c>
      <c r="E87" s="1">
        <v>8</v>
      </c>
      <c r="F87" s="1">
        <v>6</v>
      </c>
      <c r="G87" s="1">
        <v>2</v>
      </c>
      <c r="H87" s="1">
        <v>4</v>
      </c>
      <c r="I87" s="1">
        <v>0.8</v>
      </c>
      <c r="J87" s="1">
        <v>0.571428571428572</v>
      </c>
      <c r="K87" s="1">
        <v>0.666666666666667</v>
      </c>
      <c r="L87" s="1">
        <v>0.6</v>
      </c>
      <c r="M87" s="1">
        <v>0.2</v>
      </c>
      <c r="N87" s="1">
        <v>0.6</v>
      </c>
    </row>
    <row r="88" s="1" customFormat="1" spans="1:14">
      <c r="A88" s="7">
        <v>533</v>
      </c>
      <c r="B88" s="1">
        <v>533</v>
      </c>
      <c r="C88" s="1">
        <v>0.701823592185974</v>
      </c>
      <c r="D88" s="1">
        <v>0.136722564697266</v>
      </c>
      <c r="E88" s="1">
        <v>9</v>
      </c>
      <c r="F88" s="1">
        <v>4</v>
      </c>
      <c r="G88" s="1">
        <v>1</v>
      </c>
      <c r="H88" s="1">
        <v>6</v>
      </c>
      <c r="I88" s="1">
        <v>0.9</v>
      </c>
      <c r="J88" s="1">
        <v>0.692307692307692</v>
      </c>
      <c r="K88" s="1">
        <v>0.782608695652174</v>
      </c>
      <c r="L88" s="1">
        <v>0.4</v>
      </c>
      <c r="M88" s="1">
        <v>0.5</v>
      </c>
      <c r="N88" s="1">
        <v>0.75</v>
      </c>
    </row>
    <row r="89" s="1" customFormat="1" spans="1:14">
      <c r="A89" s="7">
        <v>199</v>
      </c>
      <c r="B89" s="1">
        <v>199</v>
      </c>
      <c r="C89" s="1">
        <v>0.702245593070984</v>
      </c>
      <c r="D89" s="1">
        <v>0.165382504463196</v>
      </c>
      <c r="E89" s="1">
        <v>9</v>
      </c>
      <c r="F89" s="1">
        <v>7</v>
      </c>
      <c r="G89" s="1">
        <v>1</v>
      </c>
      <c r="H89" s="1">
        <v>3</v>
      </c>
      <c r="I89" s="1">
        <v>0.9</v>
      </c>
      <c r="J89" s="1">
        <v>0.5625</v>
      </c>
      <c r="K89" s="1">
        <v>0.692307692307692</v>
      </c>
      <c r="L89" s="1">
        <v>0.7</v>
      </c>
      <c r="M89" s="1">
        <v>0.2</v>
      </c>
      <c r="N89" s="1">
        <v>0.6</v>
      </c>
    </row>
    <row r="90" s="3" customFormat="1" spans="1:14">
      <c r="A90" s="9">
        <v>6</v>
      </c>
      <c r="B90" s="3">
        <v>6</v>
      </c>
      <c r="C90" s="3">
        <v>0.70316219329834</v>
      </c>
      <c r="D90" s="3">
        <v>0.091391921043396</v>
      </c>
      <c r="E90" s="3">
        <v>9</v>
      </c>
      <c r="F90" s="3">
        <v>5</v>
      </c>
      <c r="G90" s="3">
        <v>1</v>
      </c>
      <c r="H90" s="3">
        <v>5</v>
      </c>
      <c r="I90" s="3">
        <v>0.9</v>
      </c>
      <c r="J90" s="3">
        <v>0.642857142857143</v>
      </c>
      <c r="K90" s="3">
        <v>0.75</v>
      </c>
      <c r="L90" s="3">
        <v>0.5</v>
      </c>
      <c r="M90" s="3">
        <v>0.4</v>
      </c>
      <c r="N90" s="3">
        <v>0.7</v>
      </c>
    </row>
    <row r="91" s="1" customFormat="1" spans="1:14">
      <c r="A91" s="7">
        <v>964</v>
      </c>
      <c r="B91" s="1">
        <v>964</v>
      </c>
      <c r="C91" s="1">
        <v>0.720868587493896</v>
      </c>
      <c r="D91" s="1">
        <v>0.16488254070282</v>
      </c>
      <c r="E91" s="1">
        <v>5</v>
      </c>
      <c r="F91" s="1">
        <v>4</v>
      </c>
      <c r="G91" s="1">
        <v>5</v>
      </c>
      <c r="H91" s="1">
        <v>6</v>
      </c>
      <c r="I91" s="1">
        <v>0.5</v>
      </c>
      <c r="J91" s="1">
        <v>0.555555555555556</v>
      </c>
      <c r="K91" s="1">
        <v>0.526315789473684</v>
      </c>
      <c r="L91" s="1">
        <v>0.4</v>
      </c>
      <c r="M91" s="1">
        <v>0.1</v>
      </c>
      <c r="N91" s="1">
        <v>0.55</v>
      </c>
    </row>
    <row r="92" s="1" customFormat="1" spans="1:14">
      <c r="A92" s="7">
        <v>155</v>
      </c>
      <c r="B92" s="1">
        <v>155</v>
      </c>
      <c r="C92" s="1">
        <v>0.72156834602356</v>
      </c>
      <c r="D92" s="1">
        <v>0.132761359214783</v>
      </c>
      <c r="E92" s="1">
        <v>6</v>
      </c>
      <c r="F92" s="1">
        <v>4</v>
      </c>
      <c r="G92" s="1">
        <v>4</v>
      </c>
      <c r="H92" s="1">
        <v>6</v>
      </c>
      <c r="I92" s="1">
        <v>0.6</v>
      </c>
      <c r="J92" s="1">
        <v>0.6</v>
      </c>
      <c r="K92" s="1">
        <v>0.6</v>
      </c>
      <c r="L92" s="1">
        <v>0.4</v>
      </c>
      <c r="M92" s="1">
        <v>0.2</v>
      </c>
      <c r="N92" s="1">
        <v>0.6</v>
      </c>
    </row>
    <row r="93" s="1" customFormat="1" spans="1:14">
      <c r="A93" s="7">
        <v>644</v>
      </c>
      <c r="B93" s="1">
        <v>644</v>
      </c>
      <c r="C93" s="1">
        <v>0.721666574478149</v>
      </c>
      <c r="D93" s="1">
        <v>0.0976516008377075</v>
      </c>
      <c r="E93" s="1">
        <v>10</v>
      </c>
      <c r="F93" s="1">
        <v>5</v>
      </c>
      <c r="G93" s="1">
        <v>0</v>
      </c>
      <c r="H93" s="1">
        <v>5</v>
      </c>
      <c r="I93" s="1">
        <v>1</v>
      </c>
      <c r="J93" s="1">
        <v>0.666666666666667</v>
      </c>
      <c r="K93" s="1">
        <v>0.8</v>
      </c>
      <c r="L93" s="1">
        <v>0.5</v>
      </c>
      <c r="M93" s="1">
        <v>0.5</v>
      </c>
      <c r="N93" s="1">
        <v>0.75</v>
      </c>
    </row>
    <row r="94" s="3" customFormat="1" spans="1:14">
      <c r="A94" s="9">
        <v>365</v>
      </c>
      <c r="B94" s="3">
        <v>365</v>
      </c>
      <c r="C94" s="3">
        <v>0.721932530403137</v>
      </c>
      <c r="D94" s="3">
        <v>0.165367007255554</v>
      </c>
      <c r="E94" s="3">
        <v>8</v>
      </c>
      <c r="F94" s="3">
        <v>5</v>
      </c>
      <c r="G94" s="3">
        <v>2</v>
      </c>
      <c r="H94" s="3">
        <v>5</v>
      </c>
      <c r="I94" s="3">
        <v>0.8</v>
      </c>
      <c r="J94" s="3">
        <v>0.615384615384615</v>
      </c>
      <c r="K94" s="3">
        <v>0.695652173913043</v>
      </c>
      <c r="L94" s="3">
        <v>0.5</v>
      </c>
      <c r="M94" s="3">
        <v>0.3</v>
      </c>
      <c r="N94" s="3">
        <v>0.65</v>
      </c>
    </row>
    <row r="95" s="1" customFormat="1" spans="1:14">
      <c r="A95" s="7">
        <v>86</v>
      </c>
      <c r="B95" s="1">
        <v>86</v>
      </c>
      <c r="C95" s="1">
        <v>0.740849733352661</v>
      </c>
      <c r="D95" s="1">
        <v>0.138911128044128</v>
      </c>
      <c r="E95" s="1">
        <v>9</v>
      </c>
      <c r="F95" s="1">
        <v>2</v>
      </c>
      <c r="G95" s="1">
        <v>1</v>
      </c>
      <c r="H95" s="1">
        <v>8</v>
      </c>
      <c r="I95" s="1">
        <v>0.9</v>
      </c>
      <c r="J95" s="1">
        <v>0.818181818181818</v>
      </c>
      <c r="K95" s="1">
        <v>0.857142857142857</v>
      </c>
      <c r="L95" s="1">
        <v>0.2</v>
      </c>
      <c r="M95" s="1">
        <v>0.7</v>
      </c>
      <c r="N95" s="1">
        <v>0.85</v>
      </c>
    </row>
    <row r="96" s="3" customFormat="1" spans="1:14">
      <c r="A96" s="9">
        <v>392</v>
      </c>
      <c r="B96" s="3">
        <v>392</v>
      </c>
      <c r="C96" s="3">
        <v>0.741052031517029</v>
      </c>
      <c r="D96" s="3">
        <v>0.203339219093323</v>
      </c>
      <c r="E96" s="3">
        <v>9</v>
      </c>
      <c r="F96" s="3">
        <v>5</v>
      </c>
      <c r="G96" s="3">
        <v>1</v>
      </c>
      <c r="H96" s="3">
        <v>5</v>
      </c>
      <c r="I96" s="3">
        <v>0.9</v>
      </c>
      <c r="J96" s="3">
        <v>0.642857142857143</v>
      </c>
      <c r="K96" s="3">
        <v>0.75</v>
      </c>
      <c r="L96" s="3">
        <v>0.5</v>
      </c>
      <c r="M96" s="3">
        <v>0.4</v>
      </c>
      <c r="N96" s="3">
        <v>0.7</v>
      </c>
    </row>
    <row r="97" s="1" customFormat="1" spans="1:14">
      <c r="A97" s="7">
        <v>379</v>
      </c>
      <c r="B97" s="1">
        <v>379</v>
      </c>
      <c r="C97" s="1">
        <v>0.763228416442871</v>
      </c>
      <c r="D97" s="1">
        <v>0.146036624908447</v>
      </c>
      <c r="E97" s="1">
        <v>10</v>
      </c>
      <c r="F97" s="1">
        <v>6</v>
      </c>
      <c r="G97" s="1">
        <v>0</v>
      </c>
      <c r="H97" s="1">
        <v>4</v>
      </c>
      <c r="I97" s="1">
        <v>1</v>
      </c>
      <c r="J97" s="1">
        <v>0.625</v>
      </c>
      <c r="K97" s="1">
        <v>0.769230769230769</v>
      </c>
      <c r="L97" s="1">
        <v>0.6</v>
      </c>
      <c r="M97" s="1">
        <v>0.4</v>
      </c>
      <c r="N97" s="1">
        <v>0.7</v>
      </c>
    </row>
    <row r="98" s="1" customFormat="1" spans="3:13">
      <c r="C98" s="1">
        <f>AVERAGE(C2:C97)</f>
        <v>0.625560016681751</v>
      </c>
      <c r="D98" s="1">
        <f>AVERAGE(D2:D97)</f>
        <v>0.157303175578515</v>
      </c>
      <c r="L98" s="1">
        <f>AVERAGE(L2:L97)</f>
        <v>0.473958333333333</v>
      </c>
      <c r="M98" s="1">
        <f>AVERAGE(M2:M97)</f>
        <v>0.351041666666667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E101" s="1">
        <v>2000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21" customFormat="1" spans="3:5">
      <c r="C106" s="21" t="s">
        <v>19</v>
      </c>
      <c r="D106" s="21">
        <f>COUNTIF(C2:C97,"&lt;0.5")-COUNTIF(C2:C97,"&lt;0.48")</f>
        <v>1</v>
      </c>
      <c r="E106" s="21">
        <v>2</v>
      </c>
    </row>
    <row r="107" s="1" customFormat="1" spans="3:5">
      <c r="C107" s="1" t="s">
        <v>20</v>
      </c>
      <c r="D107" s="1">
        <f>COUNTIF(C2:C97,"&lt;0.52")-COUNTIF(C2:C97,"&lt;0.5")</f>
        <v>2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4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6</v>
      </c>
      <c r="E109" s="4">
        <v>6</v>
      </c>
    </row>
    <row r="110" s="1" customFormat="1" spans="3:5">
      <c r="C110" s="1" t="s">
        <v>23</v>
      </c>
      <c r="D110" s="1">
        <f>COUNTIF(C2:C97,"&lt;0.58")-COUNTIF(C2:C97,"&lt;0.56")</f>
        <v>7</v>
      </c>
      <c r="E110" s="1">
        <v>7</v>
      </c>
    </row>
    <row r="111" s="1" customFormat="1" spans="3:5">
      <c r="C111" s="1" t="s">
        <v>24</v>
      </c>
      <c r="D111" s="1">
        <f>COUNTIF(C2:C97,"&lt;0.6")-COUNTIF(C2:C97,"&lt;0.58")</f>
        <v>9</v>
      </c>
      <c r="E111" s="1">
        <v>9</v>
      </c>
    </row>
    <row r="112" s="1" customFormat="1" spans="3:5">
      <c r="C112" s="1" t="s">
        <v>25</v>
      </c>
      <c r="D112" s="1">
        <f>COUNTIF(C2:C97,"&lt;0.62")-COUNTIF(C2:C97,"&lt;0.6")</f>
        <v>12</v>
      </c>
      <c r="E112" s="1">
        <v>12</v>
      </c>
    </row>
    <row r="113" s="5" customFormat="1" spans="3:5">
      <c r="C113" s="5" t="s">
        <v>26</v>
      </c>
      <c r="D113" s="5">
        <f>COUNTIF(C2:C97,"&lt;0.64")-COUNTIF(C2:C97,"&lt;0.62")</f>
        <v>14</v>
      </c>
      <c r="E113" s="5">
        <v>14</v>
      </c>
    </row>
    <row r="114" s="1" customFormat="1" spans="3:5">
      <c r="C114" s="1" t="s">
        <v>27</v>
      </c>
      <c r="D114" s="1">
        <f>COUNTIF(C2:C97,"&lt;0.66")-COUNTIF(C2:C97,"&lt;0.64")</f>
        <v>12</v>
      </c>
      <c r="E114" s="1">
        <v>12</v>
      </c>
    </row>
    <row r="115" s="1" customFormat="1" spans="3:5">
      <c r="C115" s="1" t="s">
        <v>28</v>
      </c>
      <c r="D115" s="1">
        <f>COUNTIF(C2:C97,"&lt;0.68")-COUNTIF(C2:C97,"&lt;0.66")</f>
        <v>9</v>
      </c>
      <c r="E115" s="1">
        <v>9</v>
      </c>
    </row>
    <row r="116" s="1" customFormat="1" spans="3:5">
      <c r="C116" s="1" t="s">
        <v>29</v>
      </c>
      <c r="D116" s="1">
        <f>COUNTIF(C2:C97,"&lt;0.7")-COUNTIF(C2:C97,"&lt;0.68")</f>
        <v>7</v>
      </c>
      <c r="E116" s="1">
        <v>7</v>
      </c>
    </row>
    <row r="117" s="4" customFormat="1" spans="3:5">
      <c r="C117" s="4" t="s">
        <v>30</v>
      </c>
      <c r="D117" s="4">
        <f>COUNTIF(C2:C97,"&lt;0.72")-COUNTIF(C2:C97,"&lt;0.7")</f>
        <v>6</v>
      </c>
      <c r="E117" s="4">
        <v>6</v>
      </c>
    </row>
    <row r="118" s="1" customFormat="1" spans="3:5">
      <c r="C118" s="1" t="s">
        <v>31</v>
      </c>
      <c r="D118" s="1">
        <f>COUNTIF(C2:C97,"&lt;0.74")-COUNTIF(C2:C97,"&lt;0.72")</f>
        <v>4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2</v>
      </c>
      <c r="E119" s="1">
        <v>3</v>
      </c>
    </row>
    <row r="120" s="21" customFormat="1" spans="3:5">
      <c r="C120" s="21" t="s">
        <v>33</v>
      </c>
      <c r="D120" s="21">
        <f>COUNTIF(C2:C97,"&lt;0.78")-COUNTIF(C2:C97,"&lt;0.76")</f>
        <v>1</v>
      </c>
      <c r="E120" s="21">
        <v>2</v>
      </c>
    </row>
    <row r="121" s="4" customFormat="1" spans="3:4">
      <c r="C121" s="4" t="s">
        <v>34</v>
      </c>
      <c r="D121" s="4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7">
      <c r="C123" s="1" t="s">
        <v>36</v>
      </c>
      <c r="D123" s="1">
        <f>COUNTIF(C2:C97,"&lt;0.84")-COUNTIF(C2:C97,"&lt;0.82")</f>
        <v>0</v>
      </c>
      <c r="F123" s="4">
        <v>0.545</v>
      </c>
      <c r="G123" s="4">
        <v>0.087</v>
      </c>
    </row>
    <row r="124" s="1" customFormat="1" spans="3:7">
      <c r="C124" s="1" t="s">
        <v>37</v>
      </c>
      <c r="D124" s="1">
        <f>COUNTIF(C2:C97,"&lt;0.86")-COUNTIF(C2:C97,"&lt;0.84")</f>
        <v>0</v>
      </c>
      <c r="F124" s="4">
        <v>0.623</v>
      </c>
      <c r="G124" s="4">
        <v>0.11</v>
      </c>
    </row>
    <row r="125" s="1" customFormat="1" spans="3:7">
      <c r="C125" s="1" t="s">
        <v>38</v>
      </c>
      <c r="D125" s="1">
        <f>COUNTIF(C2:C97,"&lt;0.88")-COUNTIF(C2:C97,"&lt;0.86")</f>
        <v>0</v>
      </c>
      <c r="F125" s="4">
        <v>0.729</v>
      </c>
      <c r="G125" s="4">
        <v>0.156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9" workbookViewId="0">
      <selection activeCell="A23" sqref="$A23:$XFD23"/>
    </sheetView>
  </sheetViews>
  <sheetFormatPr defaultColWidth="9" defaultRowHeight="13.5"/>
  <cols>
    <col min="3" max="4" width="19.38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102</v>
      </c>
      <c r="B2" s="3">
        <v>102</v>
      </c>
      <c r="C2" s="3">
        <v>0.481022000312805</v>
      </c>
      <c r="D2" s="3">
        <v>0.0691198110580444</v>
      </c>
      <c r="E2" s="3">
        <v>10</v>
      </c>
      <c r="F2" s="3">
        <v>3</v>
      </c>
      <c r="G2" s="3">
        <v>0</v>
      </c>
      <c r="H2" s="3">
        <v>7</v>
      </c>
      <c r="I2" s="3">
        <v>1</v>
      </c>
      <c r="J2" s="3">
        <v>0.769230769230769</v>
      </c>
      <c r="K2" s="3">
        <v>0.869565217391304</v>
      </c>
      <c r="L2" s="3">
        <v>0.3</v>
      </c>
      <c r="M2" s="3">
        <v>0.7</v>
      </c>
      <c r="N2" s="3">
        <v>0.85</v>
      </c>
    </row>
    <row r="3" s="1" customFormat="1" spans="1:14">
      <c r="A3" s="7">
        <v>957</v>
      </c>
      <c r="B3" s="1">
        <v>957</v>
      </c>
      <c r="C3" s="1">
        <v>0.501754760742187</v>
      </c>
      <c r="D3" s="1">
        <v>0.11188817024231</v>
      </c>
      <c r="E3" s="1">
        <v>10</v>
      </c>
      <c r="F3" s="1">
        <v>1</v>
      </c>
      <c r="G3" s="1">
        <v>0</v>
      </c>
      <c r="H3" s="1">
        <v>9</v>
      </c>
      <c r="I3" s="1">
        <v>1</v>
      </c>
      <c r="J3" s="1">
        <v>0.909090909090909</v>
      </c>
      <c r="K3" s="1">
        <v>0.952380952380952</v>
      </c>
      <c r="L3" s="1">
        <v>0.1</v>
      </c>
      <c r="M3" s="1">
        <v>0.9</v>
      </c>
      <c r="N3" s="1">
        <v>0.95</v>
      </c>
    </row>
    <row r="4" s="3" customFormat="1" spans="1:14">
      <c r="A4" s="9">
        <v>967</v>
      </c>
      <c r="B4" s="3">
        <v>967</v>
      </c>
      <c r="C4" s="3">
        <v>0.505633950233459</v>
      </c>
      <c r="D4" s="3">
        <v>0.134837865829468</v>
      </c>
      <c r="E4" s="3">
        <v>10</v>
      </c>
      <c r="F4" s="3">
        <v>4</v>
      </c>
      <c r="G4" s="3">
        <v>0</v>
      </c>
      <c r="H4" s="3">
        <v>6</v>
      </c>
      <c r="I4" s="3">
        <v>1</v>
      </c>
      <c r="J4" s="3">
        <v>0.714285714285714</v>
      </c>
      <c r="K4" s="3">
        <v>0.833333333333333</v>
      </c>
      <c r="L4" s="3">
        <v>0.4</v>
      </c>
      <c r="M4" s="3">
        <v>0.6</v>
      </c>
      <c r="N4" s="3">
        <v>0.8</v>
      </c>
    </row>
    <row r="5" s="1" customFormat="1" spans="1:14">
      <c r="A5" s="7">
        <v>971</v>
      </c>
      <c r="B5" s="1">
        <v>971</v>
      </c>
      <c r="C5" s="1">
        <v>0.52179229259491</v>
      </c>
      <c r="D5" s="1">
        <v>0.0986318588256836</v>
      </c>
      <c r="E5" s="1">
        <v>9</v>
      </c>
      <c r="F5" s="1">
        <v>6</v>
      </c>
      <c r="G5" s="1">
        <v>1</v>
      </c>
      <c r="H5" s="1">
        <v>4</v>
      </c>
      <c r="I5" s="1">
        <v>0.9</v>
      </c>
      <c r="J5" s="1">
        <v>0.6</v>
      </c>
      <c r="K5" s="1">
        <v>0.72</v>
      </c>
      <c r="L5" s="1">
        <v>0.6</v>
      </c>
      <c r="M5" s="1">
        <v>0.3</v>
      </c>
      <c r="N5" s="1">
        <v>0.65</v>
      </c>
    </row>
    <row r="6" s="1" customFormat="1" spans="1:14">
      <c r="A6" s="7">
        <v>137</v>
      </c>
      <c r="B6" s="1">
        <v>137</v>
      </c>
      <c r="C6" s="1">
        <v>0.525725841522217</v>
      </c>
      <c r="D6" s="1">
        <v>0.184110879898071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3" customFormat="1" spans="1:14">
      <c r="A7" s="9">
        <v>898</v>
      </c>
      <c r="B7" s="3">
        <v>898</v>
      </c>
      <c r="C7" s="3">
        <v>0.520534038543701</v>
      </c>
      <c r="D7" s="3">
        <v>0.0267471075057983</v>
      </c>
      <c r="E7" s="3">
        <v>7</v>
      </c>
      <c r="F7" s="3">
        <v>3</v>
      </c>
      <c r="G7" s="3">
        <v>3</v>
      </c>
      <c r="H7" s="3">
        <v>7</v>
      </c>
      <c r="I7" s="3">
        <v>0.7</v>
      </c>
      <c r="J7" s="3">
        <v>0.7</v>
      </c>
      <c r="K7" s="3">
        <v>0.7</v>
      </c>
      <c r="L7" s="3">
        <v>0.3</v>
      </c>
      <c r="M7" s="3">
        <v>0.4</v>
      </c>
      <c r="N7" s="3">
        <v>0.7</v>
      </c>
    </row>
    <row r="8" s="1" customFormat="1" spans="1:14">
      <c r="A8" s="7">
        <v>213</v>
      </c>
      <c r="B8" s="1">
        <v>213</v>
      </c>
      <c r="C8" s="1">
        <v>0.540220141410828</v>
      </c>
      <c r="D8" s="1">
        <v>0.181421518325806</v>
      </c>
      <c r="E8" s="1">
        <v>8</v>
      </c>
      <c r="F8" s="1">
        <v>6</v>
      </c>
      <c r="G8" s="1">
        <v>2</v>
      </c>
      <c r="H8" s="1">
        <v>4</v>
      </c>
      <c r="I8" s="1">
        <v>0.8</v>
      </c>
      <c r="J8" s="1">
        <v>0.571428571428572</v>
      </c>
      <c r="K8" s="1">
        <v>0.666666666666667</v>
      </c>
      <c r="L8" s="1">
        <v>0.6</v>
      </c>
      <c r="M8" s="1">
        <v>0.2</v>
      </c>
      <c r="N8" s="1">
        <v>0.6</v>
      </c>
    </row>
    <row r="9" s="1" customFormat="1" spans="1:14">
      <c r="A9" s="7">
        <v>765</v>
      </c>
      <c r="B9" s="1">
        <v>765</v>
      </c>
      <c r="C9" s="1">
        <v>0.557815074920654</v>
      </c>
      <c r="D9" s="1">
        <v>0.176732897758484</v>
      </c>
      <c r="E9" s="1">
        <v>7</v>
      </c>
      <c r="F9" s="1">
        <v>6</v>
      </c>
      <c r="G9" s="1">
        <v>3</v>
      </c>
      <c r="H9" s="1">
        <v>4</v>
      </c>
      <c r="I9" s="1">
        <v>0.7</v>
      </c>
      <c r="J9" s="1">
        <v>0.538461538461539</v>
      </c>
      <c r="K9" s="1">
        <v>0.608695652173913</v>
      </c>
      <c r="L9" s="1">
        <v>0.6</v>
      </c>
      <c r="M9" s="1">
        <v>0.1</v>
      </c>
      <c r="N9" s="1">
        <v>0.55</v>
      </c>
    </row>
    <row r="10" s="1" customFormat="1" spans="1:14">
      <c r="A10" s="7">
        <v>719</v>
      </c>
      <c r="B10" s="1">
        <v>719</v>
      </c>
      <c r="C10" s="1">
        <v>0.55800187587738</v>
      </c>
      <c r="D10" s="1">
        <v>0.176747798919678</v>
      </c>
      <c r="E10" s="1">
        <v>7</v>
      </c>
      <c r="F10" s="1">
        <v>4</v>
      </c>
      <c r="G10" s="1">
        <v>3</v>
      </c>
      <c r="H10" s="1">
        <v>6</v>
      </c>
      <c r="I10" s="1">
        <v>0.7</v>
      </c>
      <c r="J10" s="1">
        <v>0.636363636363636</v>
      </c>
      <c r="K10" s="1">
        <v>0.666666666666667</v>
      </c>
      <c r="L10" s="1">
        <v>0.4</v>
      </c>
      <c r="M10" s="1">
        <v>0.3</v>
      </c>
      <c r="N10" s="1">
        <v>0.65</v>
      </c>
    </row>
    <row r="11" s="1" customFormat="1" spans="1:14">
      <c r="A11" s="7">
        <v>231</v>
      </c>
      <c r="B11" s="1">
        <v>231</v>
      </c>
      <c r="C11" s="1">
        <v>0.545077800750732</v>
      </c>
      <c r="D11" s="1">
        <v>0.16381049156189</v>
      </c>
      <c r="E11" s="1">
        <v>4</v>
      </c>
      <c r="F11" s="1">
        <v>6</v>
      </c>
      <c r="G11" s="1">
        <v>6</v>
      </c>
      <c r="H11" s="1">
        <v>4</v>
      </c>
      <c r="I11" s="1">
        <v>0.4</v>
      </c>
      <c r="J11" s="1">
        <v>0.4</v>
      </c>
      <c r="K11" s="1">
        <v>0.4</v>
      </c>
      <c r="L11" s="1">
        <v>0.6</v>
      </c>
      <c r="M11" s="1">
        <v>-0.2</v>
      </c>
      <c r="N11" s="1">
        <v>0.4</v>
      </c>
    </row>
    <row r="12" s="3" customFormat="1" spans="1:14">
      <c r="A12" s="9">
        <v>180</v>
      </c>
      <c r="B12" s="3">
        <v>180</v>
      </c>
      <c r="C12" s="3">
        <v>0.541766285896301</v>
      </c>
      <c r="D12" s="3">
        <v>0.149829506874085</v>
      </c>
      <c r="E12" s="3">
        <v>8</v>
      </c>
      <c r="F12" s="3">
        <v>6</v>
      </c>
      <c r="G12" s="3">
        <v>2</v>
      </c>
      <c r="H12" s="3">
        <v>4</v>
      </c>
      <c r="I12" s="3">
        <v>0.8</v>
      </c>
      <c r="J12" s="3">
        <v>0.571428571428572</v>
      </c>
      <c r="K12" s="3">
        <v>0.666666666666667</v>
      </c>
      <c r="L12" s="3">
        <v>0.6</v>
      </c>
      <c r="M12" s="3">
        <v>0.2</v>
      </c>
      <c r="N12" s="3">
        <v>0.6</v>
      </c>
    </row>
    <row r="13" s="1" customFormat="1" spans="1:14">
      <c r="A13" s="7">
        <v>873</v>
      </c>
      <c r="B13" s="1">
        <v>873</v>
      </c>
      <c r="C13" s="1">
        <v>0.570534706115723</v>
      </c>
      <c r="D13" s="1">
        <v>0.215624690055847</v>
      </c>
      <c r="E13" s="1">
        <v>7</v>
      </c>
      <c r="F13" s="1">
        <v>9</v>
      </c>
      <c r="G13" s="1">
        <v>3</v>
      </c>
      <c r="H13" s="1">
        <v>1</v>
      </c>
      <c r="I13" s="1">
        <v>0.7</v>
      </c>
      <c r="J13" s="1">
        <v>0.4375</v>
      </c>
      <c r="K13" s="1">
        <v>0.538461538461538</v>
      </c>
      <c r="L13" s="1">
        <v>0.9</v>
      </c>
      <c r="M13" s="1">
        <v>-0.2</v>
      </c>
      <c r="N13" s="1">
        <v>0.4</v>
      </c>
    </row>
    <row r="14" s="1" customFormat="1" spans="1:14">
      <c r="A14" s="7">
        <v>674</v>
      </c>
      <c r="B14" s="1">
        <v>674</v>
      </c>
      <c r="C14" s="1">
        <v>0.564037680625916</v>
      </c>
      <c r="D14" s="1">
        <v>0.191290736198425</v>
      </c>
      <c r="E14" s="1">
        <v>7</v>
      </c>
      <c r="F14" s="1">
        <v>4</v>
      </c>
      <c r="G14" s="1">
        <v>3</v>
      </c>
      <c r="H14" s="1">
        <v>6</v>
      </c>
      <c r="I14" s="1">
        <v>0.7</v>
      </c>
      <c r="J14" s="1">
        <v>0.636363636363636</v>
      </c>
      <c r="K14" s="1">
        <v>0.666666666666667</v>
      </c>
      <c r="L14" s="1">
        <v>0.4</v>
      </c>
      <c r="M14" s="1">
        <v>0.3</v>
      </c>
      <c r="N14" s="1">
        <v>0.65</v>
      </c>
    </row>
    <row r="15" s="1" customFormat="1" spans="1:14">
      <c r="A15" s="7">
        <v>122</v>
      </c>
      <c r="B15" s="1">
        <v>122</v>
      </c>
      <c r="C15" s="1">
        <v>0.562414288520813</v>
      </c>
      <c r="D15" s="1">
        <v>0.181339740753174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532</v>
      </c>
      <c r="B16" s="1">
        <v>532</v>
      </c>
      <c r="C16" s="1">
        <v>0.578299045562744</v>
      </c>
      <c r="D16" s="1">
        <v>0.178171277046204</v>
      </c>
      <c r="E16" s="1">
        <v>9</v>
      </c>
      <c r="F16" s="1">
        <v>4</v>
      </c>
      <c r="G16" s="1">
        <v>1</v>
      </c>
      <c r="H16" s="1">
        <v>6</v>
      </c>
      <c r="I16" s="1">
        <v>0.9</v>
      </c>
      <c r="J16" s="1">
        <v>0.692307692307692</v>
      </c>
      <c r="K16" s="1">
        <v>0.782608695652174</v>
      </c>
      <c r="L16" s="1">
        <v>0.4</v>
      </c>
      <c r="M16" s="1">
        <v>0.5</v>
      </c>
      <c r="N16" s="1">
        <v>0.75</v>
      </c>
    </row>
    <row r="17" s="1" customFormat="1" spans="1:14">
      <c r="A17" s="7">
        <v>462</v>
      </c>
      <c r="B17" s="1">
        <v>462</v>
      </c>
      <c r="C17" s="1">
        <v>0.576398372650146</v>
      </c>
      <c r="D17" s="1">
        <v>0.160635709762573</v>
      </c>
      <c r="E17" s="1">
        <v>6</v>
      </c>
      <c r="F17" s="1">
        <v>7</v>
      </c>
      <c r="G17" s="1">
        <v>4</v>
      </c>
      <c r="H17" s="1">
        <v>3</v>
      </c>
      <c r="I17" s="1">
        <v>0.6</v>
      </c>
      <c r="J17" s="1">
        <v>0.461538461538462</v>
      </c>
      <c r="K17" s="1">
        <v>0.521739130434783</v>
      </c>
      <c r="L17" s="1">
        <v>0.7</v>
      </c>
      <c r="M17" s="1">
        <v>-0.1</v>
      </c>
      <c r="N17" s="1">
        <v>0.45</v>
      </c>
    </row>
    <row r="18" s="1" customFormat="1" spans="1:14">
      <c r="A18" s="7">
        <v>179</v>
      </c>
      <c r="B18" s="1">
        <v>179</v>
      </c>
      <c r="C18" s="1">
        <v>0.573286890983582</v>
      </c>
      <c r="D18" s="1">
        <v>0.160822749137878</v>
      </c>
      <c r="E18" s="1">
        <v>7</v>
      </c>
      <c r="F18" s="1">
        <v>5</v>
      </c>
      <c r="G18" s="1">
        <v>3</v>
      </c>
      <c r="H18" s="1">
        <v>5</v>
      </c>
      <c r="I18" s="1">
        <v>0.7</v>
      </c>
      <c r="J18" s="1">
        <v>0.583333333333333</v>
      </c>
      <c r="K18" s="1">
        <v>0.636363636363636</v>
      </c>
      <c r="L18" s="1">
        <v>0.5</v>
      </c>
      <c r="M18" s="1">
        <v>0.2</v>
      </c>
      <c r="N18" s="1">
        <v>0.6</v>
      </c>
    </row>
    <row r="19" s="3" customFormat="1" spans="1:14">
      <c r="A19" s="9">
        <v>799</v>
      </c>
      <c r="B19" s="3">
        <v>799</v>
      </c>
      <c r="C19" s="3">
        <v>0.567524433135986</v>
      </c>
      <c r="D19" s="3">
        <v>0.155826210975647</v>
      </c>
      <c r="E19" s="3">
        <v>6</v>
      </c>
      <c r="F19" s="3">
        <v>3</v>
      </c>
      <c r="G19" s="3">
        <v>4</v>
      </c>
      <c r="H19" s="3">
        <v>7</v>
      </c>
      <c r="I19" s="3">
        <v>0.6</v>
      </c>
      <c r="J19" s="3">
        <v>0.666666666666667</v>
      </c>
      <c r="K19" s="3">
        <v>0.631578947368421</v>
      </c>
      <c r="L19" s="3">
        <v>0.3</v>
      </c>
      <c r="M19" s="3">
        <v>0.3</v>
      </c>
      <c r="N19" s="3">
        <v>0.65</v>
      </c>
    </row>
    <row r="20" s="1" customFormat="1" spans="1:14">
      <c r="A20" s="7">
        <v>807</v>
      </c>
      <c r="B20" s="1">
        <v>807</v>
      </c>
      <c r="C20" s="1">
        <v>0.587384819984436</v>
      </c>
      <c r="D20" s="1">
        <v>0.212218403816223</v>
      </c>
      <c r="E20" s="1">
        <v>6</v>
      </c>
      <c r="F20" s="1">
        <v>6</v>
      </c>
      <c r="G20" s="1">
        <v>4</v>
      </c>
      <c r="H20" s="1">
        <v>4</v>
      </c>
      <c r="I20" s="1">
        <v>0.6</v>
      </c>
      <c r="J20" s="1">
        <v>0.5</v>
      </c>
      <c r="K20" s="1">
        <v>0.545454545454545</v>
      </c>
      <c r="L20" s="1">
        <v>0.6</v>
      </c>
      <c r="M20" s="1">
        <v>0</v>
      </c>
      <c r="N20" s="1">
        <v>0.5</v>
      </c>
    </row>
    <row r="21" s="1" customFormat="1" spans="1:14">
      <c r="A21" s="7">
        <v>564</v>
      </c>
      <c r="B21" s="1">
        <v>564</v>
      </c>
      <c r="C21" s="1">
        <v>0.591322898864746</v>
      </c>
      <c r="D21" s="1">
        <v>0.230110764503479</v>
      </c>
      <c r="E21" s="1">
        <v>7</v>
      </c>
      <c r="F21" s="1">
        <v>6</v>
      </c>
      <c r="G21" s="1">
        <v>3</v>
      </c>
      <c r="H21" s="1">
        <v>4</v>
      </c>
      <c r="I21" s="1">
        <v>0.7</v>
      </c>
      <c r="J21" s="1">
        <v>0.538461538461539</v>
      </c>
      <c r="K21" s="1">
        <v>0.608695652173913</v>
      </c>
      <c r="L21" s="1">
        <v>0.6</v>
      </c>
      <c r="M21" s="1">
        <v>0.1</v>
      </c>
      <c r="N21" s="1">
        <v>0.55</v>
      </c>
    </row>
    <row r="22" s="1" customFormat="1" spans="1:14">
      <c r="A22" s="7">
        <v>28</v>
      </c>
      <c r="B22" s="1">
        <v>28</v>
      </c>
      <c r="C22" s="1">
        <v>0.596928119659424</v>
      </c>
      <c r="D22" s="1">
        <v>0.172947764396668</v>
      </c>
      <c r="E22" s="1">
        <v>10</v>
      </c>
      <c r="F22" s="1">
        <v>4</v>
      </c>
      <c r="G22" s="1">
        <v>0</v>
      </c>
      <c r="H22" s="1">
        <v>6</v>
      </c>
      <c r="I22" s="1">
        <v>1</v>
      </c>
      <c r="J22" s="1">
        <v>0.714285714285714</v>
      </c>
      <c r="K22" s="1">
        <v>0.833333333333333</v>
      </c>
      <c r="L22" s="1">
        <v>0.4</v>
      </c>
      <c r="M22" s="1">
        <v>0.6</v>
      </c>
      <c r="N22" s="1">
        <v>0.8</v>
      </c>
    </row>
    <row r="23" s="1" customFormat="1" spans="1:14">
      <c r="A23" s="7">
        <v>128</v>
      </c>
      <c r="B23" s="1">
        <v>128</v>
      </c>
      <c r="C23" s="1">
        <v>0.591395378112793</v>
      </c>
      <c r="D23" s="1">
        <v>0.16316032409668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338</v>
      </c>
      <c r="B24" s="1">
        <v>338</v>
      </c>
      <c r="C24" s="1">
        <v>0.587870597839355</v>
      </c>
      <c r="D24" s="1">
        <v>0.158023715019226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744</v>
      </c>
      <c r="B25" s="1">
        <v>744</v>
      </c>
      <c r="C25" s="1">
        <v>0.589840054512024</v>
      </c>
      <c r="D25" s="1">
        <v>0.148994445800781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4" customFormat="1" spans="1:14">
      <c r="A26" s="17">
        <v>889</v>
      </c>
      <c r="B26" s="4">
        <v>889</v>
      </c>
      <c r="C26" s="4">
        <v>0.598838210105896</v>
      </c>
      <c r="D26" s="4">
        <v>0.145676851272583</v>
      </c>
      <c r="E26" s="4">
        <v>9</v>
      </c>
      <c r="F26" s="4">
        <v>4</v>
      </c>
      <c r="G26" s="4">
        <v>1</v>
      </c>
      <c r="H26" s="4">
        <v>6</v>
      </c>
      <c r="I26" s="4">
        <v>0.9</v>
      </c>
      <c r="J26" s="4">
        <v>0.692307692307692</v>
      </c>
      <c r="K26" s="4">
        <v>0.782608695652174</v>
      </c>
      <c r="L26" s="4">
        <v>0.4</v>
      </c>
      <c r="M26" s="4">
        <v>0.5</v>
      </c>
      <c r="N26" s="4">
        <v>0.75</v>
      </c>
    </row>
    <row r="27" s="1" customFormat="1" spans="1:14">
      <c r="A27" s="7">
        <v>921</v>
      </c>
      <c r="B27" s="1">
        <v>921</v>
      </c>
      <c r="C27" s="1">
        <v>0.586636185646057</v>
      </c>
      <c r="D27" s="1">
        <v>0.143693208694458</v>
      </c>
      <c r="E27" s="1">
        <v>7</v>
      </c>
      <c r="F27" s="1">
        <v>7</v>
      </c>
      <c r="G27" s="1">
        <v>3</v>
      </c>
      <c r="H27" s="1">
        <v>3</v>
      </c>
      <c r="I27" s="1">
        <v>0.7</v>
      </c>
      <c r="J27" s="1">
        <v>0.5</v>
      </c>
      <c r="K27" s="1">
        <v>0.583333333333333</v>
      </c>
      <c r="L27" s="1">
        <v>0.7</v>
      </c>
      <c r="M27" s="1">
        <v>0</v>
      </c>
      <c r="N27" s="1">
        <v>0.5</v>
      </c>
    </row>
    <row r="28" s="3" customFormat="1" spans="1:14">
      <c r="A28" s="9">
        <v>536</v>
      </c>
      <c r="B28" s="3">
        <v>536</v>
      </c>
      <c r="C28" s="3">
        <v>0.585767984390259</v>
      </c>
      <c r="D28" s="3">
        <v>0.130775928497315</v>
      </c>
      <c r="E28" s="3">
        <v>10</v>
      </c>
      <c r="F28" s="3">
        <v>4</v>
      </c>
      <c r="G28" s="3">
        <v>0</v>
      </c>
      <c r="H28" s="3">
        <v>6</v>
      </c>
      <c r="I28" s="3">
        <v>1</v>
      </c>
      <c r="J28" s="3">
        <v>0.714285714285714</v>
      </c>
      <c r="K28" s="3">
        <v>0.833333333333333</v>
      </c>
      <c r="L28" s="3">
        <v>0.4</v>
      </c>
      <c r="M28" s="3">
        <v>0.6</v>
      </c>
      <c r="N28" s="3">
        <v>0.8</v>
      </c>
    </row>
    <row r="29" s="1" customFormat="1" spans="1:14">
      <c r="A29" s="7">
        <v>77</v>
      </c>
      <c r="B29" s="1">
        <v>77</v>
      </c>
      <c r="C29" s="1">
        <v>0.603342056274414</v>
      </c>
      <c r="D29" s="1">
        <v>0.210291981697082</v>
      </c>
      <c r="E29" s="1">
        <v>7</v>
      </c>
      <c r="F29" s="1">
        <v>6</v>
      </c>
      <c r="G29" s="1">
        <v>3</v>
      </c>
      <c r="H29" s="1">
        <v>4</v>
      </c>
      <c r="I29" s="1">
        <v>0.7</v>
      </c>
      <c r="J29" s="1">
        <v>0.538461538461539</v>
      </c>
      <c r="K29" s="1">
        <v>0.608695652173913</v>
      </c>
      <c r="L29" s="1">
        <v>0.6</v>
      </c>
      <c r="M29" s="1">
        <v>0.1</v>
      </c>
      <c r="N29" s="1">
        <v>0.55</v>
      </c>
    </row>
    <row r="30" s="1" customFormat="1" spans="1:14">
      <c r="A30" s="7">
        <v>35</v>
      </c>
      <c r="B30" s="1">
        <v>35</v>
      </c>
      <c r="C30" s="1">
        <v>0.607787728309631</v>
      </c>
      <c r="D30" s="1">
        <v>0.209023833274841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1" customFormat="1" spans="1:14">
      <c r="A31" s="7">
        <v>394</v>
      </c>
      <c r="B31" s="1">
        <v>394</v>
      </c>
      <c r="C31" s="1">
        <v>0.611793041229248</v>
      </c>
      <c r="D31" s="1">
        <v>0.229255795478821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175</v>
      </c>
      <c r="B32" s="1">
        <v>175</v>
      </c>
      <c r="C32" s="1">
        <v>0.614850163459778</v>
      </c>
      <c r="D32" s="1">
        <v>0.220418334007263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396</v>
      </c>
      <c r="B33" s="1">
        <v>396</v>
      </c>
      <c r="C33" s="1">
        <v>0.615647792816162</v>
      </c>
      <c r="D33" s="1">
        <v>0.24639880657196</v>
      </c>
      <c r="E33" s="1">
        <v>8</v>
      </c>
      <c r="F33" s="1">
        <v>3</v>
      </c>
      <c r="G33" s="1">
        <v>2</v>
      </c>
      <c r="H33" s="1">
        <v>7</v>
      </c>
      <c r="I33" s="1">
        <v>0.8</v>
      </c>
      <c r="J33" s="1">
        <v>0.727272727272727</v>
      </c>
      <c r="K33" s="1">
        <v>0.761904761904762</v>
      </c>
      <c r="L33" s="1">
        <v>0.3</v>
      </c>
      <c r="M33" s="1">
        <v>0.5</v>
      </c>
      <c r="N33" s="1">
        <v>0.75</v>
      </c>
    </row>
    <row r="34" s="1" customFormat="1" spans="1:14">
      <c r="A34" s="7">
        <v>624</v>
      </c>
      <c r="B34" s="1">
        <v>624</v>
      </c>
      <c r="C34" s="1">
        <v>0.61599063873291</v>
      </c>
      <c r="D34" s="1">
        <v>0.213096857070923</v>
      </c>
      <c r="E34" s="1">
        <v>8</v>
      </c>
      <c r="F34" s="1">
        <v>6</v>
      </c>
      <c r="G34" s="1">
        <v>2</v>
      </c>
      <c r="H34" s="1">
        <v>4</v>
      </c>
      <c r="I34" s="1">
        <v>0.8</v>
      </c>
      <c r="J34" s="1">
        <v>0.571428571428572</v>
      </c>
      <c r="K34" s="1">
        <v>0.666666666666667</v>
      </c>
      <c r="L34" s="1">
        <v>0.6</v>
      </c>
      <c r="M34" s="1">
        <v>0.2</v>
      </c>
      <c r="N34" s="1">
        <v>0.6</v>
      </c>
    </row>
    <row r="35" s="1" customFormat="1" spans="1:14">
      <c r="A35" s="7">
        <v>925</v>
      </c>
      <c r="B35" s="1">
        <v>925</v>
      </c>
      <c r="C35" s="1">
        <v>0.618133544921875</v>
      </c>
      <c r="D35" s="1">
        <v>0.211237907409668</v>
      </c>
      <c r="E35" s="1">
        <v>6</v>
      </c>
      <c r="F35" s="1">
        <v>3</v>
      </c>
      <c r="G35" s="1">
        <v>4</v>
      </c>
      <c r="H35" s="1">
        <v>7</v>
      </c>
      <c r="I35" s="1">
        <v>0.6</v>
      </c>
      <c r="J35" s="1">
        <v>0.666666666666667</v>
      </c>
      <c r="K35" s="1">
        <v>0.631578947368421</v>
      </c>
      <c r="L35" s="1">
        <v>0.3</v>
      </c>
      <c r="M35" s="1">
        <v>0.3</v>
      </c>
      <c r="N35" s="1">
        <v>0.65</v>
      </c>
    </row>
    <row r="36" s="1" customFormat="1" spans="1:14">
      <c r="A36" s="7">
        <v>68</v>
      </c>
      <c r="B36" s="1">
        <v>68</v>
      </c>
      <c r="C36" s="1">
        <v>0.616530895233154</v>
      </c>
      <c r="D36" s="1">
        <v>0.185717225074768</v>
      </c>
      <c r="E36" s="1">
        <v>6</v>
      </c>
      <c r="F36" s="1">
        <v>4</v>
      </c>
      <c r="G36" s="1">
        <v>4</v>
      </c>
      <c r="H36" s="1">
        <v>6</v>
      </c>
      <c r="I36" s="1">
        <v>0.6</v>
      </c>
      <c r="J36" s="1">
        <v>0.6</v>
      </c>
      <c r="K36" s="1">
        <v>0.6</v>
      </c>
      <c r="L36" s="1">
        <v>0.4</v>
      </c>
      <c r="M36" s="1">
        <v>0.2</v>
      </c>
      <c r="N36" s="1">
        <v>0.6</v>
      </c>
    </row>
    <row r="37" s="1" customFormat="1" spans="1:14">
      <c r="A37" s="7">
        <v>727</v>
      </c>
      <c r="B37" s="1">
        <v>727</v>
      </c>
      <c r="C37" s="1">
        <v>0.618215918540955</v>
      </c>
      <c r="D37" s="1">
        <v>0.194237232208252</v>
      </c>
      <c r="E37" s="1">
        <v>10</v>
      </c>
      <c r="F37" s="1">
        <v>2</v>
      </c>
      <c r="G37" s="1">
        <v>0</v>
      </c>
      <c r="H37" s="1">
        <v>8</v>
      </c>
      <c r="I37" s="1">
        <v>1</v>
      </c>
      <c r="J37" s="1">
        <v>0.833333333333333</v>
      </c>
      <c r="K37" s="1">
        <v>0.909090909090909</v>
      </c>
      <c r="L37" s="1">
        <v>0.2</v>
      </c>
      <c r="M37" s="1">
        <v>0.8</v>
      </c>
      <c r="N37" s="1">
        <v>0.9</v>
      </c>
    </row>
    <row r="38" s="1" customFormat="1" spans="1:14">
      <c r="A38" s="7">
        <v>871</v>
      </c>
      <c r="B38" s="1">
        <v>871</v>
      </c>
      <c r="C38" s="1">
        <v>0.600039958953857</v>
      </c>
      <c r="D38" s="1">
        <v>0.160753011703491</v>
      </c>
      <c r="E38" s="1">
        <v>7</v>
      </c>
      <c r="F38" s="1">
        <v>5</v>
      </c>
      <c r="G38" s="1">
        <v>3</v>
      </c>
      <c r="H38" s="1">
        <v>5</v>
      </c>
      <c r="I38" s="1">
        <v>0.7</v>
      </c>
      <c r="J38" s="1">
        <v>0.583333333333333</v>
      </c>
      <c r="K38" s="1">
        <v>0.636363636363636</v>
      </c>
      <c r="L38" s="1">
        <v>0.5</v>
      </c>
      <c r="M38" s="1">
        <v>0.2</v>
      </c>
      <c r="N38" s="1">
        <v>0.6</v>
      </c>
    </row>
    <row r="39" s="3" customFormat="1" spans="1:14">
      <c r="A39" s="9">
        <v>273</v>
      </c>
      <c r="B39" s="3">
        <v>273</v>
      </c>
      <c r="C39" s="3">
        <v>0.605259418487549</v>
      </c>
      <c r="D39" s="3">
        <v>0.168003916740418</v>
      </c>
      <c r="E39" s="3">
        <v>7</v>
      </c>
      <c r="F39" s="3">
        <v>2</v>
      </c>
      <c r="G39" s="3">
        <v>3</v>
      </c>
      <c r="H39" s="3">
        <v>8</v>
      </c>
      <c r="I39" s="3">
        <v>0.7</v>
      </c>
      <c r="J39" s="3">
        <v>0.777777777777778</v>
      </c>
      <c r="K39" s="3">
        <v>0.736842105263158</v>
      </c>
      <c r="L39" s="3">
        <v>0.2</v>
      </c>
      <c r="M39" s="3">
        <v>0.5</v>
      </c>
      <c r="N39" s="3">
        <v>0.75</v>
      </c>
    </row>
    <row r="40" s="1" customFormat="1" spans="1:14">
      <c r="A40" s="7">
        <v>473</v>
      </c>
      <c r="B40" s="1">
        <v>473</v>
      </c>
      <c r="C40" s="1">
        <v>0.622597098350525</v>
      </c>
      <c r="D40" s="1">
        <v>0.209457159042358</v>
      </c>
      <c r="E40" s="1">
        <v>8</v>
      </c>
      <c r="F40" s="1">
        <v>5</v>
      </c>
      <c r="G40" s="1">
        <v>2</v>
      </c>
      <c r="H40" s="1">
        <v>5</v>
      </c>
      <c r="I40" s="1">
        <v>0.8</v>
      </c>
      <c r="J40" s="1">
        <v>0.615384615384615</v>
      </c>
      <c r="K40" s="1">
        <v>0.695652173913043</v>
      </c>
      <c r="L40" s="1">
        <v>0.5</v>
      </c>
      <c r="M40" s="1">
        <v>0.3</v>
      </c>
      <c r="N40" s="1">
        <v>0.65</v>
      </c>
    </row>
    <row r="41" s="1" customFormat="1" spans="1:14">
      <c r="A41" s="7">
        <v>691</v>
      </c>
      <c r="B41" s="1">
        <v>691</v>
      </c>
      <c r="C41" s="1">
        <v>0.623918414115906</v>
      </c>
      <c r="D41" s="1">
        <v>0.202264666557312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1" customFormat="1" spans="1:14">
      <c r="A42" s="7">
        <v>0</v>
      </c>
      <c r="B42" s="1">
        <v>0</v>
      </c>
      <c r="C42" s="1">
        <v>0.627311706542969</v>
      </c>
      <c r="D42" s="1">
        <v>0.206335783004761</v>
      </c>
      <c r="E42" s="1">
        <v>10</v>
      </c>
      <c r="F42" s="1">
        <v>5</v>
      </c>
      <c r="G42" s="1">
        <v>0</v>
      </c>
      <c r="H42" s="1">
        <v>5</v>
      </c>
      <c r="I42" s="1">
        <v>1</v>
      </c>
      <c r="J42" s="1">
        <v>0.666666666666667</v>
      </c>
      <c r="K42" s="1">
        <v>0.8</v>
      </c>
      <c r="L42" s="1">
        <v>0.5</v>
      </c>
      <c r="M42" s="1">
        <v>0.5</v>
      </c>
      <c r="N42" s="1">
        <v>0.75</v>
      </c>
    </row>
    <row r="43" s="1" customFormat="1" spans="1:14">
      <c r="A43" s="7">
        <v>584</v>
      </c>
      <c r="B43" s="1">
        <v>584</v>
      </c>
      <c r="C43" s="1">
        <v>0.62827479839325</v>
      </c>
      <c r="D43" s="1">
        <v>0.217533111572266</v>
      </c>
      <c r="E43" s="1">
        <v>10</v>
      </c>
      <c r="F43" s="1">
        <v>5</v>
      </c>
      <c r="G43" s="1">
        <v>0</v>
      </c>
      <c r="H43" s="1">
        <v>5</v>
      </c>
      <c r="I43" s="1">
        <v>1</v>
      </c>
      <c r="J43" s="1">
        <v>0.666666666666667</v>
      </c>
      <c r="K43" s="1">
        <v>0.8</v>
      </c>
      <c r="L43" s="1">
        <v>0.5</v>
      </c>
      <c r="M43" s="1">
        <v>0.5</v>
      </c>
      <c r="N43" s="1">
        <v>0.75</v>
      </c>
    </row>
    <row r="44" s="1" customFormat="1" spans="1:14">
      <c r="A44" s="7">
        <v>124</v>
      </c>
      <c r="B44" s="1">
        <v>124</v>
      </c>
      <c r="C44" s="1">
        <v>0.629390001296997</v>
      </c>
      <c r="D44" s="1">
        <v>0.210688233375549</v>
      </c>
      <c r="E44" s="1">
        <v>10</v>
      </c>
      <c r="F44" s="1">
        <v>9</v>
      </c>
      <c r="G44" s="1">
        <v>0</v>
      </c>
      <c r="H44" s="1">
        <v>1</v>
      </c>
      <c r="I44" s="1">
        <v>1</v>
      </c>
      <c r="J44" s="1">
        <v>0.526315789473684</v>
      </c>
      <c r="K44" s="1">
        <v>0.689655172413793</v>
      </c>
      <c r="L44" s="1">
        <v>0.9</v>
      </c>
      <c r="M44" s="1">
        <v>0.1</v>
      </c>
      <c r="N44" s="1">
        <v>0.55</v>
      </c>
    </row>
    <row r="45" s="1" customFormat="1" spans="1:14">
      <c r="A45" s="7">
        <v>249</v>
      </c>
      <c r="B45" s="1">
        <v>249</v>
      </c>
      <c r="C45" s="1">
        <v>0.631833672523499</v>
      </c>
      <c r="D45" s="1">
        <v>0.211252689361572</v>
      </c>
      <c r="E45" s="1">
        <v>8</v>
      </c>
      <c r="F45" s="1">
        <v>4</v>
      </c>
      <c r="G45" s="1">
        <v>2</v>
      </c>
      <c r="H45" s="1">
        <v>6</v>
      </c>
      <c r="I45" s="1">
        <v>0.8</v>
      </c>
      <c r="J45" s="1">
        <v>0.666666666666667</v>
      </c>
      <c r="K45" s="1">
        <v>0.727272727272727</v>
      </c>
      <c r="L45" s="1">
        <v>0.4</v>
      </c>
      <c r="M45" s="1">
        <v>0.4</v>
      </c>
      <c r="N45" s="1">
        <v>0.7</v>
      </c>
    </row>
    <row r="46" s="1" customFormat="1" spans="1:14">
      <c r="A46" s="7">
        <v>339</v>
      </c>
      <c r="B46" s="1">
        <v>339</v>
      </c>
      <c r="C46" s="1">
        <v>0.620162010192871</v>
      </c>
      <c r="D46" s="1">
        <v>0.130398631095886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138</v>
      </c>
      <c r="B47" s="1">
        <v>138</v>
      </c>
      <c r="C47" s="1">
        <v>0.621886372566223</v>
      </c>
      <c r="D47" s="1">
        <v>0.197128534317017</v>
      </c>
      <c r="E47" s="1">
        <v>8</v>
      </c>
      <c r="F47" s="1">
        <v>7</v>
      </c>
      <c r="G47" s="1">
        <v>2</v>
      </c>
      <c r="H47" s="1">
        <v>3</v>
      </c>
      <c r="I47" s="1">
        <v>0.8</v>
      </c>
      <c r="J47" s="1">
        <v>0.533333333333333</v>
      </c>
      <c r="K47" s="1">
        <v>0.64</v>
      </c>
      <c r="L47" s="1">
        <v>0.7</v>
      </c>
      <c r="M47" s="1">
        <v>0.1</v>
      </c>
      <c r="N47" s="1">
        <v>0.55</v>
      </c>
    </row>
    <row r="48" s="1" customFormat="1" spans="1:14">
      <c r="A48" s="7">
        <v>849</v>
      </c>
      <c r="B48" s="1">
        <v>849</v>
      </c>
      <c r="C48" s="1">
        <v>0.624196410179138</v>
      </c>
      <c r="D48" s="1">
        <v>0.19188642501831</v>
      </c>
      <c r="E48" s="1">
        <v>10</v>
      </c>
      <c r="F48" s="1">
        <v>6</v>
      </c>
      <c r="G48" s="1">
        <v>0</v>
      </c>
      <c r="H48" s="1">
        <v>4</v>
      </c>
      <c r="I48" s="1">
        <v>1</v>
      </c>
      <c r="J48" s="1">
        <v>0.625</v>
      </c>
      <c r="K48" s="1">
        <v>0.769230769230769</v>
      </c>
      <c r="L48" s="1">
        <v>0.6</v>
      </c>
      <c r="M48" s="1">
        <v>0.4</v>
      </c>
      <c r="N48" s="1">
        <v>0.7</v>
      </c>
    </row>
    <row r="49" s="1" customFormat="1" spans="1:14">
      <c r="A49" s="7">
        <v>983</v>
      </c>
      <c r="B49" s="1">
        <v>983</v>
      </c>
      <c r="C49" s="1">
        <v>0.630730509757996</v>
      </c>
      <c r="D49" s="1">
        <v>0.192117929458618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840</v>
      </c>
      <c r="B50" s="1">
        <v>840</v>
      </c>
      <c r="C50" s="1">
        <v>0.622424364089966</v>
      </c>
      <c r="D50" s="1">
        <v>0.181033372879028</v>
      </c>
      <c r="E50" s="1">
        <v>9</v>
      </c>
      <c r="F50" s="1">
        <v>6</v>
      </c>
      <c r="G50" s="1">
        <v>1</v>
      </c>
      <c r="H50" s="1">
        <v>4</v>
      </c>
      <c r="I50" s="1">
        <v>0.9</v>
      </c>
      <c r="J50" s="1">
        <v>0.6</v>
      </c>
      <c r="K50" s="1">
        <v>0.72</v>
      </c>
      <c r="L50" s="1">
        <v>0.6</v>
      </c>
      <c r="M50" s="1">
        <v>0.3</v>
      </c>
      <c r="N50" s="1">
        <v>0.65</v>
      </c>
    </row>
    <row r="51" s="1" customFormat="1" spans="1:14">
      <c r="A51" s="7">
        <v>313</v>
      </c>
      <c r="B51" s="1">
        <v>313</v>
      </c>
      <c r="C51" s="1">
        <v>0.621042728424072</v>
      </c>
      <c r="D51" s="1">
        <v>0.25707471370697</v>
      </c>
      <c r="E51" s="1">
        <v>8</v>
      </c>
      <c r="F51" s="1">
        <v>5</v>
      </c>
      <c r="G51" s="1">
        <v>2</v>
      </c>
      <c r="H51" s="1">
        <v>5</v>
      </c>
      <c r="I51" s="1">
        <v>0.8</v>
      </c>
      <c r="J51" s="1">
        <v>0.615384615384615</v>
      </c>
      <c r="K51" s="1">
        <v>0.695652173913043</v>
      </c>
      <c r="L51" s="1">
        <v>0.5</v>
      </c>
      <c r="M51" s="1">
        <v>0.3</v>
      </c>
      <c r="N51" s="1">
        <v>0.65</v>
      </c>
    </row>
    <row r="52" s="1" customFormat="1" spans="1:14">
      <c r="A52" s="7">
        <v>933</v>
      </c>
      <c r="B52" s="1">
        <v>933</v>
      </c>
      <c r="C52" s="1">
        <v>0.620158910751343</v>
      </c>
      <c r="D52" s="1">
        <v>0.132879495620728</v>
      </c>
      <c r="E52" s="1">
        <v>9</v>
      </c>
      <c r="F52" s="1">
        <v>5</v>
      </c>
      <c r="G52" s="1">
        <v>1</v>
      </c>
      <c r="H52" s="1">
        <v>5</v>
      </c>
      <c r="I52" s="1">
        <v>0.9</v>
      </c>
      <c r="J52" s="1">
        <v>0.642857142857143</v>
      </c>
      <c r="K52" s="1">
        <v>0.75</v>
      </c>
      <c r="L52" s="1">
        <v>0.5</v>
      </c>
      <c r="M52" s="1">
        <v>0.4</v>
      </c>
      <c r="N52" s="1">
        <v>0.7</v>
      </c>
    </row>
    <row r="53" s="3" customFormat="1" spans="1:14">
      <c r="A53" s="9">
        <v>419</v>
      </c>
      <c r="B53" s="3">
        <v>419</v>
      </c>
      <c r="C53" s="3">
        <v>0.620062708854675</v>
      </c>
      <c r="D53" s="3">
        <v>0.135434985160828</v>
      </c>
      <c r="E53" s="3">
        <v>9</v>
      </c>
      <c r="F53" s="3">
        <v>4</v>
      </c>
      <c r="G53" s="3">
        <v>1</v>
      </c>
      <c r="H53" s="3">
        <v>6</v>
      </c>
      <c r="I53" s="3">
        <v>0.9</v>
      </c>
      <c r="J53" s="3">
        <v>0.692307692307692</v>
      </c>
      <c r="K53" s="3">
        <v>0.782608695652174</v>
      </c>
      <c r="L53" s="3">
        <v>0.4</v>
      </c>
      <c r="M53" s="3">
        <v>0.5</v>
      </c>
      <c r="N53" s="3">
        <v>0.75</v>
      </c>
    </row>
    <row r="54" s="1" customFormat="1" spans="1:14">
      <c r="A54" s="7">
        <v>237</v>
      </c>
      <c r="B54" s="1">
        <v>237</v>
      </c>
      <c r="C54" s="1">
        <v>0.640653610229492</v>
      </c>
      <c r="D54" s="1">
        <v>0.0327328443527222</v>
      </c>
      <c r="E54" s="1">
        <v>9</v>
      </c>
      <c r="F54" s="1">
        <v>4</v>
      </c>
      <c r="G54" s="1">
        <v>1</v>
      </c>
      <c r="H54" s="1">
        <v>6</v>
      </c>
      <c r="I54" s="1">
        <v>0.9</v>
      </c>
      <c r="J54" s="1">
        <v>0.692307692307692</v>
      </c>
      <c r="K54" s="1">
        <v>0.782608695652174</v>
      </c>
      <c r="L54" s="1">
        <v>0.4</v>
      </c>
      <c r="M54" s="1">
        <v>0.5</v>
      </c>
      <c r="N54" s="1">
        <v>0.75</v>
      </c>
    </row>
    <row r="55" s="1" customFormat="1" spans="1:14">
      <c r="A55" s="7">
        <v>168</v>
      </c>
      <c r="B55" s="1">
        <v>168</v>
      </c>
      <c r="C55" s="1">
        <v>0.641752004623413</v>
      </c>
      <c r="D55" s="1">
        <v>0.147628545761108</v>
      </c>
      <c r="E55" s="1">
        <v>9</v>
      </c>
      <c r="F55" s="1">
        <v>6</v>
      </c>
      <c r="G55" s="1">
        <v>1</v>
      </c>
      <c r="H55" s="1">
        <v>4</v>
      </c>
      <c r="I55" s="1">
        <v>0.9</v>
      </c>
      <c r="J55" s="1">
        <v>0.6</v>
      </c>
      <c r="K55" s="1">
        <v>0.72</v>
      </c>
      <c r="L55" s="1">
        <v>0.6</v>
      </c>
      <c r="M55" s="1">
        <v>0.3</v>
      </c>
      <c r="N55" s="1">
        <v>0.65</v>
      </c>
    </row>
    <row r="56" s="1" customFormat="1" spans="1:14">
      <c r="A56" s="7">
        <v>822</v>
      </c>
      <c r="B56" s="1">
        <v>822</v>
      </c>
      <c r="C56" s="1">
        <v>0.642514944076538</v>
      </c>
      <c r="D56" s="1">
        <v>0.101868748664856</v>
      </c>
      <c r="E56" s="1">
        <v>10</v>
      </c>
      <c r="F56" s="1">
        <v>3</v>
      </c>
      <c r="G56" s="1">
        <v>0</v>
      </c>
      <c r="H56" s="1">
        <v>7</v>
      </c>
      <c r="I56" s="1">
        <v>1</v>
      </c>
      <c r="J56" s="1">
        <v>0.769230769230769</v>
      </c>
      <c r="K56" s="1">
        <v>0.869565217391304</v>
      </c>
      <c r="L56" s="1">
        <v>0.3</v>
      </c>
      <c r="M56" s="1">
        <v>0.7</v>
      </c>
      <c r="N56" s="1">
        <v>0.85</v>
      </c>
    </row>
    <row r="57" s="1" customFormat="1" spans="1:14">
      <c r="A57" s="7">
        <v>411</v>
      </c>
      <c r="B57" s="1">
        <v>411</v>
      </c>
      <c r="C57" s="1">
        <v>0.642556667327881</v>
      </c>
      <c r="D57" s="1">
        <v>0.106202840805054</v>
      </c>
      <c r="E57" s="1">
        <v>9</v>
      </c>
      <c r="F57" s="1">
        <v>4</v>
      </c>
      <c r="G57" s="1">
        <v>1</v>
      </c>
      <c r="H57" s="1">
        <v>6</v>
      </c>
      <c r="I57" s="1">
        <v>0.9</v>
      </c>
      <c r="J57" s="1">
        <v>0.692307692307692</v>
      </c>
      <c r="K57" s="1">
        <v>0.782608695652174</v>
      </c>
      <c r="L57" s="1">
        <v>0.4</v>
      </c>
      <c r="M57" s="1">
        <v>0.5</v>
      </c>
      <c r="N57" s="1">
        <v>0.75</v>
      </c>
    </row>
    <row r="58" s="1" customFormat="1" spans="1:14">
      <c r="A58" s="7">
        <v>368</v>
      </c>
      <c r="B58" s="1">
        <v>368</v>
      </c>
      <c r="C58" s="1">
        <v>0.64323902130127</v>
      </c>
      <c r="D58" s="1">
        <v>0.127977132797241</v>
      </c>
      <c r="E58" s="1">
        <v>7</v>
      </c>
      <c r="F58" s="1">
        <v>5</v>
      </c>
      <c r="G58" s="1">
        <v>3</v>
      </c>
      <c r="H58" s="1">
        <v>5</v>
      </c>
      <c r="I58" s="1">
        <v>0.7</v>
      </c>
      <c r="J58" s="1">
        <v>0.583333333333333</v>
      </c>
      <c r="K58" s="1">
        <v>0.636363636363636</v>
      </c>
      <c r="L58" s="1">
        <v>0.5</v>
      </c>
      <c r="M58" s="1">
        <v>0.2</v>
      </c>
      <c r="N58" s="1">
        <v>0.6</v>
      </c>
    </row>
    <row r="59" s="1" customFormat="1" spans="1:14">
      <c r="A59" s="7">
        <v>579</v>
      </c>
      <c r="B59" s="1">
        <v>579</v>
      </c>
      <c r="C59" s="1">
        <v>0.643706798553467</v>
      </c>
      <c r="D59" s="1">
        <v>0.149799346923828</v>
      </c>
      <c r="E59" s="1">
        <v>7</v>
      </c>
      <c r="F59" s="1">
        <v>5</v>
      </c>
      <c r="G59" s="1">
        <v>3</v>
      </c>
      <c r="H59" s="1">
        <v>5</v>
      </c>
      <c r="I59" s="1">
        <v>0.7</v>
      </c>
      <c r="J59" s="1">
        <v>0.583333333333333</v>
      </c>
      <c r="K59" s="1">
        <v>0.636363636363636</v>
      </c>
      <c r="L59" s="1">
        <v>0.5</v>
      </c>
      <c r="M59" s="1">
        <v>0.2</v>
      </c>
      <c r="N59" s="1">
        <v>0.6</v>
      </c>
    </row>
    <row r="60" s="1" customFormat="1" spans="1:14">
      <c r="A60" s="7">
        <v>716</v>
      </c>
      <c r="B60" s="1">
        <v>716</v>
      </c>
      <c r="C60" s="1">
        <v>0.645399928092957</v>
      </c>
      <c r="D60" s="1">
        <v>0.204073429107666</v>
      </c>
      <c r="E60" s="1">
        <v>9</v>
      </c>
      <c r="F60" s="1">
        <v>3</v>
      </c>
      <c r="G60" s="1">
        <v>1</v>
      </c>
      <c r="H60" s="1">
        <v>7</v>
      </c>
      <c r="I60" s="1">
        <v>0.9</v>
      </c>
      <c r="J60" s="1">
        <v>0.75</v>
      </c>
      <c r="K60" s="1">
        <v>0.818181818181818</v>
      </c>
      <c r="L60" s="1">
        <v>0.3</v>
      </c>
      <c r="M60" s="1">
        <v>0.6</v>
      </c>
      <c r="N60" s="1">
        <v>0.8</v>
      </c>
    </row>
    <row r="61" s="1" customFormat="1" spans="1:14">
      <c r="A61" s="7">
        <v>690</v>
      </c>
      <c r="B61" s="1">
        <v>690</v>
      </c>
      <c r="C61" s="1">
        <v>0.645457625389099</v>
      </c>
      <c r="D61" s="1">
        <v>0.102428555488586</v>
      </c>
      <c r="E61" s="1">
        <v>6</v>
      </c>
      <c r="F61" s="1">
        <v>5</v>
      </c>
      <c r="G61" s="1">
        <v>4</v>
      </c>
      <c r="H61" s="1">
        <v>5</v>
      </c>
      <c r="I61" s="1">
        <v>0.6</v>
      </c>
      <c r="J61" s="1">
        <v>0.545454545454545</v>
      </c>
      <c r="K61" s="1">
        <v>0.571428571428571</v>
      </c>
      <c r="L61" s="1">
        <v>0.5</v>
      </c>
      <c r="M61" s="1">
        <v>0.1</v>
      </c>
      <c r="N61" s="1">
        <v>0.55</v>
      </c>
    </row>
    <row r="62" s="1" customFormat="1" spans="1:14">
      <c r="A62" s="7">
        <v>121</v>
      </c>
      <c r="B62" s="1">
        <v>121</v>
      </c>
      <c r="C62" s="1">
        <v>0.645615220069885</v>
      </c>
      <c r="D62" s="1">
        <v>0.133590459823608</v>
      </c>
      <c r="E62" s="1">
        <v>8</v>
      </c>
      <c r="F62" s="1">
        <v>4</v>
      </c>
      <c r="G62" s="1">
        <v>2</v>
      </c>
      <c r="H62" s="1">
        <v>6</v>
      </c>
      <c r="I62" s="1">
        <v>0.8</v>
      </c>
      <c r="J62" s="1">
        <v>0.666666666666667</v>
      </c>
      <c r="K62" s="1">
        <v>0.727272727272727</v>
      </c>
      <c r="L62" s="1">
        <v>0.4</v>
      </c>
      <c r="M62" s="1">
        <v>0.4</v>
      </c>
      <c r="N62" s="1">
        <v>0.7</v>
      </c>
    </row>
    <row r="63" s="1" customFormat="1" spans="1:14">
      <c r="A63" s="7">
        <v>123</v>
      </c>
      <c r="B63" s="1">
        <v>123</v>
      </c>
      <c r="C63" s="1">
        <v>0.64593517780304</v>
      </c>
      <c r="D63" s="1">
        <v>0.242363452911377</v>
      </c>
      <c r="E63" s="1">
        <v>9</v>
      </c>
      <c r="F63" s="1">
        <v>7</v>
      </c>
      <c r="G63" s="1">
        <v>1</v>
      </c>
      <c r="H63" s="1">
        <v>3</v>
      </c>
      <c r="I63" s="1">
        <v>0.9</v>
      </c>
      <c r="J63" s="1">
        <v>0.5625</v>
      </c>
      <c r="K63" s="1">
        <v>0.692307692307692</v>
      </c>
      <c r="L63" s="1">
        <v>0.7</v>
      </c>
      <c r="M63" s="1">
        <v>0.2</v>
      </c>
      <c r="N63" s="1">
        <v>0.6</v>
      </c>
    </row>
    <row r="64" s="3" customFormat="1" spans="1:14">
      <c r="A64" s="9">
        <v>877</v>
      </c>
      <c r="B64" s="3">
        <v>877</v>
      </c>
      <c r="C64" s="3">
        <v>0.646478891372681</v>
      </c>
      <c r="D64" s="3">
        <v>0.0775332450866699</v>
      </c>
      <c r="E64" s="3">
        <v>9</v>
      </c>
      <c r="F64" s="3">
        <v>3</v>
      </c>
      <c r="G64" s="3">
        <v>1</v>
      </c>
      <c r="H64" s="3">
        <v>7</v>
      </c>
      <c r="I64" s="3">
        <v>0.9</v>
      </c>
      <c r="J64" s="3">
        <v>0.75</v>
      </c>
      <c r="K64" s="3">
        <v>0.818181818181818</v>
      </c>
      <c r="L64" s="3">
        <v>0.3</v>
      </c>
      <c r="M64" s="3">
        <v>0.6</v>
      </c>
      <c r="N64" s="3">
        <v>0.8</v>
      </c>
    </row>
    <row r="65" s="1" customFormat="1" spans="1:14">
      <c r="A65" s="7">
        <v>230</v>
      </c>
      <c r="B65" s="1">
        <v>230</v>
      </c>
      <c r="C65" s="1">
        <v>0.660181760787964</v>
      </c>
      <c r="D65" s="1">
        <v>0.146413803100586</v>
      </c>
      <c r="E65" s="1">
        <v>7</v>
      </c>
      <c r="F65" s="1">
        <v>4</v>
      </c>
      <c r="G65" s="1">
        <v>3</v>
      </c>
      <c r="H65" s="1">
        <v>6</v>
      </c>
      <c r="I65" s="1">
        <v>0.7</v>
      </c>
      <c r="J65" s="1">
        <v>0.636363636363636</v>
      </c>
      <c r="K65" s="1">
        <v>0.666666666666667</v>
      </c>
      <c r="L65" s="1">
        <v>0.4</v>
      </c>
      <c r="M65" s="1">
        <v>0.3</v>
      </c>
      <c r="N65" s="1">
        <v>0.65</v>
      </c>
    </row>
    <row r="66" s="1" customFormat="1" spans="1:14">
      <c r="A66" s="7">
        <v>554</v>
      </c>
      <c r="B66" s="1">
        <v>554</v>
      </c>
      <c r="C66" s="1">
        <v>0.660832762718201</v>
      </c>
      <c r="D66" s="1">
        <v>0.225080013275147</v>
      </c>
      <c r="E66" s="1">
        <v>6</v>
      </c>
      <c r="F66" s="1">
        <v>7</v>
      </c>
      <c r="G66" s="1">
        <v>4</v>
      </c>
      <c r="H66" s="1">
        <v>3</v>
      </c>
      <c r="I66" s="1">
        <v>0.6</v>
      </c>
      <c r="J66" s="1">
        <v>0.461538461538462</v>
      </c>
      <c r="K66" s="1">
        <v>0.521739130434783</v>
      </c>
      <c r="L66" s="1">
        <v>0.7</v>
      </c>
      <c r="M66" s="1">
        <v>-0.1</v>
      </c>
      <c r="N66" s="1">
        <v>0.45</v>
      </c>
    </row>
    <row r="67" s="1" customFormat="1" spans="1:14">
      <c r="A67" s="7">
        <v>852</v>
      </c>
      <c r="B67" s="1">
        <v>852</v>
      </c>
      <c r="C67" s="1">
        <v>0.661973476409912</v>
      </c>
      <c r="D67" s="1">
        <v>0.0750224590301514</v>
      </c>
      <c r="E67" s="1">
        <v>8</v>
      </c>
      <c r="F67" s="1">
        <v>4</v>
      </c>
      <c r="G67" s="1">
        <v>2</v>
      </c>
      <c r="H67" s="1">
        <v>6</v>
      </c>
      <c r="I67" s="1">
        <v>0.8</v>
      </c>
      <c r="J67" s="1">
        <v>0.666666666666667</v>
      </c>
      <c r="K67" s="1">
        <v>0.727272727272727</v>
      </c>
      <c r="L67" s="1">
        <v>0.4</v>
      </c>
      <c r="M67" s="1">
        <v>0.4</v>
      </c>
      <c r="N67" s="1">
        <v>0.7</v>
      </c>
    </row>
    <row r="68" s="1" customFormat="1" spans="1:14">
      <c r="A68" s="7">
        <v>681</v>
      </c>
      <c r="B68" s="1">
        <v>681</v>
      </c>
      <c r="C68" s="1">
        <v>0.662702322006226</v>
      </c>
      <c r="D68" s="1">
        <v>0.0978585481643677</v>
      </c>
      <c r="E68" s="1">
        <v>8</v>
      </c>
      <c r="F68" s="1">
        <v>5</v>
      </c>
      <c r="G68" s="1">
        <v>2</v>
      </c>
      <c r="H68" s="1">
        <v>5</v>
      </c>
      <c r="I68" s="1">
        <v>0.8</v>
      </c>
      <c r="J68" s="1">
        <v>0.615384615384615</v>
      </c>
      <c r="K68" s="1">
        <v>0.695652173913043</v>
      </c>
      <c r="L68" s="1">
        <v>0.5</v>
      </c>
      <c r="M68" s="1">
        <v>0.3</v>
      </c>
      <c r="N68" s="1">
        <v>0.65</v>
      </c>
    </row>
    <row r="69" s="1" customFormat="1" spans="1:14">
      <c r="A69" s="7">
        <v>496</v>
      </c>
      <c r="B69" s="1">
        <v>496</v>
      </c>
      <c r="C69" s="1">
        <v>0.663251161575317</v>
      </c>
      <c r="D69" s="1">
        <v>0.086097240447998</v>
      </c>
      <c r="E69" s="1">
        <v>10</v>
      </c>
      <c r="F69" s="1">
        <v>6</v>
      </c>
      <c r="G69" s="1">
        <v>0</v>
      </c>
      <c r="H69" s="1">
        <v>4</v>
      </c>
      <c r="I69" s="1">
        <v>1</v>
      </c>
      <c r="J69" s="1">
        <v>0.625</v>
      </c>
      <c r="K69" s="1">
        <v>0.769230769230769</v>
      </c>
      <c r="L69" s="1">
        <v>0.6</v>
      </c>
      <c r="M69" s="1">
        <v>0.4</v>
      </c>
      <c r="N69" s="1">
        <v>0.7</v>
      </c>
    </row>
    <row r="70" s="1" customFormat="1" spans="1:14">
      <c r="A70" s="7">
        <v>294</v>
      </c>
      <c r="B70" s="1">
        <v>294</v>
      </c>
      <c r="C70" s="1">
        <v>0.663757920265198</v>
      </c>
      <c r="D70" s="1">
        <v>0.0591132640838623</v>
      </c>
      <c r="E70" s="1">
        <v>9</v>
      </c>
      <c r="F70" s="1">
        <v>3</v>
      </c>
      <c r="G70" s="1">
        <v>1</v>
      </c>
      <c r="H70" s="1">
        <v>7</v>
      </c>
      <c r="I70" s="1">
        <v>0.9</v>
      </c>
      <c r="J70" s="1">
        <v>0.75</v>
      </c>
      <c r="K70" s="1">
        <v>0.818181818181818</v>
      </c>
      <c r="L70" s="1">
        <v>0.3</v>
      </c>
      <c r="M70" s="1">
        <v>0.6</v>
      </c>
      <c r="N70" s="1">
        <v>0.8</v>
      </c>
    </row>
    <row r="71" s="1" customFormat="1" spans="1:14">
      <c r="A71" s="7">
        <v>827</v>
      </c>
      <c r="B71" s="1">
        <v>827</v>
      </c>
      <c r="C71" s="1">
        <v>0.664244651794434</v>
      </c>
      <c r="D71" s="1">
        <v>0.195667386054993</v>
      </c>
      <c r="E71" s="1">
        <v>7</v>
      </c>
      <c r="F71" s="1">
        <v>4</v>
      </c>
      <c r="G71" s="1">
        <v>3</v>
      </c>
      <c r="H71" s="1">
        <v>6</v>
      </c>
      <c r="I71" s="1">
        <v>0.7</v>
      </c>
      <c r="J71" s="1">
        <v>0.636363636363636</v>
      </c>
      <c r="K71" s="1">
        <v>0.666666666666667</v>
      </c>
      <c r="L71" s="1">
        <v>0.4</v>
      </c>
      <c r="M71" s="1">
        <v>0.3</v>
      </c>
      <c r="N71" s="1">
        <v>0.65</v>
      </c>
    </row>
    <row r="72" s="1" customFormat="1" spans="1:14">
      <c r="A72" s="7">
        <v>846</v>
      </c>
      <c r="B72" s="1">
        <v>846</v>
      </c>
      <c r="C72" s="1">
        <v>0.664389133453369</v>
      </c>
      <c r="D72" s="1">
        <v>0.0893771648406982</v>
      </c>
      <c r="E72" s="1">
        <v>6</v>
      </c>
      <c r="F72" s="1">
        <v>5</v>
      </c>
      <c r="G72" s="1">
        <v>4</v>
      </c>
      <c r="H72" s="1">
        <v>5</v>
      </c>
      <c r="I72" s="1">
        <v>0.6</v>
      </c>
      <c r="J72" s="1">
        <v>0.545454545454545</v>
      </c>
      <c r="K72" s="1">
        <v>0.571428571428571</v>
      </c>
      <c r="L72" s="1">
        <v>0.5</v>
      </c>
      <c r="M72" s="1">
        <v>0.1</v>
      </c>
      <c r="N72" s="1">
        <v>0.55</v>
      </c>
    </row>
    <row r="73" s="3" customFormat="1" spans="1:14">
      <c r="A73" s="9">
        <v>451</v>
      </c>
      <c r="B73" s="3">
        <v>451</v>
      </c>
      <c r="C73" s="3">
        <v>0.665182590484619</v>
      </c>
      <c r="D73" s="3">
        <v>0.250267744064331</v>
      </c>
      <c r="E73" s="3">
        <v>9</v>
      </c>
      <c r="F73" s="3">
        <v>6</v>
      </c>
      <c r="G73" s="3">
        <v>1</v>
      </c>
      <c r="H73" s="3">
        <v>4</v>
      </c>
      <c r="I73" s="3">
        <v>0.9</v>
      </c>
      <c r="J73" s="3">
        <v>0.6</v>
      </c>
      <c r="K73" s="3">
        <v>0.72</v>
      </c>
      <c r="L73" s="3">
        <v>0.6</v>
      </c>
      <c r="M73" s="3">
        <v>0.3</v>
      </c>
      <c r="N73" s="3">
        <v>0.65</v>
      </c>
    </row>
    <row r="74" s="1" customFormat="1" spans="1:14">
      <c r="A74" s="7">
        <v>203</v>
      </c>
      <c r="B74" s="1">
        <v>203</v>
      </c>
      <c r="C74" s="1">
        <v>0.680103302001953</v>
      </c>
      <c r="D74" s="1">
        <v>0.131391286849976</v>
      </c>
      <c r="E74" s="1">
        <v>8</v>
      </c>
      <c r="F74" s="1">
        <v>3</v>
      </c>
      <c r="G74" s="1">
        <v>2</v>
      </c>
      <c r="H74" s="1">
        <v>7</v>
      </c>
      <c r="I74" s="1">
        <v>0.8</v>
      </c>
      <c r="J74" s="1">
        <v>0.727272727272727</v>
      </c>
      <c r="K74" s="1">
        <v>0.761904761904762</v>
      </c>
      <c r="L74" s="1">
        <v>0.3</v>
      </c>
      <c r="M74" s="1">
        <v>0.5</v>
      </c>
      <c r="N74" s="1">
        <v>0.75</v>
      </c>
    </row>
    <row r="75" s="1" customFormat="1" spans="1:14">
      <c r="A75" s="7">
        <v>225</v>
      </c>
      <c r="B75" s="1">
        <v>225</v>
      </c>
      <c r="C75" s="1">
        <v>0.680215120315552</v>
      </c>
      <c r="D75" s="1">
        <v>0.174178600311279</v>
      </c>
      <c r="E75" s="1">
        <v>10</v>
      </c>
      <c r="F75" s="1">
        <v>6</v>
      </c>
      <c r="G75" s="1">
        <v>0</v>
      </c>
      <c r="H75" s="1">
        <v>4</v>
      </c>
      <c r="I75" s="1">
        <v>1</v>
      </c>
      <c r="J75" s="1">
        <v>0.625</v>
      </c>
      <c r="K75" s="1">
        <v>0.769230769230769</v>
      </c>
      <c r="L75" s="1">
        <v>0.6</v>
      </c>
      <c r="M75" s="1">
        <v>0.4</v>
      </c>
      <c r="N75" s="1">
        <v>0.7</v>
      </c>
    </row>
    <row r="76" s="1" customFormat="1" spans="1:14">
      <c r="A76" s="7">
        <v>746</v>
      </c>
      <c r="B76" s="1">
        <v>746</v>
      </c>
      <c r="C76" s="1">
        <v>0.680225491523743</v>
      </c>
      <c r="D76" s="1">
        <v>0.0561617612838745</v>
      </c>
      <c r="E76" s="1">
        <v>8</v>
      </c>
      <c r="F76" s="1">
        <v>3</v>
      </c>
      <c r="G76" s="1">
        <v>2</v>
      </c>
      <c r="H76" s="1">
        <v>7</v>
      </c>
      <c r="I76" s="1">
        <v>0.8</v>
      </c>
      <c r="J76" s="1">
        <v>0.727272727272727</v>
      </c>
      <c r="K76" s="1">
        <v>0.761904761904762</v>
      </c>
      <c r="L76" s="1">
        <v>0.3</v>
      </c>
      <c r="M76" s="1">
        <v>0.5</v>
      </c>
      <c r="N76" s="1">
        <v>0.75</v>
      </c>
    </row>
    <row r="77" s="1" customFormat="1" spans="1:14">
      <c r="A77" s="7">
        <v>263</v>
      </c>
      <c r="B77" s="1">
        <v>263</v>
      </c>
      <c r="C77" s="1">
        <v>0.680226802825928</v>
      </c>
      <c r="D77" s="1">
        <v>0.184762239456177</v>
      </c>
      <c r="E77" s="1">
        <v>10</v>
      </c>
      <c r="F77" s="1">
        <v>2</v>
      </c>
      <c r="G77" s="1">
        <v>0</v>
      </c>
      <c r="H77" s="1">
        <v>8</v>
      </c>
      <c r="I77" s="1">
        <v>1</v>
      </c>
      <c r="J77" s="1">
        <v>0.833333333333333</v>
      </c>
      <c r="K77" s="1">
        <v>0.909090909090909</v>
      </c>
      <c r="L77" s="1">
        <v>0.2</v>
      </c>
      <c r="M77" s="1">
        <v>0.8</v>
      </c>
      <c r="N77" s="1">
        <v>0.9</v>
      </c>
    </row>
    <row r="78" s="1" customFormat="1" spans="1:14">
      <c r="A78" s="7">
        <v>618</v>
      </c>
      <c r="B78" s="1">
        <v>618</v>
      </c>
      <c r="C78" s="1">
        <v>0.680298686027527</v>
      </c>
      <c r="D78" s="1">
        <v>0.144068360328674</v>
      </c>
      <c r="E78" s="1">
        <v>9</v>
      </c>
      <c r="F78" s="1">
        <v>1</v>
      </c>
      <c r="G78" s="1">
        <v>1</v>
      </c>
      <c r="H78" s="1">
        <v>9</v>
      </c>
      <c r="I78" s="1">
        <v>0.9</v>
      </c>
      <c r="J78" s="1">
        <v>0.9</v>
      </c>
      <c r="K78" s="1">
        <v>0.9</v>
      </c>
      <c r="L78" s="1">
        <v>0.1</v>
      </c>
      <c r="M78" s="1">
        <v>0.8</v>
      </c>
      <c r="N78" s="1">
        <v>0.9</v>
      </c>
    </row>
    <row r="79" s="1" customFormat="1" spans="1:14">
      <c r="A79" s="7">
        <v>527</v>
      </c>
      <c r="B79" s="1">
        <v>527</v>
      </c>
      <c r="C79" s="1">
        <v>0.680398464202881</v>
      </c>
      <c r="D79" s="1">
        <v>0.115677952766418</v>
      </c>
      <c r="E79" s="1">
        <v>9</v>
      </c>
      <c r="F79" s="1">
        <v>4</v>
      </c>
      <c r="G79" s="1">
        <v>1</v>
      </c>
      <c r="H79" s="1">
        <v>6</v>
      </c>
      <c r="I79" s="1">
        <v>0.9</v>
      </c>
      <c r="J79" s="1">
        <v>0.692307692307692</v>
      </c>
      <c r="K79" s="1">
        <v>0.782608695652174</v>
      </c>
      <c r="L79" s="1">
        <v>0.4</v>
      </c>
      <c r="M79" s="1">
        <v>0.5</v>
      </c>
      <c r="N79" s="1">
        <v>0.75</v>
      </c>
    </row>
    <row r="80" s="3" customFormat="1" spans="1:14">
      <c r="A80" s="9">
        <v>841</v>
      </c>
      <c r="B80" s="3">
        <v>841</v>
      </c>
      <c r="C80" s="3">
        <v>0.680454611778259</v>
      </c>
      <c r="D80" s="3">
        <v>0.105181932449341</v>
      </c>
      <c r="E80" s="3">
        <v>8</v>
      </c>
      <c r="F80" s="3">
        <v>2</v>
      </c>
      <c r="G80" s="3">
        <v>2</v>
      </c>
      <c r="H80" s="3">
        <v>8</v>
      </c>
      <c r="I80" s="3">
        <v>0.8</v>
      </c>
      <c r="J80" s="3">
        <v>0.8</v>
      </c>
      <c r="K80" s="3">
        <v>0.8</v>
      </c>
      <c r="L80" s="3">
        <v>0.2</v>
      </c>
      <c r="M80" s="3">
        <v>0.6</v>
      </c>
      <c r="N80" s="3">
        <v>0.8</v>
      </c>
    </row>
    <row r="81" s="1" customFormat="1" spans="1:14">
      <c r="A81" s="7">
        <v>572</v>
      </c>
      <c r="B81" s="1">
        <v>572</v>
      </c>
      <c r="C81" s="1">
        <v>0.700523853302002</v>
      </c>
      <c r="D81" s="1">
        <v>0.11441433429718</v>
      </c>
      <c r="E81" s="1">
        <v>10</v>
      </c>
      <c r="F81" s="1">
        <v>6</v>
      </c>
      <c r="G81" s="1">
        <v>0</v>
      </c>
      <c r="H81" s="1">
        <v>4</v>
      </c>
      <c r="I81" s="1">
        <v>1</v>
      </c>
      <c r="J81" s="1">
        <v>0.625</v>
      </c>
      <c r="K81" s="1">
        <v>0.769230769230769</v>
      </c>
      <c r="L81" s="1">
        <v>0.6</v>
      </c>
      <c r="M81" s="1">
        <v>0.4</v>
      </c>
      <c r="N81" s="1">
        <v>0.7</v>
      </c>
    </row>
    <row r="82" s="1" customFormat="1" spans="1:14">
      <c r="A82" s="7">
        <v>780</v>
      </c>
      <c r="B82" s="1">
        <v>780</v>
      </c>
      <c r="C82" s="1">
        <v>0.700768947601318</v>
      </c>
      <c r="D82" s="1">
        <v>0.0417674779891968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94</v>
      </c>
      <c r="B83" s="1">
        <v>94</v>
      </c>
      <c r="C83" s="1">
        <v>0.701077580451965</v>
      </c>
      <c r="D83" s="1">
        <v>0.176891088485718</v>
      </c>
      <c r="E83" s="1">
        <v>8</v>
      </c>
      <c r="F83" s="1">
        <v>6</v>
      </c>
      <c r="G83" s="1">
        <v>2</v>
      </c>
      <c r="H83" s="1">
        <v>4</v>
      </c>
      <c r="I83" s="1">
        <v>0.8</v>
      </c>
      <c r="J83" s="1">
        <v>0.571428571428572</v>
      </c>
      <c r="K83" s="1">
        <v>0.666666666666667</v>
      </c>
      <c r="L83" s="1">
        <v>0.6</v>
      </c>
      <c r="M83" s="1">
        <v>0.2</v>
      </c>
      <c r="N83" s="1">
        <v>0.6</v>
      </c>
    </row>
    <row r="84" s="1" customFormat="1" spans="1:14">
      <c r="A84" s="7">
        <v>199</v>
      </c>
      <c r="B84" s="1">
        <v>199</v>
      </c>
      <c r="C84" s="1">
        <v>0.702245593070984</v>
      </c>
      <c r="D84" s="1">
        <v>0.165382504463196</v>
      </c>
      <c r="E84" s="1">
        <v>9</v>
      </c>
      <c r="F84" s="1">
        <v>7</v>
      </c>
      <c r="G84" s="1">
        <v>1</v>
      </c>
      <c r="H84" s="1">
        <v>3</v>
      </c>
      <c r="I84" s="1">
        <v>0.9</v>
      </c>
      <c r="J84" s="1">
        <v>0.5625</v>
      </c>
      <c r="K84" s="1">
        <v>0.692307692307692</v>
      </c>
      <c r="L84" s="1">
        <v>0.7</v>
      </c>
      <c r="M84" s="1">
        <v>0.2</v>
      </c>
      <c r="N84" s="1">
        <v>0.6</v>
      </c>
    </row>
    <row r="85" s="3" customFormat="1" spans="1:14">
      <c r="A85" s="9">
        <v>6</v>
      </c>
      <c r="B85" s="3">
        <v>6</v>
      </c>
      <c r="C85" s="3">
        <v>0.70316219329834</v>
      </c>
      <c r="D85" s="3">
        <v>0.091391921043396</v>
      </c>
      <c r="E85" s="3">
        <v>9</v>
      </c>
      <c r="F85" s="3">
        <v>5</v>
      </c>
      <c r="G85" s="3">
        <v>1</v>
      </c>
      <c r="H85" s="3">
        <v>5</v>
      </c>
      <c r="I85" s="3">
        <v>0.9</v>
      </c>
      <c r="J85" s="3">
        <v>0.642857142857143</v>
      </c>
      <c r="K85" s="3">
        <v>0.75</v>
      </c>
      <c r="L85" s="3">
        <v>0.5</v>
      </c>
      <c r="M85" s="3">
        <v>0.4</v>
      </c>
      <c r="N85" s="3">
        <v>0.7</v>
      </c>
    </row>
    <row r="86" s="1" customFormat="1" spans="1:14">
      <c r="A86" s="7">
        <v>155</v>
      </c>
      <c r="B86" s="1">
        <v>155</v>
      </c>
      <c r="C86" s="1">
        <v>0.72156834602356</v>
      </c>
      <c r="D86" s="1">
        <v>0.132761359214783</v>
      </c>
      <c r="E86" s="1">
        <v>6</v>
      </c>
      <c r="F86" s="1">
        <v>4</v>
      </c>
      <c r="G86" s="1">
        <v>4</v>
      </c>
      <c r="H86" s="1">
        <v>6</v>
      </c>
      <c r="I86" s="1">
        <v>0.6</v>
      </c>
      <c r="J86" s="1">
        <v>0.6</v>
      </c>
      <c r="K86" s="1">
        <v>0.6</v>
      </c>
      <c r="L86" s="1">
        <v>0.4</v>
      </c>
      <c r="M86" s="1">
        <v>0.2</v>
      </c>
      <c r="N86" s="1">
        <v>0.6</v>
      </c>
    </row>
    <row r="87" s="1" customFormat="1" spans="1:14">
      <c r="A87" s="7">
        <v>644</v>
      </c>
      <c r="B87" s="1">
        <v>644</v>
      </c>
      <c r="C87" s="1">
        <v>0.721666574478149</v>
      </c>
      <c r="D87" s="1">
        <v>0.0976516008377075</v>
      </c>
      <c r="E87" s="1">
        <v>10</v>
      </c>
      <c r="F87" s="1">
        <v>5</v>
      </c>
      <c r="G87" s="1">
        <v>0</v>
      </c>
      <c r="H87" s="1">
        <v>5</v>
      </c>
      <c r="I87" s="1">
        <v>1</v>
      </c>
      <c r="J87" s="1">
        <v>0.666666666666667</v>
      </c>
      <c r="K87" s="1">
        <v>0.8</v>
      </c>
      <c r="L87" s="1">
        <v>0.5</v>
      </c>
      <c r="M87" s="1">
        <v>0.5</v>
      </c>
      <c r="N87" s="1">
        <v>0.75</v>
      </c>
    </row>
    <row r="88" s="3" customFormat="1" spans="1:14">
      <c r="A88" s="9">
        <v>365</v>
      </c>
      <c r="B88" s="3">
        <v>365</v>
      </c>
      <c r="C88" s="3">
        <v>0.721932530403137</v>
      </c>
      <c r="D88" s="3">
        <v>0.165367007255554</v>
      </c>
      <c r="E88" s="3">
        <v>8</v>
      </c>
      <c r="F88" s="3">
        <v>5</v>
      </c>
      <c r="G88" s="3">
        <v>2</v>
      </c>
      <c r="H88" s="3">
        <v>5</v>
      </c>
      <c r="I88" s="3">
        <v>0.8</v>
      </c>
      <c r="J88" s="3">
        <v>0.615384615384615</v>
      </c>
      <c r="K88" s="3">
        <v>0.695652173913043</v>
      </c>
      <c r="L88" s="3">
        <v>0.5</v>
      </c>
      <c r="M88" s="3">
        <v>0.3</v>
      </c>
      <c r="N88" s="3">
        <v>0.65</v>
      </c>
    </row>
    <row r="89" s="1" customFormat="1" spans="1:14">
      <c r="A89" s="7">
        <v>86</v>
      </c>
      <c r="B89" s="1">
        <v>86</v>
      </c>
      <c r="C89" s="1">
        <v>0.740849733352661</v>
      </c>
      <c r="D89" s="1">
        <v>0.138911128044128</v>
      </c>
      <c r="E89" s="1">
        <v>9</v>
      </c>
      <c r="F89" s="1">
        <v>2</v>
      </c>
      <c r="G89" s="1">
        <v>1</v>
      </c>
      <c r="H89" s="1">
        <v>8</v>
      </c>
      <c r="I89" s="1">
        <v>0.9</v>
      </c>
      <c r="J89" s="1">
        <v>0.818181818181818</v>
      </c>
      <c r="K89" s="1">
        <v>0.857142857142857</v>
      </c>
      <c r="L89" s="1">
        <v>0.2</v>
      </c>
      <c r="M89" s="1">
        <v>0.7</v>
      </c>
      <c r="N89" s="1">
        <v>0.85</v>
      </c>
    </row>
    <row r="90" s="3" customFormat="1" spans="1:14">
      <c r="A90" s="9">
        <v>392</v>
      </c>
      <c r="B90" s="3">
        <v>392</v>
      </c>
      <c r="C90" s="3">
        <v>0.741052031517029</v>
      </c>
      <c r="D90" s="3">
        <v>0.203339219093323</v>
      </c>
      <c r="E90" s="3">
        <v>9</v>
      </c>
      <c r="F90" s="3">
        <v>5</v>
      </c>
      <c r="G90" s="3">
        <v>1</v>
      </c>
      <c r="H90" s="3">
        <v>5</v>
      </c>
      <c r="I90" s="3">
        <v>0.9</v>
      </c>
      <c r="J90" s="3">
        <v>0.642857142857143</v>
      </c>
      <c r="K90" s="3">
        <v>0.75</v>
      </c>
      <c r="L90" s="3">
        <v>0.5</v>
      </c>
      <c r="M90" s="3">
        <v>0.4</v>
      </c>
      <c r="N90" s="3">
        <v>0.7</v>
      </c>
    </row>
    <row r="91" s="1" customFormat="1" spans="1:14">
      <c r="A91" s="7">
        <v>379</v>
      </c>
      <c r="B91" s="1">
        <v>379</v>
      </c>
      <c r="C91" s="1">
        <v>0.763228416442871</v>
      </c>
      <c r="D91" s="1">
        <v>0.146036624908447</v>
      </c>
      <c r="E91" s="1">
        <v>10</v>
      </c>
      <c r="F91" s="1">
        <v>6</v>
      </c>
      <c r="G91" s="1">
        <v>0</v>
      </c>
      <c r="H91" s="1">
        <v>4</v>
      </c>
      <c r="I91" s="1">
        <v>1</v>
      </c>
      <c r="J91" s="1">
        <v>0.625</v>
      </c>
      <c r="K91" s="1">
        <v>0.769230769230769</v>
      </c>
      <c r="L91" s="1">
        <v>0.6</v>
      </c>
      <c r="M91" s="1">
        <v>0.4</v>
      </c>
      <c r="N91" s="1">
        <v>0.7</v>
      </c>
    </row>
    <row r="92" s="1" customFormat="1" spans="3:13">
      <c r="C92" s="1">
        <f>AVERAGE(C2:C91)</f>
        <v>0.625658094882965</v>
      </c>
      <c r="D92" s="1">
        <f>AVERAGE(D2:D91)</f>
        <v>0.157594929801093</v>
      </c>
      <c r="L92" s="1">
        <f>AVERAGE(L2:L91)</f>
        <v>0.472222222222222</v>
      </c>
      <c r="M92" s="1">
        <f>AVERAGE(M2:M91)</f>
        <v>0.353333333333333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E95" s="1">
        <v>2000</v>
      </c>
      <c r="F95" s="1" t="s">
        <v>47</v>
      </c>
    </row>
    <row r="96" s="1" customFormat="1" spans="3:9">
      <c r="C96" s="1" t="s">
        <v>15</v>
      </c>
      <c r="D96" s="1">
        <f>COUNTIF(C2:C91,"&lt;0.42")-COUNTIF(C2:C91,"&lt;0.4")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17</v>
      </c>
      <c r="D98" s="1">
        <f>COUNTIF(C2:C91,"&lt;0.46")-COUNTIF(C2:C91,"&lt;0.44")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18</v>
      </c>
      <c r="D99" s="1">
        <f>COUNTIF(C2:C91,"&lt;0.48")-COUNTIF(C2:C91,"&lt;0.46")</f>
        <v>0</v>
      </c>
      <c r="F99" s="11">
        <v>0.12</v>
      </c>
      <c r="G99" s="1">
        <v>-240</v>
      </c>
      <c r="H99" s="1">
        <v>1760</v>
      </c>
      <c r="I99" s="1">
        <v>88</v>
      </c>
    </row>
    <row r="100" s="21" customFormat="1" spans="3:5">
      <c r="C100" s="21" t="s">
        <v>19</v>
      </c>
      <c r="D100" s="21">
        <f>COUNTIF(C2:C91,"&lt;0.5")-COUNTIF(C2:C91,"&lt;0.48")</f>
        <v>1</v>
      </c>
      <c r="E100" s="21">
        <v>2</v>
      </c>
    </row>
    <row r="101" s="1" customFormat="1" spans="3:5">
      <c r="C101" s="1" t="s">
        <v>20</v>
      </c>
      <c r="D101" s="1">
        <f>COUNTIF(C2:C91,"&lt;0.52")-COUNTIF(C2:C91,"&lt;0.5")</f>
        <v>2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3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5</v>
      </c>
      <c r="E103" s="4">
        <v>6</v>
      </c>
    </row>
    <row r="104" s="1" customFormat="1" spans="3:5">
      <c r="C104" s="1" t="s">
        <v>23</v>
      </c>
      <c r="D104" s="1">
        <f>COUNTIF(C2:C91,"&lt;0.58")-COUNTIF(C2:C91,"&lt;0.56")</f>
        <v>7</v>
      </c>
      <c r="E104" s="1">
        <v>7</v>
      </c>
    </row>
    <row r="105" s="1" customFormat="1" spans="3:5">
      <c r="C105" s="1" t="s">
        <v>24</v>
      </c>
      <c r="D105" s="1">
        <f>COUNTIF(C2:C91,"&lt;0.6")-COUNTIF(C2:C91,"&lt;0.58")</f>
        <v>9</v>
      </c>
      <c r="E105" s="1">
        <v>9</v>
      </c>
    </row>
    <row r="106" s="1" customFormat="1" spans="3:5">
      <c r="C106" s="1" t="s">
        <v>25</v>
      </c>
      <c r="D106" s="1">
        <f>COUNTIF(C2:C91,"&lt;0.62")-COUNTIF(C2:C91,"&lt;0.6")</f>
        <v>11</v>
      </c>
      <c r="E106" s="1">
        <v>12</v>
      </c>
    </row>
    <row r="107" s="5" customFormat="1" spans="3:5">
      <c r="C107" s="5" t="s">
        <v>26</v>
      </c>
      <c r="D107" s="5">
        <f>COUNTIF(C2:C91,"&lt;0.64")-COUNTIF(C2:C91,"&lt;0.62")</f>
        <v>14</v>
      </c>
      <c r="E107" s="5">
        <v>14</v>
      </c>
    </row>
    <row r="108" s="1" customFormat="1" spans="3:5">
      <c r="C108" s="1" t="s">
        <v>27</v>
      </c>
      <c r="D108" s="1">
        <f>COUNTIF(C2:C91,"&lt;0.66")-COUNTIF(C2:C91,"&lt;0.64")</f>
        <v>11</v>
      </c>
      <c r="E108" s="1">
        <v>12</v>
      </c>
    </row>
    <row r="109" s="1" customFormat="1" spans="3:5">
      <c r="C109" s="1" t="s">
        <v>28</v>
      </c>
      <c r="D109" s="1">
        <f>COUNTIF(C2:C91,"&lt;0.68")-COUNTIF(C2:C91,"&lt;0.66")</f>
        <v>9</v>
      </c>
      <c r="E109" s="1">
        <v>9</v>
      </c>
    </row>
    <row r="110" s="1" customFormat="1" spans="3:5">
      <c r="C110" s="1" t="s">
        <v>29</v>
      </c>
      <c r="D110" s="1">
        <f>COUNTIF(C2:C91,"&lt;0.7")-COUNTIF(C2:C91,"&lt;0.68")</f>
        <v>7</v>
      </c>
      <c r="E110" s="1">
        <v>7</v>
      </c>
    </row>
    <row r="111" s="4" customFormat="1" spans="3:5">
      <c r="C111" s="4" t="s">
        <v>30</v>
      </c>
      <c r="D111" s="4">
        <f>COUNTIF(C2:C91,"&lt;0.72")-COUNTIF(C2:C91,"&lt;0.7")</f>
        <v>5</v>
      </c>
      <c r="E111" s="4">
        <v>6</v>
      </c>
    </row>
    <row r="112" s="1" customFormat="1" spans="3:5">
      <c r="C112" s="1" t="s">
        <v>31</v>
      </c>
      <c r="D112" s="1">
        <f>COUNTIF(C2:C91,"&lt;0.74")-COUNTIF(C2:C91,"&lt;0.72")</f>
        <v>3</v>
      </c>
      <c r="E112" s="1">
        <v>4</v>
      </c>
    </row>
    <row r="113" s="1" customFormat="1" spans="3:5">
      <c r="C113" s="1" t="s">
        <v>32</v>
      </c>
      <c r="D113" s="1">
        <f>COUNTIF(C2:C91,"&lt;0.76")-COUNTIF(C2:C91,"&lt;0.74")</f>
        <v>2</v>
      </c>
      <c r="E113" s="1">
        <v>3</v>
      </c>
    </row>
    <row r="114" s="21" customFormat="1" spans="3:5">
      <c r="C114" s="21" t="s">
        <v>33</v>
      </c>
      <c r="D114" s="21">
        <f>COUNTIF(C2:C91,"&lt;0.78")-COUNTIF(C2:C91,"&lt;0.76")</f>
        <v>1</v>
      </c>
      <c r="E114" s="21">
        <v>2</v>
      </c>
    </row>
    <row r="115" s="4" customFormat="1" spans="3:4">
      <c r="C115" s="4" t="s">
        <v>34</v>
      </c>
      <c r="D115" s="4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7">
      <c r="C117" s="1" t="s">
        <v>36</v>
      </c>
      <c r="D117" s="1">
        <f>COUNTIF(C2:C91,"&lt;0.84")-COUNTIF(C2:C91,"&lt;0.82")</f>
        <v>0</v>
      </c>
      <c r="F117" s="4">
        <v>0.545</v>
      </c>
      <c r="G117" s="4">
        <v>0.087</v>
      </c>
    </row>
    <row r="118" s="1" customFormat="1" spans="3:7">
      <c r="C118" s="1" t="s">
        <v>37</v>
      </c>
      <c r="D118" s="1">
        <f>COUNTIF(C2:C91,"&lt;0.86")-COUNTIF(C2:C91,"&lt;0.84")</f>
        <v>0</v>
      </c>
      <c r="F118" s="4">
        <v>0.623</v>
      </c>
      <c r="G118" s="4">
        <v>0.11</v>
      </c>
    </row>
    <row r="119" s="1" customFormat="1" spans="3:7">
      <c r="C119" s="1" t="s">
        <v>38</v>
      </c>
      <c r="D119" s="1">
        <f>COUNTIF(C2:C91,"&lt;0.88")-COUNTIF(C2:C91,"&lt;0.86")</f>
        <v>0</v>
      </c>
      <c r="F119" s="4">
        <v>0.729</v>
      </c>
      <c r="G119" s="4">
        <v>0.156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2" workbookViewId="0">
      <selection activeCell="A23" sqref="$A23:$XFD23"/>
    </sheetView>
  </sheetViews>
  <sheetFormatPr defaultColWidth="9" defaultRowHeight="13.5"/>
  <cols>
    <col min="3" max="4" width="16.25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102</v>
      </c>
      <c r="B2" s="3">
        <v>102</v>
      </c>
      <c r="C2" s="3">
        <v>0.481022000312805</v>
      </c>
      <c r="D2" s="3">
        <v>0.0691198110580444</v>
      </c>
      <c r="E2" s="3">
        <v>10</v>
      </c>
      <c r="F2" s="3">
        <v>3</v>
      </c>
      <c r="G2" s="3">
        <v>0</v>
      </c>
      <c r="H2" s="3">
        <v>7</v>
      </c>
      <c r="I2" s="3">
        <v>1</v>
      </c>
      <c r="J2" s="3">
        <v>0.769230769230769</v>
      </c>
      <c r="K2" s="3">
        <v>0.869565217391304</v>
      </c>
      <c r="L2" s="3">
        <v>0.3</v>
      </c>
      <c r="M2" s="3">
        <v>0.7</v>
      </c>
      <c r="N2" s="3">
        <v>0.85</v>
      </c>
    </row>
    <row r="3" s="1" customFormat="1" spans="1:14">
      <c r="A3" s="7">
        <v>957</v>
      </c>
      <c r="B3" s="1">
        <v>957</v>
      </c>
      <c r="C3" s="1">
        <v>0.501754760742187</v>
      </c>
      <c r="D3" s="1">
        <v>0.11188817024231</v>
      </c>
      <c r="E3" s="1">
        <v>10</v>
      </c>
      <c r="F3" s="1">
        <v>1</v>
      </c>
      <c r="G3" s="1">
        <v>0</v>
      </c>
      <c r="H3" s="1">
        <v>9</v>
      </c>
      <c r="I3" s="1">
        <v>1</v>
      </c>
      <c r="J3" s="1">
        <v>0.909090909090909</v>
      </c>
      <c r="K3" s="1">
        <v>0.952380952380952</v>
      </c>
      <c r="L3" s="1">
        <v>0.1</v>
      </c>
      <c r="M3" s="1">
        <v>0.9</v>
      </c>
      <c r="N3" s="1">
        <v>0.95</v>
      </c>
    </row>
    <row r="4" s="3" customFormat="1" spans="1:14">
      <c r="A4" s="9">
        <v>967</v>
      </c>
      <c r="B4" s="3">
        <v>967</v>
      </c>
      <c r="C4" s="3">
        <v>0.505633950233459</v>
      </c>
      <c r="D4" s="3">
        <v>0.134837865829468</v>
      </c>
      <c r="E4" s="3">
        <v>10</v>
      </c>
      <c r="F4" s="3">
        <v>4</v>
      </c>
      <c r="G4" s="3">
        <v>0</v>
      </c>
      <c r="H4" s="3">
        <v>6</v>
      </c>
      <c r="I4" s="3">
        <v>1</v>
      </c>
      <c r="J4" s="3">
        <v>0.714285714285714</v>
      </c>
      <c r="K4" s="3">
        <v>0.833333333333333</v>
      </c>
      <c r="L4" s="3">
        <v>0.4</v>
      </c>
      <c r="M4" s="3">
        <v>0.6</v>
      </c>
      <c r="N4" s="3">
        <v>0.8</v>
      </c>
    </row>
    <row r="5" s="1" customFormat="1" spans="1:14">
      <c r="A5" s="7">
        <v>971</v>
      </c>
      <c r="B5" s="1">
        <v>971</v>
      </c>
      <c r="C5" s="1">
        <v>0.52179229259491</v>
      </c>
      <c r="D5" s="1">
        <v>0.0986318588256836</v>
      </c>
      <c r="E5" s="1">
        <v>9</v>
      </c>
      <c r="F5" s="1">
        <v>6</v>
      </c>
      <c r="G5" s="1">
        <v>1</v>
      </c>
      <c r="H5" s="1">
        <v>4</v>
      </c>
      <c r="I5" s="1">
        <v>0.9</v>
      </c>
      <c r="J5" s="1">
        <v>0.6</v>
      </c>
      <c r="K5" s="1">
        <v>0.72</v>
      </c>
      <c r="L5" s="1">
        <v>0.6</v>
      </c>
      <c r="M5" s="1">
        <v>0.3</v>
      </c>
      <c r="N5" s="1">
        <v>0.65</v>
      </c>
    </row>
    <row r="6" s="1" customFormat="1" spans="1:14">
      <c r="A6" s="7">
        <v>137</v>
      </c>
      <c r="B6" s="1">
        <v>137</v>
      </c>
      <c r="C6" s="1">
        <v>0.525725841522217</v>
      </c>
      <c r="D6" s="1">
        <v>0.184110879898071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3" customFormat="1" spans="1:14">
      <c r="A7" s="9">
        <v>898</v>
      </c>
      <c r="B7" s="3">
        <v>898</v>
      </c>
      <c r="C7" s="3">
        <v>0.520534038543701</v>
      </c>
      <c r="D7" s="3">
        <v>0.0267471075057983</v>
      </c>
      <c r="E7" s="3">
        <v>7</v>
      </c>
      <c r="F7" s="3">
        <v>3</v>
      </c>
      <c r="G7" s="3">
        <v>3</v>
      </c>
      <c r="H7" s="3">
        <v>7</v>
      </c>
      <c r="I7" s="3">
        <v>0.7</v>
      </c>
      <c r="J7" s="3">
        <v>0.7</v>
      </c>
      <c r="K7" s="3">
        <v>0.7</v>
      </c>
      <c r="L7" s="3">
        <v>0.3</v>
      </c>
      <c r="M7" s="3">
        <v>0.4</v>
      </c>
      <c r="N7" s="3">
        <v>0.7</v>
      </c>
    </row>
    <row r="8" s="1" customFormat="1" spans="1:14">
      <c r="A8" s="7">
        <v>213</v>
      </c>
      <c r="B8" s="1">
        <v>213</v>
      </c>
      <c r="C8" s="1">
        <v>0.540220141410828</v>
      </c>
      <c r="D8" s="1">
        <v>0.181421518325806</v>
      </c>
      <c r="E8" s="1">
        <v>8</v>
      </c>
      <c r="F8" s="1">
        <v>6</v>
      </c>
      <c r="G8" s="1">
        <v>2</v>
      </c>
      <c r="H8" s="1">
        <v>4</v>
      </c>
      <c r="I8" s="1">
        <v>0.8</v>
      </c>
      <c r="J8" s="1">
        <v>0.571428571428572</v>
      </c>
      <c r="K8" s="1">
        <v>0.666666666666667</v>
      </c>
      <c r="L8" s="1">
        <v>0.6</v>
      </c>
      <c r="M8" s="1">
        <v>0.2</v>
      </c>
      <c r="N8" s="1">
        <v>0.6</v>
      </c>
    </row>
    <row r="9" s="1" customFormat="1" spans="1:14">
      <c r="A9" s="7">
        <v>765</v>
      </c>
      <c r="B9" s="1">
        <v>765</v>
      </c>
      <c r="C9" s="1">
        <v>0.557815074920654</v>
      </c>
      <c r="D9" s="1">
        <v>0.176732897758484</v>
      </c>
      <c r="E9" s="1">
        <v>7</v>
      </c>
      <c r="F9" s="1">
        <v>6</v>
      </c>
      <c r="G9" s="1">
        <v>3</v>
      </c>
      <c r="H9" s="1">
        <v>4</v>
      </c>
      <c r="I9" s="1">
        <v>0.7</v>
      </c>
      <c r="J9" s="1">
        <v>0.538461538461539</v>
      </c>
      <c r="K9" s="1">
        <v>0.608695652173913</v>
      </c>
      <c r="L9" s="1">
        <v>0.6</v>
      </c>
      <c r="M9" s="1">
        <v>0.1</v>
      </c>
      <c r="N9" s="1">
        <v>0.55</v>
      </c>
    </row>
    <row r="10" s="1" customFormat="1" spans="1:14">
      <c r="A10" s="7">
        <v>719</v>
      </c>
      <c r="B10" s="1">
        <v>719</v>
      </c>
      <c r="C10" s="1">
        <v>0.55800187587738</v>
      </c>
      <c r="D10" s="1">
        <v>0.176747798919678</v>
      </c>
      <c r="E10" s="1">
        <v>7</v>
      </c>
      <c r="F10" s="1">
        <v>4</v>
      </c>
      <c r="G10" s="1">
        <v>3</v>
      </c>
      <c r="H10" s="1">
        <v>6</v>
      </c>
      <c r="I10" s="1">
        <v>0.7</v>
      </c>
      <c r="J10" s="1">
        <v>0.636363636363636</v>
      </c>
      <c r="K10" s="1">
        <v>0.666666666666667</v>
      </c>
      <c r="L10" s="1">
        <v>0.4</v>
      </c>
      <c r="M10" s="1">
        <v>0.3</v>
      </c>
      <c r="N10" s="1">
        <v>0.65</v>
      </c>
    </row>
    <row r="11" s="1" customFormat="1" spans="1:14">
      <c r="A11" s="7">
        <v>231</v>
      </c>
      <c r="B11" s="1">
        <v>231</v>
      </c>
      <c r="C11" s="1">
        <v>0.545077800750732</v>
      </c>
      <c r="D11" s="1">
        <v>0.16381049156189</v>
      </c>
      <c r="E11" s="1">
        <v>4</v>
      </c>
      <c r="F11" s="1">
        <v>6</v>
      </c>
      <c r="G11" s="1">
        <v>6</v>
      </c>
      <c r="H11" s="1">
        <v>4</v>
      </c>
      <c r="I11" s="1">
        <v>0.4</v>
      </c>
      <c r="J11" s="1">
        <v>0.4</v>
      </c>
      <c r="K11" s="1">
        <v>0.4</v>
      </c>
      <c r="L11" s="1">
        <v>0.6</v>
      </c>
      <c r="M11" s="1">
        <v>-0.2</v>
      </c>
      <c r="N11" s="1">
        <v>0.4</v>
      </c>
    </row>
    <row r="12" s="3" customFormat="1" spans="1:14">
      <c r="A12" s="9">
        <v>180</v>
      </c>
      <c r="B12" s="3">
        <v>180</v>
      </c>
      <c r="C12" s="3">
        <v>0.541766285896301</v>
      </c>
      <c r="D12" s="3">
        <v>0.149829506874085</v>
      </c>
      <c r="E12" s="3">
        <v>8</v>
      </c>
      <c r="F12" s="3">
        <v>6</v>
      </c>
      <c r="G12" s="3">
        <v>2</v>
      </c>
      <c r="H12" s="3">
        <v>4</v>
      </c>
      <c r="I12" s="3">
        <v>0.8</v>
      </c>
      <c r="J12" s="3">
        <v>0.571428571428572</v>
      </c>
      <c r="K12" s="3">
        <v>0.666666666666667</v>
      </c>
      <c r="L12" s="3">
        <v>0.6</v>
      </c>
      <c r="M12" s="3">
        <v>0.2</v>
      </c>
      <c r="N12" s="3">
        <v>0.6</v>
      </c>
    </row>
    <row r="13" s="1" customFormat="1" spans="1:14">
      <c r="A13" s="7">
        <v>873</v>
      </c>
      <c r="B13" s="1">
        <v>873</v>
      </c>
      <c r="C13" s="1">
        <v>0.570534706115723</v>
      </c>
      <c r="D13" s="1">
        <v>0.215624690055847</v>
      </c>
      <c r="E13" s="1">
        <v>7</v>
      </c>
      <c r="F13" s="1">
        <v>9</v>
      </c>
      <c r="G13" s="1">
        <v>3</v>
      </c>
      <c r="H13" s="1">
        <v>1</v>
      </c>
      <c r="I13" s="1">
        <v>0.7</v>
      </c>
      <c r="J13" s="1">
        <v>0.4375</v>
      </c>
      <c r="K13" s="1">
        <v>0.538461538461538</v>
      </c>
      <c r="L13" s="1">
        <v>0.9</v>
      </c>
      <c r="M13" s="1">
        <v>-0.2</v>
      </c>
      <c r="N13" s="1">
        <v>0.4</v>
      </c>
    </row>
    <row r="14" s="1" customFormat="1" spans="1:14">
      <c r="A14" s="7">
        <v>674</v>
      </c>
      <c r="B14" s="1">
        <v>674</v>
      </c>
      <c r="C14" s="1">
        <v>0.564037680625916</v>
      </c>
      <c r="D14" s="1">
        <v>0.191290736198425</v>
      </c>
      <c r="E14" s="1">
        <v>7</v>
      </c>
      <c r="F14" s="1">
        <v>4</v>
      </c>
      <c r="G14" s="1">
        <v>3</v>
      </c>
      <c r="H14" s="1">
        <v>6</v>
      </c>
      <c r="I14" s="1">
        <v>0.7</v>
      </c>
      <c r="J14" s="1">
        <v>0.636363636363636</v>
      </c>
      <c r="K14" s="1">
        <v>0.666666666666667</v>
      </c>
      <c r="L14" s="1">
        <v>0.4</v>
      </c>
      <c r="M14" s="1">
        <v>0.3</v>
      </c>
      <c r="N14" s="1">
        <v>0.65</v>
      </c>
    </row>
    <row r="15" s="1" customFormat="1" spans="1:14">
      <c r="A15" s="7">
        <v>122</v>
      </c>
      <c r="B15" s="1">
        <v>122</v>
      </c>
      <c r="C15" s="1">
        <v>0.562414288520813</v>
      </c>
      <c r="D15" s="1">
        <v>0.181339740753174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532</v>
      </c>
      <c r="B16" s="1">
        <v>532</v>
      </c>
      <c r="C16" s="1">
        <v>0.578299045562744</v>
      </c>
      <c r="D16" s="1">
        <v>0.178171277046204</v>
      </c>
      <c r="E16" s="1">
        <v>9</v>
      </c>
      <c r="F16" s="1">
        <v>4</v>
      </c>
      <c r="G16" s="1">
        <v>1</v>
      </c>
      <c r="H16" s="1">
        <v>6</v>
      </c>
      <c r="I16" s="1">
        <v>0.9</v>
      </c>
      <c r="J16" s="1">
        <v>0.692307692307692</v>
      </c>
      <c r="K16" s="1">
        <v>0.782608695652174</v>
      </c>
      <c r="L16" s="1">
        <v>0.4</v>
      </c>
      <c r="M16" s="1">
        <v>0.5</v>
      </c>
      <c r="N16" s="1">
        <v>0.75</v>
      </c>
    </row>
    <row r="17" s="1" customFormat="1" spans="1:14">
      <c r="A17" s="7">
        <v>462</v>
      </c>
      <c r="B17" s="1">
        <v>462</v>
      </c>
      <c r="C17" s="1">
        <v>0.576398372650146</v>
      </c>
      <c r="D17" s="1">
        <v>0.160635709762573</v>
      </c>
      <c r="E17" s="1">
        <v>6</v>
      </c>
      <c r="F17" s="1">
        <v>7</v>
      </c>
      <c r="G17" s="1">
        <v>4</v>
      </c>
      <c r="H17" s="1">
        <v>3</v>
      </c>
      <c r="I17" s="1">
        <v>0.6</v>
      </c>
      <c r="J17" s="1">
        <v>0.461538461538462</v>
      </c>
      <c r="K17" s="1">
        <v>0.521739130434783</v>
      </c>
      <c r="L17" s="1">
        <v>0.7</v>
      </c>
      <c r="M17" s="1">
        <v>-0.1</v>
      </c>
      <c r="N17" s="1">
        <v>0.45</v>
      </c>
    </row>
    <row r="18" s="1" customFormat="1" spans="1:14">
      <c r="A18" s="7">
        <v>179</v>
      </c>
      <c r="B18" s="1">
        <v>179</v>
      </c>
      <c r="C18" s="1">
        <v>0.573286890983582</v>
      </c>
      <c r="D18" s="1">
        <v>0.160822749137878</v>
      </c>
      <c r="E18" s="1">
        <v>7</v>
      </c>
      <c r="F18" s="1">
        <v>5</v>
      </c>
      <c r="G18" s="1">
        <v>3</v>
      </c>
      <c r="H18" s="1">
        <v>5</v>
      </c>
      <c r="I18" s="1">
        <v>0.7</v>
      </c>
      <c r="J18" s="1">
        <v>0.583333333333333</v>
      </c>
      <c r="K18" s="1">
        <v>0.636363636363636</v>
      </c>
      <c r="L18" s="1">
        <v>0.5</v>
      </c>
      <c r="M18" s="1">
        <v>0.2</v>
      </c>
      <c r="N18" s="1">
        <v>0.6</v>
      </c>
    </row>
    <row r="19" s="3" customFormat="1" spans="1:14">
      <c r="A19" s="9">
        <v>799</v>
      </c>
      <c r="B19" s="3">
        <v>799</v>
      </c>
      <c r="C19" s="3">
        <v>0.567524433135986</v>
      </c>
      <c r="D19" s="3">
        <v>0.155826210975647</v>
      </c>
      <c r="E19" s="3">
        <v>6</v>
      </c>
      <c r="F19" s="3">
        <v>3</v>
      </c>
      <c r="G19" s="3">
        <v>4</v>
      </c>
      <c r="H19" s="3">
        <v>7</v>
      </c>
      <c r="I19" s="3">
        <v>0.6</v>
      </c>
      <c r="J19" s="3">
        <v>0.666666666666667</v>
      </c>
      <c r="K19" s="3">
        <v>0.631578947368421</v>
      </c>
      <c r="L19" s="3">
        <v>0.3</v>
      </c>
      <c r="M19" s="3">
        <v>0.3</v>
      </c>
      <c r="N19" s="3">
        <v>0.65</v>
      </c>
    </row>
    <row r="20" s="1" customFormat="1" spans="1:14">
      <c r="A20" s="7">
        <v>807</v>
      </c>
      <c r="B20" s="1">
        <v>807</v>
      </c>
      <c r="C20" s="1">
        <v>0.587384819984436</v>
      </c>
      <c r="D20" s="1">
        <v>0.212218403816223</v>
      </c>
      <c r="E20" s="1">
        <v>6</v>
      </c>
      <c r="F20" s="1">
        <v>6</v>
      </c>
      <c r="G20" s="1">
        <v>4</v>
      </c>
      <c r="H20" s="1">
        <v>4</v>
      </c>
      <c r="I20" s="1">
        <v>0.6</v>
      </c>
      <c r="J20" s="1">
        <v>0.5</v>
      </c>
      <c r="K20" s="1">
        <v>0.545454545454545</v>
      </c>
      <c r="L20" s="1">
        <v>0.6</v>
      </c>
      <c r="M20" s="1">
        <v>0</v>
      </c>
      <c r="N20" s="1">
        <v>0.5</v>
      </c>
    </row>
    <row r="21" s="1" customFormat="1" spans="1:14">
      <c r="A21" s="7">
        <v>564</v>
      </c>
      <c r="B21" s="1">
        <v>564</v>
      </c>
      <c r="C21" s="1">
        <v>0.591322898864746</v>
      </c>
      <c r="D21" s="1">
        <v>0.230110764503479</v>
      </c>
      <c r="E21" s="1">
        <v>7</v>
      </c>
      <c r="F21" s="1">
        <v>6</v>
      </c>
      <c r="G21" s="1">
        <v>3</v>
      </c>
      <c r="H21" s="1">
        <v>4</v>
      </c>
      <c r="I21" s="1">
        <v>0.7</v>
      </c>
      <c r="J21" s="1">
        <v>0.538461538461539</v>
      </c>
      <c r="K21" s="1">
        <v>0.608695652173913</v>
      </c>
      <c r="L21" s="1">
        <v>0.6</v>
      </c>
      <c r="M21" s="1">
        <v>0.1</v>
      </c>
      <c r="N21" s="1">
        <v>0.55</v>
      </c>
    </row>
    <row r="22" s="1" customFormat="1" spans="1:14">
      <c r="A22" s="7">
        <v>28</v>
      </c>
      <c r="B22" s="1">
        <v>28</v>
      </c>
      <c r="C22" s="1">
        <v>0.596928119659424</v>
      </c>
      <c r="D22" s="1">
        <v>0.172947764396668</v>
      </c>
      <c r="E22" s="1">
        <v>10</v>
      </c>
      <c r="F22" s="1">
        <v>4</v>
      </c>
      <c r="G22" s="1">
        <v>0</v>
      </c>
      <c r="H22" s="1">
        <v>6</v>
      </c>
      <c r="I22" s="1">
        <v>1</v>
      </c>
      <c r="J22" s="1">
        <v>0.714285714285714</v>
      </c>
      <c r="K22" s="1">
        <v>0.833333333333333</v>
      </c>
      <c r="L22" s="1">
        <v>0.4</v>
      </c>
      <c r="M22" s="1">
        <v>0.6</v>
      </c>
      <c r="N22" s="1">
        <v>0.8</v>
      </c>
    </row>
    <row r="23" s="1" customFormat="1" spans="1:14">
      <c r="A23" s="7">
        <v>128</v>
      </c>
      <c r="B23" s="1">
        <v>128</v>
      </c>
      <c r="C23" s="1">
        <v>0.591395378112793</v>
      </c>
      <c r="D23" s="1">
        <v>0.16316032409668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338</v>
      </c>
      <c r="B24" s="1">
        <v>338</v>
      </c>
      <c r="C24" s="1">
        <v>0.587870597839355</v>
      </c>
      <c r="D24" s="1">
        <v>0.158023715019226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744</v>
      </c>
      <c r="B25" s="1">
        <v>744</v>
      </c>
      <c r="C25" s="1">
        <v>0.589840054512024</v>
      </c>
      <c r="D25" s="1">
        <v>0.148994445800781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4" customFormat="1" spans="1:14">
      <c r="A26" s="17">
        <v>889</v>
      </c>
      <c r="B26" s="4">
        <v>889</v>
      </c>
      <c r="C26" s="4">
        <v>0.598838210105896</v>
      </c>
      <c r="D26" s="4">
        <v>0.145676851272583</v>
      </c>
      <c r="E26" s="4">
        <v>9</v>
      </c>
      <c r="F26" s="4">
        <v>4</v>
      </c>
      <c r="G26" s="4">
        <v>1</v>
      </c>
      <c r="H26" s="4">
        <v>6</v>
      </c>
      <c r="I26" s="4">
        <v>0.9</v>
      </c>
      <c r="J26" s="4">
        <v>0.692307692307692</v>
      </c>
      <c r="K26" s="4">
        <v>0.782608695652174</v>
      </c>
      <c r="L26" s="4">
        <v>0.4</v>
      </c>
      <c r="M26" s="4">
        <v>0.5</v>
      </c>
      <c r="N26" s="4">
        <v>0.75</v>
      </c>
    </row>
    <row r="27" s="1" customFormat="1" spans="1:14">
      <c r="A27" s="7">
        <v>921</v>
      </c>
      <c r="B27" s="1">
        <v>921</v>
      </c>
      <c r="C27" s="1">
        <v>0.586636185646057</v>
      </c>
      <c r="D27" s="1">
        <v>0.143693208694458</v>
      </c>
      <c r="E27" s="1">
        <v>7</v>
      </c>
      <c r="F27" s="1">
        <v>7</v>
      </c>
      <c r="G27" s="1">
        <v>3</v>
      </c>
      <c r="H27" s="1">
        <v>3</v>
      </c>
      <c r="I27" s="1">
        <v>0.7</v>
      </c>
      <c r="J27" s="1">
        <v>0.5</v>
      </c>
      <c r="K27" s="1">
        <v>0.583333333333333</v>
      </c>
      <c r="L27" s="1">
        <v>0.7</v>
      </c>
      <c r="M27" s="1">
        <v>0</v>
      </c>
      <c r="N27" s="1">
        <v>0.5</v>
      </c>
    </row>
    <row r="28" s="3" customFormat="1" spans="1:14">
      <c r="A28" s="9">
        <v>536</v>
      </c>
      <c r="B28" s="3">
        <v>536</v>
      </c>
      <c r="C28" s="3">
        <v>0.585767984390259</v>
      </c>
      <c r="D28" s="3">
        <v>0.130775928497315</v>
      </c>
      <c r="E28" s="3">
        <v>10</v>
      </c>
      <c r="F28" s="3">
        <v>4</v>
      </c>
      <c r="G28" s="3">
        <v>0</v>
      </c>
      <c r="H28" s="3">
        <v>6</v>
      </c>
      <c r="I28" s="3">
        <v>1</v>
      </c>
      <c r="J28" s="3">
        <v>0.714285714285714</v>
      </c>
      <c r="K28" s="3">
        <v>0.833333333333333</v>
      </c>
      <c r="L28" s="3">
        <v>0.4</v>
      </c>
      <c r="M28" s="3">
        <v>0.6</v>
      </c>
      <c r="N28" s="3">
        <v>0.8</v>
      </c>
    </row>
    <row r="29" s="1" customFormat="1" spans="1:14">
      <c r="A29" s="7">
        <v>77</v>
      </c>
      <c r="B29" s="1">
        <v>77</v>
      </c>
      <c r="C29" s="1">
        <v>0.603342056274414</v>
      </c>
      <c r="D29" s="1">
        <v>0.210291981697082</v>
      </c>
      <c r="E29" s="1">
        <v>7</v>
      </c>
      <c r="F29" s="1">
        <v>6</v>
      </c>
      <c r="G29" s="1">
        <v>3</v>
      </c>
      <c r="H29" s="1">
        <v>4</v>
      </c>
      <c r="I29" s="1">
        <v>0.7</v>
      </c>
      <c r="J29" s="1">
        <v>0.538461538461539</v>
      </c>
      <c r="K29" s="1">
        <v>0.608695652173913</v>
      </c>
      <c r="L29" s="1">
        <v>0.6</v>
      </c>
      <c r="M29" s="1">
        <v>0.1</v>
      </c>
      <c r="N29" s="1">
        <v>0.55</v>
      </c>
    </row>
    <row r="30" s="1" customFormat="1" spans="1:14">
      <c r="A30" s="7">
        <v>35</v>
      </c>
      <c r="B30" s="1">
        <v>35</v>
      </c>
      <c r="C30" s="1">
        <v>0.607787728309631</v>
      </c>
      <c r="D30" s="1">
        <v>0.209023833274841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1" customFormat="1" spans="1:14">
      <c r="A31" s="7">
        <v>394</v>
      </c>
      <c r="B31" s="1">
        <v>394</v>
      </c>
      <c r="C31" s="1">
        <v>0.611793041229248</v>
      </c>
      <c r="D31" s="1">
        <v>0.229255795478821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175</v>
      </c>
      <c r="B32" s="1">
        <v>175</v>
      </c>
      <c r="C32" s="1">
        <v>0.614850163459778</v>
      </c>
      <c r="D32" s="1">
        <v>0.220418334007263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396</v>
      </c>
      <c r="B33" s="1">
        <v>396</v>
      </c>
      <c r="C33" s="1">
        <v>0.615647792816162</v>
      </c>
      <c r="D33" s="1">
        <v>0.24639880657196</v>
      </c>
      <c r="E33" s="1">
        <v>8</v>
      </c>
      <c r="F33" s="1">
        <v>3</v>
      </c>
      <c r="G33" s="1">
        <v>2</v>
      </c>
      <c r="H33" s="1">
        <v>7</v>
      </c>
      <c r="I33" s="1">
        <v>0.8</v>
      </c>
      <c r="J33" s="1">
        <v>0.727272727272727</v>
      </c>
      <c r="K33" s="1">
        <v>0.761904761904762</v>
      </c>
      <c r="L33" s="1">
        <v>0.3</v>
      </c>
      <c r="M33" s="1">
        <v>0.5</v>
      </c>
      <c r="N33" s="1">
        <v>0.75</v>
      </c>
    </row>
    <row r="34" s="1" customFormat="1" spans="1:14">
      <c r="A34" s="7">
        <v>624</v>
      </c>
      <c r="B34" s="1">
        <v>624</v>
      </c>
      <c r="C34" s="1">
        <v>0.61599063873291</v>
      </c>
      <c r="D34" s="1">
        <v>0.213096857070923</v>
      </c>
      <c r="E34" s="1">
        <v>8</v>
      </c>
      <c r="F34" s="1">
        <v>6</v>
      </c>
      <c r="G34" s="1">
        <v>2</v>
      </c>
      <c r="H34" s="1">
        <v>4</v>
      </c>
      <c r="I34" s="1">
        <v>0.8</v>
      </c>
      <c r="J34" s="1">
        <v>0.571428571428572</v>
      </c>
      <c r="K34" s="1">
        <v>0.666666666666667</v>
      </c>
      <c r="L34" s="1">
        <v>0.6</v>
      </c>
      <c r="M34" s="1">
        <v>0.2</v>
      </c>
      <c r="N34" s="1">
        <v>0.6</v>
      </c>
    </row>
    <row r="35" s="1" customFormat="1" spans="1:14">
      <c r="A35" s="7">
        <v>925</v>
      </c>
      <c r="B35" s="1">
        <v>925</v>
      </c>
      <c r="C35" s="1">
        <v>0.618133544921875</v>
      </c>
      <c r="D35" s="1">
        <v>0.211237907409668</v>
      </c>
      <c r="E35" s="1">
        <v>6</v>
      </c>
      <c r="F35" s="1">
        <v>3</v>
      </c>
      <c r="G35" s="1">
        <v>4</v>
      </c>
      <c r="H35" s="1">
        <v>7</v>
      </c>
      <c r="I35" s="1">
        <v>0.6</v>
      </c>
      <c r="J35" s="1">
        <v>0.666666666666667</v>
      </c>
      <c r="K35" s="1">
        <v>0.631578947368421</v>
      </c>
      <c r="L35" s="1">
        <v>0.3</v>
      </c>
      <c r="M35" s="1">
        <v>0.3</v>
      </c>
      <c r="N35" s="1">
        <v>0.65</v>
      </c>
    </row>
    <row r="36" s="1" customFormat="1" spans="1:14">
      <c r="A36" s="7">
        <v>68</v>
      </c>
      <c r="B36" s="1">
        <v>68</v>
      </c>
      <c r="C36" s="1">
        <v>0.616530895233154</v>
      </c>
      <c r="D36" s="1">
        <v>0.185717225074768</v>
      </c>
      <c r="E36" s="1">
        <v>6</v>
      </c>
      <c r="F36" s="1">
        <v>4</v>
      </c>
      <c r="G36" s="1">
        <v>4</v>
      </c>
      <c r="H36" s="1">
        <v>6</v>
      </c>
      <c r="I36" s="1">
        <v>0.6</v>
      </c>
      <c r="J36" s="1">
        <v>0.6</v>
      </c>
      <c r="K36" s="1">
        <v>0.6</v>
      </c>
      <c r="L36" s="1">
        <v>0.4</v>
      </c>
      <c r="M36" s="1">
        <v>0.2</v>
      </c>
      <c r="N36" s="1">
        <v>0.6</v>
      </c>
    </row>
    <row r="37" s="1" customFormat="1" spans="1:14">
      <c r="A37" s="7">
        <v>727</v>
      </c>
      <c r="B37" s="1">
        <v>727</v>
      </c>
      <c r="C37" s="1">
        <v>0.618215918540955</v>
      </c>
      <c r="D37" s="1">
        <v>0.194237232208252</v>
      </c>
      <c r="E37" s="1">
        <v>10</v>
      </c>
      <c r="F37" s="1">
        <v>2</v>
      </c>
      <c r="G37" s="1">
        <v>0</v>
      </c>
      <c r="H37" s="1">
        <v>8</v>
      </c>
      <c r="I37" s="1">
        <v>1</v>
      </c>
      <c r="J37" s="1">
        <v>0.833333333333333</v>
      </c>
      <c r="K37" s="1">
        <v>0.909090909090909</v>
      </c>
      <c r="L37" s="1">
        <v>0.2</v>
      </c>
      <c r="M37" s="1">
        <v>0.8</v>
      </c>
      <c r="N37" s="1">
        <v>0.9</v>
      </c>
    </row>
    <row r="38" s="1" customFormat="1" spans="1:14">
      <c r="A38" s="7">
        <v>871</v>
      </c>
      <c r="B38" s="1">
        <v>871</v>
      </c>
      <c r="C38" s="1">
        <v>0.600039958953857</v>
      </c>
      <c r="D38" s="1">
        <v>0.160753011703491</v>
      </c>
      <c r="E38" s="1">
        <v>7</v>
      </c>
      <c r="F38" s="1">
        <v>5</v>
      </c>
      <c r="G38" s="1">
        <v>3</v>
      </c>
      <c r="H38" s="1">
        <v>5</v>
      </c>
      <c r="I38" s="1">
        <v>0.7</v>
      </c>
      <c r="J38" s="1">
        <v>0.583333333333333</v>
      </c>
      <c r="K38" s="1">
        <v>0.636363636363636</v>
      </c>
      <c r="L38" s="1">
        <v>0.5</v>
      </c>
      <c r="M38" s="1">
        <v>0.2</v>
      </c>
      <c r="N38" s="1">
        <v>0.6</v>
      </c>
    </row>
    <row r="39" s="3" customFormat="1" spans="1:14">
      <c r="A39" s="9">
        <v>273</v>
      </c>
      <c r="B39" s="3">
        <v>273</v>
      </c>
      <c r="C39" s="3">
        <v>0.605259418487549</v>
      </c>
      <c r="D39" s="3">
        <v>0.168003916740418</v>
      </c>
      <c r="E39" s="3">
        <v>7</v>
      </c>
      <c r="F39" s="3">
        <v>2</v>
      </c>
      <c r="G39" s="3">
        <v>3</v>
      </c>
      <c r="H39" s="3">
        <v>8</v>
      </c>
      <c r="I39" s="3">
        <v>0.7</v>
      </c>
      <c r="J39" s="3">
        <v>0.777777777777778</v>
      </c>
      <c r="K39" s="3">
        <v>0.736842105263158</v>
      </c>
      <c r="L39" s="3">
        <v>0.2</v>
      </c>
      <c r="M39" s="3">
        <v>0.5</v>
      </c>
      <c r="N39" s="3">
        <v>0.75</v>
      </c>
    </row>
    <row r="40" s="1" customFormat="1" spans="1:14">
      <c r="A40" s="7">
        <v>473</v>
      </c>
      <c r="B40" s="1">
        <v>473</v>
      </c>
      <c r="C40" s="1">
        <v>0.622597098350525</v>
      </c>
      <c r="D40" s="1">
        <v>0.209457159042358</v>
      </c>
      <c r="E40" s="1">
        <v>8</v>
      </c>
      <c r="F40" s="1">
        <v>5</v>
      </c>
      <c r="G40" s="1">
        <v>2</v>
      </c>
      <c r="H40" s="1">
        <v>5</v>
      </c>
      <c r="I40" s="1">
        <v>0.8</v>
      </c>
      <c r="J40" s="1">
        <v>0.615384615384615</v>
      </c>
      <c r="K40" s="1">
        <v>0.695652173913043</v>
      </c>
      <c r="L40" s="1">
        <v>0.5</v>
      </c>
      <c r="M40" s="1">
        <v>0.3</v>
      </c>
      <c r="N40" s="1">
        <v>0.65</v>
      </c>
    </row>
    <row r="41" s="1" customFormat="1" spans="1:14">
      <c r="A41" s="7">
        <v>691</v>
      </c>
      <c r="B41" s="1">
        <v>691</v>
      </c>
      <c r="C41" s="1">
        <v>0.623918414115906</v>
      </c>
      <c r="D41" s="1">
        <v>0.202264666557312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1" customFormat="1" spans="1:14">
      <c r="A42" s="7">
        <v>0</v>
      </c>
      <c r="B42" s="1">
        <v>0</v>
      </c>
      <c r="C42" s="1">
        <v>0.627311706542969</v>
      </c>
      <c r="D42" s="1">
        <v>0.206335783004761</v>
      </c>
      <c r="E42" s="1">
        <v>10</v>
      </c>
      <c r="F42" s="1">
        <v>5</v>
      </c>
      <c r="G42" s="1">
        <v>0</v>
      </c>
      <c r="H42" s="1">
        <v>5</v>
      </c>
      <c r="I42" s="1">
        <v>1</v>
      </c>
      <c r="J42" s="1">
        <v>0.666666666666667</v>
      </c>
      <c r="K42" s="1">
        <v>0.8</v>
      </c>
      <c r="L42" s="1">
        <v>0.5</v>
      </c>
      <c r="M42" s="1">
        <v>0.5</v>
      </c>
      <c r="N42" s="1">
        <v>0.75</v>
      </c>
    </row>
    <row r="43" s="1" customFormat="1" spans="1:14">
      <c r="A43" s="7">
        <v>584</v>
      </c>
      <c r="B43" s="1">
        <v>584</v>
      </c>
      <c r="C43" s="1">
        <v>0.62827479839325</v>
      </c>
      <c r="D43" s="1">
        <v>0.217533111572266</v>
      </c>
      <c r="E43" s="1">
        <v>10</v>
      </c>
      <c r="F43" s="1">
        <v>5</v>
      </c>
      <c r="G43" s="1">
        <v>0</v>
      </c>
      <c r="H43" s="1">
        <v>5</v>
      </c>
      <c r="I43" s="1">
        <v>1</v>
      </c>
      <c r="J43" s="1">
        <v>0.666666666666667</v>
      </c>
      <c r="K43" s="1">
        <v>0.8</v>
      </c>
      <c r="L43" s="1">
        <v>0.5</v>
      </c>
      <c r="M43" s="1">
        <v>0.5</v>
      </c>
      <c r="N43" s="1">
        <v>0.75</v>
      </c>
    </row>
    <row r="44" s="1" customFormat="1" spans="1:14">
      <c r="A44" s="7">
        <v>124</v>
      </c>
      <c r="B44" s="1">
        <v>124</v>
      </c>
      <c r="C44" s="1">
        <v>0.629390001296997</v>
      </c>
      <c r="D44" s="1">
        <v>0.210688233375549</v>
      </c>
      <c r="E44" s="1">
        <v>10</v>
      </c>
      <c r="F44" s="1">
        <v>9</v>
      </c>
      <c r="G44" s="1">
        <v>0</v>
      </c>
      <c r="H44" s="1">
        <v>1</v>
      </c>
      <c r="I44" s="1">
        <v>1</v>
      </c>
      <c r="J44" s="1">
        <v>0.526315789473684</v>
      </c>
      <c r="K44" s="1">
        <v>0.689655172413793</v>
      </c>
      <c r="L44" s="1">
        <v>0.9</v>
      </c>
      <c r="M44" s="1">
        <v>0.1</v>
      </c>
      <c r="N44" s="1">
        <v>0.55</v>
      </c>
    </row>
    <row r="45" s="1" customFormat="1" spans="1:14">
      <c r="A45" s="7">
        <v>138</v>
      </c>
      <c r="B45" s="1">
        <v>138</v>
      </c>
      <c r="C45" s="1">
        <v>0.621886372566223</v>
      </c>
      <c r="D45" s="1">
        <v>0.197128534317017</v>
      </c>
      <c r="E45" s="1">
        <v>8</v>
      </c>
      <c r="F45" s="1">
        <v>7</v>
      </c>
      <c r="G45" s="1">
        <v>2</v>
      </c>
      <c r="H45" s="1">
        <v>3</v>
      </c>
      <c r="I45" s="1">
        <v>0.8</v>
      </c>
      <c r="J45" s="1">
        <v>0.533333333333333</v>
      </c>
      <c r="K45" s="1">
        <v>0.64</v>
      </c>
      <c r="L45" s="1">
        <v>0.7</v>
      </c>
      <c r="M45" s="1">
        <v>0.1</v>
      </c>
      <c r="N45" s="1">
        <v>0.55</v>
      </c>
    </row>
    <row r="46" s="1" customFormat="1" spans="1:14">
      <c r="A46" s="7">
        <v>849</v>
      </c>
      <c r="B46" s="1">
        <v>849</v>
      </c>
      <c r="C46" s="1">
        <v>0.624196410179138</v>
      </c>
      <c r="D46" s="1">
        <v>0.19188642501831</v>
      </c>
      <c r="E46" s="1">
        <v>10</v>
      </c>
      <c r="F46" s="1">
        <v>6</v>
      </c>
      <c r="G46" s="1">
        <v>0</v>
      </c>
      <c r="H46" s="1">
        <v>4</v>
      </c>
      <c r="I46" s="1">
        <v>1</v>
      </c>
      <c r="J46" s="1">
        <v>0.625</v>
      </c>
      <c r="K46" s="1">
        <v>0.769230769230769</v>
      </c>
      <c r="L46" s="1">
        <v>0.6</v>
      </c>
      <c r="M46" s="1">
        <v>0.4</v>
      </c>
      <c r="N46" s="1">
        <v>0.7</v>
      </c>
    </row>
    <row r="47" s="1" customFormat="1" spans="1:14">
      <c r="A47" s="7">
        <v>983</v>
      </c>
      <c r="B47" s="1">
        <v>983</v>
      </c>
      <c r="C47" s="1">
        <v>0.630730509757996</v>
      </c>
      <c r="D47" s="1">
        <v>0.192117929458618</v>
      </c>
      <c r="E47" s="1">
        <v>8</v>
      </c>
      <c r="F47" s="1">
        <v>6</v>
      </c>
      <c r="G47" s="1">
        <v>2</v>
      </c>
      <c r="H47" s="1">
        <v>4</v>
      </c>
      <c r="I47" s="1">
        <v>0.8</v>
      </c>
      <c r="J47" s="1">
        <v>0.571428571428572</v>
      </c>
      <c r="K47" s="1">
        <v>0.666666666666667</v>
      </c>
      <c r="L47" s="1">
        <v>0.6</v>
      </c>
      <c r="M47" s="1">
        <v>0.2</v>
      </c>
      <c r="N47" s="1">
        <v>0.6</v>
      </c>
    </row>
    <row r="48" s="1" customFormat="1" spans="1:14">
      <c r="A48" s="7">
        <v>840</v>
      </c>
      <c r="B48" s="1">
        <v>840</v>
      </c>
      <c r="C48" s="1">
        <v>0.622424364089966</v>
      </c>
      <c r="D48" s="1">
        <v>0.181033372879028</v>
      </c>
      <c r="E48" s="1">
        <v>9</v>
      </c>
      <c r="F48" s="1">
        <v>6</v>
      </c>
      <c r="G48" s="1">
        <v>1</v>
      </c>
      <c r="H48" s="1">
        <v>4</v>
      </c>
      <c r="I48" s="1">
        <v>0.9</v>
      </c>
      <c r="J48" s="1">
        <v>0.6</v>
      </c>
      <c r="K48" s="1">
        <v>0.72</v>
      </c>
      <c r="L48" s="1">
        <v>0.6</v>
      </c>
      <c r="M48" s="1">
        <v>0.3</v>
      </c>
      <c r="N48" s="1">
        <v>0.65</v>
      </c>
    </row>
    <row r="49" s="1" customFormat="1" spans="1:14">
      <c r="A49" s="7">
        <v>313</v>
      </c>
      <c r="B49" s="1">
        <v>313</v>
      </c>
      <c r="C49" s="1">
        <v>0.621042728424072</v>
      </c>
      <c r="D49" s="1">
        <v>0.25707471370697</v>
      </c>
      <c r="E49" s="1">
        <v>8</v>
      </c>
      <c r="F49" s="1">
        <v>5</v>
      </c>
      <c r="G49" s="1">
        <v>2</v>
      </c>
      <c r="H49" s="1">
        <v>5</v>
      </c>
      <c r="I49" s="1">
        <v>0.8</v>
      </c>
      <c r="J49" s="1">
        <v>0.615384615384615</v>
      </c>
      <c r="K49" s="1">
        <v>0.695652173913043</v>
      </c>
      <c r="L49" s="1">
        <v>0.5</v>
      </c>
      <c r="M49" s="1">
        <v>0.3</v>
      </c>
      <c r="N49" s="1">
        <v>0.65</v>
      </c>
    </row>
    <row r="50" s="1" customFormat="1" spans="1:14">
      <c r="A50" s="7">
        <v>933</v>
      </c>
      <c r="B50" s="1">
        <v>933</v>
      </c>
      <c r="C50" s="1">
        <v>0.620158910751343</v>
      </c>
      <c r="D50" s="1">
        <v>0.132879495620728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3" customFormat="1" spans="1:14">
      <c r="A51" s="9">
        <v>419</v>
      </c>
      <c r="B51" s="3">
        <v>419</v>
      </c>
      <c r="C51" s="3">
        <v>0.620062708854675</v>
      </c>
      <c r="D51" s="3">
        <v>0.135434985160828</v>
      </c>
      <c r="E51" s="3">
        <v>9</v>
      </c>
      <c r="F51" s="3">
        <v>4</v>
      </c>
      <c r="G51" s="3">
        <v>1</v>
      </c>
      <c r="H51" s="3">
        <v>6</v>
      </c>
      <c r="I51" s="3">
        <v>0.9</v>
      </c>
      <c r="J51" s="3">
        <v>0.692307692307692</v>
      </c>
      <c r="K51" s="3">
        <v>0.782608695652174</v>
      </c>
      <c r="L51" s="3">
        <v>0.4</v>
      </c>
      <c r="M51" s="3">
        <v>0.5</v>
      </c>
      <c r="N51" s="3">
        <v>0.75</v>
      </c>
    </row>
    <row r="52" s="1" customFormat="1" spans="1:14">
      <c r="A52" s="7">
        <v>237</v>
      </c>
      <c r="B52" s="1">
        <v>237</v>
      </c>
      <c r="C52" s="1">
        <v>0.640653610229492</v>
      </c>
      <c r="D52" s="1">
        <v>0.0327328443527222</v>
      </c>
      <c r="E52" s="1">
        <v>9</v>
      </c>
      <c r="F52" s="1">
        <v>4</v>
      </c>
      <c r="G52" s="1">
        <v>1</v>
      </c>
      <c r="H52" s="1">
        <v>6</v>
      </c>
      <c r="I52" s="1">
        <v>0.9</v>
      </c>
      <c r="J52" s="1">
        <v>0.692307692307692</v>
      </c>
      <c r="K52" s="1">
        <v>0.782608695652174</v>
      </c>
      <c r="L52" s="1">
        <v>0.4</v>
      </c>
      <c r="M52" s="1">
        <v>0.5</v>
      </c>
      <c r="N52" s="1">
        <v>0.75</v>
      </c>
    </row>
    <row r="53" s="1" customFormat="1" spans="1:14">
      <c r="A53" s="7">
        <v>168</v>
      </c>
      <c r="B53" s="1">
        <v>168</v>
      </c>
      <c r="C53" s="1">
        <v>0.641752004623413</v>
      </c>
      <c r="D53" s="1">
        <v>0.147628545761108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822</v>
      </c>
      <c r="B54" s="1">
        <v>822</v>
      </c>
      <c r="C54" s="1">
        <v>0.642514944076538</v>
      </c>
      <c r="D54" s="1">
        <v>0.101868748664856</v>
      </c>
      <c r="E54" s="1">
        <v>10</v>
      </c>
      <c r="F54" s="1">
        <v>3</v>
      </c>
      <c r="G54" s="1">
        <v>0</v>
      </c>
      <c r="H54" s="1">
        <v>7</v>
      </c>
      <c r="I54" s="1">
        <v>1</v>
      </c>
      <c r="J54" s="1">
        <v>0.769230769230769</v>
      </c>
      <c r="K54" s="1">
        <v>0.869565217391304</v>
      </c>
      <c r="L54" s="1">
        <v>0.3</v>
      </c>
      <c r="M54" s="1">
        <v>0.7</v>
      </c>
      <c r="N54" s="1">
        <v>0.85</v>
      </c>
    </row>
    <row r="55" s="1" customFormat="1" spans="1:14">
      <c r="A55" s="7">
        <v>411</v>
      </c>
      <c r="B55" s="1">
        <v>411</v>
      </c>
      <c r="C55" s="1">
        <v>0.642556667327881</v>
      </c>
      <c r="D55" s="1">
        <v>0.106202840805054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368</v>
      </c>
      <c r="B56" s="1">
        <v>368</v>
      </c>
      <c r="C56" s="1">
        <v>0.64323902130127</v>
      </c>
      <c r="D56" s="1">
        <v>0.127977132797241</v>
      </c>
      <c r="E56" s="1">
        <v>7</v>
      </c>
      <c r="F56" s="1">
        <v>5</v>
      </c>
      <c r="G56" s="1">
        <v>3</v>
      </c>
      <c r="H56" s="1">
        <v>5</v>
      </c>
      <c r="I56" s="1">
        <v>0.7</v>
      </c>
      <c r="J56" s="1">
        <v>0.583333333333333</v>
      </c>
      <c r="K56" s="1">
        <v>0.636363636363636</v>
      </c>
      <c r="L56" s="1">
        <v>0.5</v>
      </c>
      <c r="M56" s="1">
        <v>0.2</v>
      </c>
      <c r="N56" s="1">
        <v>0.6</v>
      </c>
    </row>
    <row r="57" s="1" customFormat="1" spans="1:14">
      <c r="A57" s="7">
        <v>579</v>
      </c>
      <c r="B57" s="1">
        <v>579</v>
      </c>
      <c r="C57" s="1">
        <v>0.643706798553467</v>
      </c>
      <c r="D57" s="1">
        <v>0.149799346923828</v>
      </c>
      <c r="E57" s="1">
        <v>7</v>
      </c>
      <c r="F57" s="1">
        <v>5</v>
      </c>
      <c r="G57" s="1">
        <v>3</v>
      </c>
      <c r="H57" s="1">
        <v>5</v>
      </c>
      <c r="I57" s="1">
        <v>0.7</v>
      </c>
      <c r="J57" s="1">
        <v>0.583333333333333</v>
      </c>
      <c r="K57" s="1">
        <v>0.636363636363636</v>
      </c>
      <c r="L57" s="1">
        <v>0.5</v>
      </c>
      <c r="M57" s="1">
        <v>0.2</v>
      </c>
      <c r="N57" s="1">
        <v>0.6</v>
      </c>
    </row>
    <row r="58" s="1" customFormat="1" spans="1:14">
      <c r="A58" s="7">
        <v>716</v>
      </c>
      <c r="B58" s="1">
        <v>716</v>
      </c>
      <c r="C58" s="1">
        <v>0.645399928092957</v>
      </c>
      <c r="D58" s="1">
        <v>0.204073429107666</v>
      </c>
      <c r="E58" s="1">
        <v>9</v>
      </c>
      <c r="F58" s="1">
        <v>3</v>
      </c>
      <c r="G58" s="1">
        <v>1</v>
      </c>
      <c r="H58" s="1">
        <v>7</v>
      </c>
      <c r="I58" s="1">
        <v>0.9</v>
      </c>
      <c r="J58" s="1">
        <v>0.75</v>
      </c>
      <c r="K58" s="1">
        <v>0.818181818181818</v>
      </c>
      <c r="L58" s="1">
        <v>0.3</v>
      </c>
      <c r="M58" s="1">
        <v>0.6</v>
      </c>
      <c r="N58" s="1">
        <v>0.8</v>
      </c>
    </row>
    <row r="59" s="1" customFormat="1" spans="1:14">
      <c r="A59" s="7">
        <v>690</v>
      </c>
      <c r="B59" s="1">
        <v>690</v>
      </c>
      <c r="C59" s="1">
        <v>0.645457625389099</v>
      </c>
      <c r="D59" s="1">
        <v>0.102428555488586</v>
      </c>
      <c r="E59" s="1">
        <v>6</v>
      </c>
      <c r="F59" s="1">
        <v>5</v>
      </c>
      <c r="G59" s="1">
        <v>4</v>
      </c>
      <c r="H59" s="1">
        <v>5</v>
      </c>
      <c r="I59" s="1">
        <v>0.6</v>
      </c>
      <c r="J59" s="1">
        <v>0.545454545454545</v>
      </c>
      <c r="K59" s="1">
        <v>0.571428571428571</v>
      </c>
      <c r="L59" s="1">
        <v>0.5</v>
      </c>
      <c r="M59" s="1">
        <v>0.1</v>
      </c>
      <c r="N59" s="1">
        <v>0.55</v>
      </c>
    </row>
    <row r="60" s="1" customFormat="1" spans="1:14">
      <c r="A60" s="7">
        <v>121</v>
      </c>
      <c r="B60" s="1">
        <v>121</v>
      </c>
      <c r="C60" s="1">
        <v>0.645615220069885</v>
      </c>
      <c r="D60" s="1">
        <v>0.133590459823608</v>
      </c>
      <c r="E60" s="1">
        <v>8</v>
      </c>
      <c r="F60" s="1">
        <v>4</v>
      </c>
      <c r="G60" s="1">
        <v>2</v>
      </c>
      <c r="H60" s="1">
        <v>6</v>
      </c>
      <c r="I60" s="1">
        <v>0.8</v>
      </c>
      <c r="J60" s="1">
        <v>0.666666666666667</v>
      </c>
      <c r="K60" s="1">
        <v>0.727272727272727</v>
      </c>
      <c r="L60" s="1">
        <v>0.4</v>
      </c>
      <c r="M60" s="1">
        <v>0.4</v>
      </c>
      <c r="N60" s="1">
        <v>0.7</v>
      </c>
    </row>
    <row r="61" s="1" customFormat="1" spans="1:14">
      <c r="A61" s="7">
        <v>123</v>
      </c>
      <c r="B61" s="1">
        <v>123</v>
      </c>
      <c r="C61" s="1">
        <v>0.64593517780304</v>
      </c>
      <c r="D61" s="1">
        <v>0.242363452911377</v>
      </c>
      <c r="E61" s="1">
        <v>9</v>
      </c>
      <c r="F61" s="1">
        <v>7</v>
      </c>
      <c r="G61" s="1">
        <v>1</v>
      </c>
      <c r="H61" s="1">
        <v>3</v>
      </c>
      <c r="I61" s="1">
        <v>0.9</v>
      </c>
      <c r="J61" s="1">
        <v>0.5625</v>
      </c>
      <c r="K61" s="1">
        <v>0.692307692307692</v>
      </c>
      <c r="L61" s="1">
        <v>0.7</v>
      </c>
      <c r="M61" s="1">
        <v>0.2</v>
      </c>
      <c r="N61" s="1">
        <v>0.6</v>
      </c>
    </row>
    <row r="62" s="3" customFormat="1" spans="1:14">
      <c r="A62" s="9">
        <v>877</v>
      </c>
      <c r="B62" s="3">
        <v>877</v>
      </c>
      <c r="C62" s="3">
        <v>0.646478891372681</v>
      </c>
      <c r="D62" s="3">
        <v>0.0775332450866699</v>
      </c>
      <c r="E62" s="3">
        <v>9</v>
      </c>
      <c r="F62" s="3">
        <v>3</v>
      </c>
      <c r="G62" s="3">
        <v>1</v>
      </c>
      <c r="H62" s="3">
        <v>7</v>
      </c>
      <c r="I62" s="3">
        <v>0.9</v>
      </c>
      <c r="J62" s="3">
        <v>0.75</v>
      </c>
      <c r="K62" s="3">
        <v>0.818181818181818</v>
      </c>
      <c r="L62" s="3">
        <v>0.3</v>
      </c>
      <c r="M62" s="3">
        <v>0.6</v>
      </c>
      <c r="N62" s="3">
        <v>0.8</v>
      </c>
    </row>
    <row r="63" s="1" customFormat="1" spans="1:14">
      <c r="A63" s="7">
        <v>230</v>
      </c>
      <c r="B63" s="1">
        <v>230</v>
      </c>
      <c r="C63" s="1">
        <v>0.660181760787964</v>
      </c>
      <c r="D63" s="1">
        <v>0.146413803100586</v>
      </c>
      <c r="E63" s="1">
        <v>7</v>
      </c>
      <c r="F63" s="1">
        <v>4</v>
      </c>
      <c r="G63" s="1">
        <v>3</v>
      </c>
      <c r="H63" s="1">
        <v>6</v>
      </c>
      <c r="I63" s="1">
        <v>0.7</v>
      </c>
      <c r="J63" s="1">
        <v>0.636363636363636</v>
      </c>
      <c r="K63" s="1">
        <v>0.666666666666667</v>
      </c>
      <c r="L63" s="1">
        <v>0.4</v>
      </c>
      <c r="M63" s="1">
        <v>0.3</v>
      </c>
      <c r="N63" s="1">
        <v>0.65</v>
      </c>
    </row>
    <row r="64" s="1" customFormat="1" spans="1:14">
      <c r="A64" s="7">
        <v>554</v>
      </c>
      <c r="B64" s="1">
        <v>554</v>
      </c>
      <c r="C64" s="1">
        <v>0.660832762718201</v>
      </c>
      <c r="D64" s="1">
        <v>0.225080013275147</v>
      </c>
      <c r="E64" s="1">
        <v>6</v>
      </c>
      <c r="F64" s="1">
        <v>7</v>
      </c>
      <c r="G64" s="1">
        <v>4</v>
      </c>
      <c r="H64" s="1">
        <v>3</v>
      </c>
      <c r="I64" s="1">
        <v>0.6</v>
      </c>
      <c r="J64" s="1">
        <v>0.461538461538462</v>
      </c>
      <c r="K64" s="1">
        <v>0.521739130434783</v>
      </c>
      <c r="L64" s="1">
        <v>0.7</v>
      </c>
      <c r="M64" s="1">
        <v>-0.1</v>
      </c>
      <c r="N64" s="1">
        <v>0.45</v>
      </c>
    </row>
    <row r="65" s="1" customFormat="1" spans="1:14">
      <c r="A65" s="7">
        <v>852</v>
      </c>
      <c r="B65" s="1">
        <v>852</v>
      </c>
      <c r="C65" s="1">
        <v>0.661973476409912</v>
      </c>
      <c r="D65" s="1">
        <v>0.0750224590301514</v>
      </c>
      <c r="E65" s="1">
        <v>8</v>
      </c>
      <c r="F65" s="1">
        <v>4</v>
      </c>
      <c r="G65" s="1">
        <v>2</v>
      </c>
      <c r="H65" s="1">
        <v>6</v>
      </c>
      <c r="I65" s="1">
        <v>0.8</v>
      </c>
      <c r="J65" s="1">
        <v>0.666666666666667</v>
      </c>
      <c r="K65" s="1">
        <v>0.727272727272727</v>
      </c>
      <c r="L65" s="1">
        <v>0.4</v>
      </c>
      <c r="M65" s="1">
        <v>0.4</v>
      </c>
      <c r="N65" s="1">
        <v>0.7</v>
      </c>
    </row>
    <row r="66" s="1" customFormat="1" spans="1:14">
      <c r="A66" s="7">
        <v>681</v>
      </c>
      <c r="B66" s="1">
        <v>681</v>
      </c>
      <c r="C66" s="1">
        <v>0.662702322006226</v>
      </c>
      <c r="D66" s="1">
        <v>0.0978585481643677</v>
      </c>
      <c r="E66" s="1">
        <v>8</v>
      </c>
      <c r="F66" s="1">
        <v>5</v>
      </c>
      <c r="G66" s="1">
        <v>2</v>
      </c>
      <c r="H66" s="1">
        <v>5</v>
      </c>
      <c r="I66" s="1">
        <v>0.8</v>
      </c>
      <c r="J66" s="1">
        <v>0.615384615384615</v>
      </c>
      <c r="K66" s="1">
        <v>0.695652173913043</v>
      </c>
      <c r="L66" s="1">
        <v>0.5</v>
      </c>
      <c r="M66" s="1">
        <v>0.3</v>
      </c>
      <c r="N66" s="1">
        <v>0.65</v>
      </c>
    </row>
    <row r="67" s="1" customFormat="1" spans="1:14">
      <c r="A67" s="7">
        <v>496</v>
      </c>
      <c r="B67" s="1">
        <v>496</v>
      </c>
      <c r="C67" s="1">
        <v>0.663251161575317</v>
      </c>
      <c r="D67" s="1">
        <v>0.086097240447998</v>
      </c>
      <c r="E67" s="1">
        <v>10</v>
      </c>
      <c r="F67" s="1">
        <v>6</v>
      </c>
      <c r="G67" s="1">
        <v>0</v>
      </c>
      <c r="H67" s="1">
        <v>4</v>
      </c>
      <c r="I67" s="1">
        <v>1</v>
      </c>
      <c r="J67" s="1">
        <v>0.625</v>
      </c>
      <c r="K67" s="1">
        <v>0.769230769230769</v>
      </c>
      <c r="L67" s="1">
        <v>0.6</v>
      </c>
      <c r="M67" s="1">
        <v>0.4</v>
      </c>
      <c r="N67" s="1">
        <v>0.7</v>
      </c>
    </row>
    <row r="68" s="1" customFormat="1" spans="1:14">
      <c r="A68" s="7">
        <v>294</v>
      </c>
      <c r="B68" s="1">
        <v>294</v>
      </c>
      <c r="C68" s="1">
        <v>0.663757920265198</v>
      </c>
      <c r="D68" s="1">
        <v>0.0591132640838623</v>
      </c>
      <c r="E68" s="1">
        <v>9</v>
      </c>
      <c r="F68" s="1">
        <v>3</v>
      </c>
      <c r="G68" s="1">
        <v>1</v>
      </c>
      <c r="H68" s="1">
        <v>7</v>
      </c>
      <c r="I68" s="1">
        <v>0.9</v>
      </c>
      <c r="J68" s="1">
        <v>0.75</v>
      </c>
      <c r="K68" s="1">
        <v>0.818181818181818</v>
      </c>
      <c r="L68" s="1">
        <v>0.3</v>
      </c>
      <c r="M68" s="1">
        <v>0.6</v>
      </c>
      <c r="N68" s="1">
        <v>0.8</v>
      </c>
    </row>
    <row r="69" s="1" customFormat="1" spans="1:14">
      <c r="A69" s="7">
        <v>827</v>
      </c>
      <c r="B69" s="1">
        <v>827</v>
      </c>
      <c r="C69" s="1">
        <v>0.664244651794434</v>
      </c>
      <c r="D69" s="1">
        <v>0.195667386054993</v>
      </c>
      <c r="E69" s="1">
        <v>7</v>
      </c>
      <c r="F69" s="1">
        <v>4</v>
      </c>
      <c r="G69" s="1">
        <v>3</v>
      </c>
      <c r="H69" s="1">
        <v>6</v>
      </c>
      <c r="I69" s="1">
        <v>0.7</v>
      </c>
      <c r="J69" s="1">
        <v>0.636363636363636</v>
      </c>
      <c r="K69" s="1">
        <v>0.666666666666667</v>
      </c>
      <c r="L69" s="1">
        <v>0.4</v>
      </c>
      <c r="M69" s="1">
        <v>0.3</v>
      </c>
      <c r="N69" s="1">
        <v>0.65</v>
      </c>
    </row>
    <row r="70" s="1" customFormat="1" spans="1:14">
      <c r="A70" s="7">
        <v>846</v>
      </c>
      <c r="B70" s="1">
        <v>846</v>
      </c>
      <c r="C70" s="1">
        <v>0.664389133453369</v>
      </c>
      <c r="D70" s="1">
        <v>0.0893771648406982</v>
      </c>
      <c r="E70" s="1">
        <v>6</v>
      </c>
      <c r="F70" s="1">
        <v>5</v>
      </c>
      <c r="G70" s="1">
        <v>4</v>
      </c>
      <c r="H70" s="1">
        <v>5</v>
      </c>
      <c r="I70" s="1">
        <v>0.6</v>
      </c>
      <c r="J70" s="1">
        <v>0.545454545454545</v>
      </c>
      <c r="K70" s="1">
        <v>0.571428571428571</v>
      </c>
      <c r="L70" s="1">
        <v>0.5</v>
      </c>
      <c r="M70" s="1">
        <v>0.1</v>
      </c>
      <c r="N70" s="1">
        <v>0.55</v>
      </c>
    </row>
    <row r="71" s="3" customFormat="1" spans="1:14">
      <c r="A71" s="9">
        <v>451</v>
      </c>
      <c r="B71" s="3">
        <v>451</v>
      </c>
      <c r="C71" s="3">
        <v>0.665182590484619</v>
      </c>
      <c r="D71" s="3">
        <v>0.250267744064331</v>
      </c>
      <c r="E71" s="3">
        <v>9</v>
      </c>
      <c r="F71" s="3">
        <v>6</v>
      </c>
      <c r="G71" s="3">
        <v>1</v>
      </c>
      <c r="H71" s="3">
        <v>4</v>
      </c>
      <c r="I71" s="3">
        <v>0.9</v>
      </c>
      <c r="J71" s="3">
        <v>0.6</v>
      </c>
      <c r="K71" s="3">
        <v>0.72</v>
      </c>
      <c r="L71" s="3">
        <v>0.6</v>
      </c>
      <c r="M71" s="3">
        <v>0.3</v>
      </c>
      <c r="N71" s="3">
        <v>0.65</v>
      </c>
    </row>
    <row r="72" s="1" customFormat="1" spans="1:14">
      <c r="A72" s="7">
        <v>203</v>
      </c>
      <c r="B72" s="1">
        <v>203</v>
      </c>
      <c r="C72" s="1">
        <v>0.680103302001953</v>
      </c>
      <c r="D72" s="1">
        <v>0.131391286849976</v>
      </c>
      <c r="E72" s="1">
        <v>8</v>
      </c>
      <c r="F72" s="1">
        <v>3</v>
      </c>
      <c r="G72" s="1">
        <v>2</v>
      </c>
      <c r="H72" s="1">
        <v>7</v>
      </c>
      <c r="I72" s="1">
        <v>0.8</v>
      </c>
      <c r="J72" s="1">
        <v>0.727272727272727</v>
      </c>
      <c r="K72" s="1">
        <v>0.761904761904762</v>
      </c>
      <c r="L72" s="1">
        <v>0.3</v>
      </c>
      <c r="M72" s="1">
        <v>0.5</v>
      </c>
      <c r="N72" s="1">
        <v>0.75</v>
      </c>
    </row>
    <row r="73" s="1" customFormat="1" spans="1:14">
      <c r="A73" s="7">
        <v>225</v>
      </c>
      <c r="B73" s="1">
        <v>225</v>
      </c>
      <c r="C73" s="1">
        <v>0.680215120315552</v>
      </c>
      <c r="D73" s="1">
        <v>0.174178600311279</v>
      </c>
      <c r="E73" s="1">
        <v>10</v>
      </c>
      <c r="F73" s="1">
        <v>6</v>
      </c>
      <c r="G73" s="1">
        <v>0</v>
      </c>
      <c r="H73" s="1">
        <v>4</v>
      </c>
      <c r="I73" s="1">
        <v>1</v>
      </c>
      <c r="J73" s="1">
        <v>0.625</v>
      </c>
      <c r="K73" s="1">
        <v>0.769230769230769</v>
      </c>
      <c r="L73" s="1">
        <v>0.6</v>
      </c>
      <c r="M73" s="1">
        <v>0.4</v>
      </c>
      <c r="N73" s="1">
        <v>0.7</v>
      </c>
    </row>
    <row r="74" s="1" customFormat="1" spans="1:14">
      <c r="A74" s="7">
        <v>746</v>
      </c>
      <c r="B74" s="1">
        <v>746</v>
      </c>
      <c r="C74" s="1">
        <v>0.680225491523743</v>
      </c>
      <c r="D74" s="1">
        <v>0.0561617612838745</v>
      </c>
      <c r="E74" s="1">
        <v>8</v>
      </c>
      <c r="F74" s="1">
        <v>3</v>
      </c>
      <c r="G74" s="1">
        <v>2</v>
      </c>
      <c r="H74" s="1">
        <v>7</v>
      </c>
      <c r="I74" s="1">
        <v>0.8</v>
      </c>
      <c r="J74" s="1">
        <v>0.727272727272727</v>
      </c>
      <c r="K74" s="1">
        <v>0.761904761904762</v>
      </c>
      <c r="L74" s="1">
        <v>0.3</v>
      </c>
      <c r="M74" s="1">
        <v>0.5</v>
      </c>
      <c r="N74" s="1">
        <v>0.75</v>
      </c>
    </row>
    <row r="75" s="1" customFormat="1" spans="1:14">
      <c r="A75" s="7">
        <v>263</v>
      </c>
      <c r="B75" s="1">
        <v>263</v>
      </c>
      <c r="C75" s="1">
        <v>0.680226802825928</v>
      </c>
      <c r="D75" s="1">
        <v>0.184762239456177</v>
      </c>
      <c r="E75" s="1">
        <v>10</v>
      </c>
      <c r="F75" s="1">
        <v>2</v>
      </c>
      <c r="G75" s="1">
        <v>0</v>
      </c>
      <c r="H75" s="1">
        <v>8</v>
      </c>
      <c r="I75" s="1">
        <v>1</v>
      </c>
      <c r="J75" s="1">
        <v>0.833333333333333</v>
      </c>
      <c r="K75" s="1">
        <v>0.909090909090909</v>
      </c>
      <c r="L75" s="1">
        <v>0.2</v>
      </c>
      <c r="M75" s="1">
        <v>0.8</v>
      </c>
      <c r="N75" s="1">
        <v>0.9</v>
      </c>
    </row>
    <row r="76" s="1" customFormat="1" spans="1:14">
      <c r="A76" s="7">
        <v>618</v>
      </c>
      <c r="B76" s="1">
        <v>618</v>
      </c>
      <c r="C76" s="1">
        <v>0.680298686027527</v>
      </c>
      <c r="D76" s="1">
        <v>0.144068360328674</v>
      </c>
      <c r="E76" s="1">
        <v>9</v>
      </c>
      <c r="F76" s="1">
        <v>1</v>
      </c>
      <c r="G76" s="1">
        <v>1</v>
      </c>
      <c r="H76" s="1">
        <v>9</v>
      </c>
      <c r="I76" s="1">
        <v>0.9</v>
      </c>
      <c r="J76" s="1">
        <v>0.9</v>
      </c>
      <c r="K76" s="1">
        <v>0.9</v>
      </c>
      <c r="L76" s="1">
        <v>0.1</v>
      </c>
      <c r="M76" s="1">
        <v>0.8</v>
      </c>
      <c r="N76" s="1">
        <v>0.9</v>
      </c>
    </row>
    <row r="77" s="1" customFormat="1" spans="1:14">
      <c r="A77" s="7">
        <v>527</v>
      </c>
      <c r="B77" s="1">
        <v>527</v>
      </c>
      <c r="C77" s="1">
        <v>0.680398464202881</v>
      </c>
      <c r="D77" s="1">
        <v>0.115677952766418</v>
      </c>
      <c r="E77" s="1">
        <v>9</v>
      </c>
      <c r="F77" s="1">
        <v>4</v>
      </c>
      <c r="G77" s="1">
        <v>1</v>
      </c>
      <c r="H77" s="1">
        <v>6</v>
      </c>
      <c r="I77" s="1">
        <v>0.9</v>
      </c>
      <c r="J77" s="1">
        <v>0.692307692307692</v>
      </c>
      <c r="K77" s="1">
        <v>0.782608695652174</v>
      </c>
      <c r="L77" s="1">
        <v>0.4</v>
      </c>
      <c r="M77" s="1">
        <v>0.5</v>
      </c>
      <c r="N77" s="1">
        <v>0.75</v>
      </c>
    </row>
    <row r="78" s="3" customFormat="1" spans="1:14">
      <c r="A78" s="9">
        <v>841</v>
      </c>
      <c r="B78" s="3">
        <v>841</v>
      </c>
      <c r="C78" s="3">
        <v>0.680454611778259</v>
      </c>
      <c r="D78" s="3">
        <v>0.105181932449341</v>
      </c>
      <c r="E78" s="3">
        <v>8</v>
      </c>
      <c r="F78" s="3">
        <v>2</v>
      </c>
      <c r="G78" s="3">
        <v>2</v>
      </c>
      <c r="H78" s="3">
        <v>8</v>
      </c>
      <c r="I78" s="3">
        <v>0.8</v>
      </c>
      <c r="J78" s="3">
        <v>0.8</v>
      </c>
      <c r="K78" s="3">
        <v>0.8</v>
      </c>
      <c r="L78" s="3">
        <v>0.2</v>
      </c>
      <c r="M78" s="3">
        <v>0.6</v>
      </c>
      <c r="N78" s="3">
        <v>0.8</v>
      </c>
    </row>
    <row r="79" s="1" customFormat="1" spans="1:14">
      <c r="A79" s="7">
        <v>572</v>
      </c>
      <c r="B79" s="1">
        <v>572</v>
      </c>
      <c r="C79" s="1">
        <v>0.700523853302002</v>
      </c>
      <c r="D79" s="1">
        <v>0.11441433429718</v>
      </c>
      <c r="E79" s="1">
        <v>10</v>
      </c>
      <c r="F79" s="1">
        <v>6</v>
      </c>
      <c r="G79" s="1">
        <v>0</v>
      </c>
      <c r="H79" s="1">
        <v>4</v>
      </c>
      <c r="I79" s="1">
        <v>1</v>
      </c>
      <c r="J79" s="1">
        <v>0.625</v>
      </c>
      <c r="K79" s="1">
        <v>0.769230769230769</v>
      </c>
      <c r="L79" s="1">
        <v>0.6</v>
      </c>
      <c r="M79" s="1">
        <v>0.4</v>
      </c>
      <c r="N79" s="1">
        <v>0.7</v>
      </c>
    </row>
    <row r="80" s="1" customFormat="1" spans="1:14">
      <c r="A80" s="7">
        <v>780</v>
      </c>
      <c r="B80" s="1">
        <v>780</v>
      </c>
      <c r="C80" s="1">
        <v>0.700768947601318</v>
      </c>
      <c r="D80" s="1">
        <v>0.0417674779891968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94</v>
      </c>
      <c r="B81" s="1">
        <v>94</v>
      </c>
      <c r="C81" s="1">
        <v>0.701077580451965</v>
      </c>
      <c r="D81" s="1">
        <v>0.176891088485718</v>
      </c>
      <c r="E81" s="1">
        <v>8</v>
      </c>
      <c r="F81" s="1">
        <v>6</v>
      </c>
      <c r="G81" s="1">
        <v>2</v>
      </c>
      <c r="H81" s="1">
        <v>4</v>
      </c>
      <c r="I81" s="1">
        <v>0.8</v>
      </c>
      <c r="J81" s="1">
        <v>0.571428571428572</v>
      </c>
      <c r="K81" s="1">
        <v>0.666666666666667</v>
      </c>
      <c r="L81" s="1">
        <v>0.6</v>
      </c>
      <c r="M81" s="1">
        <v>0.2</v>
      </c>
      <c r="N81" s="1">
        <v>0.6</v>
      </c>
    </row>
    <row r="82" s="1" customFormat="1" spans="1:14">
      <c r="A82" s="7">
        <v>199</v>
      </c>
      <c r="B82" s="1">
        <v>199</v>
      </c>
      <c r="C82" s="1">
        <v>0.702245593070984</v>
      </c>
      <c r="D82" s="1">
        <v>0.165382504463196</v>
      </c>
      <c r="E82" s="1">
        <v>9</v>
      </c>
      <c r="F82" s="1">
        <v>7</v>
      </c>
      <c r="G82" s="1">
        <v>1</v>
      </c>
      <c r="H82" s="1">
        <v>3</v>
      </c>
      <c r="I82" s="1">
        <v>0.9</v>
      </c>
      <c r="J82" s="1">
        <v>0.5625</v>
      </c>
      <c r="K82" s="1">
        <v>0.692307692307692</v>
      </c>
      <c r="L82" s="1">
        <v>0.7</v>
      </c>
      <c r="M82" s="1">
        <v>0.2</v>
      </c>
      <c r="N82" s="1">
        <v>0.6</v>
      </c>
    </row>
    <row r="83" s="3" customFormat="1" spans="1:14">
      <c r="A83" s="9">
        <v>6</v>
      </c>
      <c r="B83" s="3">
        <v>6</v>
      </c>
      <c r="C83" s="3">
        <v>0.70316219329834</v>
      </c>
      <c r="D83" s="3">
        <v>0.091391921043396</v>
      </c>
      <c r="E83" s="3">
        <v>9</v>
      </c>
      <c r="F83" s="3">
        <v>5</v>
      </c>
      <c r="G83" s="3">
        <v>1</v>
      </c>
      <c r="H83" s="3">
        <v>5</v>
      </c>
      <c r="I83" s="3">
        <v>0.9</v>
      </c>
      <c r="J83" s="3">
        <v>0.642857142857143</v>
      </c>
      <c r="K83" s="3">
        <v>0.75</v>
      </c>
      <c r="L83" s="3">
        <v>0.5</v>
      </c>
      <c r="M83" s="3">
        <v>0.4</v>
      </c>
      <c r="N83" s="3">
        <v>0.7</v>
      </c>
    </row>
    <row r="84" s="1" customFormat="1" spans="1:14">
      <c r="A84" s="7">
        <v>155</v>
      </c>
      <c r="B84" s="1">
        <v>155</v>
      </c>
      <c r="C84" s="1">
        <v>0.72156834602356</v>
      </c>
      <c r="D84" s="1">
        <v>0.132761359214783</v>
      </c>
      <c r="E84" s="1">
        <v>6</v>
      </c>
      <c r="F84" s="1">
        <v>4</v>
      </c>
      <c r="G84" s="1">
        <v>4</v>
      </c>
      <c r="H84" s="1">
        <v>6</v>
      </c>
      <c r="I84" s="1">
        <v>0.6</v>
      </c>
      <c r="J84" s="1">
        <v>0.6</v>
      </c>
      <c r="K84" s="1">
        <v>0.6</v>
      </c>
      <c r="L84" s="1">
        <v>0.4</v>
      </c>
      <c r="M84" s="1">
        <v>0.2</v>
      </c>
      <c r="N84" s="1">
        <v>0.6</v>
      </c>
    </row>
    <row r="85" s="1" customFormat="1" spans="1:14">
      <c r="A85" s="7">
        <v>644</v>
      </c>
      <c r="B85" s="1">
        <v>644</v>
      </c>
      <c r="C85" s="1">
        <v>0.721666574478149</v>
      </c>
      <c r="D85" s="1">
        <v>0.0976516008377075</v>
      </c>
      <c r="E85" s="1">
        <v>10</v>
      </c>
      <c r="F85" s="1">
        <v>5</v>
      </c>
      <c r="G85" s="1">
        <v>0</v>
      </c>
      <c r="H85" s="1">
        <v>5</v>
      </c>
      <c r="I85" s="1">
        <v>1</v>
      </c>
      <c r="J85" s="1">
        <v>0.666666666666667</v>
      </c>
      <c r="K85" s="1">
        <v>0.8</v>
      </c>
      <c r="L85" s="1">
        <v>0.5</v>
      </c>
      <c r="M85" s="1">
        <v>0.5</v>
      </c>
      <c r="N85" s="1">
        <v>0.75</v>
      </c>
    </row>
    <row r="86" s="3" customFormat="1" spans="1:14">
      <c r="A86" s="9">
        <v>365</v>
      </c>
      <c r="B86" s="3">
        <v>365</v>
      </c>
      <c r="C86" s="3">
        <v>0.721932530403137</v>
      </c>
      <c r="D86" s="3">
        <v>0.165367007255554</v>
      </c>
      <c r="E86" s="3">
        <v>8</v>
      </c>
      <c r="F86" s="3">
        <v>5</v>
      </c>
      <c r="G86" s="3">
        <v>2</v>
      </c>
      <c r="H86" s="3">
        <v>5</v>
      </c>
      <c r="I86" s="3">
        <v>0.8</v>
      </c>
      <c r="J86" s="3">
        <v>0.615384615384615</v>
      </c>
      <c r="K86" s="3">
        <v>0.695652173913043</v>
      </c>
      <c r="L86" s="3">
        <v>0.5</v>
      </c>
      <c r="M86" s="3">
        <v>0.3</v>
      </c>
      <c r="N86" s="3">
        <v>0.65</v>
      </c>
    </row>
    <row r="87" s="1" customFormat="1" spans="1:14">
      <c r="A87" s="7">
        <v>86</v>
      </c>
      <c r="B87" s="1">
        <v>86</v>
      </c>
      <c r="C87" s="1">
        <v>0.740849733352661</v>
      </c>
      <c r="D87" s="1">
        <v>0.138911128044128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3" customFormat="1" spans="1:14">
      <c r="A88" s="9">
        <v>392</v>
      </c>
      <c r="B88" s="3">
        <v>392</v>
      </c>
      <c r="C88" s="3">
        <v>0.741052031517029</v>
      </c>
      <c r="D88" s="3">
        <v>0.203339219093323</v>
      </c>
      <c r="E88" s="3">
        <v>9</v>
      </c>
      <c r="F88" s="3">
        <v>5</v>
      </c>
      <c r="G88" s="3">
        <v>1</v>
      </c>
      <c r="H88" s="3">
        <v>5</v>
      </c>
      <c r="I88" s="3">
        <v>0.9</v>
      </c>
      <c r="J88" s="3">
        <v>0.642857142857143</v>
      </c>
      <c r="K88" s="3">
        <v>0.75</v>
      </c>
      <c r="L88" s="3">
        <v>0.5</v>
      </c>
      <c r="M88" s="3">
        <v>0.4</v>
      </c>
      <c r="N88" s="3">
        <v>0.7</v>
      </c>
    </row>
    <row r="89" s="1" customFormat="1" spans="1:14">
      <c r="A89" s="7">
        <v>379</v>
      </c>
      <c r="B89" s="1">
        <v>379</v>
      </c>
      <c r="C89" s="1">
        <v>0.763228416442871</v>
      </c>
      <c r="D89" s="1">
        <v>0.146036624908447</v>
      </c>
      <c r="E89" s="1">
        <v>10</v>
      </c>
      <c r="F89" s="1">
        <v>6</v>
      </c>
      <c r="G89" s="1">
        <v>0</v>
      </c>
      <c r="H89" s="1">
        <v>4</v>
      </c>
      <c r="I89" s="1">
        <v>1</v>
      </c>
      <c r="J89" s="1">
        <v>0.625</v>
      </c>
      <c r="K89" s="1">
        <v>0.769230769230769</v>
      </c>
      <c r="L89" s="1">
        <v>0.6</v>
      </c>
      <c r="M89" s="1">
        <v>0.4</v>
      </c>
      <c r="N89" s="1">
        <v>0.7</v>
      </c>
    </row>
    <row r="90" s="1" customFormat="1" spans="3:13">
      <c r="C90" s="1">
        <f>AVERAGE(C2:C89)</f>
        <v>0.625650373372165</v>
      </c>
      <c r="D90" s="1">
        <f>AVERAGE(D2:D89)</f>
        <v>0.157294231382283</v>
      </c>
      <c r="L90" s="1">
        <f>AVERAGE(L2:L89)</f>
        <v>0.475</v>
      </c>
      <c r="M90" s="1">
        <f>AVERAGE(M2:M89)</f>
        <v>0.35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E93" s="1">
        <v>2000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21" customFormat="1" spans="3:5">
      <c r="C98" s="21" t="s">
        <v>19</v>
      </c>
      <c r="D98" s="21">
        <f>COUNTIF(C2:C89,"&lt;0.5")-COUNTIF(C2:C89,"&lt;0.48")</f>
        <v>1</v>
      </c>
      <c r="E98" s="21">
        <v>2</v>
      </c>
    </row>
    <row r="99" s="1" customFormat="1" spans="3:5">
      <c r="C99" s="1" t="s">
        <v>20</v>
      </c>
      <c r="D99" s="1">
        <f>COUNTIF(C2:C89,"&lt;0.52")-COUNTIF(C2:C89,"&lt;0.5")</f>
        <v>2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3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5</v>
      </c>
      <c r="E101" s="4">
        <v>6</v>
      </c>
    </row>
    <row r="102" s="1" customFormat="1" spans="3:5">
      <c r="C102" s="1" t="s">
        <v>23</v>
      </c>
      <c r="D102" s="1">
        <f>COUNTIF(C2:C89,"&lt;0.58")-COUNTIF(C2:C89,"&lt;0.56")</f>
        <v>7</v>
      </c>
      <c r="E102" s="1">
        <v>7</v>
      </c>
    </row>
    <row r="103" s="1" customFormat="1" spans="3:5">
      <c r="C103" s="1" t="s">
        <v>24</v>
      </c>
      <c r="D103" s="1">
        <f>COUNTIF(C2:C89,"&lt;0.6")-COUNTIF(C2:C89,"&lt;0.58")</f>
        <v>9</v>
      </c>
      <c r="E103" s="1">
        <v>9</v>
      </c>
    </row>
    <row r="104" s="1" customFormat="1" spans="3:5">
      <c r="C104" s="1" t="s">
        <v>25</v>
      </c>
      <c r="D104" s="1">
        <f>COUNTIF(C2:C89,"&lt;0.62")-COUNTIF(C2:C89,"&lt;0.6")</f>
        <v>11</v>
      </c>
      <c r="E104" s="1">
        <v>12</v>
      </c>
    </row>
    <row r="105" s="5" customFormat="1" spans="3:5">
      <c r="C105" s="5" t="s">
        <v>26</v>
      </c>
      <c r="D105" s="5">
        <f>COUNTIF(C2:C89,"&lt;0.64")-COUNTIF(C2:C89,"&lt;0.62")</f>
        <v>12</v>
      </c>
      <c r="E105" s="5">
        <v>14</v>
      </c>
    </row>
    <row r="106" s="1" customFormat="1" spans="3:5">
      <c r="C106" s="1" t="s">
        <v>27</v>
      </c>
      <c r="D106" s="1">
        <f>COUNTIF(C2:C89,"&lt;0.66")-COUNTIF(C2:C89,"&lt;0.64")</f>
        <v>11</v>
      </c>
      <c r="E106" s="1">
        <v>12</v>
      </c>
    </row>
    <row r="107" s="1" customFormat="1" spans="3:5">
      <c r="C107" s="1" t="s">
        <v>28</v>
      </c>
      <c r="D107" s="1">
        <f>COUNTIF(C2:C89,"&lt;0.68")-COUNTIF(C2:C89,"&lt;0.66")</f>
        <v>9</v>
      </c>
      <c r="E107" s="1">
        <v>9</v>
      </c>
    </row>
    <row r="108" s="1" customFormat="1" spans="3:5">
      <c r="C108" s="1" t="s">
        <v>29</v>
      </c>
      <c r="D108" s="1">
        <f>COUNTIF(C2:C89,"&lt;0.7")-COUNTIF(C2:C89,"&lt;0.68")</f>
        <v>7</v>
      </c>
      <c r="E108" s="1">
        <v>7</v>
      </c>
    </row>
    <row r="109" s="4" customFormat="1" spans="3:5">
      <c r="C109" s="4" t="s">
        <v>30</v>
      </c>
      <c r="D109" s="4">
        <f>COUNTIF(C2:C89,"&lt;0.72")-COUNTIF(C2:C89,"&lt;0.7")</f>
        <v>5</v>
      </c>
      <c r="E109" s="4">
        <v>6</v>
      </c>
    </row>
    <row r="110" s="1" customFormat="1" spans="3:5">
      <c r="C110" s="1" t="s">
        <v>31</v>
      </c>
      <c r="D110" s="1">
        <f>COUNTIF(C2:C89,"&lt;0.74")-COUNTIF(C2:C89,"&lt;0.72")</f>
        <v>3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2</v>
      </c>
      <c r="E111" s="1">
        <v>3</v>
      </c>
    </row>
    <row r="112" s="21" customFormat="1" spans="3:5">
      <c r="C112" s="21" t="s">
        <v>33</v>
      </c>
      <c r="D112" s="21">
        <f>COUNTIF(C2:C89,"&lt;0.78")-COUNTIF(C2:C89,"&lt;0.76")</f>
        <v>1</v>
      </c>
      <c r="E112" s="21">
        <v>2</v>
      </c>
    </row>
    <row r="113" s="4" customFormat="1" spans="3:4">
      <c r="C113" s="4" t="s">
        <v>34</v>
      </c>
      <c r="D113" s="4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7">
      <c r="C115" s="1" t="s">
        <v>36</v>
      </c>
      <c r="D115" s="1">
        <f>COUNTIF(C2:C89,"&lt;0.84")-COUNTIF(C2:C89,"&lt;0.82")</f>
        <v>0</v>
      </c>
      <c r="F115" s="4">
        <v>0.545</v>
      </c>
      <c r="G115" s="4">
        <v>0.087</v>
      </c>
    </row>
    <row r="116" s="1" customFormat="1" spans="3:7">
      <c r="C116" s="1" t="s">
        <v>37</v>
      </c>
      <c r="D116" s="1">
        <f>COUNTIF(C2:C89,"&lt;0.86")-COUNTIF(C2:C89,"&lt;0.84")</f>
        <v>0</v>
      </c>
      <c r="F116" s="4">
        <v>0.623</v>
      </c>
      <c r="G116" s="4">
        <v>0.11</v>
      </c>
    </row>
    <row r="117" s="1" customFormat="1" spans="3:7">
      <c r="C117" s="1" t="s">
        <v>38</v>
      </c>
      <c r="D117" s="1">
        <f>COUNTIF(C2:C89,"&lt;0.88")-COUNTIF(C2:C89,"&lt;0.86")</f>
        <v>0</v>
      </c>
      <c r="F117" s="4">
        <v>0.729</v>
      </c>
      <c r="G117" s="4">
        <v>0.156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15" workbookViewId="0">
      <selection activeCell="A23" sqref="$A23:$XFD23"/>
    </sheetView>
  </sheetViews>
  <sheetFormatPr defaultColWidth="9" defaultRowHeight="13.5"/>
  <cols>
    <col min="3" max="4" width="18.63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761</v>
      </c>
      <c r="B3" s="1">
        <v>761</v>
      </c>
      <c r="C3" s="1">
        <v>0.428648948669434</v>
      </c>
      <c r="D3" s="1">
        <v>0.0264314413070679</v>
      </c>
      <c r="E3" s="1">
        <v>9</v>
      </c>
      <c r="F3" s="1">
        <v>4</v>
      </c>
      <c r="G3" s="1">
        <v>1</v>
      </c>
      <c r="H3" s="1">
        <v>6</v>
      </c>
      <c r="I3" s="1">
        <v>0.9</v>
      </c>
      <c r="J3" s="1">
        <v>0.692307692307692</v>
      </c>
      <c r="K3" s="1">
        <v>0.782608695652174</v>
      </c>
      <c r="L3" s="1">
        <v>0.4</v>
      </c>
      <c r="M3" s="1">
        <v>0.5</v>
      </c>
      <c r="N3" s="1">
        <v>0.75</v>
      </c>
    </row>
    <row r="4" s="1" customFormat="1" spans="1:14">
      <c r="A4" s="7">
        <v>839</v>
      </c>
      <c r="B4" s="1">
        <v>839</v>
      </c>
      <c r="C4" s="1">
        <v>0.436495542526245</v>
      </c>
      <c r="D4" s="1">
        <v>0.029923677444458</v>
      </c>
      <c r="E4" s="1">
        <v>8</v>
      </c>
      <c r="F4" s="1">
        <v>5</v>
      </c>
      <c r="G4" s="1">
        <v>2</v>
      </c>
      <c r="H4" s="1">
        <v>5</v>
      </c>
      <c r="I4" s="1">
        <v>0.8</v>
      </c>
      <c r="J4" s="1">
        <v>0.615384615384615</v>
      </c>
      <c r="K4" s="1">
        <v>0.695652173913043</v>
      </c>
      <c r="L4" s="1">
        <v>0.5</v>
      </c>
      <c r="M4" s="1">
        <v>0.3</v>
      </c>
      <c r="N4" s="1">
        <v>0.65</v>
      </c>
    </row>
    <row r="5" s="3" customFormat="1" spans="1:14">
      <c r="A5" s="9">
        <v>512</v>
      </c>
      <c r="B5" s="3">
        <v>512</v>
      </c>
      <c r="C5" s="3">
        <v>0.437896847724915</v>
      </c>
      <c r="D5" s="3">
        <v>0.0276720523834229</v>
      </c>
      <c r="E5" s="3">
        <v>8</v>
      </c>
      <c r="F5" s="3">
        <v>2</v>
      </c>
      <c r="G5" s="3">
        <v>2</v>
      </c>
      <c r="H5" s="3">
        <v>8</v>
      </c>
      <c r="I5" s="3">
        <v>0.8</v>
      </c>
      <c r="J5" s="3">
        <v>0.8</v>
      </c>
      <c r="K5" s="3">
        <v>0.8</v>
      </c>
      <c r="L5" s="3">
        <v>0.2</v>
      </c>
      <c r="M5" s="3">
        <v>0.6</v>
      </c>
      <c r="N5" s="3">
        <v>0.8</v>
      </c>
    </row>
    <row r="6" s="1" customFormat="1" spans="1:14">
      <c r="A6" s="7">
        <v>479</v>
      </c>
      <c r="B6" s="1">
        <v>479</v>
      </c>
      <c r="C6" s="1">
        <v>0.444071769714356</v>
      </c>
      <c r="D6" s="1">
        <v>0.0382510423660278</v>
      </c>
      <c r="E6" s="1">
        <v>6</v>
      </c>
      <c r="F6" s="1">
        <v>5</v>
      </c>
      <c r="G6" s="1">
        <v>4</v>
      </c>
      <c r="H6" s="1">
        <v>5</v>
      </c>
      <c r="I6" s="1">
        <v>0.6</v>
      </c>
      <c r="J6" s="1">
        <v>0.545454545454545</v>
      </c>
      <c r="K6" s="1">
        <v>0.571428571428571</v>
      </c>
      <c r="L6" s="1">
        <v>0.5</v>
      </c>
      <c r="M6" s="1">
        <v>0.1</v>
      </c>
      <c r="N6" s="1">
        <v>0.55</v>
      </c>
    </row>
    <row r="7" s="1" customFormat="1" spans="1:14">
      <c r="A7" s="7">
        <v>176</v>
      </c>
      <c r="B7" s="1">
        <v>176</v>
      </c>
      <c r="C7" s="1">
        <v>0.453297138214111</v>
      </c>
      <c r="D7" s="1">
        <v>0.034318208694458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890</v>
      </c>
      <c r="B8" s="1">
        <v>890</v>
      </c>
      <c r="C8" s="1">
        <v>0.454921722412109</v>
      </c>
      <c r="D8" s="1">
        <v>0.00711512565612793</v>
      </c>
      <c r="E8" s="1">
        <v>8</v>
      </c>
      <c r="F8" s="1">
        <v>5</v>
      </c>
      <c r="G8" s="1">
        <v>2</v>
      </c>
      <c r="H8" s="1">
        <v>5</v>
      </c>
      <c r="I8" s="1">
        <v>0.8</v>
      </c>
      <c r="J8" s="1">
        <v>0.615384615384615</v>
      </c>
      <c r="K8" s="1">
        <v>0.695652173913043</v>
      </c>
      <c r="L8" s="1">
        <v>0.5</v>
      </c>
      <c r="M8" s="1">
        <v>0.3</v>
      </c>
      <c r="N8" s="1">
        <v>0.65</v>
      </c>
    </row>
    <row r="9" s="3" customFormat="1" spans="1:14">
      <c r="A9" s="9">
        <v>556</v>
      </c>
      <c r="B9" s="3">
        <v>556</v>
      </c>
      <c r="C9" s="3">
        <v>0.457978129386902</v>
      </c>
      <c r="D9" s="3">
        <v>0.0161296129226685</v>
      </c>
      <c r="E9" s="3">
        <v>10</v>
      </c>
      <c r="F9" s="3">
        <v>8</v>
      </c>
      <c r="G9" s="3">
        <v>0</v>
      </c>
      <c r="H9" s="3">
        <v>2</v>
      </c>
      <c r="I9" s="3">
        <v>1</v>
      </c>
      <c r="J9" s="3">
        <v>0.555555555555556</v>
      </c>
      <c r="K9" s="3">
        <v>0.714285714285714</v>
      </c>
      <c r="L9" s="3">
        <v>0.8</v>
      </c>
      <c r="M9" s="3">
        <v>0.2</v>
      </c>
      <c r="N9" s="3">
        <v>0.6</v>
      </c>
    </row>
    <row r="10" s="1" customFormat="1" spans="1:14">
      <c r="A10" s="7">
        <v>227</v>
      </c>
      <c r="B10" s="1">
        <v>227</v>
      </c>
      <c r="C10" s="1">
        <v>0.474483132362366</v>
      </c>
      <c r="D10" s="1">
        <v>0.0722849369049072</v>
      </c>
      <c r="E10" s="1">
        <v>8</v>
      </c>
      <c r="F10" s="1">
        <v>6</v>
      </c>
      <c r="G10" s="1">
        <v>2</v>
      </c>
      <c r="H10" s="1">
        <v>4</v>
      </c>
      <c r="I10" s="1">
        <v>0.8</v>
      </c>
      <c r="J10" s="1">
        <v>0.571428571428572</v>
      </c>
      <c r="K10" s="1">
        <v>0.666666666666667</v>
      </c>
      <c r="L10" s="1">
        <v>0.6</v>
      </c>
      <c r="M10" s="1">
        <v>0.2</v>
      </c>
      <c r="N10" s="1">
        <v>0.6</v>
      </c>
    </row>
    <row r="11" s="1" customFormat="1" spans="1:14">
      <c r="A11" s="7">
        <v>83</v>
      </c>
      <c r="B11" s="1">
        <v>83</v>
      </c>
      <c r="C11" s="1">
        <v>0.475554227828979</v>
      </c>
      <c r="D11" s="1">
        <v>0.00178062915802002</v>
      </c>
      <c r="E11" s="1">
        <v>10</v>
      </c>
      <c r="F11" s="1">
        <v>3</v>
      </c>
      <c r="G11" s="1">
        <v>0</v>
      </c>
      <c r="H11" s="1">
        <v>7</v>
      </c>
      <c r="I11" s="1">
        <v>1</v>
      </c>
      <c r="J11" s="1">
        <v>0.769230769230769</v>
      </c>
      <c r="K11" s="1">
        <v>0.869565217391304</v>
      </c>
      <c r="L11" s="1">
        <v>0.3</v>
      </c>
      <c r="M11" s="1">
        <v>0.7</v>
      </c>
      <c r="N11" s="1">
        <v>0.85</v>
      </c>
    </row>
    <row r="12" s="1" customFormat="1" spans="1:14">
      <c r="A12" s="7">
        <v>204</v>
      </c>
      <c r="B12" s="1">
        <v>204</v>
      </c>
      <c r="C12" s="1">
        <v>0.475684762001038</v>
      </c>
      <c r="D12" s="1">
        <v>0.015682578086853</v>
      </c>
      <c r="E12" s="1">
        <v>10</v>
      </c>
      <c r="F12" s="1">
        <v>6</v>
      </c>
      <c r="G12" s="1">
        <v>0</v>
      </c>
      <c r="H12" s="1">
        <v>4</v>
      </c>
      <c r="I12" s="1">
        <v>1</v>
      </c>
      <c r="J12" s="1">
        <v>0.625</v>
      </c>
      <c r="K12" s="1">
        <v>0.769230769230769</v>
      </c>
      <c r="L12" s="1">
        <v>0.6</v>
      </c>
      <c r="M12" s="1">
        <v>0.4</v>
      </c>
      <c r="N12" s="1">
        <v>0.7</v>
      </c>
    </row>
    <row r="13" s="1" customFormat="1" spans="1:14">
      <c r="A13" s="7">
        <v>976</v>
      </c>
      <c r="B13" s="1">
        <v>976</v>
      </c>
      <c r="C13" s="1">
        <v>0.477346539497375</v>
      </c>
      <c r="D13" s="1">
        <v>0.0637125968933105</v>
      </c>
      <c r="E13" s="1">
        <v>10</v>
      </c>
      <c r="F13" s="1">
        <v>5</v>
      </c>
      <c r="G13" s="1">
        <v>0</v>
      </c>
      <c r="H13" s="1">
        <v>5</v>
      </c>
      <c r="I13" s="1">
        <v>1</v>
      </c>
      <c r="J13" s="1">
        <v>0.666666666666667</v>
      </c>
      <c r="K13" s="1">
        <v>0.8</v>
      </c>
      <c r="L13" s="1">
        <v>0.5</v>
      </c>
      <c r="M13" s="1">
        <v>0.5</v>
      </c>
      <c r="N13" s="1">
        <v>0.75</v>
      </c>
    </row>
    <row r="14" s="1" customFormat="1" spans="1:14">
      <c r="A14" s="7">
        <v>153</v>
      </c>
      <c r="B14" s="1">
        <v>153</v>
      </c>
      <c r="C14" s="1">
        <v>0.4783034324646</v>
      </c>
      <c r="D14" s="1">
        <v>0.0223274230957031</v>
      </c>
      <c r="E14" s="1">
        <v>10</v>
      </c>
      <c r="F14" s="1">
        <v>4</v>
      </c>
      <c r="G14" s="1">
        <v>0</v>
      </c>
      <c r="H14" s="1">
        <v>6</v>
      </c>
      <c r="I14" s="1">
        <v>1</v>
      </c>
      <c r="J14" s="1">
        <v>0.714285714285714</v>
      </c>
      <c r="K14" s="1">
        <v>0.833333333333333</v>
      </c>
      <c r="L14" s="1">
        <v>0.4</v>
      </c>
      <c r="M14" s="1">
        <v>0.6</v>
      </c>
      <c r="N14" s="1">
        <v>0.8</v>
      </c>
    </row>
    <row r="15" s="3" customFormat="1" spans="1:14">
      <c r="A15" s="9">
        <v>566</v>
      </c>
      <c r="B15" s="3">
        <v>566</v>
      </c>
      <c r="C15" s="3">
        <v>0.479554414749146</v>
      </c>
      <c r="D15" s="3">
        <v>0.09343421459198</v>
      </c>
      <c r="E15" s="3">
        <v>8</v>
      </c>
      <c r="F15" s="3">
        <v>8</v>
      </c>
      <c r="G15" s="3">
        <v>2</v>
      </c>
      <c r="H15" s="3">
        <v>2</v>
      </c>
      <c r="I15" s="3">
        <v>0.8</v>
      </c>
      <c r="J15" s="3">
        <v>0.5</v>
      </c>
      <c r="K15" s="3">
        <v>0.615384615384615</v>
      </c>
      <c r="L15" s="3">
        <v>0.8</v>
      </c>
      <c r="M15" s="3">
        <v>0</v>
      </c>
      <c r="N15" s="3">
        <v>0.5</v>
      </c>
    </row>
    <row r="16" s="1" customFormat="1" spans="1:14">
      <c r="A16" s="7">
        <v>587</v>
      </c>
      <c r="B16" s="1">
        <v>587</v>
      </c>
      <c r="C16" s="1">
        <v>0.48110568523407</v>
      </c>
      <c r="D16" s="1">
        <v>0.0662893056869507</v>
      </c>
      <c r="E16" s="1">
        <v>7</v>
      </c>
      <c r="F16" s="1">
        <v>4</v>
      </c>
      <c r="G16" s="1">
        <v>3</v>
      </c>
      <c r="H16" s="1">
        <v>6</v>
      </c>
      <c r="I16" s="1">
        <v>0.7</v>
      </c>
      <c r="J16" s="1">
        <v>0.636363636363636</v>
      </c>
      <c r="K16" s="1">
        <v>0.666666666666667</v>
      </c>
      <c r="L16" s="1">
        <v>0.4</v>
      </c>
      <c r="M16" s="1">
        <v>0.3</v>
      </c>
      <c r="N16" s="1">
        <v>0.65</v>
      </c>
    </row>
    <row r="17" s="4" customFormat="1" spans="1:14">
      <c r="A17" s="17">
        <v>336</v>
      </c>
      <c r="B17" s="4">
        <v>336</v>
      </c>
      <c r="C17" s="4">
        <v>0.496845841407776</v>
      </c>
      <c r="D17" s="4">
        <v>0.0160514116287231</v>
      </c>
      <c r="E17" s="4">
        <v>8</v>
      </c>
      <c r="F17" s="4">
        <v>4</v>
      </c>
      <c r="G17" s="4">
        <v>2</v>
      </c>
      <c r="H17" s="4">
        <v>6</v>
      </c>
      <c r="I17" s="4">
        <v>0.8</v>
      </c>
      <c r="J17" s="4">
        <v>0.666666666666667</v>
      </c>
      <c r="K17" s="4">
        <v>0.727272727272727</v>
      </c>
      <c r="L17" s="4">
        <v>0.4</v>
      </c>
      <c r="M17" s="4">
        <v>0.4</v>
      </c>
      <c r="N17" s="4">
        <v>0.7</v>
      </c>
    </row>
    <row r="18" s="4" customFormat="1" spans="1:14">
      <c r="A18" s="17">
        <v>834</v>
      </c>
      <c r="B18" s="4">
        <v>834</v>
      </c>
      <c r="C18" s="4">
        <v>0.496924161911011</v>
      </c>
      <c r="D18" s="4">
        <v>0.00448846817016602</v>
      </c>
      <c r="E18" s="4">
        <v>10</v>
      </c>
      <c r="F18" s="4">
        <v>7</v>
      </c>
      <c r="G18" s="4">
        <v>0</v>
      </c>
      <c r="H18" s="4">
        <v>3</v>
      </c>
      <c r="I18" s="4">
        <v>1</v>
      </c>
      <c r="J18" s="4">
        <v>0.588235294117647</v>
      </c>
      <c r="K18" s="4">
        <v>0.740740740740741</v>
      </c>
      <c r="L18" s="4">
        <v>0.7</v>
      </c>
      <c r="M18" s="4">
        <v>0.3</v>
      </c>
      <c r="N18" s="4">
        <v>0.65</v>
      </c>
    </row>
    <row r="19" s="4" customFormat="1" spans="1:14">
      <c r="A19" s="17">
        <v>941</v>
      </c>
      <c r="B19" s="4">
        <v>941</v>
      </c>
      <c r="C19" s="4">
        <v>0.497034788131714</v>
      </c>
      <c r="D19" s="4">
        <v>0.00221812725067139</v>
      </c>
      <c r="E19" s="4">
        <v>9</v>
      </c>
      <c r="F19" s="4">
        <v>5</v>
      </c>
      <c r="G19" s="4">
        <v>1</v>
      </c>
      <c r="H19" s="4">
        <v>5</v>
      </c>
      <c r="I19" s="4">
        <v>0.9</v>
      </c>
      <c r="J19" s="4">
        <v>0.642857142857143</v>
      </c>
      <c r="K19" s="4">
        <v>0.75</v>
      </c>
      <c r="L19" s="4">
        <v>0.5</v>
      </c>
      <c r="M19" s="4">
        <v>0.4</v>
      </c>
      <c r="N19" s="4">
        <v>0.7</v>
      </c>
    </row>
    <row r="20" s="1" customFormat="1" spans="1:14">
      <c r="A20" s="7">
        <v>796</v>
      </c>
      <c r="B20" s="1">
        <v>796</v>
      </c>
      <c r="C20" s="1">
        <v>0.48770797252655</v>
      </c>
      <c r="D20" s="1">
        <v>0.0696252584457397</v>
      </c>
      <c r="E20" s="1">
        <v>8</v>
      </c>
      <c r="F20" s="1">
        <v>7</v>
      </c>
      <c r="G20" s="1">
        <v>2</v>
      </c>
      <c r="H20" s="1">
        <v>3</v>
      </c>
      <c r="I20" s="1">
        <v>0.8</v>
      </c>
      <c r="J20" s="1">
        <v>0.533333333333333</v>
      </c>
      <c r="K20" s="1">
        <v>0.64</v>
      </c>
      <c r="L20" s="1">
        <v>0.7</v>
      </c>
      <c r="M20" s="1">
        <v>0.1</v>
      </c>
      <c r="N20" s="1">
        <v>0.55</v>
      </c>
    </row>
    <row r="21" s="1" customFormat="1" spans="1:14">
      <c r="A21" s="7">
        <v>102</v>
      </c>
      <c r="B21" s="1">
        <v>102</v>
      </c>
      <c r="C21" s="1">
        <v>0.481022000312805</v>
      </c>
      <c r="D21" s="1">
        <v>0.0691198110580444</v>
      </c>
      <c r="E21" s="1">
        <v>10</v>
      </c>
      <c r="F21" s="1">
        <v>3</v>
      </c>
      <c r="G21" s="1">
        <v>0</v>
      </c>
      <c r="H21" s="1">
        <v>7</v>
      </c>
      <c r="I21" s="1">
        <v>1</v>
      </c>
      <c r="J21" s="1">
        <v>0.769230769230769</v>
      </c>
      <c r="K21" s="1">
        <v>0.869565217391304</v>
      </c>
      <c r="L21" s="1">
        <v>0.3</v>
      </c>
      <c r="M21" s="1">
        <v>0.7</v>
      </c>
      <c r="N21" s="1">
        <v>0.85</v>
      </c>
    </row>
    <row r="22" s="3" customFormat="1" spans="1:14">
      <c r="A22" s="9">
        <v>560</v>
      </c>
      <c r="B22" s="3">
        <v>560</v>
      </c>
      <c r="C22" s="3">
        <v>0.480135202407837</v>
      </c>
      <c r="D22" s="3">
        <v>0.0856159925460815</v>
      </c>
      <c r="E22" s="3">
        <v>8</v>
      </c>
      <c r="F22" s="3">
        <v>7</v>
      </c>
      <c r="G22" s="3">
        <v>2</v>
      </c>
      <c r="H22" s="3">
        <v>3</v>
      </c>
      <c r="I22" s="3">
        <v>0.8</v>
      </c>
      <c r="J22" s="3">
        <v>0.533333333333333</v>
      </c>
      <c r="K22" s="3">
        <v>0.64</v>
      </c>
      <c r="L22" s="3">
        <v>0.7</v>
      </c>
      <c r="M22" s="3">
        <v>0.1</v>
      </c>
      <c r="N22" s="3">
        <v>0.55</v>
      </c>
    </row>
    <row r="23" s="4" customFormat="1" spans="1:14">
      <c r="A23" s="17">
        <v>244</v>
      </c>
      <c r="B23" s="4">
        <v>244</v>
      </c>
      <c r="C23" s="4">
        <v>0.501588344573975</v>
      </c>
      <c r="D23" s="4">
        <v>0.00883686542510986</v>
      </c>
      <c r="E23" s="4">
        <v>9</v>
      </c>
      <c r="F23" s="4">
        <v>4</v>
      </c>
      <c r="G23" s="4">
        <v>1</v>
      </c>
      <c r="H23" s="4">
        <v>6</v>
      </c>
      <c r="I23" s="4">
        <v>0.9</v>
      </c>
      <c r="J23" s="4">
        <v>0.692307692307692</v>
      </c>
      <c r="K23" s="4">
        <v>0.782608695652174</v>
      </c>
      <c r="L23" s="4">
        <v>0.4</v>
      </c>
      <c r="M23" s="4">
        <v>0.5</v>
      </c>
      <c r="N23" s="4">
        <v>0.75</v>
      </c>
    </row>
    <row r="24" s="4" customFormat="1" spans="1:14">
      <c r="A24" s="17">
        <v>270</v>
      </c>
      <c r="B24" s="4">
        <v>270</v>
      </c>
      <c r="C24" s="4">
        <v>0.501752734184265</v>
      </c>
      <c r="D24" s="4">
        <v>0.0418353080749512</v>
      </c>
      <c r="E24" s="4">
        <v>9</v>
      </c>
      <c r="F24" s="4">
        <v>5</v>
      </c>
      <c r="G24" s="4">
        <v>1</v>
      </c>
      <c r="H24" s="4">
        <v>5</v>
      </c>
      <c r="I24" s="4">
        <v>0.9</v>
      </c>
      <c r="J24" s="4">
        <v>0.642857142857143</v>
      </c>
      <c r="K24" s="4">
        <v>0.75</v>
      </c>
      <c r="L24" s="4">
        <v>0.5</v>
      </c>
      <c r="M24" s="4">
        <v>0.4</v>
      </c>
      <c r="N24" s="4">
        <v>0.7</v>
      </c>
    </row>
    <row r="25" s="4" customFormat="1" spans="1:14">
      <c r="A25" s="17">
        <v>174</v>
      </c>
      <c r="B25" s="4">
        <v>174</v>
      </c>
      <c r="C25" s="4">
        <v>0.502783298492432</v>
      </c>
      <c r="D25" s="4">
        <v>0.0456451177597046</v>
      </c>
      <c r="E25" s="4">
        <v>6</v>
      </c>
      <c r="F25" s="4">
        <v>5</v>
      </c>
      <c r="G25" s="4">
        <v>4</v>
      </c>
      <c r="H25" s="4">
        <v>5</v>
      </c>
      <c r="I25" s="4">
        <v>0.6</v>
      </c>
      <c r="J25" s="4">
        <v>0.545454545454545</v>
      </c>
      <c r="K25" s="4">
        <v>0.571428571428571</v>
      </c>
      <c r="L25" s="4">
        <v>0.5</v>
      </c>
      <c r="M25" s="4">
        <v>0.1</v>
      </c>
      <c r="N25" s="4">
        <v>0.55</v>
      </c>
    </row>
    <row r="26" s="1" customFormat="1" spans="1:14">
      <c r="A26" s="7">
        <v>651</v>
      </c>
      <c r="B26" s="1">
        <v>651</v>
      </c>
      <c r="C26" s="1">
        <v>0.501839160919189</v>
      </c>
      <c r="D26" s="1">
        <v>0.142430782318115</v>
      </c>
      <c r="E26" s="1">
        <v>10</v>
      </c>
      <c r="F26" s="1">
        <v>5</v>
      </c>
      <c r="G26" s="1">
        <v>0</v>
      </c>
      <c r="H26" s="1">
        <v>5</v>
      </c>
      <c r="I26" s="1">
        <v>1</v>
      </c>
      <c r="J26" s="1">
        <v>0.666666666666667</v>
      </c>
      <c r="K26" s="1">
        <v>0.8</v>
      </c>
      <c r="L26" s="1">
        <v>0.5</v>
      </c>
      <c r="M26" s="1">
        <v>0.5</v>
      </c>
      <c r="N26" s="1">
        <v>0.75</v>
      </c>
    </row>
    <row r="27" s="4" customFormat="1" spans="1:14">
      <c r="A27" s="17">
        <v>487</v>
      </c>
      <c r="B27" s="4">
        <v>487</v>
      </c>
      <c r="C27" s="4">
        <v>0.504927039146423</v>
      </c>
      <c r="D27" s="4">
        <v>0.0126816034317017</v>
      </c>
      <c r="E27" s="4">
        <v>8</v>
      </c>
      <c r="F27" s="4">
        <v>5</v>
      </c>
      <c r="G27" s="4">
        <v>2</v>
      </c>
      <c r="H27" s="4">
        <v>5</v>
      </c>
      <c r="I27" s="4">
        <v>0.8</v>
      </c>
      <c r="J27" s="4">
        <v>0.615384615384615</v>
      </c>
      <c r="K27" s="4">
        <v>0.695652173913043</v>
      </c>
      <c r="L27" s="4">
        <v>0.5</v>
      </c>
      <c r="M27" s="4">
        <v>0.3</v>
      </c>
      <c r="N27" s="4">
        <v>0.65</v>
      </c>
    </row>
    <row r="28" s="4" customFormat="1" spans="1:14">
      <c r="A28" s="17">
        <v>49</v>
      </c>
      <c r="B28" s="4">
        <v>49</v>
      </c>
      <c r="C28" s="4">
        <v>0.506369948387146</v>
      </c>
      <c r="D28" s="4">
        <v>0.0208917856216431</v>
      </c>
      <c r="E28" s="4">
        <v>9</v>
      </c>
      <c r="F28" s="4">
        <v>4</v>
      </c>
      <c r="G28" s="4">
        <v>1</v>
      </c>
      <c r="H28" s="4">
        <v>6</v>
      </c>
      <c r="I28" s="4">
        <v>0.9</v>
      </c>
      <c r="J28" s="4">
        <v>0.692307692307692</v>
      </c>
      <c r="K28" s="4">
        <v>0.782608695652174</v>
      </c>
      <c r="L28" s="4">
        <v>0.4</v>
      </c>
      <c r="M28" s="4">
        <v>0.5</v>
      </c>
      <c r="N28" s="4">
        <v>0.75</v>
      </c>
    </row>
    <row r="29" s="1" customFormat="1" spans="1:14">
      <c r="A29" s="7">
        <v>144</v>
      </c>
      <c r="B29" s="1">
        <v>144</v>
      </c>
      <c r="C29" s="1">
        <v>0.501485347747803</v>
      </c>
      <c r="D29" s="1">
        <v>0.0902677774429321</v>
      </c>
      <c r="E29" s="1">
        <v>7</v>
      </c>
      <c r="F29" s="1">
        <v>4</v>
      </c>
      <c r="G29" s="1">
        <v>3</v>
      </c>
      <c r="H29" s="1">
        <v>6</v>
      </c>
      <c r="I29" s="1">
        <v>0.7</v>
      </c>
      <c r="J29" s="1">
        <v>0.636363636363636</v>
      </c>
      <c r="K29" s="1">
        <v>0.666666666666667</v>
      </c>
      <c r="L29" s="1">
        <v>0.4</v>
      </c>
      <c r="M29" s="1">
        <v>0.3</v>
      </c>
      <c r="N29" s="1">
        <v>0.65</v>
      </c>
    </row>
    <row r="30" s="1" customFormat="1" spans="1:14">
      <c r="A30" s="7">
        <v>99</v>
      </c>
      <c r="B30" s="1">
        <v>99</v>
      </c>
      <c r="C30" s="1">
        <v>0.50089704990387</v>
      </c>
      <c r="D30" s="1">
        <v>0.0841214656829834</v>
      </c>
      <c r="E30" s="1">
        <v>6</v>
      </c>
      <c r="F30" s="1">
        <v>3</v>
      </c>
      <c r="G30" s="1">
        <v>4</v>
      </c>
      <c r="H30" s="1">
        <v>7</v>
      </c>
      <c r="I30" s="1">
        <v>0.6</v>
      </c>
      <c r="J30" s="1">
        <v>0.666666666666667</v>
      </c>
      <c r="K30" s="1">
        <v>0.631578947368421</v>
      </c>
      <c r="L30" s="1">
        <v>0.3</v>
      </c>
      <c r="M30" s="1">
        <v>0.3</v>
      </c>
      <c r="N30" s="1">
        <v>0.65</v>
      </c>
    </row>
    <row r="31" s="3" customFormat="1" spans="1:14">
      <c r="A31" s="9">
        <v>489</v>
      </c>
      <c r="B31" s="3">
        <v>489</v>
      </c>
      <c r="C31" s="3">
        <v>0.500820517539978</v>
      </c>
      <c r="D31" s="3">
        <v>0.076991081237793</v>
      </c>
      <c r="E31" s="3">
        <v>10</v>
      </c>
      <c r="F31" s="3">
        <v>2</v>
      </c>
      <c r="G31" s="3">
        <v>0</v>
      </c>
      <c r="H31" s="3">
        <v>8</v>
      </c>
      <c r="I31" s="3">
        <v>1</v>
      </c>
      <c r="J31" s="3">
        <v>0.833333333333333</v>
      </c>
      <c r="K31" s="3">
        <v>0.909090909090909</v>
      </c>
      <c r="L31" s="3">
        <v>0.2</v>
      </c>
      <c r="M31" s="3">
        <v>0.8</v>
      </c>
      <c r="N31" s="3">
        <v>0.9</v>
      </c>
    </row>
    <row r="32" s="1" customFormat="1" spans="1:14">
      <c r="A32" s="7">
        <v>820</v>
      </c>
      <c r="B32" s="1">
        <v>820</v>
      </c>
      <c r="C32" s="1">
        <v>0.533361554145813</v>
      </c>
      <c r="D32" s="1">
        <v>0.134491801261902</v>
      </c>
      <c r="E32" s="1">
        <v>7</v>
      </c>
      <c r="F32" s="1">
        <v>8</v>
      </c>
      <c r="G32" s="1">
        <v>3</v>
      </c>
      <c r="H32" s="1">
        <v>2</v>
      </c>
      <c r="I32" s="1">
        <v>0.7</v>
      </c>
      <c r="J32" s="1">
        <v>0.466666666666667</v>
      </c>
      <c r="K32" s="1">
        <v>0.56</v>
      </c>
      <c r="L32" s="1">
        <v>0.8</v>
      </c>
      <c r="M32" s="1">
        <v>-0.1</v>
      </c>
      <c r="N32" s="1">
        <v>0.45</v>
      </c>
    </row>
    <row r="33" s="1" customFormat="1" spans="1:14">
      <c r="A33" s="7">
        <v>734</v>
      </c>
      <c r="B33" s="1">
        <v>734</v>
      </c>
      <c r="C33" s="1">
        <v>0.534730076789856</v>
      </c>
      <c r="D33" s="1">
        <v>0.167190194129944</v>
      </c>
      <c r="E33" s="1">
        <v>9</v>
      </c>
      <c r="F33" s="1">
        <v>5</v>
      </c>
      <c r="G33" s="1">
        <v>1</v>
      </c>
      <c r="H33" s="1">
        <v>5</v>
      </c>
      <c r="I33" s="1">
        <v>0.9</v>
      </c>
      <c r="J33" s="1">
        <v>0.642857142857143</v>
      </c>
      <c r="K33" s="1">
        <v>0.75</v>
      </c>
      <c r="L33" s="1">
        <v>0.5</v>
      </c>
      <c r="M33" s="1">
        <v>0.4</v>
      </c>
      <c r="N33" s="1">
        <v>0.7</v>
      </c>
    </row>
    <row r="34" s="1" customFormat="1" spans="1:14">
      <c r="A34" s="7">
        <v>164</v>
      </c>
      <c r="B34" s="1">
        <v>164</v>
      </c>
      <c r="C34" s="1">
        <v>0.534845352172852</v>
      </c>
      <c r="D34" s="1">
        <v>0.169167995452881</v>
      </c>
      <c r="E34" s="1">
        <v>5</v>
      </c>
      <c r="F34" s="1">
        <v>4</v>
      </c>
      <c r="G34" s="1">
        <v>5</v>
      </c>
      <c r="H34" s="1">
        <v>6</v>
      </c>
      <c r="I34" s="1">
        <v>0.5</v>
      </c>
      <c r="J34" s="1">
        <v>0.555555555555556</v>
      </c>
      <c r="K34" s="1">
        <v>0.526315789473684</v>
      </c>
      <c r="L34" s="1">
        <v>0.4</v>
      </c>
      <c r="M34" s="1">
        <v>0.1</v>
      </c>
      <c r="N34" s="1">
        <v>0.55</v>
      </c>
    </row>
    <row r="35" s="1" customFormat="1" spans="1:14">
      <c r="A35" s="7">
        <v>883</v>
      </c>
      <c r="B35" s="1">
        <v>883</v>
      </c>
      <c r="C35" s="1">
        <v>0.536781072616577</v>
      </c>
      <c r="D35" s="1">
        <v>0.176890254020691</v>
      </c>
      <c r="E35" s="1">
        <v>6</v>
      </c>
      <c r="F35" s="1">
        <v>5</v>
      </c>
      <c r="G35" s="1">
        <v>4</v>
      </c>
      <c r="H35" s="1">
        <v>5</v>
      </c>
      <c r="I35" s="1">
        <v>0.6</v>
      </c>
      <c r="J35" s="1">
        <v>0.545454545454545</v>
      </c>
      <c r="K35" s="1">
        <v>0.571428571428571</v>
      </c>
      <c r="L35" s="1">
        <v>0.5</v>
      </c>
      <c r="M35" s="1">
        <v>0.1</v>
      </c>
      <c r="N35" s="1">
        <v>0.55</v>
      </c>
    </row>
    <row r="36" s="1" customFormat="1" spans="1:14">
      <c r="A36" s="7">
        <v>948</v>
      </c>
      <c r="B36" s="1">
        <v>948</v>
      </c>
      <c r="C36" s="1">
        <v>0.522217392921448</v>
      </c>
      <c r="D36" s="1">
        <v>0.0486582517623901</v>
      </c>
      <c r="E36" s="1">
        <v>10</v>
      </c>
      <c r="F36" s="1">
        <v>3</v>
      </c>
      <c r="G36" s="1">
        <v>0</v>
      </c>
      <c r="H36" s="1">
        <v>7</v>
      </c>
      <c r="I36" s="1">
        <v>1</v>
      </c>
      <c r="J36" s="1">
        <v>0.769230769230769</v>
      </c>
      <c r="K36" s="1">
        <v>0.869565217391304</v>
      </c>
      <c r="L36" s="1">
        <v>0.3</v>
      </c>
      <c r="M36" s="1">
        <v>0.7</v>
      </c>
      <c r="N36" s="1">
        <v>0.85</v>
      </c>
    </row>
    <row r="37" s="1" customFormat="1" spans="1:14">
      <c r="A37" s="7">
        <v>284</v>
      </c>
      <c r="B37" s="1">
        <v>284</v>
      </c>
      <c r="C37" s="1">
        <v>0.523757457733154</v>
      </c>
      <c r="D37" s="1">
        <v>0.0759626626968384</v>
      </c>
      <c r="E37" s="1">
        <v>7</v>
      </c>
      <c r="F37" s="1">
        <v>6</v>
      </c>
      <c r="G37" s="1">
        <v>3</v>
      </c>
      <c r="H37" s="1">
        <v>4</v>
      </c>
      <c r="I37" s="1">
        <v>0.7</v>
      </c>
      <c r="J37" s="1">
        <v>0.538461538461539</v>
      </c>
      <c r="K37" s="1">
        <v>0.608695652173913</v>
      </c>
      <c r="L37" s="1">
        <v>0.6</v>
      </c>
      <c r="M37" s="1">
        <v>0.1</v>
      </c>
      <c r="N37" s="1">
        <v>0.55</v>
      </c>
    </row>
    <row r="38" s="1" customFormat="1" spans="1:14">
      <c r="A38" s="7">
        <v>856</v>
      </c>
      <c r="B38" s="1">
        <v>856</v>
      </c>
      <c r="C38" s="1">
        <v>0.524346232414246</v>
      </c>
      <c r="D38" s="1">
        <v>0.0562275648117065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146</v>
      </c>
      <c r="B39" s="1">
        <v>146</v>
      </c>
      <c r="C39" s="1">
        <v>0.527273416519165</v>
      </c>
      <c r="D39" s="1">
        <v>0.0522168874740601</v>
      </c>
      <c r="E39" s="1">
        <v>9</v>
      </c>
      <c r="F39" s="1">
        <v>8</v>
      </c>
      <c r="G39" s="1">
        <v>1</v>
      </c>
      <c r="H39" s="1">
        <v>2</v>
      </c>
      <c r="I39" s="1">
        <v>0.9</v>
      </c>
      <c r="J39" s="1">
        <v>0.529411764705882</v>
      </c>
      <c r="K39" s="1">
        <v>0.666666666666667</v>
      </c>
      <c r="L39" s="1">
        <v>0.8</v>
      </c>
      <c r="M39" s="1">
        <v>0.1</v>
      </c>
      <c r="N39" s="1">
        <v>0.55</v>
      </c>
    </row>
    <row r="40" s="1" customFormat="1" spans="1:14">
      <c r="A40" s="7">
        <v>50</v>
      </c>
      <c r="B40" s="1">
        <v>50</v>
      </c>
      <c r="C40" s="1">
        <v>0.527482271194458</v>
      </c>
      <c r="D40" s="1">
        <v>0.0267938375473022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344</v>
      </c>
      <c r="B41" s="1">
        <v>344</v>
      </c>
      <c r="C41" s="1">
        <v>0.528125882148743</v>
      </c>
      <c r="D41" s="1">
        <v>0.0711038112640381</v>
      </c>
      <c r="E41" s="1">
        <v>8</v>
      </c>
      <c r="F41" s="1">
        <v>5</v>
      </c>
      <c r="G41" s="1">
        <v>2</v>
      </c>
      <c r="H41" s="1">
        <v>5</v>
      </c>
      <c r="I41" s="1">
        <v>0.8</v>
      </c>
      <c r="J41" s="1">
        <v>0.615384615384615</v>
      </c>
      <c r="K41" s="1">
        <v>0.695652173913043</v>
      </c>
      <c r="L41" s="1">
        <v>0.5</v>
      </c>
      <c r="M41" s="1">
        <v>0.3</v>
      </c>
      <c r="N41" s="1">
        <v>0.65</v>
      </c>
    </row>
    <row r="42" s="1" customFormat="1" spans="1:14">
      <c r="A42" s="7">
        <v>939</v>
      </c>
      <c r="B42" s="1">
        <v>939</v>
      </c>
      <c r="C42" s="1">
        <v>0.523517608642578</v>
      </c>
      <c r="D42" s="1">
        <v>0.0840035676956177</v>
      </c>
      <c r="E42" s="1">
        <v>9</v>
      </c>
      <c r="F42" s="1">
        <v>7</v>
      </c>
      <c r="G42" s="1">
        <v>1</v>
      </c>
      <c r="H42" s="1">
        <v>3</v>
      </c>
      <c r="I42" s="1">
        <v>0.9</v>
      </c>
      <c r="J42" s="1">
        <v>0.5625</v>
      </c>
      <c r="K42" s="1">
        <v>0.692307692307692</v>
      </c>
      <c r="L42" s="1">
        <v>0.7</v>
      </c>
      <c r="M42" s="1">
        <v>0.2</v>
      </c>
      <c r="N42" s="1">
        <v>0.6</v>
      </c>
    </row>
    <row r="43" s="3" customFormat="1" spans="1:14">
      <c r="A43" s="9">
        <v>971</v>
      </c>
      <c r="B43" s="3">
        <v>971</v>
      </c>
      <c r="C43" s="3">
        <v>0.52179229259491</v>
      </c>
      <c r="D43" s="3">
        <v>0.0986318588256836</v>
      </c>
      <c r="E43" s="3">
        <v>9</v>
      </c>
      <c r="F43" s="3">
        <v>6</v>
      </c>
      <c r="G43" s="3">
        <v>1</v>
      </c>
      <c r="H43" s="3">
        <v>4</v>
      </c>
      <c r="I43" s="3">
        <v>0.9</v>
      </c>
      <c r="J43" s="3">
        <v>0.6</v>
      </c>
      <c r="K43" s="3">
        <v>0.72</v>
      </c>
      <c r="L43" s="3">
        <v>0.6</v>
      </c>
      <c r="M43" s="3">
        <v>0.3</v>
      </c>
      <c r="N43" s="3">
        <v>0.65</v>
      </c>
    </row>
    <row r="44" s="1" customFormat="1" spans="1:14">
      <c r="A44" s="7">
        <v>213</v>
      </c>
      <c r="B44" s="1">
        <v>213</v>
      </c>
      <c r="C44" s="1">
        <v>0.540220141410828</v>
      </c>
      <c r="D44" s="1">
        <v>0.181421518325806</v>
      </c>
      <c r="E44" s="1">
        <v>8</v>
      </c>
      <c r="F44" s="1">
        <v>6</v>
      </c>
      <c r="G44" s="1">
        <v>2</v>
      </c>
      <c r="H44" s="1">
        <v>4</v>
      </c>
      <c r="I44" s="1">
        <v>0.8</v>
      </c>
      <c r="J44" s="1">
        <v>0.571428571428572</v>
      </c>
      <c r="K44" s="1">
        <v>0.666666666666667</v>
      </c>
      <c r="L44" s="1">
        <v>0.6</v>
      </c>
      <c r="M44" s="1">
        <v>0.2</v>
      </c>
      <c r="N44" s="1">
        <v>0.6</v>
      </c>
    </row>
    <row r="45" s="1" customFormat="1" spans="1:14">
      <c r="A45" s="7">
        <v>257</v>
      </c>
      <c r="B45" s="1">
        <v>257</v>
      </c>
      <c r="C45" s="1">
        <v>0.542999148368835</v>
      </c>
      <c r="D45" s="1">
        <v>0.079084038734436</v>
      </c>
      <c r="E45" s="1">
        <v>8</v>
      </c>
      <c r="F45" s="1">
        <v>3</v>
      </c>
      <c r="G45" s="1">
        <v>2</v>
      </c>
      <c r="H45" s="1">
        <v>7</v>
      </c>
      <c r="I45" s="1">
        <v>0.8</v>
      </c>
      <c r="J45" s="1">
        <v>0.727272727272727</v>
      </c>
      <c r="K45" s="1">
        <v>0.761904761904762</v>
      </c>
      <c r="L45" s="1">
        <v>0.3</v>
      </c>
      <c r="M45" s="1">
        <v>0.5</v>
      </c>
      <c r="N45" s="1">
        <v>0.75</v>
      </c>
    </row>
    <row r="46" s="1" customFormat="1" spans="1:14">
      <c r="A46" s="7">
        <v>47</v>
      </c>
      <c r="B46" s="1">
        <v>47</v>
      </c>
      <c r="C46" s="1">
        <v>0.543766379356384</v>
      </c>
      <c r="D46" s="1">
        <v>0.0789929628372192</v>
      </c>
      <c r="E46" s="1">
        <v>9</v>
      </c>
      <c r="F46" s="1">
        <v>4</v>
      </c>
      <c r="G46" s="1">
        <v>1</v>
      </c>
      <c r="H46" s="1">
        <v>6</v>
      </c>
      <c r="I46" s="1">
        <v>0.9</v>
      </c>
      <c r="J46" s="1">
        <v>0.692307692307692</v>
      </c>
      <c r="K46" s="1">
        <v>0.782608695652174</v>
      </c>
      <c r="L46" s="1">
        <v>0.4</v>
      </c>
      <c r="M46" s="1">
        <v>0.5</v>
      </c>
      <c r="N46" s="1">
        <v>0.75</v>
      </c>
    </row>
    <row r="47" s="4" customFormat="1" spans="1:14">
      <c r="A47" s="17">
        <v>278</v>
      </c>
      <c r="B47" s="4">
        <v>278</v>
      </c>
      <c r="C47" s="4">
        <v>0.54431140422821</v>
      </c>
      <c r="D47" s="4">
        <v>0.0668566226959229</v>
      </c>
      <c r="E47" s="4">
        <v>9</v>
      </c>
      <c r="F47" s="4">
        <v>3</v>
      </c>
      <c r="G47" s="4">
        <v>1</v>
      </c>
      <c r="H47" s="4">
        <v>7</v>
      </c>
      <c r="I47" s="4">
        <v>0.9</v>
      </c>
      <c r="J47" s="4">
        <v>0.75</v>
      </c>
      <c r="K47" s="4">
        <v>0.818181818181818</v>
      </c>
      <c r="L47" s="4">
        <v>0.3</v>
      </c>
      <c r="M47" s="4">
        <v>0.6</v>
      </c>
      <c r="N47" s="4">
        <v>0.8</v>
      </c>
    </row>
    <row r="48" s="1" customFormat="1" spans="1:14">
      <c r="A48" s="7">
        <v>165</v>
      </c>
      <c r="B48" s="1">
        <v>165</v>
      </c>
      <c r="C48" s="1">
        <v>0.540544867515564</v>
      </c>
      <c r="D48" s="1">
        <v>0.12562894821167</v>
      </c>
      <c r="E48" s="1">
        <v>7</v>
      </c>
      <c r="F48" s="1">
        <v>4</v>
      </c>
      <c r="G48" s="1">
        <v>3</v>
      </c>
      <c r="H48" s="1">
        <v>6</v>
      </c>
      <c r="I48" s="1">
        <v>0.7</v>
      </c>
      <c r="J48" s="1">
        <v>0.636363636363636</v>
      </c>
      <c r="K48" s="1">
        <v>0.666666666666667</v>
      </c>
      <c r="L48" s="1">
        <v>0.4</v>
      </c>
      <c r="M48" s="1">
        <v>0.3</v>
      </c>
      <c r="N48" s="1">
        <v>0.65</v>
      </c>
    </row>
    <row r="49" s="1" customFormat="1" spans="1:14">
      <c r="A49" s="7">
        <v>180</v>
      </c>
      <c r="B49" s="1">
        <v>180</v>
      </c>
      <c r="C49" s="1">
        <v>0.541766285896301</v>
      </c>
      <c r="D49" s="1">
        <v>0.149829506874085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468</v>
      </c>
      <c r="B50" s="1">
        <v>468</v>
      </c>
      <c r="C50" s="1">
        <v>0.549173712730408</v>
      </c>
      <c r="D50" s="1">
        <v>0.103478670120239</v>
      </c>
      <c r="E50" s="1">
        <v>7</v>
      </c>
      <c r="F50" s="1">
        <v>5</v>
      </c>
      <c r="G50" s="1">
        <v>3</v>
      </c>
      <c r="H50" s="1">
        <v>5</v>
      </c>
      <c r="I50" s="1">
        <v>0.7</v>
      </c>
      <c r="J50" s="1">
        <v>0.583333333333333</v>
      </c>
      <c r="K50" s="1">
        <v>0.636363636363636</v>
      </c>
      <c r="L50" s="1">
        <v>0.5</v>
      </c>
      <c r="M50" s="1">
        <v>0.2</v>
      </c>
      <c r="N50" s="1">
        <v>0.6</v>
      </c>
    </row>
    <row r="51" s="1" customFormat="1" spans="1:14">
      <c r="A51" s="7">
        <v>258</v>
      </c>
      <c r="B51" s="1">
        <v>258</v>
      </c>
      <c r="C51" s="1">
        <v>0.543748259544373</v>
      </c>
      <c r="D51" s="1">
        <v>0.161749958992004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129</v>
      </c>
      <c r="B52" s="1">
        <v>129</v>
      </c>
      <c r="C52" s="1">
        <v>0.544099807739258</v>
      </c>
      <c r="D52" s="1">
        <v>0.123935222625732</v>
      </c>
      <c r="E52" s="1">
        <v>7</v>
      </c>
      <c r="F52" s="1">
        <v>4</v>
      </c>
      <c r="G52" s="1">
        <v>3</v>
      </c>
      <c r="H52" s="1">
        <v>6</v>
      </c>
      <c r="I52" s="1">
        <v>0.7</v>
      </c>
      <c r="J52" s="1">
        <v>0.636363636363636</v>
      </c>
      <c r="K52" s="1">
        <v>0.666666666666667</v>
      </c>
      <c r="L52" s="1">
        <v>0.4</v>
      </c>
      <c r="M52" s="1">
        <v>0.3</v>
      </c>
      <c r="N52" s="1">
        <v>0.65</v>
      </c>
    </row>
    <row r="53" s="1" customFormat="1" spans="1:14">
      <c r="A53" s="7">
        <v>169</v>
      </c>
      <c r="B53" s="1">
        <v>169</v>
      </c>
      <c r="C53" s="1">
        <v>0.545023679733276</v>
      </c>
      <c r="D53" s="1">
        <v>0.107977509498596</v>
      </c>
      <c r="E53" s="1">
        <v>8</v>
      </c>
      <c r="F53" s="1">
        <v>6</v>
      </c>
      <c r="G53" s="1">
        <v>2</v>
      </c>
      <c r="H53" s="1">
        <v>4</v>
      </c>
      <c r="I53" s="1">
        <v>0.8</v>
      </c>
      <c r="J53" s="1">
        <v>0.571428571428572</v>
      </c>
      <c r="K53" s="1">
        <v>0.666666666666667</v>
      </c>
      <c r="L53" s="1">
        <v>0.6</v>
      </c>
      <c r="M53" s="1">
        <v>0.2</v>
      </c>
      <c r="N53" s="1">
        <v>0.6</v>
      </c>
    </row>
    <row r="54" s="1" customFormat="1" spans="1:14">
      <c r="A54" s="7">
        <v>521</v>
      </c>
      <c r="B54" s="1">
        <v>521</v>
      </c>
      <c r="C54" s="1">
        <v>0.545008897781372</v>
      </c>
      <c r="D54" s="1">
        <v>0.148417949676514</v>
      </c>
      <c r="E54" s="1">
        <v>9</v>
      </c>
      <c r="F54" s="1">
        <v>3</v>
      </c>
      <c r="G54" s="1">
        <v>1</v>
      </c>
      <c r="H54" s="1">
        <v>7</v>
      </c>
      <c r="I54" s="1">
        <v>0.9</v>
      </c>
      <c r="J54" s="1">
        <v>0.75</v>
      </c>
      <c r="K54" s="1">
        <v>0.818181818181818</v>
      </c>
      <c r="L54" s="1">
        <v>0.3</v>
      </c>
      <c r="M54" s="1">
        <v>0.6</v>
      </c>
      <c r="N54" s="1">
        <v>0.8</v>
      </c>
    </row>
    <row r="55" s="1" customFormat="1" spans="1:14">
      <c r="A55" s="7">
        <v>231</v>
      </c>
      <c r="B55" s="1">
        <v>231</v>
      </c>
      <c r="C55" s="1">
        <v>0.545077800750732</v>
      </c>
      <c r="D55" s="1">
        <v>0.16381049156189</v>
      </c>
      <c r="E55" s="1">
        <v>4</v>
      </c>
      <c r="F55" s="1">
        <v>6</v>
      </c>
      <c r="G55" s="1">
        <v>6</v>
      </c>
      <c r="H55" s="1">
        <v>4</v>
      </c>
      <c r="I55" s="1">
        <v>0.4</v>
      </c>
      <c r="J55" s="1">
        <v>0.4</v>
      </c>
      <c r="K55" s="1">
        <v>0.4</v>
      </c>
      <c r="L55" s="1">
        <v>0.6</v>
      </c>
      <c r="M55" s="1">
        <v>-0.2</v>
      </c>
      <c r="N55" s="1">
        <v>0.4</v>
      </c>
    </row>
    <row r="56" s="1" customFormat="1" spans="1:14">
      <c r="A56" s="7">
        <v>449</v>
      </c>
      <c r="B56" s="1">
        <v>449</v>
      </c>
      <c r="C56" s="1">
        <v>0.547256350517273</v>
      </c>
      <c r="D56" s="1">
        <v>0.13961124420166</v>
      </c>
      <c r="E56" s="1">
        <v>7</v>
      </c>
      <c r="F56" s="1">
        <v>4</v>
      </c>
      <c r="G56" s="1">
        <v>3</v>
      </c>
      <c r="H56" s="1">
        <v>6</v>
      </c>
      <c r="I56" s="1">
        <v>0.7</v>
      </c>
      <c r="J56" s="1">
        <v>0.636363636363636</v>
      </c>
      <c r="K56" s="1">
        <v>0.666666666666667</v>
      </c>
      <c r="L56" s="1">
        <v>0.4</v>
      </c>
      <c r="M56" s="1">
        <v>0.3</v>
      </c>
      <c r="N56" s="1">
        <v>0.65</v>
      </c>
    </row>
    <row r="57" s="3" customFormat="1" spans="1:14">
      <c r="A57" s="9">
        <v>857</v>
      </c>
      <c r="B57" s="3">
        <v>857</v>
      </c>
      <c r="C57" s="3">
        <v>0.550328254699707</v>
      </c>
      <c r="D57" s="3">
        <v>0.138155937194824</v>
      </c>
      <c r="E57" s="3">
        <v>8</v>
      </c>
      <c r="F57" s="3">
        <v>3</v>
      </c>
      <c r="G57" s="3">
        <v>2</v>
      </c>
      <c r="H57" s="3">
        <v>7</v>
      </c>
      <c r="I57" s="3">
        <v>0.8</v>
      </c>
      <c r="J57" s="3">
        <v>0.727272727272727</v>
      </c>
      <c r="K57" s="3">
        <v>0.761904761904762</v>
      </c>
      <c r="L57" s="3">
        <v>0.3</v>
      </c>
      <c r="M57" s="3">
        <v>0.5</v>
      </c>
      <c r="N57" s="3">
        <v>0.75</v>
      </c>
    </row>
    <row r="58" s="1" customFormat="1" spans="1:14">
      <c r="A58" s="7">
        <v>395</v>
      </c>
      <c r="B58" s="1">
        <v>395</v>
      </c>
      <c r="C58" s="1">
        <v>0.563697099685669</v>
      </c>
      <c r="D58" s="1">
        <v>0.130377411842346</v>
      </c>
      <c r="E58" s="1">
        <v>8</v>
      </c>
      <c r="F58" s="1">
        <v>4</v>
      </c>
      <c r="G58" s="1">
        <v>2</v>
      </c>
      <c r="H58" s="1">
        <v>6</v>
      </c>
      <c r="I58" s="1">
        <v>0.8</v>
      </c>
      <c r="J58" s="1">
        <v>0.666666666666667</v>
      </c>
      <c r="K58" s="1">
        <v>0.727272727272727</v>
      </c>
      <c r="L58" s="1">
        <v>0.4</v>
      </c>
      <c r="M58" s="1">
        <v>0.4</v>
      </c>
      <c r="N58" s="1">
        <v>0.7</v>
      </c>
    </row>
    <row r="59" s="1" customFormat="1" spans="1:14">
      <c r="A59" s="7">
        <v>300</v>
      </c>
      <c r="B59" s="1">
        <v>300</v>
      </c>
      <c r="C59" s="1">
        <v>0.560271143913269</v>
      </c>
      <c r="D59" s="1">
        <v>0.151661396026611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674</v>
      </c>
      <c r="B60" s="1">
        <v>674</v>
      </c>
      <c r="C60" s="1">
        <v>0.564037680625916</v>
      </c>
      <c r="D60" s="1">
        <v>0.191290736198425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163</v>
      </c>
      <c r="B61" s="1">
        <v>163</v>
      </c>
      <c r="C61" s="1">
        <v>0.564523220062256</v>
      </c>
      <c r="D61" s="1">
        <v>0.150947570800781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1" customFormat="1" spans="1:14">
      <c r="A62" s="7">
        <v>605</v>
      </c>
      <c r="B62" s="1">
        <v>605</v>
      </c>
      <c r="C62" s="1">
        <v>0.561479806900024</v>
      </c>
      <c r="D62" s="1">
        <v>0.0953419208526611</v>
      </c>
      <c r="E62" s="1">
        <v>8</v>
      </c>
      <c r="F62" s="1">
        <v>5</v>
      </c>
      <c r="G62" s="1">
        <v>2</v>
      </c>
      <c r="H62" s="1">
        <v>5</v>
      </c>
      <c r="I62" s="1">
        <v>0.8</v>
      </c>
      <c r="J62" s="1">
        <v>0.615384615384615</v>
      </c>
      <c r="K62" s="1">
        <v>0.695652173913043</v>
      </c>
      <c r="L62" s="1">
        <v>0.5</v>
      </c>
      <c r="M62" s="1">
        <v>0.3</v>
      </c>
      <c r="N62" s="1">
        <v>0.65</v>
      </c>
    </row>
    <row r="63" s="1" customFormat="1" spans="1:14">
      <c r="A63" s="7">
        <v>818</v>
      </c>
      <c r="B63" s="1">
        <v>818</v>
      </c>
      <c r="C63" s="1">
        <v>0.561458468437195</v>
      </c>
      <c r="D63" s="1">
        <v>0.124785542488098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1" customFormat="1" spans="1:14">
      <c r="A64" s="7">
        <v>440</v>
      </c>
      <c r="B64" s="1">
        <v>440</v>
      </c>
      <c r="C64" s="1">
        <v>0.561375141143799</v>
      </c>
      <c r="D64" s="1">
        <v>0.0541908740997315</v>
      </c>
      <c r="E64" s="1">
        <v>9</v>
      </c>
      <c r="F64" s="1">
        <v>6</v>
      </c>
      <c r="G64" s="1">
        <v>1</v>
      </c>
      <c r="H64" s="1">
        <v>4</v>
      </c>
      <c r="I64" s="1">
        <v>0.9</v>
      </c>
      <c r="J64" s="1">
        <v>0.6</v>
      </c>
      <c r="K64" s="1">
        <v>0.72</v>
      </c>
      <c r="L64" s="1">
        <v>0.6</v>
      </c>
      <c r="M64" s="1">
        <v>0.3</v>
      </c>
      <c r="N64" s="1">
        <v>0.65</v>
      </c>
    </row>
    <row r="65" s="1" customFormat="1" spans="1:14">
      <c r="A65" s="7">
        <v>61</v>
      </c>
      <c r="B65" s="1">
        <v>61</v>
      </c>
      <c r="C65" s="1">
        <v>0.564577460289001</v>
      </c>
      <c r="D65" s="1">
        <v>0.156044363975525</v>
      </c>
      <c r="E65" s="1">
        <v>7</v>
      </c>
      <c r="F65" s="1">
        <v>4</v>
      </c>
      <c r="G65" s="1">
        <v>3</v>
      </c>
      <c r="H65" s="1">
        <v>6</v>
      </c>
      <c r="I65" s="1">
        <v>0.7</v>
      </c>
      <c r="J65" s="1">
        <v>0.636363636363636</v>
      </c>
      <c r="K65" s="1">
        <v>0.666666666666667</v>
      </c>
      <c r="L65" s="1">
        <v>0.4</v>
      </c>
      <c r="M65" s="1">
        <v>0.3</v>
      </c>
      <c r="N65" s="1">
        <v>0.65</v>
      </c>
    </row>
    <row r="66" s="1" customFormat="1" spans="1:14">
      <c r="A66" s="7">
        <v>125</v>
      </c>
      <c r="B66" s="1">
        <v>125</v>
      </c>
      <c r="C66" s="1">
        <v>0.560636758804321</v>
      </c>
      <c r="D66" s="1">
        <v>0.118411660194397</v>
      </c>
      <c r="E66" s="1">
        <v>7</v>
      </c>
      <c r="F66" s="1">
        <v>6</v>
      </c>
      <c r="G66" s="1">
        <v>3</v>
      </c>
      <c r="H66" s="1">
        <v>4</v>
      </c>
      <c r="I66" s="1">
        <v>0.7</v>
      </c>
      <c r="J66" s="1">
        <v>0.538461538461539</v>
      </c>
      <c r="K66" s="1">
        <v>0.608695652173913</v>
      </c>
      <c r="L66" s="1">
        <v>0.6</v>
      </c>
      <c r="M66" s="1">
        <v>0.1</v>
      </c>
      <c r="N66" s="1">
        <v>0.55</v>
      </c>
    </row>
    <row r="67" s="1" customFormat="1" spans="1:14">
      <c r="A67" s="7">
        <v>794</v>
      </c>
      <c r="B67" s="1">
        <v>794</v>
      </c>
      <c r="C67" s="1">
        <v>0.564637064933777</v>
      </c>
      <c r="D67" s="1">
        <v>0.143502593040466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122</v>
      </c>
      <c r="B68" s="1">
        <v>122</v>
      </c>
      <c r="C68" s="1">
        <v>0.562414288520813</v>
      </c>
      <c r="D68" s="1">
        <v>0.181339740753174</v>
      </c>
      <c r="E68" s="1">
        <v>9</v>
      </c>
      <c r="F68" s="1">
        <v>6</v>
      </c>
      <c r="G68" s="1">
        <v>1</v>
      </c>
      <c r="H68" s="1">
        <v>4</v>
      </c>
      <c r="I68" s="1">
        <v>0.9</v>
      </c>
      <c r="J68" s="1">
        <v>0.6</v>
      </c>
      <c r="K68" s="1">
        <v>0.72</v>
      </c>
      <c r="L68" s="1">
        <v>0.6</v>
      </c>
      <c r="M68" s="1">
        <v>0.3</v>
      </c>
      <c r="N68" s="1">
        <v>0.65</v>
      </c>
    </row>
    <row r="69" s="3" customFormat="1" spans="1:14">
      <c r="A69" s="9">
        <v>385</v>
      </c>
      <c r="B69" s="3">
        <v>385</v>
      </c>
      <c r="C69" s="3">
        <v>0.560110569000244</v>
      </c>
      <c r="D69" s="3">
        <v>0.0777961015701294</v>
      </c>
      <c r="E69" s="3">
        <v>9</v>
      </c>
      <c r="F69" s="3">
        <v>3</v>
      </c>
      <c r="G69" s="3">
        <v>1</v>
      </c>
      <c r="H69" s="3">
        <v>7</v>
      </c>
      <c r="I69" s="3">
        <v>0.9</v>
      </c>
      <c r="J69" s="3">
        <v>0.75</v>
      </c>
      <c r="K69" s="3">
        <v>0.818181818181818</v>
      </c>
      <c r="L69" s="3">
        <v>0.3</v>
      </c>
      <c r="M69" s="3">
        <v>0.6</v>
      </c>
      <c r="N69" s="3">
        <v>0.8</v>
      </c>
    </row>
    <row r="70" s="1" customFormat="1" spans="1:14">
      <c r="A70" s="7">
        <v>769</v>
      </c>
      <c r="B70" s="1">
        <v>769</v>
      </c>
      <c r="C70" s="1">
        <v>0.583063125610352</v>
      </c>
      <c r="D70" s="1">
        <v>0.129210829734802</v>
      </c>
      <c r="E70" s="1">
        <v>8</v>
      </c>
      <c r="F70" s="1">
        <v>6</v>
      </c>
      <c r="G70" s="1">
        <v>2</v>
      </c>
      <c r="H70" s="1">
        <v>4</v>
      </c>
      <c r="I70" s="1">
        <v>0.8</v>
      </c>
      <c r="J70" s="1">
        <v>0.571428571428572</v>
      </c>
      <c r="K70" s="1">
        <v>0.666666666666667</v>
      </c>
      <c r="L70" s="1">
        <v>0.6</v>
      </c>
      <c r="M70" s="1">
        <v>0.2</v>
      </c>
      <c r="N70" s="1">
        <v>0.6</v>
      </c>
    </row>
    <row r="71" s="1" customFormat="1" spans="1:14">
      <c r="A71" s="7">
        <v>536</v>
      </c>
      <c r="B71" s="1">
        <v>536</v>
      </c>
      <c r="C71" s="1">
        <v>0.585767984390259</v>
      </c>
      <c r="D71" s="1">
        <v>0.130775928497315</v>
      </c>
      <c r="E71" s="1">
        <v>10</v>
      </c>
      <c r="F71" s="1">
        <v>4</v>
      </c>
      <c r="G71" s="1">
        <v>0</v>
      </c>
      <c r="H71" s="1">
        <v>6</v>
      </c>
      <c r="I71" s="1">
        <v>1</v>
      </c>
      <c r="J71" s="1">
        <v>0.714285714285714</v>
      </c>
      <c r="K71" s="1">
        <v>0.833333333333333</v>
      </c>
      <c r="L71" s="1">
        <v>0.4</v>
      </c>
      <c r="M71" s="1">
        <v>0.6</v>
      </c>
      <c r="N71" s="1">
        <v>0.8</v>
      </c>
    </row>
    <row r="72" s="1" customFormat="1" spans="1:14">
      <c r="A72" s="7">
        <v>921</v>
      </c>
      <c r="B72" s="1">
        <v>921</v>
      </c>
      <c r="C72" s="1">
        <v>0.586636185646057</v>
      </c>
      <c r="D72" s="1">
        <v>0.143693208694458</v>
      </c>
      <c r="E72" s="1">
        <v>7</v>
      </c>
      <c r="F72" s="1">
        <v>7</v>
      </c>
      <c r="G72" s="1">
        <v>3</v>
      </c>
      <c r="H72" s="1">
        <v>3</v>
      </c>
      <c r="I72" s="1">
        <v>0.7</v>
      </c>
      <c r="J72" s="1">
        <v>0.5</v>
      </c>
      <c r="K72" s="1">
        <v>0.583333333333333</v>
      </c>
      <c r="L72" s="1">
        <v>0.7</v>
      </c>
      <c r="M72" s="1">
        <v>0</v>
      </c>
      <c r="N72" s="1">
        <v>0.5</v>
      </c>
    </row>
    <row r="73" s="1" customFormat="1" spans="1:14">
      <c r="A73" s="7">
        <v>807</v>
      </c>
      <c r="B73" s="1">
        <v>807</v>
      </c>
      <c r="C73" s="1">
        <v>0.587384819984436</v>
      </c>
      <c r="D73" s="1">
        <v>0.212218403816223</v>
      </c>
      <c r="E73" s="1">
        <v>6</v>
      </c>
      <c r="F73" s="1">
        <v>6</v>
      </c>
      <c r="G73" s="1">
        <v>4</v>
      </c>
      <c r="H73" s="1">
        <v>4</v>
      </c>
      <c r="I73" s="1">
        <v>0.6</v>
      </c>
      <c r="J73" s="1">
        <v>0.5</v>
      </c>
      <c r="K73" s="1">
        <v>0.545454545454545</v>
      </c>
      <c r="L73" s="1">
        <v>0.6</v>
      </c>
      <c r="M73" s="1">
        <v>0</v>
      </c>
      <c r="N73" s="1">
        <v>0.5</v>
      </c>
    </row>
    <row r="74" s="1" customFormat="1" spans="1:14">
      <c r="A74" s="7">
        <v>338</v>
      </c>
      <c r="B74" s="1">
        <v>338</v>
      </c>
      <c r="C74" s="1">
        <v>0.587870597839355</v>
      </c>
      <c r="D74" s="1">
        <v>0.158023715019226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4" customFormat="1" spans="1:14">
      <c r="A75" s="17">
        <v>78</v>
      </c>
      <c r="B75" s="4">
        <v>78</v>
      </c>
      <c r="C75" s="4">
        <v>0.585809230804443</v>
      </c>
      <c r="D75" s="4">
        <v>0.0609422922134399</v>
      </c>
      <c r="E75" s="4">
        <v>9</v>
      </c>
      <c r="F75" s="4">
        <v>5</v>
      </c>
      <c r="G75" s="4">
        <v>1</v>
      </c>
      <c r="H75" s="4">
        <v>5</v>
      </c>
      <c r="I75" s="4">
        <v>0.9</v>
      </c>
      <c r="J75" s="4">
        <v>0.642857142857143</v>
      </c>
      <c r="K75" s="4">
        <v>0.75</v>
      </c>
      <c r="L75" s="4">
        <v>0.5</v>
      </c>
      <c r="M75" s="4">
        <v>0.4</v>
      </c>
      <c r="N75" s="4">
        <v>0.7</v>
      </c>
    </row>
    <row r="76" s="1" customFormat="1" spans="1:14">
      <c r="A76" s="7">
        <v>744</v>
      </c>
      <c r="B76" s="1">
        <v>744</v>
      </c>
      <c r="C76" s="1">
        <v>0.589840054512024</v>
      </c>
      <c r="D76" s="1">
        <v>0.148994445800781</v>
      </c>
      <c r="E76" s="1">
        <v>8</v>
      </c>
      <c r="F76" s="1">
        <v>4</v>
      </c>
      <c r="G76" s="1">
        <v>2</v>
      </c>
      <c r="H76" s="1">
        <v>6</v>
      </c>
      <c r="I76" s="1">
        <v>0.8</v>
      </c>
      <c r="J76" s="1">
        <v>0.666666666666667</v>
      </c>
      <c r="K76" s="1">
        <v>0.727272727272727</v>
      </c>
      <c r="L76" s="1">
        <v>0.4</v>
      </c>
      <c r="M76" s="1">
        <v>0.4</v>
      </c>
      <c r="N76" s="1">
        <v>0.7</v>
      </c>
    </row>
    <row r="77" s="1" customFormat="1" spans="1:14">
      <c r="A77" s="7">
        <v>582</v>
      </c>
      <c r="B77" s="1">
        <v>582</v>
      </c>
      <c r="C77" s="1">
        <v>0.585948467254639</v>
      </c>
      <c r="D77" s="1">
        <v>0.0876878499984741</v>
      </c>
      <c r="E77" s="1">
        <v>6</v>
      </c>
      <c r="F77" s="1">
        <v>4</v>
      </c>
      <c r="G77" s="1">
        <v>4</v>
      </c>
      <c r="H77" s="1">
        <v>6</v>
      </c>
      <c r="I77" s="1">
        <v>0.6</v>
      </c>
      <c r="J77" s="1">
        <v>0.6</v>
      </c>
      <c r="K77" s="1">
        <v>0.6</v>
      </c>
      <c r="L77" s="1">
        <v>0.4</v>
      </c>
      <c r="M77" s="1">
        <v>0.2</v>
      </c>
      <c r="N77" s="1">
        <v>0.6</v>
      </c>
    </row>
    <row r="78" s="3" customFormat="1" spans="1:14">
      <c r="A78" s="9">
        <v>685</v>
      </c>
      <c r="B78" s="3">
        <v>685</v>
      </c>
      <c r="C78" s="3">
        <v>0.585927486419678</v>
      </c>
      <c r="D78" s="3">
        <v>0.0796772241592407</v>
      </c>
      <c r="E78" s="3">
        <v>8</v>
      </c>
      <c r="F78" s="3">
        <v>4</v>
      </c>
      <c r="G78" s="3">
        <v>2</v>
      </c>
      <c r="H78" s="3">
        <v>6</v>
      </c>
      <c r="I78" s="3">
        <v>0.8</v>
      </c>
      <c r="J78" s="3">
        <v>0.666666666666667</v>
      </c>
      <c r="K78" s="3">
        <v>0.727272727272727</v>
      </c>
      <c r="L78" s="3">
        <v>0.4</v>
      </c>
      <c r="M78" s="3">
        <v>0.4</v>
      </c>
      <c r="N78" s="3">
        <v>0.7</v>
      </c>
    </row>
    <row r="79" s="1" customFormat="1" spans="1:14">
      <c r="A79" s="7">
        <v>77</v>
      </c>
      <c r="B79" s="1">
        <v>77</v>
      </c>
      <c r="C79" s="1">
        <v>0.603342056274414</v>
      </c>
      <c r="D79" s="1">
        <v>0.210291981697082</v>
      </c>
      <c r="E79" s="1">
        <v>7</v>
      </c>
      <c r="F79" s="1">
        <v>6</v>
      </c>
      <c r="G79" s="1">
        <v>3</v>
      </c>
      <c r="H79" s="1">
        <v>4</v>
      </c>
      <c r="I79" s="1">
        <v>0.7</v>
      </c>
      <c r="J79" s="1">
        <v>0.538461538461539</v>
      </c>
      <c r="K79" s="1">
        <v>0.608695652173913</v>
      </c>
      <c r="L79" s="1">
        <v>0.6</v>
      </c>
      <c r="M79" s="1">
        <v>0.1</v>
      </c>
      <c r="N79" s="1">
        <v>0.55</v>
      </c>
    </row>
    <row r="80" s="1" customFormat="1" spans="1:14">
      <c r="A80" s="7">
        <v>871</v>
      </c>
      <c r="B80" s="1">
        <v>871</v>
      </c>
      <c r="C80" s="1">
        <v>0.600039958953857</v>
      </c>
      <c r="D80" s="1">
        <v>0.160753011703491</v>
      </c>
      <c r="E80" s="1">
        <v>7</v>
      </c>
      <c r="F80" s="1">
        <v>5</v>
      </c>
      <c r="G80" s="1">
        <v>3</v>
      </c>
      <c r="H80" s="1">
        <v>5</v>
      </c>
      <c r="I80" s="1">
        <v>0.7</v>
      </c>
      <c r="J80" s="1">
        <v>0.583333333333333</v>
      </c>
      <c r="K80" s="1">
        <v>0.636363636363636</v>
      </c>
      <c r="L80" s="1">
        <v>0.5</v>
      </c>
      <c r="M80" s="1">
        <v>0.2</v>
      </c>
      <c r="N80" s="1">
        <v>0.6</v>
      </c>
    </row>
    <row r="81" s="1" customFormat="1" spans="1:14">
      <c r="A81" s="7">
        <v>599</v>
      </c>
      <c r="B81" s="1">
        <v>599</v>
      </c>
      <c r="C81" s="1">
        <v>0.601256370544434</v>
      </c>
      <c r="D81" s="1">
        <v>0.134008526802063</v>
      </c>
      <c r="E81" s="1">
        <v>7</v>
      </c>
      <c r="F81" s="1">
        <v>6</v>
      </c>
      <c r="G81" s="1">
        <v>3</v>
      </c>
      <c r="H81" s="1">
        <v>4</v>
      </c>
      <c r="I81" s="1">
        <v>0.7</v>
      </c>
      <c r="J81" s="1">
        <v>0.538461538461539</v>
      </c>
      <c r="K81" s="1">
        <v>0.608695652173913</v>
      </c>
      <c r="L81" s="1">
        <v>0.6</v>
      </c>
      <c r="M81" s="1">
        <v>0.1</v>
      </c>
      <c r="N81" s="1">
        <v>0.55</v>
      </c>
    </row>
    <row r="82" s="1" customFormat="1" spans="1:14">
      <c r="A82" s="7">
        <v>262</v>
      </c>
      <c r="B82" s="1">
        <v>262</v>
      </c>
      <c r="C82" s="1">
        <v>0.603102564811707</v>
      </c>
      <c r="D82" s="1">
        <v>0.146786212921143</v>
      </c>
      <c r="E82" s="1">
        <v>9</v>
      </c>
      <c r="F82" s="1">
        <v>4</v>
      </c>
      <c r="G82" s="1">
        <v>1</v>
      </c>
      <c r="H82" s="1">
        <v>6</v>
      </c>
      <c r="I82" s="1">
        <v>0.9</v>
      </c>
      <c r="J82" s="1">
        <v>0.692307692307692</v>
      </c>
      <c r="K82" s="1">
        <v>0.782608695652174</v>
      </c>
      <c r="L82" s="1">
        <v>0.4</v>
      </c>
      <c r="M82" s="1">
        <v>0.5</v>
      </c>
      <c r="N82" s="1">
        <v>0.75</v>
      </c>
    </row>
    <row r="83" s="1" customFormat="1" spans="1:14">
      <c r="A83" s="7">
        <v>273</v>
      </c>
      <c r="B83" s="1">
        <v>273</v>
      </c>
      <c r="C83" s="1">
        <v>0.605259418487549</v>
      </c>
      <c r="D83" s="1">
        <v>0.168003916740418</v>
      </c>
      <c r="E83" s="1">
        <v>7</v>
      </c>
      <c r="F83" s="1">
        <v>2</v>
      </c>
      <c r="G83" s="1">
        <v>3</v>
      </c>
      <c r="H83" s="1">
        <v>8</v>
      </c>
      <c r="I83" s="1">
        <v>0.7</v>
      </c>
      <c r="J83" s="1">
        <v>0.777777777777778</v>
      </c>
      <c r="K83" s="1">
        <v>0.736842105263158</v>
      </c>
      <c r="L83" s="1">
        <v>0.2</v>
      </c>
      <c r="M83" s="1">
        <v>0.5</v>
      </c>
      <c r="N83" s="1">
        <v>0.75</v>
      </c>
    </row>
    <row r="84" s="1" customFormat="1" spans="1:14">
      <c r="A84" s="7">
        <v>499</v>
      </c>
      <c r="B84" s="1">
        <v>499</v>
      </c>
      <c r="C84" s="1">
        <v>0.601435661315918</v>
      </c>
      <c r="D84" s="1">
        <v>0.0984448194503784</v>
      </c>
      <c r="E84" s="1">
        <v>9</v>
      </c>
      <c r="F84" s="1">
        <v>7</v>
      </c>
      <c r="G84" s="1">
        <v>1</v>
      </c>
      <c r="H84" s="1">
        <v>3</v>
      </c>
      <c r="I84" s="1">
        <v>0.9</v>
      </c>
      <c r="J84" s="1">
        <v>0.5625</v>
      </c>
      <c r="K84" s="1">
        <v>0.692307692307692</v>
      </c>
      <c r="L84" s="1">
        <v>0.7</v>
      </c>
      <c r="M84" s="1">
        <v>0.2</v>
      </c>
      <c r="N84" s="1">
        <v>0.6</v>
      </c>
    </row>
    <row r="85" s="3" customFormat="1" spans="1:14">
      <c r="A85" s="9">
        <v>292</v>
      </c>
      <c r="B85" s="3">
        <v>292</v>
      </c>
      <c r="C85" s="3">
        <v>0.600660681724548</v>
      </c>
      <c r="D85" s="3">
        <v>0.0902086496353149</v>
      </c>
      <c r="E85" s="3">
        <v>8</v>
      </c>
      <c r="F85" s="3">
        <v>8</v>
      </c>
      <c r="G85" s="3">
        <v>2</v>
      </c>
      <c r="H85" s="3">
        <v>2</v>
      </c>
      <c r="I85" s="3">
        <v>0.8</v>
      </c>
      <c r="J85" s="3">
        <v>0.5</v>
      </c>
      <c r="K85" s="3">
        <v>0.615384615384615</v>
      </c>
      <c r="L85" s="3">
        <v>0.8</v>
      </c>
      <c r="M85" s="3">
        <v>0</v>
      </c>
      <c r="N85" s="3">
        <v>0.5</v>
      </c>
    </row>
    <row r="86" s="1" customFormat="1" spans="1:14">
      <c r="A86" s="7">
        <v>313</v>
      </c>
      <c r="B86" s="1">
        <v>313</v>
      </c>
      <c r="C86" s="1">
        <v>0.621042728424072</v>
      </c>
      <c r="D86" s="1">
        <v>0.25707471370697</v>
      </c>
      <c r="E86" s="1">
        <v>8</v>
      </c>
      <c r="F86" s="1">
        <v>5</v>
      </c>
      <c r="G86" s="1">
        <v>2</v>
      </c>
      <c r="H86" s="1">
        <v>5</v>
      </c>
      <c r="I86" s="1">
        <v>0.8</v>
      </c>
      <c r="J86" s="1">
        <v>0.615384615384615</v>
      </c>
      <c r="K86" s="1">
        <v>0.695652173913043</v>
      </c>
      <c r="L86" s="1">
        <v>0.5</v>
      </c>
      <c r="M86" s="1">
        <v>0.3</v>
      </c>
      <c r="N86" s="1">
        <v>0.65</v>
      </c>
    </row>
    <row r="87" s="1" customFormat="1" spans="1:14">
      <c r="A87" s="7">
        <v>473</v>
      </c>
      <c r="B87" s="1">
        <v>473</v>
      </c>
      <c r="C87" s="1">
        <v>0.622597098350525</v>
      </c>
      <c r="D87" s="1">
        <v>0.209457159042358</v>
      </c>
      <c r="E87" s="1">
        <v>8</v>
      </c>
      <c r="F87" s="1">
        <v>5</v>
      </c>
      <c r="G87" s="1">
        <v>2</v>
      </c>
      <c r="H87" s="1">
        <v>5</v>
      </c>
      <c r="I87" s="1">
        <v>0.8</v>
      </c>
      <c r="J87" s="1">
        <v>0.615384615384615</v>
      </c>
      <c r="K87" s="1">
        <v>0.695652173913043</v>
      </c>
      <c r="L87" s="1">
        <v>0.5</v>
      </c>
      <c r="M87" s="1">
        <v>0.3</v>
      </c>
      <c r="N87" s="1">
        <v>0.65</v>
      </c>
    </row>
    <row r="88" s="1" customFormat="1" spans="1:14">
      <c r="A88" s="7">
        <v>138</v>
      </c>
      <c r="B88" s="1">
        <v>138</v>
      </c>
      <c r="C88" s="1">
        <v>0.621886372566223</v>
      </c>
      <c r="D88" s="1">
        <v>0.197128534317017</v>
      </c>
      <c r="E88" s="1">
        <v>8</v>
      </c>
      <c r="F88" s="1">
        <v>7</v>
      </c>
      <c r="G88" s="1">
        <v>2</v>
      </c>
      <c r="H88" s="1">
        <v>3</v>
      </c>
      <c r="I88" s="1">
        <v>0.8</v>
      </c>
      <c r="J88" s="1">
        <v>0.533333333333333</v>
      </c>
      <c r="K88" s="1">
        <v>0.64</v>
      </c>
      <c r="L88" s="1">
        <v>0.7</v>
      </c>
      <c r="M88" s="1">
        <v>0.1</v>
      </c>
      <c r="N88" s="1">
        <v>0.55</v>
      </c>
    </row>
    <row r="89" s="1" customFormat="1" spans="1:14">
      <c r="A89" s="7">
        <v>419</v>
      </c>
      <c r="B89" s="1">
        <v>419</v>
      </c>
      <c r="C89" s="1">
        <v>0.620062708854675</v>
      </c>
      <c r="D89" s="1">
        <v>0.135434985160828</v>
      </c>
      <c r="E89" s="1">
        <v>9</v>
      </c>
      <c r="F89" s="1">
        <v>4</v>
      </c>
      <c r="G89" s="1">
        <v>1</v>
      </c>
      <c r="H89" s="1">
        <v>6</v>
      </c>
      <c r="I89" s="1">
        <v>0.9</v>
      </c>
      <c r="J89" s="1">
        <v>0.692307692307692</v>
      </c>
      <c r="K89" s="1">
        <v>0.782608695652174</v>
      </c>
      <c r="L89" s="1">
        <v>0.4</v>
      </c>
      <c r="M89" s="1">
        <v>0.5</v>
      </c>
      <c r="N89" s="1">
        <v>0.75</v>
      </c>
    </row>
    <row r="90" s="1" customFormat="1" spans="1:14">
      <c r="A90" s="7">
        <v>933</v>
      </c>
      <c r="B90" s="1">
        <v>933</v>
      </c>
      <c r="C90" s="1">
        <v>0.620158910751343</v>
      </c>
      <c r="D90" s="1">
        <v>0.132879495620728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3" customFormat="1" spans="1:14">
      <c r="A91" s="9">
        <v>339</v>
      </c>
      <c r="B91" s="3">
        <v>339</v>
      </c>
      <c r="C91" s="3">
        <v>0.620162010192871</v>
      </c>
      <c r="D91" s="3">
        <v>0.130398631095886</v>
      </c>
      <c r="E91" s="3">
        <v>9</v>
      </c>
      <c r="F91" s="3">
        <v>3</v>
      </c>
      <c r="G91" s="3">
        <v>1</v>
      </c>
      <c r="H91" s="3">
        <v>7</v>
      </c>
      <c r="I91" s="3">
        <v>0.9</v>
      </c>
      <c r="J91" s="3">
        <v>0.75</v>
      </c>
      <c r="K91" s="3">
        <v>0.818181818181818</v>
      </c>
      <c r="L91" s="3">
        <v>0.3</v>
      </c>
      <c r="M91" s="3">
        <v>0.6</v>
      </c>
      <c r="N91" s="3">
        <v>0.8</v>
      </c>
    </row>
    <row r="92" s="1" customFormat="1" spans="1:14">
      <c r="A92" s="7">
        <v>123</v>
      </c>
      <c r="B92" s="1">
        <v>123</v>
      </c>
      <c r="C92" s="1">
        <v>0.64593517780304</v>
      </c>
      <c r="D92" s="1">
        <v>0.242363452911377</v>
      </c>
      <c r="E92" s="1">
        <v>9</v>
      </c>
      <c r="F92" s="1">
        <v>7</v>
      </c>
      <c r="G92" s="1">
        <v>1</v>
      </c>
      <c r="H92" s="1">
        <v>3</v>
      </c>
      <c r="I92" s="1">
        <v>0.9</v>
      </c>
      <c r="J92" s="1">
        <v>0.5625</v>
      </c>
      <c r="K92" s="1">
        <v>0.692307692307692</v>
      </c>
      <c r="L92" s="1">
        <v>0.7</v>
      </c>
      <c r="M92" s="1">
        <v>0.2</v>
      </c>
      <c r="N92" s="1">
        <v>0.6</v>
      </c>
    </row>
    <row r="93" s="1" customFormat="1" spans="1:14">
      <c r="A93" s="7">
        <v>716</v>
      </c>
      <c r="B93" s="1">
        <v>716</v>
      </c>
      <c r="C93" s="1">
        <v>0.645399928092957</v>
      </c>
      <c r="D93" s="1">
        <v>0.204073429107666</v>
      </c>
      <c r="E93" s="1">
        <v>9</v>
      </c>
      <c r="F93" s="1">
        <v>3</v>
      </c>
      <c r="G93" s="1">
        <v>1</v>
      </c>
      <c r="H93" s="1">
        <v>7</v>
      </c>
      <c r="I93" s="1">
        <v>0.9</v>
      </c>
      <c r="J93" s="1">
        <v>0.75</v>
      </c>
      <c r="K93" s="1">
        <v>0.818181818181818</v>
      </c>
      <c r="L93" s="1">
        <v>0.3</v>
      </c>
      <c r="M93" s="1">
        <v>0.6</v>
      </c>
      <c r="N93" s="1">
        <v>0.8</v>
      </c>
    </row>
    <row r="94" s="1" customFormat="1" spans="1:14">
      <c r="A94" s="7">
        <v>250</v>
      </c>
      <c r="B94" s="1">
        <v>250</v>
      </c>
      <c r="C94" s="1">
        <v>0.647572636604309</v>
      </c>
      <c r="D94" s="1">
        <v>0.24461555480957</v>
      </c>
      <c r="E94" s="1">
        <v>8</v>
      </c>
      <c r="F94" s="1">
        <v>5</v>
      </c>
      <c r="G94" s="1">
        <v>2</v>
      </c>
      <c r="H94" s="1">
        <v>5</v>
      </c>
      <c r="I94" s="1">
        <v>0.8</v>
      </c>
      <c r="J94" s="1">
        <v>0.615384615384615</v>
      </c>
      <c r="K94" s="1">
        <v>0.695652173913043</v>
      </c>
      <c r="L94" s="1">
        <v>0.5</v>
      </c>
      <c r="M94" s="1">
        <v>0.3</v>
      </c>
      <c r="N94" s="1">
        <v>0.65</v>
      </c>
    </row>
    <row r="95" s="3" customFormat="1" spans="1:14">
      <c r="A95" s="9">
        <v>909</v>
      </c>
      <c r="B95" s="3">
        <v>909</v>
      </c>
      <c r="C95" s="3">
        <v>0.651805877685547</v>
      </c>
      <c r="D95" s="3">
        <v>0.206578016281128</v>
      </c>
      <c r="E95" s="3">
        <v>9</v>
      </c>
      <c r="F95" s="3">
        <v>3</v>
      </c>
      <c r="G95" s="3">
        <v>1</v>
      </c>
      <c r="H95" s="3">
        <v>7</v>
      </c>
      <c r="I95" s="3">
        <v>0.9</v>
      </c>
      <c r="J95" s="3">
        <v>0.75</v>
      </c>
      <c r="K95" s="3">
        <v>0.818181818181818</v>
      </c>
      <c r="L95" s="3">
        <v>0.3</v>
      </c>
      <c r="M95" s="3">
        <v>0.6</v>
      </c>
      <c r="N95" s="3">
        <v>0.8</v>
      </c>
    </row>
    <row r="96" s="1" customFormat="1" spans="1:14">
      <c r="A96" s="7">
        <v>554</v>
      </c>
      <c r="B96" s="1">
        <v>554</v>
      </c>
      <c r="C96" s="1">
        <v>0.660832762718201</v>
      </c>
      <c r="D96" s="1">
        <v>0.225080013275147</v>
      </c>
      <c r="E96" s="1">
        <v>6</v>
      </c>
      <c r="F96" s="1">
        <v>7</v>
      </c>
      <c r="G96" s="1">
        <v>4</v>
      </c>
      <c r="H96" s="1">
        <v>3</v>
      </c>
      <c r="I96" s="1">
        <v>0.6</v>
      </c>
      <c r="J96" s="1">
        <v>0.461538461538462</v>
      </c>
      <c r="K96" s="1">
        <v>0.521739130434783</v>
      </c>
      <c r="L96" s="1">
        <v>0.7</v>
      </c>
      <c r="M96" s="1">
        <v>-0.1</v>
      </c>
      <c r="N96" s="1">
        <v>0.45</v>
      </c>
    </row>
    <row r="97" s="1" customFormat="1" spans="1:14">
      <c r="A97" s="7">
        <v>827</v>
      </c>
      <c r="B97" s="1">
        <v>827</v>
      </c>
      <c r="C97" s="1">
        <v>0.664244651794434</v>
      </c>
      <c r="D97" s="1">
        <v>0.195667386054993</v>
      </c>
      <c r="E97" s="1">
        <v>7</v>
      </c>
      <c r="F97" s="1">
        <v>4</v>
      </c>
      <c r="G97" s="1">
        <v>3</v>
      </c>
      <c r="H97" s="1">
        <v>6</v>
      </c>
      <c r="I97" s="1">
        <v>0.7</v>
      </c>
      <c r="J97" s="1">
        <v>0.636363636363636</v>
      </c>
      <c r="K97" s="1">
        <v>0.666666666666667</v>
      </c>
      <c r="L97" s="1">
        <v>0.4</v>
      </c>
      <c r="M97" s="1">
        <v>0.3</v>
      </c>
      <c r="N97" s="1">
        <v>0.65</v>
      </c>
    </row>
    <row r="98" s="3" customFormat="1" spans="1:14">
      <c r="A98" s="9">
        <v>451</v>
      </c>
      <c r="B98" s="3">
        <v>451</v>
      </c>
      <c r="C98" s="3">
        <v>0.665182590484619</v>
      </c>
      <c r="D98" s="3">
        <v>0.250267744064331</v>
      </c>
      <c r="E98" s="3">
        <v>9</v>
      </c>
      <c r="F98" s="3">
        <v>6</v>
      </c>
      <c r="G98" s="3">
        <v>1</v>
      </c>
      <c r="H98" s="3">
        <v>4</v>
      </c>
      <c r="I98" s="3">
        <v>0.9</v>
      </c>
      <c r="J98" s="3">
        <v>0.6</v>
      </c>
      <c r="K98" s="3">
        <v>0.72</v>
      </c>
      <c r="L98" s="3">
        <v>0.6</v>
      </c>
      <c r="M98" s="3">
        <v>0.3</v>
      </c>
      <c r="N98" s="3">
        <v>0.65</v>
      </c>
    </row>
    <row r="99" s="1" customFormat="1" spans="1:14">
      <c r="A99" s="7">
        <v>931</v>
      </c>
      <c r="B99" s="1">
        <v>931</v>
      </c>
      <c r="C99" s="1">
        <v>0.681087970733643</v>
      </c>
      <c r="D99" s="1">
        <v>0.24998950958252</v>
      </c>
      <c r="E99" s="1">
        <v>8</v>
      </c>
      <c r="F99" s="1">
        <v>5</v>
      </c>
      <c r="G99" s="1">
        <v>2</v>
      </c>
      <c r="H99" s="1">
        <v>5</v>
      </c>
      <c r="I99" s="1">
        <v>0.8</v>
      </c>
      <c r="J99" s="1">
        <v>0.615384615384615</v>
      </c>
      <c r="K99" s="1">
        <v>0.695652173913043</v>
      </c>
      <c r="L99" s="1">
        <v>0.5</v>
      </c>
      <c r="M99" s="1">
        <v>0.3</v>
      </c>
      <c r="N99" s="1">
        <v>0.65</v>
      </c>
    </row>
    <row r="100" s="1" customFormat="1" spans="3:13">
      <c r="C100" s="1">
        <f>AVERAGE(C2:C99)</f>
        <v>0.546021314299836</v>
      </c>
      <c r="D100" s="1">
        <f>AVERAGE(D2:D99)</f>
        <v>0.110605654667835</v>
      </c>
      <c r="L100" s="1">
        <f>AVERAGE(L2:L99)</f>
        <v>0.494897959183674</v>
      </c>
      <c r="M100" s="1">
        <f>AVERAGE(M2:M99)</f>
        <v>0.322448979591837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21" customFormat="1" spans="3:9">
      <c r="C104" s="21" t="s">
        <v>15</v>
      </c>
      <c r="D104" s="21">
        <f>COUNTIF(C2:C99,"&lt;0.42")-COUNTIF(C2:C99,"&lt;0.4")</f>
        <v>1</v>
      </c>
      <c r="E104" s="21">
        <v>2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3</v>
      </c>
      <c r="E105" s="1">
        <v>3</v>
      </c>
      <c r="F105" s="11">
        <v>0.04</v>
      </c>
      <c r="G105" s="1">
        <v>-80</v>
      </c>
      <c r="H105" s="1">
        <v>1920</v>
      </c>
      <c r="I105" s="1">
        <v>96</v>
      </c>
    </row>
    <row r="106" s="4" customFormat="1" spans="3:9">
      <c r="C106" s="4" t="s">
        <v>17</v>
      </c>
      <c r="D106" s="4">
        <f>COUNTIF(C2:C99,"&lt;0.46")-COUNTIF(C2:C99,"&lt;0.44")</f>
        <v>4</v>
      </c>
      <c r="E106" s="4">
        <v>4</v>
      </c>
      <c r="F106" s="11">
        <v>0.1</v>
      </c>
      <c r="G106" s="1">
        <v>-200</v>
      </c>
      <c r="H106" s="1">
        <v>1800</v>
      </c>
      <c r="I106" s="1">
        <v>90</v>
      </c>
    </row>
    <row r="107" s="4" customFormat="1" spans="3:9">
      <c r="C107" s="4" t="s">
        <v>18</v>
      </c>
      <c r="D107" s="4">
        <f>COUNTIF(C2:C99,"&lt;0.48")-COUNTIF(C2:C99,"&lt;0.46")</f>
        <v>6</v>
      </c>
      <c r="E107" s="4">
        <v>6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7</v>
      </c>
      <c r="E108" s="1">
        <v>7</v>
      </c>
    </row>
    <row r="109" s="1" customFormat="1" spans="3:5">
      <c r="C109" s="1" t="s">
        <v>20</v>
      </c>
      <c r="D109" s="1">
        <f>COUNTIF(C2:C99,"&lt;0.52")-COUNTIF(C2:C99,"&lt;0.5")</f>
        <v>9</v>
      </c>
      <c r="E109" s="1">
        <v>9</v>
      </c>
    </row>
    <row r="110" s="4" customFormat="1" spans="3:5">
      <c r="C110" s="4" t="s">
        <v>21</v>
      </c>
      <c r="D110" s="4">
        <f>COUNTIF(C2:C99,"&lt;0.54")-COUNTIF(C2:C99,"&lt;0.52")</f>
        <v>12</v>
      </c>
      <c r="E110" s="1">
        <v>12</v>
      </c>
    </row>
    <row r="111" s="5" customFormat="1" spans="3:5">
      <c r="C111" s="5" t="s">
        <v>22</v>
      </c>
      <c r="D111" s="5">
        <f>COUNTIF(C2:C99,"&lt;0.56")-COUNTIF(C2:C99,"&lt;0.54")</f>
        <v>14</v>
      </c>
      <c r="E111" s="5">
        <v>14</v>
      </c>
    </row>
    <row r="112" s="1" customFormat="1" spans="3:5">
      <c r="C112" s="1" t="s">
        <v>23</v>
      </c>
      <c r="D112" s="1">
        <f>COUNTIF(C2:C99,"&lt;0.58")-COUNTIF(C2:C99,"&lt;0.56")</f>
        <v>12</v>
      </c>
      <c r="E112" s="1">
        <v>12</v>
      </c>
    </row>
    <row r="113" s="1" customFormat="1" spans="3:5">
      <c r="C113" s="1" t="s">
        <v>24</v>
      </c>
      <c r="D113" s="1">
        <f>COUNTIF(C2:C99,"&lt;0.6")-COUNTIF(C2:C99,"&lt;0.58")</f>
        <v>9</v>
      </c>
      <c r="E113" s="1">
        <v>9</v>
      </c>
    </row>
    <row r="114" s="1" customFormat="1" spans="3:5">
      <c r="C114" s="1" t="s">
        <v>25</v>
      </c>
      <c r="D114" s="1">
        <f>COUNTIF(C2:C99,"&lt;0.62")-COUNTIF(C2:C99,"&lt;0.6")</f>
        <v>7</v>
      </c>
      <c r="E114" s="1">
        <v>7</v>
      </c>
    </row>
    <row r="115" s="4" customFormat="1" spans="3:5">
      <c r="C115" s="4" t="s">
        <v>26</v>
      </c>
      <c r="D115" s="4">
        <f>COUNTIF(C2:C99,"&lt;0.64")-COUNTIF(C2:C99,"&lt;0.62")</f>
        <v>6</v>
      </c>
      <c r="E115" s="4">
        <v>6</v>
      </c>
    </row>
    <row r="116" s="1" customFormat="1" spans="3:5">
      <c r="C116" s="1" t="s">
        <v>27</v>
      </c>
      <c r="D116" s="1">
        <f>COUNTIF(C2:C99,"&lt;0.66")-COUNTIF(C2:C99,"&lt;0.64")</f>
        <v>4</v>
      </c>
      <c r="E116" s="1">
        <v>4</v>
      </c>
    </row>
    <row r="117" s="1" customFormat="1" spans="3:5">
      <c r="C117" s="1" t="s">
        <v>28</v>
      </c>
      <c r="D117" s="1">
        <f>COUNTIF(C2:C99,"&lt;0.68")-COUNTIF(C2:C99,"&lt;0.66")</f>
        <v>3</v>
      </c>
      <c r="E117" s="1">
        <v>3</v>
      </c>
    </row>
    <row r="118" s="21" customFormat="1" spans="3:5">
      <c r="C118" s="21" t="s">
        <v>29</v>
      </c>
      <c r="D118" s="21">
        <f>COUNTIF(C2:C99,"&lt;0.7")-COUNTIF(C2:C99,"&lt;0.68")</f>
        <v>1</v>
      </c>
      <c r="E118" s="21">
        <v>2</v>
      </c>
    </row>
    <row r="119" s="4" customFormat="1" spans="3:4">
      <c r="C119" s="4" t="s">
        <v>30</v>
      </c>
      <c r="D119" s="4">
        <f>COUNTIF(C2:C99,"&lt;0.72")-COUNTIF(C2:C99,"&lt;0.7")</f>
        <v>0</v>
      </c>
    </row>
    <row r="120" s="1" customFormat="1" spans="3:4">
      <c r="C120" s="1" t="s">
        <v>31</v>
      </c>
      <c r="D120" s="1">
        <f>COUNTIF(C2:C99,"&lt;0.74")-COUNTIF(C2:C99,"&lt;0.72")</f>
        <v>0</v>
      </c>
    </row>
    <row r="121" s="1" customFormat="1" spans="3:8">
      <c r="C121" s="1" t="s">
        <v>32</v>
      </c>
      <c r="D121" s="1">
        <f>COUNTIF(C2:C99,"&lt;0.76")-COUNTIF(C2:C99,"&lt;0.74")</f>
        <v>0</v>
      </c>
      <c r="G121" s="4">
        <v>0.545</v>
      </c>
      <c r="H121" s="4">
        <v>0.087</v>
      </c>
    </row>
    <row r="122" s="4" customFormat="1" spans="3:8">
      <c r="C122" s="4" t="s">
        <v>33</v>
      </c>
      <c r="D122" s="4">
        <f>COUNTIF(C2:C99,"&lt;0.78")-COUNTIF(C2:C99,"&lt;0.76")</f>
        <v>0</v>
      </c>
      <c r="G122" s="4">
        <v>0.623</v>
      </c>
      <c r="H122" s="4">
        <v>0.11</v>
      </c>
    </row>
    <row r="123" s="4" customFormat="1" spans="3:8">
      <c r="C123" s="4" t="s">
        <v>34</v>
      </c>
      <c r="D123" s="4">
        <f>COUNTIF(C2:C99,"&lt;0.8")-COUNTIF(C2:C99,"&lt;0.78")</f>
        <v>0</v>
      </c>
      <c r="G123" s="4">
        <v>0.729</v>
      </c>
      <c r="H123" s="4">
        <v>0.156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4">
      <c r="C126" s="1" t="s">
        <v>37</v>
      </c>
      <c r="D126" s="1">
        <f>COUNTIF(C2:C99,"&lt;0.86")-COUNTIF(C2:C99,"&lt;0.84")</f>
        <v>0</v>
      </c>
    </row>
    <row r="127" s="1" customFormat="1" spans="3:7">
      <c r="C127" s="1" t="s">
        <v>38</v>
      </c>
      <c r="D127" s="1">
        <f>COUNTIF(C2:C99,"&lt;0.88")-COUNTIF(C2:C99,"&lt;0.86")</f>
        <v>0</v>
      </c>
      <c r="F127" s="4">
        <v>0.545</v>
      </c>
      <c r="G127" s="4">
        <v>0.087</v>
      </c>
    </row>
    <row r="128" s="1" customFormat="1" spans="3:7">
      <c r="C128" s="1" t="s">
        <v>39</v>
      </c>
      <c r="D128" s="1">
        <f>COUNTIF(C2:C99,"&lt;0.9")-COUNTIF(C2:C99,"&lt;0.88")</f>
        <v>0</v>
      </c>
      <c r="F128" s="4">
        <v>0.623</v>
      </c>
      <c r="G128" s="4">
        <v>0.11</v>
      </c>
    </row>
    <row r="129" s="1" customFormat="1" spans="3:7">
      <c r="C129" s="1" t="s">
        <v>40</v>
      </c>
      <c r="D129" s="1">
        <f>COUNTIF(C2:C99,"&lt;0.92")-COUNTIF(C2:C99,"&lt;0.9")</f>
        <v>0</v>
      </c>
      <c r="F129" s="4">
        <v>0.729</v>
      </c>
      <c r="G129" s="4">
        <v>0.156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6" workbookViewId="0">
      <selection activeCell="A23" sqref="$A23:$XFD23"/>
    </sheetView>
  </sheetViews>
  <sheetFormatPr defaultColWidth="9" defaultRowHeight="13.5"/>
  <cols>
    <col min="3" max="4" width="18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839</v>
      </c>
      <c r="B3" s="1">
        <v>839</v>
      </c>
      <c r="C3" s="1">
        <v>0.436495542526245</v>
      </c>
      <c r="D3" s="1">
        <v>0.029923677444458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3" customFormat="1" spans="1:14">
      <c r="A4" s="9">
        <v>512</v>
      </c>
      <c r="B4" s="3">
        <v>512</v>
      </c>
      <c r="C4" s="3">
        <v>0.437896847724915</v>
      </c>
      <c r="D4" s="3">
        <v>0.0276720523834229</v>
      </c>
      <c r="E4" s="3">
        <v>8</v>
      </c>
      <c r="F4" s="3">
        <v>2</v>
      </c>
      <c r="G4" s="3">
        <v>2</v>
      </c>
      <c r="H4" s="3">
        <v>8</v>
      </c>
      <c r="I4" s="3">
        <v>0.8</v>
      </c>
      <c r="J4" s="3">
        <v>0.8</v>
      </c>
      <c r="K4" s="3">
        <v>0.8</v>
      </c>
      <c r="L4" s="3">
        <v>0.2</v>
      </c>
      <c r="M4" s="3">
        <v>0.6</v>
      </c>
      <c r="N4" s="3">
        <v>0.8</v>
      </c>
    </row>
    <row r="5" s="1" customFormat="1" spans="1:14">
      <c r="A5" s="7">
        <v>479</v>
      </c>
      <c r="B5" s="1">
        <v>479</v>
      </c>
      <c r="C5" s="1">
        <v>0.444071769714356</v>
      </c>
      <c r="D5" s="1">
        <v>0.0382510423660278</v>
      </c>
      <c r="E5" s="1">
        <v>6</v>
      </c>
      <c r="F5" s="1">
        <v>5</v>
      </c>
      <c r="G5" s="1">
        <v>4</v>
      </c>
      <c r="H5" s="1">
        <v>5</v>
      </c>
      <c r="I5" s="1">
        <v>0.6</v>
      </c>
      <c r="J5" s="1">
        <v>0.545454545454545</v>
      </c>
      <c r="K5" s="1">
        <v>0.571428571428571</v>
      </c>
      <c r="L5" s="1">
        <v>0.5</v>
      </c>
      <c r="M5" s="1">
        <v>0.1</v>
      </c>
      <c r="N5" s="1">
        <v>0.55</v>
      </c>
    </row>
    <row r="6" s="1" customFormat="1" spans="1:14">
      <c r="A6" s="7">
        <v>176</v>
      </c>
      <c r="B6" s="1">
        <v>176</v>
      </c>
      <c r="C6" s="1">
        <v>0.453297138214111</v>
      </c>
      <c r="D6" s="1">
        <v>0.034318208694458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890</v>
      </c>
      <c r="B7" s="1">
        <v>890</v>
      </c>
      <c r="C7" s="1">
        <v>0.454921722412109</v>
      </c>
      <c r="D7" s="1">
        <v>0.00711512565612793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3" customFormat="1" spans="1:14">
      <c r="A8" s="9">
        <v>556</v>
      </c>
      <c r="B8" s="3">
        <v>556</v>
      </c>
      <c r="C8" s="3">
        <v>0.457978129386902</v>
      </c>
      <c r="D8" s="3">
        <v>0.0161296129226685</v>
      </c>
      <c r="E8" s="3">
        <v>10</v>
      </c>
      <c r="F8" s="3">
        <v>8</v>
      </c>
      <c r="G8" s="3">
        <v>0</v>
      </c>
      <c r="H8" s="3">
        <v>2</v>
      </c>
      <c r="I8" s="3">
        <v>1</v>
      </c>
      <c r="J8" s="3">
        <v>0.555555555555556</v>
      </c>
      <c r="K8" s="3">
        <v>0.714285714285714</v>
      </c>
      <c r="L8" s="3">
        <v>0.8</v>
      </c>
      <c r="M8" s="3">
        <v>0.2</v>
      </c>
      <c r="N8" s="3">
        <v>0.6</v>
      </c>
    </row>
    <row r="9" s="1" customFormat="1" spans="1:14">
      <c r="A9" s="7">
        <v>227</v>
      </c>
      <c r="B9" s="1">
        <v>227</v>
      </c>
      <c r="C9" s="1">
        <v>0.474483132362366</v>
      </c>
      <c r="D9" s="1">
        <v>0.0722849369049072</v>
      </c>
      <c r="E9" s="1">
        <v>8</v>
      </c>
      <c r="F9" s="1">
        <v>6</v>
      </c>
      <c r="G9" s="1">
        <v>2</v>
      </c>
      <c r="H9" s="1">
        <v>4</v>
      </c>
      <c r="I9" s="1">
        <v>0.8</v>
      </c>
      <c r="J9" s="1">
        <v>0.571428571428572</v>
      </c>
      <c r="K9" s="1">
        <v>0.666666666666667</v>
      </c>
      <c r="L9" s="1">
        <v>0.6</v>
      </c>
      <c r="M9" s="1">
        <v>0.2</v>
      </c>
      <c r="N9" s="1">
        <v>0.6</v>
      </c>
    </row>
    <row r="10" s="1" customFormat="1" spans="1:14">
      <c r="A10" s="7">
        <v>83</v>
      </c>
      <c r="B10" s="1">
        <v>83</v>
      </c>
      <c r="C10" s="1">
        <v>0.475554227828979</v>
      </c>
      <c r="D10" s="1">
        <v>0.00178062915802002</v>
      </c>
      <c r="E10" s="1">
        <v>10</v>
      </c>
      <c r="F10" s="1">
        <v>3</v>
      </c>
      <c r="G10" s="1">
        <v>0</v>
      </c>
      <c r="H10" s="1">
        <v>7</v>
      </c>
      <c r="I10" s="1">
        <v>1</v>
      </c>
      <c r="J10" s="1">
        <v>0.769230769230769</v>
      </c>
      <c r="K10" s="1">
        <v>0.869565217391304</v>
      </c>
      <c r="L10" s="1">
        <v>0.3</v>
      </c>
      <c r="M10" s="1">
        <v>0.7</v>
      </c>
      <c r="N10" s="1">
        <v>0.85</v>
      </c>
    </row>
    <row r="11" s="1" customFormat="1" spans="1:14">
      <c r="A11" s="7">
        <v>204</v>
      </c>
      <c r="B11" s="1">
        <v>204</v>
      </c>
      <c r="C11" s="1">
        <v>0.475684762001038</v>
      </c>
      <c r="D11" s="1">
        <v>0.015682578086853</v>
      </c>
      <c r="E11" s="1">
        <v>10</v>
      </c>
      <c r="F11" s="1">
        <v>6</v>
      </c>
      <c r="G11" s="1">
        <v>0</v>
      </c>
      <c r="H11" s="1">
        <v>4</v>
      </c>
      <c r="I11" s="1">
        <v>1</v>
      </c>
      <c r="J11" s="1">
        <v>0.625</v>
      </c>
      <c r="K11" s="1">
        <v>0.769230769230769</v>
      </c>
      <c r="L11" s="1">
        <v>0.6</v>
      </c>
      <c r="M11" s="1">
        <v>0.4</v>
      </c>
      <c r="N11" s="1">
        <v>0.7</v>
      </c>
    </row>
    <row r="12" s="1" customFormat="1" spans="1:14">
      <c r="A12" s="7">
        <v>976</v>
      </c>
      <c r="B12" s="1">
        <v>976</v>
      </c>
      <c r="C12" s="1">
        <v>0.477346539497375</v>
      </c>
      <c r="D12" s="1">
        <v>0.0637125968933105</v>
      </c>
      <c r="E12" s="1">
        <v>10</v>
      </c>
      <c r="F12" s="1">
        <v>5</v>
      </c>
      <c r="G12" s="1">
        <v>0</v>
      </c>
      <c r="H12" s="1">
        <v>5</v>
      </c>
      <c r="I12" s="1">
        <v>1</v>
      </c>
      <c r="J12" s="1">
        <v>0.666666666666667</v>
      </c>
      <c r="K12" s="1">
        <v>0.8</v>
      </c>
      <c r="L12" s="1">
        <v>0.5</v>
      </c>
      <c r="M12" s="1">
        <v>0.5</v>
      </c>
      <c r="N12" s="1">
        <v>0.75</v>
      </c>
    </row>
    <row r="13" s="1" customFormat="1" spans="1:14">
      <c r="A13" s="7">
        <v>153</v>
      </c>
      <c r="B13" s="1">
        <v>153</v>
      </c>
      <c r="C13" s="1">
        <v>0.4783034324646</v>
      </c>
      <c r="D13" s="1">
        <v>0.0223274230957031</v>
      </c>
      <c r="E13" s="1">
        <v>10</v>
      </c>
      <c r="F13" s="1">
        <v>4</v>
      </c>
      <c r="G13" s="1">
        <v>0</v>
      </c>
      <c r="H13" s="1">
        <v>6</v>
      </c>
      <c r="I13" s="1">
        <v>1</v>
      </c>
      <c r="J13" s="1">
        <v>0.714285714285714</v>
      </c>
      <c r="K13" s="1">
        <v>0.833333333333333</v>
      </c>
      <c r="L13" s="1">
        <v>0.4</v>
      </c>
      <c r="M13" s="1">
        <v>0.6</v>
      </c>
      <c r="N13" s="1">
        <v>0.8</v>
      </c>
    </row>
    <row r="14" s="3" customFormat="1" spans="1:14">
      <c r="A14" s="9">
        <v>566</v>
      </c>
      <c r="B14" s="3">
        <v>566</v>
      </c>
      <c r="C14" s="3">
        <v>0.479554414749146</v>
      </c>
      <c r="D14" s="3">
        <v>0.09343421459198</v>
      </c>
      <c r="E14" s="3">
        <v>8</v>
      </c>
      <c r="F14" s="3">
        <v>8</v>
      </c>
      <c r="G14" s="3">
        <v>2</v>
      </c>
      <c r="H14" s="3">
        <v>2</v>
      </c>
      <c r="I14" s="3">
        <v>0.8</v>
      </c>
      <c r="J14" s="3">
        <v>0.5</v>
      </c>
      <c r="K14" s="3">
        <v>0.615384615384615</v>
      </c>
      <c r="L14" s="3">
        <v>0.8</v>
      </c>
      <c r="M14" s="3">
        <v>0</v>
      </c>
      <c r="N14" s="3">
        <v>0.5</v>
      </c>
    </row>
    <row r="15" s="1" customFormat="1" spans="1:14">
      <c r="A15" s="7">
        <v>587</v>
      </c>
      <c r="B15" s="1">
        <v>587</v>
      </c>
      <c r="C15" s="1">
        <v>0.48110568523407</v>
      </c>
      <c r="D15" s="1">
        <v>0.0662893056869507</v>
      </c>
      <c r="E15" s="1">
        <v>7</v>
      </c>
      <c r="F15" s="1">
        <v>4</v>
      </c>
      <c r="G15" s="1">
        <v>3</v>
      </c>
      <c r="H15" s="1">
        <v>6</v>
      </c>
      <c r="I15" s="1">
        <v>0.7</v>
      </c>
      <c r="J15" s="1">
        <v>0.636363636363636</v>
      </c>
      <c r="K15" s="1">
        <v>0.666666666666667</v>
      </c>
      <c r="L15" s="1">
        <v>0.4</v>
      </c>
      <c r="M15" s="1">
        <v>0.3</v>
      </c>
      <c r="N15" s="1">
        <v>0.65</v>
      </c>
    </row>
    <row r="16" s="4" customFormat="1" spans="1:14">
      <c r="A16" s="17">
        <v>336</v>
      </c>
      <c r="B16" s="4">
        <v>336</v>
      </c>
      <c r="C16" s="4">
        <v>0.496845841407776</v>
      </c>
      <c r="D16" s="4">
        <v>0.0160514116287231</v>
      </c>
      <c r="E16" s="4">
        <v>8</v>
      </c>
      <c r="F16" s="4">
        <v>4</v>
      </c>
      <c r="G16" s="4">
        <v>2</v>
      </c>
      <c r="H16" s="4">
        <v>6</v>
      </c>
      <c r="I16" s="4">
        <v>0.8</v>
      </c>
      <c r="J16" s="4">
        <v>0.666666666666667</v>
      </c>
      <c r="K16" s="4">
        <v>0.727272727272727</v>
      </c>
      <c r="L16" s="4">
        <v>0.4</v>
      </c>
      <c r="M16" s="4">
        <v>0.4</v>
      </c>
      <c r="N16" s="4">
        <v>0.7</v>
      </c>
    </row>
    <row r="17" s="4" customFormat="1" spans="1:14">
      <c r="A17" s="17">
        <v>834</v>
      </c>
      <c r="B17" s="4">
        <v>834</v>
      </c>
      <c r="C17" s="4">
        <v>0.496924161911011</v>
      </c>
      <c r="D17" s="4">
        <v>0.00448846817016602</v>
      </c>
      <c r="E17" s="4">
        <v>10</v>
      </c>
      <c r="F17" s="4">
        <v>7</v>
      </c>
      <c r="G17" s="4">
        <v>0</v>
      </c>
      <c r="H17" s="4">
        <v>3</v>
      </c>
      <c r="I17" s="4">
        <v>1</v>
      </c>
      <c r="J17" s="4">
        <v>0.588235294117647</v>
      </c>
      <c r="K17" s="4">
        <v>0.740740740740741</v>
      </c>
      <c r="L17" s="4">
        <v>0.7</v>
      </c>
      <c r="M17" s="4">
        <v>0.3</v>
      </c>
      <c r="N17" s="4">
        <v>0.65</v>
      </c>
    </row>
    <row r="18" s="4" customFormat="1" spans="1:14">
      <c r="A18" s="17">
        <v>941</v>
      </c>
      <c r="B18" s="4">
        <v>941</v>
      </c>
      <c r="C18" s="4">
        <v>0.497034788131714</v>
      </c>
      <c r="D18" s="4">
        <v>0.00221812725067139</v>
      </c>
      <c r="E18" s="4">
        <v>9</v>
      </c>
      <c r="F18" s="4">
        <v>5</v>
      </c>
      <c r="G18" s="4">
        <v>1</v>
      </c>
      <c r="H18" s="4">
        <v>5</v>
      </c>
      <c r="I18" s="4">
        <v>0.9</v>
      </c>
      <c r="J18" s="4">
        <v>0.642857142857143</v>
      </c>
      <c r="K18" s="4">
        <v>0.75</v>
      </c>
      <c r="L18" s="4">
        <v>0.5</v>
      </c>
      <c r="M18" s="4">
        <v>0.4</v>
      </c>
      <c r="N18" s="4">
        <v>0.7</v>
      </c>
    </row>
    <row r="19" s="1" customFormat="1" spans="1:14">
      <c r="A19" s="7">
        <v>796</v>
      </c>
      <c r="B19" s="1">
        <v>796</v>
      </c>
      <c r="C19" s="1">
        <v>0.48770797252655</v>
      </c>
      <c r="D19" s="1">
        <v>0.0696252584457397</v>
      </c>
      <c r="E19" s="1">
        <v>8</v>
      </c>
      <c r="F19" s="1">
        <v>7</v>
      </c>
      <c r="G19" s="1">
        <v>2</v>
      </c>
      <c r="H19" s="1">
        <v>3</v>
      </c>
      <c r="I19" s="1">
        <v>0.8</v>
      </c>
      <c r="J19" s="1">
        <v>0.533333333333333</v>
      </c>
      <c r="K19" s="1">
        <v>0.64</v>
      </c>
      <c r="L19" s="1">
        <v>0.7</v>
      </c>
      <c r="M19" s="1">
        <v>0.1</v>
      </c>
      <c r="N19" s="1">
        <v>0.55</v>
      </c>
    </row>
    <row r="20" s="1" customFormat="1" spans="1:14">
      <c r="A20" s="7">
        <v>102</v>
      </c>
      <c r="B20" s="1">
        <v>102</v>
      </c>
      <c r="C20" s="1">
        <v>0.481022000312805</v>
      </c>
      <c r="D20" s="1">
        <v>0.0691198110580444</v>
      </c>
      <c r="E20" s="1">
        <v>10</v>
      </c>
      <c r="F20" s="1">
        <v>3</v>
      </c>
      <c r="G20" s="1">
        <v>0</v>
      </c>
      <c r="H20" s="1">
        <v>7</v>
      </c>
      <c r="I20" s="1">
        <v>1</v>
      </c>
      <c r="J20" s="1">
        <v>0.769230769230769</v>
      </c>
      <c r="K20" s="1">
        <v>0.869565217391304</v>
      </c>
      <c r="L20" s="1">
        <v>0.3</v>
      </c>
      <c r="M20" s="1">
        <v>0.7</v>
      </c>
      <c r="N20" s="1">
        <v>0.85</v>
      </c>
    </row>
    <row r="21" s="3" customFormat="1" spans="1:14">
      <c r="A21" s="9">
        <v>560</v>
      </c>
      <c r="B21" s="3">
        <v>560</v>
      </c>
      <c r="C21" s="3">
        <v>0.480135202407837</v>
      </c>
      <c r="D21" s="3">
        <v>0.0856159925460815</v>
      </c>
      <c r="E21" s="3">
        <v>8</v>
      </c>
      <c r="F21" s="3">
        <v>7</v>
      </c>
      <c r="G21" s="3">
        <v>2</v>
      </c>
      <c r="H21" s="3">
        <v>3</v>
      </c>
      <c r="I21" s="3">
        <v>0.8</v>
      </c>
      <c r="J21" s="3">
        <v>0.533333333333333</v>
      </c>
      <c r="K21" s="3">
        <v>0.64</v>
      </c>
      <c r="L21" s="3">
        <v>0.7</v>
      </c>
      <c r="M21" s="3">
        <v>0.1</v>
      </c>
      <c r="N21" s="3">
        <v>0.55</v>
      </c>
    </row>
    <row r="22" s="4" customFormat="1" spans="1:14">
      <c r="A22" s="17">
        <v>244</v>
      </c>
      <c r="B22" s="4">
        <v>244</v>
      </c>
      <c r="C22" s="4">
        <v>0.501588344573975</v>
      </c>
      <c r="D22" s="4">
        <v>0.00883686542510986</v>
      </c>
      <c r="E22" s="4">
        <v>9</v>
      </c>
      <c r="F22" s="4">
        <v>4</v>
      </c>
      <c r="G22" s="4">
        <v>1</v>
      </c>
      <c r="H22" s="4">
        <v>6</v>
      </c>
      <c r="I22" s="4">
        <v>0.9</v>
      </c>
      <c r="J22" s="4">
        <v>0.692307692307692</v>
      </c>
      <c r="K22" s="4">
        <v>0.782608695652174</v>
      </c>
      <c r="L22" s="4">
        <v>0.4</v>
      </c>
      <c r="M22" s="4">
        <v>0.5</v>
      </c>
      <c r="N22" s="4">
        <v>0.75</v>
      </c>
    </row>
    <row r="23" s="4" customFormat="1" spans="1:14">
      <c r="A23" s="17">
        <v>270</v>
      </c>
      <c r="B23" s="4">
        <v>270</v>
      </c>
      <c r="C23" s="4">
        <v>0.501752734184265</v>
      </c>
      <c r="D23" s="4">
        <v>0.0418353080749512</v>
      </c>
      <c r="E23" s="4">
        <v>9</v>
      </c>
      <c r="F23" s="4">
        <v>5</v>
      </c>
      <c r="G23" s="4">
        <v>1</v>
      </c>
      <c r="H23" s="4">
        <v>5</v>
      </c>
      <c r="I23" s="4">
        <v>0.9</v>
      </c>
      <c r="J23" s="4">
        <v>0.642857142857143</v>
      </c>
      <c r="K23" s="4">
        <v>0.75</v>
      </c>
      <c r="L23" s="4">
        <v>0.5</v>
      </c>
      <c r="M23" s="4">
        <v>0.4</v>
      </c>
      <c r="N23" s="4">
        <v>0.7</v>
      </c>
    </row>
    <row r="24" s="4" customFormat="1" spans="1:14">
      <c r="A24" s="17">
        <v>174</v>
      </c>
      <c r="B24" s="4">
        <v>174</v>
      </c>
      <c r="C24" s="4">
        <v>0.502783298492432</v>
      </c>
      <c r="D24" s="4">
        <v>0.0456451177597046</v>
      </c>
      <c r="E24" s="4">
        <v>6</v>
      </c>
      <c r="F24" s="4">
        <v>5</v>
      </c>
      <c r="G24" s="4">
        <v>4</v>
      </c>
      <c r="H24" s="4">
        <v>5</v>
      </c>
      <c r="I24" s="4">
        <v>0.6</v>
      </c>
      <c r="J24" s="4">
        <v>0.545454545454545</v>
      </c>
      <c r="K24" s="4">
        <v>0.571428571428571</v>
      </c>
      <c r="L24" s="4">
        <v>0.5</v>
      </c>
      <c r="M24" s="4">
        <v>0.1</v>
      </c>
      <c r="N24" s="4">
        <v>0.55</v>
      </c>
    </row>
    <row r="25" s="1" customFormat="1" spans="1:14">
      <c r="A25" s="7">
        <v>651</v>
      </c>
      <c r="B25" s="1">
        <v>651</v>
      </c>
      <c r="C25" s="1">
        <v>0.501839160919189</v>
      </c>
      <c r="D25" s="1">
        <v>0.142430782318115</v>
      </c>
      <c r="E25" s="1">
        <v>10</v>
      </c>
      <c r="F25" s="1">
        <v>5</v>
      </c>
      <c r="G25" s="1">
        <v>0</v>
      </c>
      <c r="H25" s="1">
        <v>5</v>
      </c>
      <c r="I25" s="1">
        <v>1</v>
      </c>
      <c r="J25" s="1">
        <v>0.666666666666667</v>
      </c>
      <c r="K25" s="1">
        <v>0.8</v>
      </c>
      <c r="L25" s="1">
        <v>0.5</v>
      </c>
      <c r="M25" s="1">
        <v>0.5</v>
      </c>
      <c r="N25" s="1">
        <v>0.75</v>
      </c>
    </row>
    <row r="26" s="4" customFormat="1" spans="1:14">
      <c r="A26" s="17">
        <v>487</v>
      </c>
      <c r="B26" s="4">
        <v>487</v>
      </c>
      <c r="C26" s="4">
        <v>0.504927039146423</v>
      </c>
      <c r="D26" s="4">
        <v>0.0126816034317017</v>
      </c>
      <c r="E26" s="4">
        <v>8</v>
      </c>
      <c r="F26" s="4">
        <v>5</v>
      </c>
      <c r="G26" s="4">
        <v>2</v>
      </c>
      <c r="H26" s="4">
        <v>5</v>
      </c>
      <c r="I26" s="4">
        <v>0.8</v>
      </c>
      <c r="J26" s="4">
        <v>0.615384615384615</v>
      </c>
      <c r="K26" s="4">
        <v>0.695652173913043</v>
      </c>
      <c r="L26" s="4">
        <v>0.5</v>
      </c>
      <c r="M26" s="4">
        <v>0.3</v>
      </c>
      <c r="N26" s="4">
        <v>0.65</v>
      </c>
    </row>
    <row r="27" s="4" customFormat="1" spans="1:14">
      <c r="A27" s="17">
        <v>49</v>
      </c>
      <c r="B27" s="4">
        <v>49</v>
      </c>
      <c r="C27" s="4">
        <v>0.506369948387146</v>
      </c>
      <c r="D27" s="4">
        <v>0.0208917856216431</v>
      </c>
      <c r="E27" s="4">
        <v>9</v>
      </c>
      <c r="F27" s="4">
        <v>4</v>
      </c>
      <c r="G27" s="4">
        <v>1</v>
      </c>
      <c r="H27" s="4">
        <v>6</v>
      </c>
      <c r="I27" s="4">
        <v>0.9</v>
      </c>
      <c r="J27" s="4">
        <v>0.692307692307692</v>
      </c>
      <c r="K27" s="4">
        <v>0.782608695652174</v>
      </c>
      <c r="L27" s="4">
        <v>0.4</v>
      </c>
      <c r="M27" s="4">
        <v>0.5</v>
      </c>
      <c r="N27" s="4">
        <v>0.75</v>
      </c>
    </row>
    <row r="28" s="1" customFormat="1" spans="1:14">
      <c r="A28" s="7">
        <v>144</v>
      </c>
      <c r="B28" s="1">
        <v>144</v>
      </c>
      <c r="C28" s="1">
        <v>0.501485347747803</v>
      </c>
      <c r="D28" s="1">
        <v>0.0902677774429321</v>
      </c>
      <c r="E28" s="1">
        <v>7</v>
      </c>
      <c r="F28" s="1">
        <v>4</v>
      </c>
      <c r="G28" s="1">
        <v>3</v>
      </c>
      <c r="H28" s="1">
        <v>6</v>
      </c>
      <c r="I28" s="1">
        <v>0.7</v>
      </c>
      <c r="J28" s="1">
        <v>0.636363636363636</v>
      </c>
      <c r="K28" s="1">
        <v>0.666666666666667</v>
      </c>
      <c r="L28" s="1">
        <v>0.4</v>
      </c>
      <c r="M28" s="1">
        <v>0.3</v>
      </c>
      <c r="N28" s="1">
        <v>0.65</v>
      </c>
    </row>
    <row r="29" s="1" customFormat="1" spans="1:14">
      <c r="A29" s="7">
        <v>99</v>
      </c>
      <c r="B29" s="1">
        <v>99</v>
      </c>
      <c r="C29" s="1">
        <v>0.50089704990387</v>
      </c>
      <c r="D29" s="1">
        <v>0.0841214656829834</v>
      </c>
      <c r="E29" s="1">
        <v>6</v>
      </c>
      <c r="F29" s="1">
        <v>3</v>
      </c>
      <c r="G29" s="1">
        <v>4</v>
      </c>
      <c r="H29" s="1">
        <v>7</v>
      </c>
      <c r="I29" s="1">
        <v>0.6</v>
      </c>
      <c r="J29" s="1">
        <v>0.666666666666667</v>
      </c>
      <c r="K29" s="1">
        <v>0.631578947368421</v>
      </c>
      <c r="L29" s="1">
        <v>0.3</v>
      </c>
      <c r="M29" s="1">
        <v>0.3</v>
      </c>
      <c r="N29" s="1">
        <v>0.65</v>
      </c>
    </row>
    <row r="30" s="3" customFormat="1" spans="1:14">
      <c r="A30" s="9">
        <v>489</v>
      </c>
      <c r="B30" s="3">
        <v>489</v>
      </c>
      <c r="C30" s="3">
        <v>0.500820517539978</v>
      </c>
      <c r="D30" s="3">
        <v>0.076991081237793</v>
      </c>
      <c r="E30" s="3">
        <v>10</v>
      </c>
      <c r="F30" s="3">
        <v>2</v>
      </c>
      <c r="G30" s="3">
        <v>0</v>
      </c>
      <c r="H30" s="3">
        <v>8</v>
      </c>
      <c r="I30" s="3">
        <v>1</v>
      </c>
      <c r="J30" s="3">
        <v>0.833333333333333</v>
      </c>
      <c r="K30" s="3">
        <v>0.909090909090909</v>
      </c>
      <c r="L30" s="3">
        <v>0.2</v>
      </c>
      <c r="M30" s="3">
        <v>0.8</v>
      </c>
      <c r="N30" s="3">
        <v>0.9</v>
      </c>
    </row>
    <row r="31" s="1" customFormat="1" spans="1:14">
      <c r="A31" s="7">
        <v>820</v>
      </c>
      <c r="B31" s="1">
        <v>820</v>
      </c>
      <c r="C31" s="1">
        <v>0.533361554145813</v>
      </c>
      <c r="D31" s="1">
        <v>0.134491801261902</v>
      </c>
      <c r="E31" s="1">
        <v>7</v>
      </c>
      <c r="F31" s="1">
        <v>8</v>
      </c>
      <c r="G31" s="1">
        <v>3</v>
      </c>
      <c r="H31" s="1">
        <v>2</v>
      </c>
      <c r="I31" s="1">
        <v>0.7</v>
      </c>
      <c r="J31" s="1">
        <v>0.466666666666667</v>
      </c>
      <c r="K31" s="1">
        <v>0.56</v>
      </c>
      <c r="L31" s="1">
        <v>0.8</v>
      </c>
      <c r="M31" s="1">
        <v>-0.1</v>
      </c>
      <c r="N31" s="1">
        <v>0.45</v>
      </c>
    </row>
    <row r="32" s="1" customFormat="1" spans="1:14">
      <c r="A32" s="7">
        <v>734</v>
      </c>
      <c r="B32" s="1">
        <v>734</v>
      </c>
      <c r="C32" s="1">
        <v>0.534730076789856</v>
      </c>
      <c r="D32" s="1">
        <v>0.167190194129944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164</v>
      </c>
      <c r="B33" s="1">
        <v>164</v>
      </c>
      <c r="C33" s="1">
        <v>0.534845352172852</v>
      </c>
      <c r="D33" s="1">
        <v>0.169167995452881</v>
      </c>
      <c r="E33" s="1">
        <v>5</v>
      </c>
      <c r="F33" s="1">
        <v>4</v>
      </c>
      <c r="G33" s="1">
        <v>5</v>
      </c>
      <c r="H33" s="1">
        <v>6</v>
      </c>
      <c r="I33" s="1">
        <v>0.5</v>
      </c>
      <c r="J33" s="1">
        <v>0.555555555555556</v>
      </c>
      <c r="K33" s="1">
        <v>0.526315789473684</v>
      </c>
      <c r="L33" s="1">
        <v>0.4</v>
      </c>
      <c r="M33" s="1">
        <v>0.1</v>
      </c>
      <c r="N33" s="1">
        <v>0.55</v>
      </c>
    </row>
    <row r="34" s="1" customFormat="1" spans="1:14">
      <c r="A34" s="7">
        <v>883</v>
      </c>
      <c r="B34" s="1">
        <v>883</v>
      </c>
      <c r="C34" s="1">
        <v>0.536781072616577</v>
      </c>
      <c r="D34" s="1">
        <v>0.176890254020691</v>
      </c>
      <c r="E34" s="1">
        <v>6</v>
      </c>
      <c r="F34" s="1">
        <v>5</v>
      </c>
      <c r="G34" s="1">
        <v>4</v>
      </c>
      <c r="H34" s="1">
        <v>5</v>
      </c>
      <c r="I34" s="1">
        <v>0.6</v>
      </c>
      <c r="J34" s="1">
        <v>0.545454545454545</v>
      </c>
      <c r="K34" s="1">
        <v>0.571428571428571</v>
      </c>
      <c r="L34" s="1">
        <v>0.5</v>
      </c>
      <c r="M34" s="1">
        <v>0.1</v>
      </c>
      <c r="N34" s="1">
        <v>0.55</v>
      </c>
    </row>
    <row r="35" s="1" customFormat="1" spans="1:14">
      <c r="A35" s="7">
        <v>948</v>
      </c>
      <c r="B35" s="1">
        <v>948</v>
      </c>
      <c r="C35" s="1">
        <v>0.522217392921448</v>
      </c>
      <c r="D35" s="1">
        <v>0.0486582517623901</v>
      </c>
      <c r="E35" s="1">
        <v>10</v>
      </c>
      <c r="F35" s="1">
        <v>3</v>
      </c>
      <c r="G35" s="1">
        <v>0</v>
      </c>
      <c r="H35" s="1">
        <v>7</v>
      </c>
      <c r="I35" s="1">
        <v>1</v>
      </c>
      <c r="J35" s="1">
        <v>0.769230769230769</v>
      </c>
      <c r="K35" s="1">
        <v>0.869565217391304</v>
      </c>
      <c r="L35" s="1">
        <v>0.3</v>
      </c>
      <c r="M35" s="1">
        <v>0.7</v>
      </c>
      <c r="N35" s="1">
        <v>0.85</v>
      </c>
    </row>
    <row r="36" s="1" customFormat="1" spans="1:14">
      <c r="A36" s="7">
        <v>284</v>
      </c>
      <c r="B36" s="1">
        <v>284</v>
      </c>
      <c r="C36" s="1">
        <v>0.523757457733154</v>
      </c>
      <c r="D36" s="1">
        <v>0.0759626626968384</v>
      </c>
      <c r="E36" s="1">
        <v>7</v>
      </c>
      <c r="F36" s="1">
        <v>6</v>
      </c>
      <c r="G36" s="1">
        <v>3</v>
      </c>
      <c r="H36" s="1">
        <v>4</v>
      </c>
      <c r="I36" s="1">
        <v>0.7</v>
      </c>
      <c r="J36" s="1">
        <v>0.538461538461539</v>
      </c>
      <c r="K36" s="1">
        <v>0.608695652173913</v>
      </c>
      <c r="L36" s="1">
        <v>0.6</v>
      </c>
      <c r="M36" s="1">
        <v>0.1</v>
      </c>
      <c r="N36" s="1">
        <v>0.55</v>
      </c>
    </row>
    <row r="37" s="1" customFormat="1" spans="1:14">
      <c r="A37" s="7">
        <v>856</v>
      </c>
      <c r="B37" s="1">
        <v>856</v>
      </c>
      <c r="C37" s="1">
        <v>0.524346232414246</v>
      </c>
      <c r="D37" s="1">
        <v>0.0562275648117065</v>
      </c>
      <c r="E37" s="1">
        <v>9</v>
      </c>
      <c r="F37" s="1">
        <v>4</v>
      </c>
      <c r="G37" s="1">
        <v>1</v>
      </c>
      <c r="H37" s="1">
        <v>6</v>
      </c>
      <c r="I37" s="1">
        <v>0.9</v>
      </c>
      <c r="J37" s="1">
        <v>0.692307692307692</v>
      </c>
      <c r="K37" s="1">
        <v>0.782608695652174</v>
      </c>
      <c r="L37" s="1">
        <v>0.4</v>
      </c>
      <c r="M37" s="1">
        <v>0.5</v>
      </c>
      <c r="N37" s="1">
        <v>0.75</v>
      </c>
    </row>
    <row r="38" s="1" customFormat="1" spans="1:14">
      <c r="A38" s="7">
        <v>146</v>
      </c>
      <c r="B38" s="1">
        <v>146</v>
      </c>
      <c r="C38" s="1">
        <v>0.527273416519165</v>
      </c>
      <c r="D38" s="1">
        <v>0.0522168874740601</v>
      </c>
      <c r="E38" s="1">
        <v>9</v>
      </c>
      <c r="F38" s="1">
        <v>8</v>
      </c>
      <c r="G38" s="1">
        <v>1</v>
      </c>
      <c r="H38" s="1">
        <v>2</v>
      </c>
      <c r="I38" s="1">
        <v>0.9</v>
      </c>
      <c r="J38" s="1">
        <v>0.529411764705882</v>
      </c>
      <c r="K38" s="1">
        <v>0.666666666666667</v>
      </c>
      <c r="L38" s="1">
        <v>0.8</v>
      </c>
      <c r="M38" s="1">
        <v>0.1</v>
      </c>
      <c r="N38" s="1">
        <v>0.55</v>
      </c>
    </row>
    <row r="39" s="1" customFormat="1" spans="1:14">
      <c r="A39" s="7">
        <v>50</v>
      </c>
      <c r="B39" s="1">
        <v>50</v>
      </c>
      <c r="C39" s="1">
        <v>0.527482271194458</v>
      </c>
      <c r="D39" s="1">
        <v>0.0267938375473022</v>
      </c>
      <c r="E39" s="1">
        <v>8</v>
      </c>
      <c r="F39" s="1">
        <v>4</v>
      </c>
      <c r="G39" s="1">
        <v>2</v>
      </c>
      <c r="H39" s="1">
        <v>6</v>
      </c>
      <c r="I39" s="1">
        <v>0.8</v>
      </c>
      <c r="J39" s="1">
        <v>0.666666666666667</v>
      </c>
      <c r="K39" s="1">
        <v>0.727272727272727</v>
      </c>
      <c r="L39" s="1">
        <v>0.4</v>
      </c>
      <c r="M39" s="1">
        <v>0.4</v>
      </c>
      <c r="N39" s="1">
        <v>0.7</v>
      </c>
    </row>
    <row r="40" s="1" customFormat="1" spans="1:14">
      <c r="A40" s="7">
        <v>344</v>
      </c>
      <c r="B40" s="1">
        <v>344</v>
      </c>
      <c r="C40" s="1">
        <v>0.528125882148743</v>
      </c>
      <c r="D40" s="1">
        <v>0.0711038112640381</v>
      </c>
      <c r="E40" s="1">
        <v>8</v>
      </c>
      <c r="F40" s="1">
        <v>5</v>
      </c>
      <c r="G40" s="1">
        <v>2</v>
      </c>
      <c r="H40" s="1">
        <v>5</v>
      </c>
      <c r="I40" s="1">
        <v>0.8</v>
      </c>
      <c r="J40" s="1">
        <v>0.615384615384615</v>
      </c>
      <c r="K40" s="1">
        <v>0.695652173913043</v>
      </c>
      <c r="L40" s="1">
        <v>0.5</v>
      </c>
      <c r="M40" s="1">
        <v>0.3</v>
      </c>
      <c r="N40" s="1">
        <v>0.65</v>
      </c>
    </row>
    <row r="41" s="1" customFormat="1" spans="1:14">
      <c r="A41" s="7">
        <v>939</v>
      </c>
      <c r="B41" s="1">
        <v>939</v>
      </c>
      <c r="C41" s="1">
        <v>0.523517608642578</v>
      </c>
      <c r="D41" s="1">
        <v>0.0840035676956177</v>
      </c>
      <c r="E41" s="1">
        <v>9</v>
      </c>
      <c r="F41" s="1">
        <v>7</v>
      </c>
      <c r="G41" s="1">
        <v>1</v>
      </c>
      <c r="H41" s="1">
        <v>3</v>
      </c>
      <c r="I41" s="1">
        <v>0.9</v>
      </c>
      <c r="J41" s="1">
        <v>0.5625</v>
      </c>
      <c r="K41" s="1">
        <v>0.692307692307692</v>
      </c>
      <c r="L41" s="1">
        <v>0.7</v>
      </c>
      <c r="M41" s="1">
        <v>0.2</v>
      </c>
      <c r="N41" s="1">
        <v>0.6</v>
      </c>
    </row>
    <row r="42" s="3" customFormat="1" spans="1:14">
      <c r="A42" s="9">
        <v>971</v>
      </c>
      <c r="B42" s="3">
        <v>971</v>
      </c>
      <c r="C42" s="3">
        <v>0.52179229259491</v>
      </c>
      <c r="D42" s="3">
        <v>0.0986318588256836</v>
      </c>
      <c r="E42" s="3">
        <v>9</v>
      </c>
      <c r="F42" s="3">
        <v>6</v>
      </c>
      <c r="G42" s="3">
        <v>1</v>
      </c>
      <c r="H42" s="3">
        <v>4</v>
      </c>
      <c r="I42" s="3">
        <v>0.9</v>
      </c>
      <c r="J42" s="3">
        <v>0.6</v>
      </c>
      <c r="K42" s="3">
        <v>0.72</v>
      </c>
      <c r="L42" s="3">
        <v>0.6</v>
      </c>
      <c r="M42" s="3">
        <v>0.3</v>
      </c>
      <c r="N42" s="3">
        <v>0.65</v>
      </c>
    </row>
    <row r="43" s="1" customFormat="1" spans="1:14">
      <c r="A43" s="7">
        <v>213</v>
      </c>
      <c r="B43" s="1">
        <v>213</v>
      </c>
      <c r="C43" s="1">
        <v>0.540220141410828</v>
      </c>
      <c r="D43" s="1">
        <v>0.181421518325806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257</v>
      </c>
      <c r="B44" s="1">
        <v>257</v>
      </c>
      <c r="C44" s="1">
        <v>0.542999148368835</v>
      </c>
      <c r="D44" s="1">
        <v>0.079084038734436</v>
      </c>
      <c r="E44" s="1">
        <v>8</v>
      </c>
      <c r="F44" s="1">
        <v>3</v>
      </c>
      <c r="G44" s="1">
        <v>2</v>
      </c>
      <c r="H44" s="1">
        <v>7</v>
      </c>
      <c r="I44" s="1">
        <v>0.8</v>
      </c>
      <c r="J44" s="1">
        <v>0.727272727272727</v>
      </c>
      <c r="K44" s="1">
        <v>0.761904761904762</v>
      </c>
      <c r="L44" s="1">
        <v>0.3</v>
      </c>
      <c r="M44" s="1">
        <v>0.5</v>
      </c>
      <c r="N44" s="1">
        <v>0.75</v>
      </c>
    </row>
    <row r="45" s="1" customFormat="1" spans="1:14">
      <c r="A45" s="7">
        <v>47</v>
      </c>
      <c r="B45" s="1">
        <v>47</v>
      </c>
      <c r="C45" s="1">
        <v>0.543766379356384</v>
      </c>
      <c r="D45" s="1">
        <v>0.0789929628372192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4" customFormat="1" spans="1:14">
      <c r="A46" s="17">
        <v>278</v>
      </c>
      <c r="B46" s="4">
        <v>278</v>
      </c>
      <c r="C46" s="4">
        <v>0.54431140422821</v>
      </c>
      <c r="D46" s="4">
        <v>0.0668566226959229</v>
      </c>
      <c r="E46" s="4">
        <v>9</v>
      </c>
      <c r="F46" s="4">
        <v>3</v>
      </c>
      <c r="G46" s="4">
        <v>1</v>
      </c>
      <c r="H46" s="4">
        <v>7</v>
      </c>
      <c r="I46" s="4">
        <v>0.9</v>
      </c>
      <c r="J46" s="4">
        <v>0.75</v>
      </c>
      <c r="K46" s="4">
        <v>0.818181818181818</v>
      </c>
      <c r="L46" s="4">
        <v>0.3</v>
      </c>
      <c r="M46" s="4">
        <v>0.6</v>
      </c>
      <c r="N46" s="4">
        <v>0.8</v>
      </c>
    </row>
    <row r="47" s="1" customFormat="1" spans="1:14">
      <c r="A47" s="7">
        <v>165</v>
      </c>
      <c r="B47" s="1">
        <v>165</v>
      </c>
      <c r="C47" s="1">
        <v>0.540544867515564</v>
      </c>
      <c r="D47" s="1">
        <v>0.12562894821167</v>
      </c>
      <c r="E47" s="1">
        <v>7</v>
      </c>
      <c r="F47" s="1">
        <v>4</v>
      </c>
      <c r="G47" s="1">
        <v>3</v>
      </c>
      <c r="H47" s="1">
        <v>6</v>
      </c>
      <c r="I47" s="1">
        <v>0.7</v>
      </c>
      <c r="J47" s="1">
        <v>0.636363636363636</v>
      </c>
      <c r="K47" s="1">
        <v>0.666666666666667</v>
      </c>
      <c r="L47" s="1">
        <v>0.4</v>
      </c>
      <c r="M47" s="1">
        <v>0.3</v>
      </c>
      <c r="N47" s="1">
        <v>0.65</v>
      </c>
    </row>
    <row r="48" s="1" customFormat="1" spans="1:14">
      <c r="A48" s="7">
        <v>180</v>
      </c>
      <c r="B48" s="1">
        <v>180</v>
      </c>
      <c r="C48" s="1">
        <v>0.541766285896301</v>
      </c>
      <c r="D48" s="1">
        <v>0.149829506874085</v>
      </c>
      <c r="E48" s="1">
        <v>8</v>
      </c>
      <c r="F48" s="1">
        <v>6</v>
      </c>
      <c r="G48" s="1">
        <v>2</v>
      </c>
      <c r="H48" s="1">
        <v>4</v>
      </c>
      <c r="I48" s="1">
        <v>0.8</v>
      </c>
      <c r="J48" s="1">
        <v>0.571428571428572</v>
      </c>
      <c r="K48" s="1">
        <v>0.666666666666667</v>
      </c>
      <c r="L48" s="1">
        <v>0.6</v>
      </c>
      <c r="M48" s="1">
        <v>0.2</v>
      </c>
      <c r="N48" s="1">
        <v>0.6</v>
      </c>
    </row>
    <row r="49" s="1" customFormat="1" spans="1:14">
      <c r="A49" s="7">
        <v>468</v>
      </c>
      <c r="B49" s="1">
        <v>468</v>
      </c>
      <c r="C49" s="1">
        <v>0.549173712730408</v>
      </c>
      <c r="D49" s="1">
        <v>0.103478670120239</v>
      </c>
      <c r="E49" s="1">
        <v>7</v>
      </c>
      <c r="F49" s="1">
        <v>5</v>
      </c>
      <c r="G49" s="1">
        <v>3</v>
      </c>
      <c r="H49" s="1">
        <v>5</v>
      </c>
      <c r="I49" s="1">
        <v>0.7</v>
      </c>
      <c r="J49" s="1">
        <v>0.583333333333333</v>
      </c>
      <c r="K49" s="1">
        <v>0.636363636363636</v>
      </c>
      <c r="L49" s="1">
        <v>0.5</v>
      </c>
      <c r="M49" s="1">
        <v>0.2</v>
      </c>
      <c r="N49" s="1">
        <v>0.6</v>
      </c>
    </row>
    <row r="50" s="1" customFormat="1" spans="1:14">
      <c r="A50" s="7">
        <v>258</v>
      </c>
      <c r="B50" s="1">
        <v>258</v>
      </c>
      <c r="C50" s="1">
        <v>0.543748259544373</v>
      </c>
      <c r="D50" s="1">
        <v>0.161749958992004</v>
      </c>
      <c r="E50" s="1">
        <v>9</v>
      </c>
      <c r="F50" s="1">
        <v>7</v>
      </c>
      <c r="G50" s="1">
        <v>1</v>
      </c>
      <c r="H50" s="1">
        <v>3</v>
      </c>
      <c r="I50" s="1">
        <v>0.9</v>
      </c>
      <c r="J50" s="1">
        <v>0.5625</v>
      </c>
      <c r="K50" s="1">
        <v>0.692307692307692</v>
      </c>
      <c r="L50" s="1">
        <v>0.7</v>
      </c>
      <c r="M50" s="1">
        <v>0.2</v>
      </c>
      <c r="N50" s="1">
        <v>0.6</v>
      </c>
    </row>
    <row r="51" s="1" customFormat="1" spans="1:14">
      <c r="A51" s="7">
        <v>129</v>
      </c>
      <c r="B51" s="1">
        <v>129</v>
      </c>
      <c r="C51" s="1">
        <v>0.544099807739258</v>
      </c>
      <c r="D51" s="1">
        <v>0.123935222625732</v>
      </c>
      <c r="E51" s="1">
        <v>7</v>
      </c>
      <c r="F51" s="1">
        <v>4</v>
      </c>
      <c r="G51" s="1">
        <v>3</v>
      </c>
      <c r="H51" s="1">
        <v>6</v>
      </c>
      <c r="I51" s="1">
        <v>0.7</v>
      </c>
      <c r="J51" s="1">
        <v>0.636363636363636</v>
      </c>
      <c r="K51" s="1">
        <v>0.666666666666667</v>
      </c>
      <c r="L51" s="1">
        <v>0.4</v>
      </c>
      <c r="M51" s="1">
        <v>0.3</v>
      </c>
      <c r="N51" s="1">
        <v>0.65</v>
      </c>
    </row>
    <row r="52" s="1" customFormat="1" spans="1:14">
      <c r="A52" s="7">
        <v>169</v>
      </c>
      <c r="B52" s="1">
        <v>169</v>
      </c>
      <c r="C52" s="1">
        <v>0.545023679733276</v>
      </c>
      <c r="D52" s="1">
        <v>0.107977509498596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521</v>
      </c>
      <c r="B53" s="1">
        <v>521</v>
      </c>
      <c r="C53" s="1">
        <v>0.545008897781372</v>
      </c>
      <c r="D53" s="1">
        <v>0.148417949676514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231</v>
      </c>
      <c r="B54" s="1">
        <v>231</v>
      </c>
      <c r="C54" s="1">
        <v>0.545077800750732</v>
      </c>
      <c r="D54" s="1">
        <v>0.16381049156189</v>
      </c>
      <c r="E54" s="1">
        <v>4</v>
      </c>
      <c r="F54" s="1">
        <v>6</v>
      </c>
      <c r="G54" s="1">
        <v>6</v>
      </c>
      <c r="H54" s="1">
        <v>4</v>
      </c>
      <c r="I54" s="1">
        <v>0.4</v>
      </c>
      <c r="J54" s="1">
        <v>0.4</v>
      </c>
      <c r="K54" s="1">
        <v>0.4</v>
      </c>
      <c r="L54" s="1">
        <v>0.6</v>
      </c>
      <c r="M54" s="1">
        <v>-0.2</v>
      </c>
      <c r="N54" s="1">
        <v>0.4</v>
      </c>
    </row>
    <row r="55" s="1" customFormat="1" spans="1:14">
      <c r="A55" s="7">
        <v>449</v>
      </c>
      <c r="B55" s="1">
        <v>449</v>
      </c>
      <c r="C55" s="1">
        <v>0.547256350517273</v>
      </c>
      <c r="D55" s="1">
        <v>0.13961124420166</v>
      </c>
      <c r="E55" s="1">
        <v>7</v>
      </c>
      <c r="F55" s="1">
        <v>4</v>
      </c>
      <c r="G55" s="1">
        <v>3</v>
      </c>
      <c r="H55" s="1">
        <v>6</v>
      </c>
      <c r="I55" s="1">
        <v>0.7</v>
      </c>
      <c r="J55" s="1">
        <v>0.636363636363636</v>
      </c>
      <c r="K55" s="1">
        <v>0.666666666666667</v>
      </c>
      <c r="L55" s="1">
        <v>0.4</v>
      </c>
      <c r="M55" s="1">
        <v>0.3</v>
      </c>
      <c r="N55" s="1">
        <v>0.65</v>
      </c>
    </row>
    <row r="56" s="3" customFormat="1" spans="1:14">
      <c r="A56" s="9">
        <v>857</v>
      </c>
      <c r="B56" s="3">
        <v>857</v>
      </c>
      <c r="C56" s="3">
        <v>0.550328254699707</v>
      </c>
      <c r="D56" s="3">
        <v>0.138155937194824</v>
      </c>
      <c r="E56" s="3">
        <v>8</v>
      </c>
      <c r="F56" s="3">
        <v>3</v>
      </c>
      <c r="G56" s="3">
        <v>2</v>
      </c>
      <c r="H56" s="3">
        <v>7</v>
      </c>
      <c r="I56" s="3">
        <v>0.8</v>
      </c>
      <c r="J56" s="3">
        <v>0.727272727272727</v>
      </c>
      <c r="K56" s="3">
        <v>0.761904761904762</v>
      </c>
      <c r="L56" s="3">
        <v>0.3</v>
      </c>
      <c r="M56" s="3">
        <v>0.5</v>
      </c>
      <c r="N56" s="3">
        <v>0.75</v>
      </c>
    </row>
    <row r="57" s="1" customFormat="1" spans="1:14">
      <c r="A57" s="7">
        <v>395</v>
      </c>
      <c r="B57" s="1">
        <v>395</v>
      </c>
      <c r="C57" s="1">
        <v>0.563697099685669</v>
      </c>
      <c r="D57" s="1">
        <v>0.130377411842346</v>
      </c>
      <c r="E57" s="1">
        <v>8</v>
      </c>
      <c r="F57" s="1">
        <v>4</v>
      </c>
      <c r="G57" s="1">
        <v>2</v>
      </c>
      <c r="H57" s="1">
        <v>6</v>
      </c>
      <c r="I57" s="1">
        <v>0.8</v>
      </c>
      <c r="J57" s="1">
        <v>0.666666666666667</v>
      </c>
      <c r="K57" s="1">
        <v>0.727272727272727</v>
      </c>
      <c r="L57" s="1">
        <v>0.4</v>
      </c>
      <c r="M57" s="1">
        <v>0.4</v>
      </c>
      <c r="N57" s="1">
        <v>0.7</v>
      </c>
    </row>
    <row r="58" s="1" customFormat="1" spans="1:14">
      <c r="A58" s="7">
        <v>300</v>
      </c>
      <c r="B58" s="1">
        <v>300</v>
      </c>
      <c r="C58" s="1">
        <v>0.560271143913269</v>
      </c>
      <c r="D58" s="1">
        <v>0.151661396026611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674</v>
      </c>
      <c r="B59" s="1">
        <v>674</v>
      </c>
      <c r="C59" s="1">
        <v>0.564037680625916</v>
      </c>
      <c r="D59" s="1">
        <v>0.191290736198425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163</v>
      </c>
      <c r="B60" s="1">
        <v>163</v>
      </c>
      <c r="C60" s="1">
        <v>0.564523220062256</v>
      </c>
      <c r="D60" s="1">
        <v>0.150947570800781</v>
      </c>
      <c r="E60" s="1">
        <v>8</v>
      </c>
      <c r="F60" s="1">
        <v>5</v>
      </c>
      <c r="G60" s="1">
        <v>2</v>
      </c>
      <c r="H60" s="1">
        <v>5</v>
      </c>
      <c r="I60" s="1">
        <v>0.8</v>
      </c>
      <c r="J60" s="1">
        <v>0.615384615384615</v>
      </c>
      <c r="K60" s="1">
        <v>0.695652173913043</v>
      </c>
      <c r="L60" s="1">
        <v>0.5</v>
      </c>
      <c r="M60" s="1">
        <v>0.3</v>
      </c>
      <c r="N60" s="1">
        <v>0.65</v>
      </c>
    </row>
    <row r="61" s="1" customFormat="1" spans="1:14">
      <c r="A61" s="7">
        <v>605</v>
      </c>
      <c r="B61" s="1">
        <v>605</v>
      </c>
      <c r="C61" s="1">
        <v>0.561479806900024</v>
      </c>
      <c r="D61" s="1">
        <v>0.0953419208526611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1" customFormat="1" spans="1:14">
      <c r="A62" s="7">
        <v>818</v>
      </c>
      <c r="B62" s="1">
        <v>818</v>
      </c>
      <c r="C62" s="1">
        <v>0.561458468437195</v>
      </c>
      <c r="D62" s="1">
        <v>0.124785542488098</v>
      </c>
      <c r="E62" s="1">
        <v>8</v>
      </c>
      <c r="F62" s="1">
        <v>6</v>
      </c>
      <c r="G62" s="1">
        <v>2</v>
      </c>
      <c r="H62" s="1">
        <v>4</v>
      </c>
      <c r="I62" s="1">
        <v>0.8</v>
      </c>
      <c r="J62" s="1">
        <v>0.571428571428572</v>
      </c>
      <c r="K62" s="1">
        <v>0.666666666666667</v>
      </c>
      <c r="L62" s="1">
        <v>0.6</v>
      </c>
      <c r="M62" s="1">
        <v>0.2</v>
      </c>
      <c r="N62" s="1">
        <v>0.6</v>
      </c>
    </row>
    <row r="63" s="1" customFormat="1" spans="1:14">
      <c r="A63" s="7">
        <v>440</v>
      </c>
      <c r="B63" s="1">
        <v>440</v>
      </c>
      <c r="C63" s="1">
        <v>0.561375141143799</v>
      </c>
      <c r="D63" s="1">
        <v>0.0541908740997315</v>
      </c>
      <c r="E63" s="1">
        <v>9</v>
      </c>
      <c r="F63" s="1">
        <v>6</v>
      </c>
      <c r="G63" s="1">
        <v>1</v>
      </c>
      <c r="H63" s="1">
        <v>4</v>
      </c>
      <c r="I63" s="1">
        <v>0.9</v>
      </c>
      <c r="J63" s="1">
        <v>0.6</v>
      </c>
      <c r="K63" s="1">
        <v>0.72</v>
      </c>
      <c r="L63" s="1">
        <v>0.6</v>
      </c>
      <c r="M63" s="1">
        <v>0.3</v>
      </c>
      <c r="N63" s="1">
        <v>0.65</v>
      </c>
    </row>
    <row r="64" s="1" customFormat="1" spans="1:14">
      <c r="A64" s="7">
        <v>61</v>
      </c>
      <c r="B64" s="1">
        <v>61</v>
      </c>
      <c r="C64" s="1">
        <v>0.564577460289001</v>
      </c>
      <c r="D64" s="1">
        <v>0.156044363975525</v>
      </c>
      <c r="E64" s="1">
        <v>7</v>
      </c>
      <c r="F64" s="1">
        <v>4</v>
      </c>
      <c r="G64" s="1">
        <v>3</v>
      </c>
      <c r="H64" s="1">
        <v>6</v>
      </c>
      <c r="I64" s="1">
        <v>0.7</v>
      </c>
      <c r="J64" s="1">
        <v>0.636363636363636</v>
      </c>
      <c r="K64" s="1">
        <v>0.666666666666667</v>
      </c>
      <c r="L64" s="1">
        <v>0.4</v>
      </c>
      <c r="M64" s="1">
        <v>0.3</v>
      </c>
      <c r="N64" s="1">
        <v>0.65</v>
      </c>
    </row>
    <row r="65" s="1" customFormat="1" spans="1:14">
      <c r="A65" s="7">
        <v>125</v>
      </c>
      <c r="B65" s="1">
        <v>125</v>
      </c>
      <c r="C65" s="1">
        <v>0.560636758804321</v>
      </c>
      <c r="D65" s="1">
        <v>0.118411660194397</v>
      </c>
      <c r="E65" s="1">
        <v>7</v>
      </c>
      <c r="F65" s="1">
        <v>6</v>
      </c>
      <c r="G65" s="1">
        <v>3</v>
      </c>
      <c r="H65" s="1">
        <v>4</v>
      </c>
      <c r="I65" s="1">
        <v>0.7</v>
      </c>
      <c r="J65" s="1">
        <v>0.538461538461539</v>
      </c>
      <c r="K65" s="1">
        <v>0.608695652173913</v>
      </c>
      <c r="L65" s="1">
        <v>0.6</v>
      </c>
      <c r="M65" s="1">
        <v>0.1</v>
      </c>
      <c r="N65" s="1">
        <v>0.55</v>
      </c>
    </row>
    <row r="66" s="1" customFormat="1" spans="1:14">
      <c r="A66" s="7">
        <v>794</v>
      </c>
      <c r="B66" s="1">
        <v>794</v>
      </c>
      <c r="C66" s="1">
        <v>0.564637064933777</v>
      </c>
      <c r="D66" s="1">
        <v>0.143502593040466</v>
      </c>
      <c r="E66" s="1">
        <v>9</v>
      </c>
      <c r="F66" s="1">
        <v>6</v>
      </c>
      <c r="G66" s="1">
        <v>1</v>
      </c>
      <c r="H66" s="1">
        <v>4</v>
      </c>
      <c r="I66" s="1">
        <v>0.9</v>
      </c>
      <c r="J66" s="1">
        <v>0.6</v>
      </c>
      <c r="K66" s="1">
        <v>0.72</v>
      </c>
      <c r="L66" s="1">
        <v>0.6</v>
      </c>
      <c r="M66" s="1">
        <v>0.3</v>
      </c>
      <c r="N66" s="1">
        <v>0.65</v>
      </c>
    </row>
    <row r="67" s="1" customFormat="1" spans="1:14">
      <c r="A67" s="7">
        <v>122</v>
      </c>
      <c r="B67" s="1">
        <v>122</v>
      </c>
      <c r="C67" s="1">
        <v>0.562414288520813</v>
      </c>
      <c r="D67" s="1">
        <v>0.181339740753174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3" customFormat="1" spans="1:14">
      <c r="A68" s="9">
        <v>385</v>
      </c>
      <c r="B68" s="3">
        <v>385</v>
      </c>
      <c r="C68" s="3">
        <v>0.560110569000244</v>
      </c>
      <c r="D68" s="3">
        <v>0.0777961015701294</v>
      </c>
      <c r="E68" s="3">
        <v>9</v>
      </c>
      <c r="F68" s="3">
        <v>3</v>
      </c>
      <c r="G68" s="3">
        <v>1</v>
      </c>
      <c r="H68" s="3">
        <v>7</v>
      </c>
      <c r="I68" s="3">
        <v>0.9</v>
      </c>
      <c r="J68" s="3">
        <v>0.75</v>
      </c>
      <c r="K68" s="3">
        <v>0.818181818181818</v>
      </c>
      <c r="L68" s="3">
        <v>0.3</v>
      </c>
      <c r="M68" s="3">
        <v>0.6</v>
      </c>
      <c r="N68" s="3">
        <v>0.8</v>
      </c>
    </row>
    <row r="69" s="1" customFormat="1" spans="1:14">
      <c r="A69" s="7">
        <v>769</v>
      </c>
      <c r="B69" s="1">
        <v>769</v>
      </c>
      <c r="C69" s="1">
        <v>0.583063125610352</v>
      </c>
      <c r="D69" s="1">
        <v>0.129210829734802</v>
      </c>
      <c r="E69" s="1">
        <v>8</v>
      </c>
      <c r="F69" s="1">
        <v>6</v>
      </c>
      <c r="G69" s="1">
        <v>2</v>
      </c>
      <c r="H69" s="1">
        <v>4</v>
      </c>
      <c r="I69" s="1">
        <v>0.8</v>
      </c>
      <c r="J69" s="1">
        <v>0.571428571428572</v>
      </c>
      <c r="K69" s="1">
        <v>0.666666666666667</v>
      </c>
      <c r="L69" s="1">
        <v>0.6</v>
      </c>
      <c r="M69" s="1">
        <v>0.2</v>
      </c>
      <c r="N69" s="1">
        <v>0.6</v>
      </c>
    </row>
    <row r="70" s="1" customFormat="1" spans="1:14">
      <c r="A70" s="7">
        <v>536</v>
      </c>
      <c r="B70" s="1">
        <v>536</v>
      </c>
      <c r="C70" s="1">
        <v>0.585767984390259</v>
      </c>
      <c r="D70" s="1">
        <v>0.130775928497315</v>
      </c>
      <c r="E70" s="1">
        <v>10</v>
      </c>
      <c r="F70" s="1">
        <v>4</v>
      </c>
      <c r="G70" s="1">
        <v>0</v>
      </c>
      <c r="H70" s="1">
        <v>6</v>
      </c>
      <c r="I70" s="1">
        <v>1</v>
      </c>
      <c r="J70" s="1">
        <v>0.714285714285714</v>
      </c>
      <c r="K70" s="1">
        <v>0.833333333333333</v>
      </c>
      <c r="L70" s="1">
        <v>0.4</v>
      </c>
      <c r="M70" s="1">
        <v>0.6</v>
      </c>
      <c r="N70" s="1">
        <v>0.8</v>
      </c>
    </row>
    <row r="71" s="1" customFormat="1" spans="1:14">
      <c r="A71" s="7">
        <v>921</v>
      </c>
      <c r="B71" s="1">
        <v>921</v>
      </c>
      <c r="C71" s="1">
        <v>0.586636185646057</v>
      </c>
      <c r="D71" s="1">
        <v>0.143693208694458</v>
      </c>
      <c r="E71" s="1">
        <v>7</v>
      </c>
      <c r="F71" s="1">
        <v>7</v>
      </c>
      <c r="G71" s="1">
        <v>3</v>
      </c>
      <c r="H71" s="1">
        <v>3</v>
      </c>
      <c r="I71" s="1">
        <v>0.7</v>
      </c>
      <c r="J71" s="1">
        <v>0.5</v>
      </c>
      <c r="K71" s="1">
        <v>0.583333333333333</v>
      </c>
      <c r="L71" s="1">
        <v>0.7</v>
      </c>
      <c r="M71" s="1">
        <v>0</v>
      </c>
      <c r="N71" s="1">
        <v>0.5</v>
      </c>
    </row>
    <row r="72" s="1" customFormat="1" spans="1:14">
      <c r="A72" s="7">
        <v>807</v>
      </c>
      <c r="B72" s="1">
        <v>807</v>
      </c>
      <c r="C72" s="1">
        <v>0.587384819984436</v>
      </c>
      <c r="D72" s="1">
        <v>0.212218403816223</v>
      </c>
      <c r="E72" s="1">
        <v>6</v>
      </c>
      <c r="F72" s="1">
        <v>6</v>
      </c>
      <c r="G72" s="1">
        <v>4</v>
      </c>
      <c r="H72" s="1">
        <v>4</v>
      </c>
      <c r="I72" s="1">
        <v>0.6</v>
      </c>
      <c r="J72" s="1">
        <v>0.5</v>
      </c>
      <c r="K72" s="1">
        <v>0.545454545454545</v>
      </c>
      <c r="L72" s="1">
        <v>0.6</v>
      </c>
      <c r="M72" s="1">
        <v>0</v>
      </c>
      <c r="N72" s="1">
        <v>0.5</v>
      </c>
    </row>
    <row r="73" s="1" customFormat="1" spans="1:14">
      <c r="A73" s="7">
        <v>338</v>
      </c>
      <c r="B73" s="1">
        <v>338</v>
      </c>
      <c r="C73" s="1">
        <v>0.587870597839355</v>
      </c>
      <c r="D73" s="1">
        <v>0.158023715019226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4" customFormat="1" spans="1:14">
      <c r="A74" s="17">
        <v>78</v>
      </c>
      <c r="B74" s="4">
        <v>78</v>
      </c>
      <c r="C74" s="4">
        <v>0.585809230804443</v>
      </c>
      <c r="D74" s="4">
        <v>0.0609422922134399</v>
      </c>
      <c r="E74" s="4">
        <v>9</v>
      </c>
      <c r="F74" s="4">
        <v>5</v>
      </c>
      <c r="G74" s="4">
        <v>1</v>
      </c>
      <c r="H74" s="4">
        <v>5</v>
      </c>
      <c r="I74" s="4">
        <v>0.9</v>
      </c>
      <c r="J74" s="4">
        <v>0.642857142857143</v>
      </c>
      <c r="K74" s="4">
        <v>0.75</v>
      </c>
      <c r="L74" s="4">
        <v>0.5</v>
      </c>
      <c r="M74" s="4">
        <v>0.4</v>
      </c>
      <c r="N74" s="4">
        <v>0.7</v>
      </c>
    </row>
    <row r="75" s="1" customFormat="1" spans="1:14">
      <c r="A75" s="7">
        <v>744</v>
      </c>
      <c r="B75" s="1">
        <v>744</v>
      </c>
      <c r="C75" s="1">
        <v>0.589840054512024</v>
      </c>
      <c r="D75" s="1">
        <v>0.148994445800781</v>
      </c>
      <c r="E75" s="1">
        <v>8</v>
      </c>
      <c r="F75" s="1">
        <v>4</v>
      </c>
      <c r="G75" s="1">
        <v>2</v>
      </c>
      <c r="H75" s="1">
        <v>6</v>
      </c>
      <c r="I75" s="1">
        <v>0.8</v>
      </c>
      <c r="J75" s="1">
        <v>0.666666666666667</v>
      </c>
      <c r="K75" s="1">
        <v>0.727272727272727</v>
      </c>
      <c r="L75" s="1">
        <v>0.4</v>
      </c>
      <c r="M75" s="1">
        <v>0.4</v>
      </c>
      <c r="N75" s="1">
        <v>0.7</v>
      </c>
    </row>
    <row r="76" s="1" customFormat="1" spans="1:14">
      <c r="A76" s="7">
        <v>582</v>
      </c>
      <c r="B76" s="1">
        <v>582</v>
      </c>
      <c r="C76" s="1">
        <v>0.585948467254639</v>
      </c>
      <c r="D76" s="1">
        <v>0.0876878499984741</v>
      </c>
      <c r="E76" s="1">
        <v>6</v>
      </c>
      <c r="F76" s="1">
        <v>4</v>
      </c>
      <c r="G76" s="1">
        <v>4</v>
      </c>
      <c r="H76" s="1">
        <v>6</v>
      </c>
      <c r="I76" s="1">
        <v>0.6</v>
      </c>
      <c r="J76" s="1">
        <v>0.6</v>
      </c>
      <c r="K76" s="1">
        <v>0.6</v>
      </c>
      <c r="L76" s="1">
        <v>0.4</v>
      </c>
      <c r="M76" s="1">
        <v>0.2</v>
      </c>
      <c r="N76" s="1">
        <v>0.6</v>
      </c>
    </row>
    <row r="77" s="3" customFormat="1" spans="1:14">
      <c r="A77" s="9">
        <v>685</v>
      </c>
      <c r="B77" s="3">
        <v>685</v>
      </c>
      <c r="C77" s="3">
        <v>0.585927486419678</v>
      </c>
      <c r="D77" s="3">
        <v>0.0796772241592407</v>
      </c>
      <c r="E77" s="3">
        <v>8</v>
      </c>
      <c r="F77" s="3">
        <v>4</v>
      </c>
      <c r="G77" s="3">
        <v>2</v>
      </c>
      <c r="H77" s="3">
        <v>6</v>
      </c>
      <c r="I77" s="3">
        <v>0.8</v>
      </c>
      <c r="J77" s="3">
        <v>0.666666666666667</v>
      </c>
      <c r="K77" s="3">
        <v>0.727272727272727</v>
      </c>
      <c r="L77" s="3">
        <v>0.4</v>
      </c>
      <c r="M77" s="3">
        <v>0.4</v>
      </c>
      <c r="N77" s="3">
        <v>0.7</v>
      </c>
    </row>
    <row r="78" s="1" customFormat="1" spans="1:14">
      <c r="A78" s="7">
        <v>77</v>
      </c>
      <c r="B78" s="1">
        <v>77</v>
      </c>
      <c r="C78" s="1">
        <v>0.603342056274414</v>
      </c>
      <c r="D78" s="1">
        <v>0.210291981697082</v>
      </c>
      <c r="E78" s="1">
        <v>7</v>
      </c>
      <c r="F78" s="1">
        <v>6</v>
      </c>
      <c r="G78" s="1">
        <v>3</v>
      </c>
      <c r="H78" s="1">
        <v>4</v>
      </c>
      <c r="I78" s="1">
        <v>0.7</v>
      </c>
      <c r="J78" s="1">
        <v>0.538461538461539</v>
      </c>
      <c r="K78" s="1">
        <v>0.608695652173913</v>
      </c>
      <c r="L78" s="1">
        <v>0.6</v>
      </c>
      <c r="M78" s="1">
        <v>0.1</v>
      </c>
      <c r="N78" s="1">
        <v>0.55</v>
      </c>
    </row>
    <row r="79" s="1" customFormat="1" spans="1:14">
      <c r="A79" s="7">
        <v>871</v>
      </c>
      <c r="B79" s="1">
        <v>871</v>
      </c>
      <c r="C79" s="1">
        <v>0.600039958953857</v>
      </c>
      <c r="D79" s="1">
        <v>0.160753011703491</v>
      </c>
      <c r="E79" s="1">
        <v>7</v>
      </c>
      <c r="F79" s="1">
        <v>5</v>
      </c>
      <c r="G79" s="1">
        <v>3</v>
      </c>
      <c r="H79" s="1">
        <v>5</v>
      </c>
      <c r="I79" s="1">
        <v>0.7</v>
      </c>
      <c r="J79" s="1">
        <v>0.583333333333333</v>
      </c>
      <c r="K79" s="1">
        <v>0.636363636363636</v>
      </c>
      <c r="L79" s="1">
        <v>0.5</v>
      </c>
      <c r="M79" s="1">
        <v>0.2</v>
      </c>
      <c r="N79" s="1">
        <v>0.6</v>
      </c>
    </row>
    <row r="80" s="1" customFormat="1" spans="1:14">
      <c r="A80" s="7">
        <v>599</v>
      </c>
      <c r="B80" s="1">
        <v>599</v>
      </c>
      <c r="C80" s="1">
        <v>0.601256370544434</v>
      </c>
      <c r="D80" s="1">
        <v>0.134008526802063</v>
      </c>
      <c r="E80" s="1">
        <v>7</v>
      </c>
      <c r="F80" s="1">
        <v>6</v>
      </c>
      <c r="G80" s="1">
        <v>3</v>
      </c>
      <c r="H80" s="1">
        <v>4</v>
      </c>
      <c r="I80" s="1">
        <v>0.7</v>
      </c>
      <c r="J80" s="1">
        <v>0.538461538461539</v>
      </c>
      <c r="K80" s="1">
        <v>0.608695652173913</v>
      </c>
      <c r="L80" s="1">
        <v>0.6</v>
      </c>
      <c r="M80" s="1">
        <v>0.1</v>
      </c>
      <c r="N80" s="1">
        <v>0.55</v>
      </c>
    </row>
    <row r="81" s="1" customFormat="1" spans="1:14">
      <c r="A81" s="7">
        <v>262</v>
      </c>
      <c r="B81" s="1">
        <v>262</v>
      </c>
      <c r="C81" s="1">
        <v>0.603102564811707</v>
      </c>
      <c r="D81" s="1">
        <v>0.146786212921143</v>
      </c>
      <c r="E81" s="1">
        <v>9</v>
      </c>
      <c r="F81" s="1">
        <v>4</v>
      </c>
      <c r="G81" s="1">
        <v>1</v>
      </c>
      <c r="H81" s="1">
        <v>6</v>
      </c>
      <c r="I81" s="1">
        <v>0.9</v>
      </c>
      <c r="J81" s="1">
        <v>0.692307692307692</v>
      </c>
      <c r="K81" s="1">
        <v>0.782608695652174</v>
      </c>
      <c r="L81" s="1">
        <v>0.4</v>
      </c>
      <c r="M81" s="1">
        <v>0.5</v>
      </c>
      <c r="N81" s="1">
        <v>0.75</v>
      </c>
    </row>
    <row r="82" s="1" customFormat="1" spans="1:14">
      <c r="A82" s="7">
        <v>273</v>
      </c>
      <c r="B82" s="1">
        <v>273</v>
      </c>
      <c r="C82" s="1">
        <v>0.605259418487549</v>
      </c>
      <c r="D82" s="1">
        <v>0.168003916740418</v>
      </c>
      <c r="E82" s="1">
        <v>7</v>
      </c>
      <c r="F82" s="1">
        <v>2</v>
      </c>
      <c r="G82" s="1">
        <v>3</v>
      </c>
      <c r="H82" s="1">
        <v>8</v>
      </c>
      <c r="I82" s="1">
        <v>0.7</v>
      </c>
      <c r="J82" s="1">
        <v>0.777777777777778</v>
      </c>
      <c r="K82" s="1">
        <v>0.736842105263158</v>
      </c>
      <c r="L82" s="1">
        <v>0.2</v>
      </c>
      <c r="M82" s="1">
        <v>0.5</v>
      </c>
      <c r="N82" s="1">
        <v>0.75</v>
      </c>
    </row>
    <row r="83" s="1" customFormat="1" spans="1:14">
      <c r="A83" s="7">
        <v>499</v>
      </c>
      <c r="B83" s="1">
        <v>499</v>
      </c>
      <c r="C83" s="1">
        <v>0.601435661315918</v>
      </c>
      <c r="D83" s="1">
        <v>0.0984448194503784</v>
      </c>
      <c r="E83" s="1">
        <v>9</v>
      </c>
      <c r="F83" s="1">
        <v>7</v>
      </c>
      <c r="G83" s="1">
        <v>1</v>
      </c>
      <c r="H83" s="1">
        <v>3</v>
      </c>
      <c r="I83" s="1">
        <v>0.9</v>
      </c>
      <c r="J83" s="1">
        <v>0.5625</v>
      </c>
      <c r="K83" s="1">
        <v>0.692307692307692</v>
      </c>
      <c r="L83" s="1">
        <v>0.7</v>
      </c>
      <c r="M83" s="1">
        <v>0.2</v>
      </c>
      <c r="N83" s="1">
        <v>0.6</v>
      </c>
    </row>
    <row r="84" s="3" customFormat="1" spans="1:14">
      <c r="A84" s="9">
        <v>292</v>
      </c>
      <c r="B84" s="3">
        <v>292</v>
      </c>
      <c r="C84" s="3">
        <v>0.600660681724548</v>
      </c>
      <c r="D84" s="3">
        <v>0.0902086496353149</v>
      </c>
      <c r="E84" s="3">
        <v>8</v>
      </c>
      <c r="F84" s="3">
        <v>8</v>
      </c>
      <c r="G84" s="3">
        <v>2</v>
      </c>
      <c r="H84" s="3">
        <v>2</v>
      </c>
      <c r="I84" s="3">
        <v>0.8</v>
      </c>
      <c r="J84" s="3">
        <v>0.5</v>
      </c>
      <c r="K84" s="3">
        <v>0.615384615384615</v>
      </c>
      <c r="L84" s="3">
        <v>0.8</v>
      </c>
      <c r="M84" s="3">
        <v>0</v>
      </c>
      <c r="N84" s="3">
        <v>0.5</v>
      </c>
    </row>
    <row r="85" s="1" customFormat="1" spans="1:14">
      <c r="A85" s="7">
        <v>313</v>
      </c>
      <c r="B85" s="1">
        <v>313</v>
      </c>
      <c r="C85" s="1">
        <v>0.621042728424072</v>
      </c>
      <c r="D85" s="1">
        <v>0.25707471370697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1" customFormat="1" spans="1:14">
      <c r="A86" s="7">
        <v>473</v>
      </c>
      <c r="B86" s="1">
        <v>473</v>
      </c>
      <c r="C86" s="1">
        <v>0.622597098350525</v>
      </c>
      <c r="D86" s="1">
        <v>0.209457159042358</v>
      </c>
      <c r="E86" s="1">
        <v>8</v>
      </c>
      <c r="F86" s="1">
        <v>5</v>
      </c>
      <c r="G86" s="1">
        <v>2</v>
      </c>
      <c r="H86" s="1">
        <v>5</v>
      </c>
      <c r="I86" s="1">
        <v>0.8</v>
      </c>
      <c r="J86" s="1">
        <v>0.615384615384615</v>
      </c>
      <c r="K86" s="1">
        <v>0.695652173913043</v>
      </c>
      <c r="L86" s="1">
        <v>0.5</v>
      </c>
      <c r="M86" s="1">
        <v>0.3</v>
      </c>
      <c r="N86" s="1">
        <v>0.65</v>
      </c>
    </row>
    <row r="87" s="1" customFormat="1" spans="1:14">
      <c r="A87" s="7">
        <v>138</v>
      </c>
      <c r="B87" s="1">
        <v>138</v>
      </c>
      <c r="C87" s="1">
        <v>0.621886372566223</v>
      </c>
      <c r="D87" s="1">
        <v>0.197128534317017</v>
      </c>
      <c r="E87" s="1">
        <v>8</v>
      </c>
      <c r="F87" s="1">
        <v>7</v>
      </c>
      <c r="G87" s="1">
        <v>2</v>
      </c>
      <c r="H87" s="1">
        <v>3</v>
      </c>
      <c r="I87" s="1">
        <v>0.8</v>
      </c>
      <c r="J87" s="1">
        <v>0.533333333333333</v>
      </c>
      <c r="K87" s="1">
        <v>0.64</v>
      </c>
      <c r="L87" s="1">
        <v>0.7</v>
      </c>
      <c r="M87" s="1">
        <v>0.1</v>
      </c>
      <c r="N87" s="1">
        <v>0.55</v>
      </c>
    </row>
    <row r="88" s="1" customFormat="1" spans="1:14">
      <c r="A88" s="7">
        <v>419</v>
      </c>
      <c r="B88" s="1">
        <v>419</v>
      </c>
      <c r="C88" s="1">
        <v>0.620062708854675</v>
      </c>
      <c r="D88" s="1">
        <v>0.135434985160828</v>
      </c>
      <c r="E88" s="1">
        <v>9</v>
      </c>
      <c r="F88" s="1">
        <v>4</v>
      </c>
      <c r="G88" s="1">
        <v>1</v>
      </c>
      <c r="H88" s="1">
        <v>6</v>
      </c>
      <c r="I88" s="1">
        <v>0.9</v>
      </c>
      <c r="J88" s="1">
        <v>0.692307692307692</v>
      </c>
      <c r="K88" s="1">
        <v>0.782608695652174</v>
      </c>
      <c r="L88" s="1">
        <v>0.4</v>
      </c>
      <c r="M88" s="1">
        <v>0.5</v>
      </c>
      <c r="N88" s="1">
        <v>0.75</v>
      </c>
    </row>
    <row r="89" s="1" customFormat="1" spans="1:14">
      <c r="A89" s="7">
        <v>933</v>
      </c>
      <c r="B89" s="1">
        <v>933</v>
      </c>
      <c r="C89" s="1">
        <v>0.620158910751343</v>
      </c>
      <c r="D89" s="1">
        <v>0.132879495620728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3" customFormat="1" spans="1:14">
      <c r="A90" s="9">
        <v>339</v>
      </c>
      <c r="B90" s="3">
        <v>339</v>
      </c>
      <c r="C90" s="3">
        <v>0.620162010192871</v>
      </c>
      <c r="D90" s="3">
        <v>0.130398631095886</v>
      </c>
      <c r="E90" s="3">
        <v>9</v>
      </c>
      <c r="F90" s="3">
        <v>3</v>
      </c>
      <c r="G90" s="3">
        <v>1</v>
      </c>
      <c r="H90" s="3">
        <v>7</v>
      </c>
      <c r="I90" s="3">
        <v>0.9</v>
      </c>
      <c r="J90" s="3">
        <v>0.75</v>
      </c>
      <c r="K90" s="3">
        <v>0.818181818181818</v>
      </c>
      <c r="L90" s="3">
        <v>0.3</v>
      </c>
      <c r="M90" s="3">
        <v>0.6</v>
      </c>
      <c r="N90" s="3">
        <v>0.8</v>
      </c>
    </row>
    <row r="91" s="1" customFormat="1" spans="1:14">
      <c r="A91" s="7">
        <v>123</v>
      </c>
      <c r="B91" s="1">
        <v>123</v>
      </c>
      <c r="C91" s="1">
        <v>0.64593517780304</v>
      </c>
      <c r="D91" s="1">
        <v>0.242363452911377</v>
      </c>
      <c r="E91" s="1">
        <v>9</v>
      </c>
      <c r="F91" s="1">
        <v>7</v>
      </c>
      <c r="G91" s="1">
        <v>1</v>
      </c>
      <c r="H91" s="1">
        <v>3</v>
      </c>
      <c r="I91" s="1">
        <v>0.9</v>
      </c>
      <c r="J91" s="1">
        <v>0.5625</v>
      </c>
      <c r="K91" s="1">
        <v>0.692307692307692</v>
      </c>
      <c r="L91" s="1">
        <v>0.7</v>
      </c>
      <c r="M91" s="1">
        <v>0.2</v>
      </c>
      <c r="N91" s="1">
        <v>0.6</v>
      </c>
    </row>
    <row r="92" s="1" customFormat="1" spans="1:14">
      <c r="A92" s="7">
        <v>716</v>
      </c>
      <c r="B92" s="1">
        <v>716</v>
      </c>
      <c r="C92" s="1">
        <v>0.645399928092957</v>
      </c>
      <c r="D92" s="1">
        <v>0.204073429107666</v>
      </c>
      <c r="E92" s="1">
        <v>9</v>
      </c>
      <c r="F92" s="1">
        <v>3</v>
      </c>
      <c r="G92" s="1">
        <v>1</v>
      </c>
      <c r="H92" s="1">
        <v>7</v>
      </c>
      <c r="I92" s="1">
        <v>0.9</v>
      </c>
      <c r="J92" s="1">
        <v>0.75</v>
      </c>
      <c r="K92" s="1">
        <v>0.818181818181818</v>
      </c>
      <c r="L92" s="1">
        <v>0.3</v>
      </c>
      <c r="M92" s="1">
        <v>0.6</v>
      </c>
      <c r="N92" s="1">
        <v>0.8</v>
      </c>
    </row>
    <row r="93" s="1" customFormat="1" spans="1:14">
      <c r="A93" s="7">
        <v>250</v>
      </c>
      <c r="B93" s="1">
        <v>250</v>
      </c>
      <c r="C93" s="1">
        <v>0.647572636604309</v>
      </c>
      <c r="D93" s="1">
        <v>0.24461555480957</v>
      </c>
      <c r="E93" s="1">
        <v>8</v>
      </c>
      <c r="F93" s="1">
        <v>5</v>
      </c>
      <c r="G93" s="1">
        <v>2</v>
      </c>
      <c r="H93" s="1">
        <v>5</v>
      </c>
      <c r="I93" s="1">
        <v>0.8</v>
      </c>
      <c r="J93" s="1">
        <v>0.615384615384615</v>
      </c>
      <c r="K93" s="1">
        <v>0.695652173913043</v>
      </c>
      <c r="L93" s="1">
        <v>0.5</v>
      </c>
      <c r="M93" s="1">
        <v>0.3</v>
      </c>
      <c r="N93" s="1">
        <v>0.65</v>
      </c>
    </row>
    <row r="94" s="3" customFormat="1" spans="1:14">
      <c r="A94" s="9">
        <v>909</v>
      </c>
      <c r="B94" s="3">
        <v>909</v>
      </c>
      <c r="C94" s="3">
        <v>0.651805877685547</v>
      </c>
      <c r="D94" s="3">
        <v>0.206578016281128</v>
      </c>
      <c r="E94" s="3">
        <v>9</v>
      </c>
      <c r="F94" s="3">
        <v>3</v>
      </c>
      <c r="G94" s="3">
        <v>1</v>
      </c>
      <c r="H94" s="3">
        <v>7</v>
      </c>
      <c r="I94" s="3">
        <v>0.9</v>
      </c>
      <c r="J94" s="3">
        <v>0.75</v>
      </c>
      <c r="K94" s="3">
        <v>0.818181818181818</v>
      </c>
      <c r="L94" s="3">
        <v>0.3</v>
      </c>
      <c r="M94" s="3">
        <v>0.6</v>
      </c>
      <c r="N94" s="3">
        <v>0.8</v>
      </c>
    </row>
    <row r="95" s="1" customFormat="1" spans="1:14">
      <c r="A95" s="7">
        <v>554</v>
      </c>
      <c r="B95" s="1">
        <v>554</v>
      </c>
      <c r="C95" s="1">
        <v>0.660832762718201</v>
      </c>
      <c r="D95" s="1">
        <v>0.225080013275147</v>
      </c>
      <c r="E95" s="1">
        <v>6</v>
      </c>
      <c r="F95" s="1">
        <v>7</v>
      </c>
      <c r="G95" s="1">
        <v>4</v>
      </c>
      <c r="H95" s="1">
        <v>3</v>
      </c>
      <c r="I95" s="1">
        <v>0.6</v>
      </c>
      <c r="J95" s="1">
        <v>0.461538461538462</v>
      </c>
      <c r="K95" s="1">
        <v>0.521739130434783</v>
      </c>
      <c r="L95" s="1">
        <v>0.7</v>
      </c>
      <c r="M95" s="1">
        <v>-0.1</v>
      </c>
      <c r="N95" s="1">
        <v>0.45</v>
      </c>
    </row>
    <row r="96" s="3" customFormat="1" spans="1:14">
      <c r="A96" s="9">
        <v>451</v>
      </c>
      <c r="B96" s="3">
        <v>451</v>
      </c>
      <c r="C96" s="3">
        <v>0.665182590484619</v>
      </c>
      <c r="D96" s="3">
        <v>0.250267744064331</v>
      </c>
      <c r="E96" s="3">
        <v>9</v>
      </c>
      <c r="F96" s="3">
        <v>6</v>
      </c>
      <c r="G96" s="3">
        <v>1</v>
      </c>
      <c r="H96" s="3">
        <v>4</v>
      </c>
      <c r="I96" s="3">
        <v>0.9</v>
      </c>
      <c r="J96" s="3">
        <v>0.6</v>
      </c>
      <c r="K96" s="3">
        <v>0.72</v>
      </c>
      <c r="L96" s="3">
        <v>0.6</v>
      </c>
      <c r="M96" s="3">
        <v>0.3</v>
      </c>
      <c r="N96" s="3">
        <v>0.65</v>
      </c>
    </row>
    <row r="97" s="1" customFormat="1" spans="1:14">
      <c r="A97" s="7">
        <v>931</v>
      </c>
      <c r="B97" s="1">
        <v>931</v>
      </c>
      <c r="C97" s="1">
        <v>0.681087970733643</v>
      </c>
      <c r="D97" s="1">
        <v>0.24998950958252</v>
      </c>
      <c r="E97" s="1">
        <v>8</v>
      </c>
      <c r="F97" s="1">
        <v>5</v>
      </c>
      <c r="G97" s="1">
        <v>2</v>
      </c>
      <c r="H97" s="1">
        <v>5</v>
      </c>
      <c r="I97" s="1">
        <v>0.8</v>
      </c>
      <c r="J97" s="1">
        <v>0.615384615384615</v>
      </c>
      <c r="K97" s="1">
        <v>0.695652173913043</v>
      </c>
      <c r="L97" s="1">
        <v>0.5</v>
      </c>
      <c r="M97" s="1">
        <v>0.3</v>
      </c>
      <c r="N97" s="1">
        <v>0.65</v>
      </c>
    </row>
    <row r="98" s="1" customFormat="1" spans="3:13">
      <c r="C98" s="1">
        <f>AVERAGE(C2:C97)</f>
        <v>0.546012450009584</v>
      </c>
      <c r="D98" s="1">
        <f>AVERAGE(D2:D97)</f>
        <v>0.110596409688393</v>
      </c>
      <c r="L98" s="1">
        <f>AVERAGE(L2:L97)</f>
        <v>0.496875</v>
      </c>
      <c r="M98" s="1">
        <f>AVERAGE(M2:M97)</f>
        <v>0.320833333333333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21" customFormat="1" spans="3:9">
      <c r="C102" s="21" t="s">
        <v>15</v>
      </c>
      <c r="D102" s="21">
        <f>COUNTIF(C2:C97,"&lt;0.42")-COUNTIF(C2:C97,"&lt;0.4")</f>
        <v>1</v>
      </c>
      <c r="E102" s="21">
        <v>2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2</v>
      </c>
      <c r="E103" s="1">
        <v>3</v>
      </c>
      <c r="F103" s="11">
        <v>0.04</v>
      </c>
      <c r="G103" s="1">
        <v>-80</v>
      </c>
      <c r="H103" s="1">
        <v>1920</v>
      </c>
      <c r="I103" s="1">
        <v>96</v>
      </c>
    </row>
    <row r="104" s="4" customFormat="1" spans="3:9">
      <c r="C104" s="4" t="s">
        <v>17</v>
      </c>
      <c r="D104" s="4">
        <f>COUNTIF(C2:C97,"&lt;0.46")-COUNTIF(C2:C97,"&lt;0.44")</f>
        <v>4</v>
      </c>
      <c r="E104" s="4">
        <v>4</v>
      </c>
      <c r="F104" s="11">
        <v>0.1</v>
      </c>
      <c r="G104" s="1">
        <v>-200</v>
      </c>
      <c r="H104" s="1">
        <v>1800</v>
      </c>
      <c r="I104" s="1">
        <v>90</v>
      </c>
    </row>
    <row r="105" s="4" customFormat="1" spans="3:9">
      <c r="C105" s="4" t="s">
        <v>18</v>
      </c>
      <c r="D105" s="4">
        <f>COUNTIF(C2:C97,"&lt;0.48")-COUNTIF(C2:C97,"&lt;0.46")</f>
        <v>6</v>
      </c>
      <c r="E105" s="4">
        <v>6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5">
      <c r="C106" s="1" t="s">
        <v>19</v>
      </c>
      <c r="D106" s="1">
        <f>COUNTIF(C2:C97,"&lt;0.5")-COUNTIF(C2:C97,"&lt;0.48")</f>
        <v>7</v>
      </c>
      <c r="E106" s="1">
        <v>7</v>
      </c>
    </row>
    <row r="107" s="1" customFormat="1" spans="3:5">
      <c r="C107" s="1" t="s">
        <v>20</v>
      </c>
      <c r="D107" s="1">
        <f>COUNTIF(C2:C97,"&lt;0.52")-COUNTIF(C2:C97,"&lt;0.5")</f>
        <v>9</v>
      </c>
      <c r="E107" s="1">
        <v>9</v>
      </c>
    </row>
    <row r="108" s="4" customFormat="1" spans="3:5">
      <c r="C108" s="4" t="s">
        <v>21</v>
      </c>
      <c r="D108" s="4">
        <f>COUNTIF(C2:C97,"&lt;0.54")-COUNTIF(C2:C97,"&lt;0.52")</f>
        <v>12</v>
      </c>
      <c r="E108" s="1">
        <v>12</v>
      </c>
    </row>
    <row r="109" s="5" customFormat="1" spans="3:5">
      <c r="C109" s="5" t="s">
        <v>22</v>
      </c>
      <c r="D109" s="5">
        <f>COUNTIF(C2:C97,"&lt;0.56")-COUNTIF(C2:C97,"&lt;0.54")</f>
        <v>14</v>
      </c>
      <c r="E109" s="5">
        <v>14</v>
      </c>
    </row>
    <row r="110" s="1" customFormat="1" spans="3:5">
      <c r="C110" s="1" t="s">
        <v>23</v>
      </c>
      <c r="D110" s="1">
        <f>COUNTIF(C2:C97,"&lt;0.58")-COUNTIF(C2:C97,"&lt;0.56")</f>
        <v>12</v>
      </c>
      <c r="E110" s="1">
        <v>12</v>
      </c>
    </row>
    <row r="111" s="1" customFormat="1" spans="3:5">
      <c r="C111" s="1" t="s">
        <v>24</v>
      </c>
      <c r="D111" s="1">
        <f>COUNTIF(C2:C97,"&lt;0.6")-COUNTIF(C2:C97,"&lt;0.58")</f>
        <v>9</v>
      </c>
      <c r="E111" s="1">
        <v>9</v>
      </c>
    </row>
    <row r="112" s="1" customFormat="1" spans="3:5">
      <c r="C112" s="1" t="s">
        <v>25</v>
      </c>
      <c r="D112" s="1">
        <f>COUNTIF(C2:C97,"&lt;0.62")-COUNTIF(C2:C97,"&lt;0.6")</f>
        <v>7</v>
      </c>
      <c r="E112" s="1">
        <v>7</v>
      </c>
    </row>
    <row r="113" s="4" customFormat="1" spans="3:5">
      <c r="C113" s="4" t="s">
        <v>26</v>
      </c>
      <c r="D113" s="4">
        <f>COUNTIF(C2:C97,"&lt;0.64")-COUNTIF(C2:C97,"&lt;0.62")</f>
        <v>6</v>
      </c>
      <c r="E113" s="4">
        <v>6</v>
      </c>
    </row>
    <row r="114" s="1" customFormat="1" spans="3:5">
      <c r="C114" s="1" t="s">
        <v>27</v>
      </c>
      <c r="D114" s="1">
        <f>COUNTIF(C2:C97,"&lt;0.66")-COUNTIF(C2:C97,"&lt;0.64")</f>
        <v>4</v>
      </c>
      <c r="E114" s="1">
        <v>4</v>
      </c>
    </row>
    <row r="115" s="1" customFormat="1" spans="3:5">
      <c r="C115" s="1" t="s">
        <v>28</v>
      </c>
      <c r="D115" s="1">
        <f>COUNTIF(C2:C97,"&lt;0.68")-COUNTIF(C2:C97,"&lt;0.66")</f>
        <v>2</v>
      </c>
      <c r="E115" s="1">
        <v>3</v>
      </c>
    </row>
    <row r="116" s="21" customFormat="1" spans="3:5">
      <c r="C116" s="21" t="s">
        <v>29</v>
      </c>
      <c r="D116" s="21">
        <f>COUNTIF(C2:C97,"&lt;0.7")-COUNTIF(C2:C97,"&lt;0.68")</f>
        <v>1</v>
      </c>
      <c r="E116" s="21">
        <v>2</v>
      </c>
    </row>
    <row r="117" s="4" customFormat="1" spans="3:4">
      <c r="C117" s="4" t="s">
        <v>30</v>
      </c>
      <c r="D117" s="4">
        <f>COUNTIF(C2:C97,"&lt;0.72")-COUNTIF(C2:C97,"&lt;0.7")</f>
        <v>0</v>
      </c>
    </row>
    <row r="118" s="1" customFormat="1" spans="3:4">
      <c r="C118" s="1" t="s">
        <v>31</v>
      </c>
      <c r="D118" s="1">
        <f>COUNTIF(C2:C97,"&lt;0.74")-COUNTIF(C2:C97,"&lt;0.72")</f>
        <v>0</v>
      </c>
    </row>
    <row r="119" s="1" customFormat="1" spans="3:8">
      <c r="C119" s="1" t="s">
        <v>32</v>
      </c>
      <c r="D119" s="1">
        <f>COUNTIF(C2:C97,"&lt;0.76")-COUNTIF(C2:C97,"&lt;0.74")</f>
        <v>0</v>
      </c>
      <c r="G119" s="4">
        <v>0.545</v>
      </c>
      <c r="H119" s="4">
        <v>0.087</v>
      </c>
    </row>
    <row r="120" s="4" customFormat="1" spans="3:8">
      <c r="C120" s="4" t="s">
        <v>33</v>
      </c>
      <c r="D120" s="4">
        <f>COUNTIF(C2:C97,"&lt;0.78")-COUNTIF(C2:C97,"&lt;0.76")</f>
        <v>0</v>
      </c>
      <c r="G120" s="4">
        <v>0.623</v>
      </c>
      <c r="H120" s="4">
        <v>0.11</v>
      </c>
    </row>
    <row r="121" s="4" customFormat="1" spans="3:8">
      <c r="C121" s="4" t="s">
        <v>34</v>
      </c>
      <c r="D121" s="4">
        <f>COUNTIF(C2:C97,"&lt;0.8")-COUNTIF(C2:C97,"&lt;0.78")</f>
        <v>0</v>
      </c>
      <c r="G121" s="4">
        <v>0.729</v>
      </c>
      <c r="H121" s="4">
        <v>0.156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7">
      <c r="C126" s="1" t="s">
        <v>39</v>
      </c>
      <c r="D126" s="1">
        <f>COUNTIF(C2:C97,"&lt;0.9")-COUNTIF(C2:C97,"&lt;0.88")</f>
        <v>0</v>
      </c>
      <c r="F126" s="4">
        <v>0.545</v>
      </c>
      <c r="G126" s="4">
        <v>0.087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0.623</v>
      </c>
      <c r="G127" s="4">
        <v>0.11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0.729</v>
      </c>
      <c r="G128" s="4">
        <v>0.156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97" workbookViewId="0">
      <selection activeCell="A23" sqref="$A23:$XFD23"/>
    </sheetView>
  </sheetViews>
  <sheetFormatPr defaultColWidth="9" defaultRowHeight="13.5"/>
  <cols>
    <col min="3" max="4" width="17.63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839</v>
      </c>
      <c r="B3" s="1">
        <v>839</v>
      </c>
      <c r="C3" s="1">
        <v>0.436495542526245</v>
      </c>
      <c r="D3" s="1">
        <v>0.029923677444458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3" customFormat="1" spans="1:14">
      <c r="A4" s="9">
        <v>512</v>
      </c>
      <c r="B4" s="3">
        <v>512</v>
      </c>
      <c r="C4" s="3">
        <v>0.437896847724915</v>
      </c>
      <c r="D4" s="3">
        <v>0.0276720523834229</v>
      </c>
      <c r="E4" s="3">
        <v>8</v>
      </c>
      <c r="F4" s="3">
        <v>2</v>
      </c>
      <c r="G4" s="3">
        <v>2</v>
      </c>
      <c r="H4" s="3">
        <v>8</v>
      </c>
      <c r="I4" s="3">
        <v>0.8</v>
      </c>
      <c r="J4" s="3">
        <v>0.8</v>
      </c>
      <c r="K4" s="3">
        <v>0.8</v>
      </c>
      <c r="L4" s="3">
        <v>0.2</v>
      </c>
      <c r="M4" s="3">
        <v>0.6</v>
      </c>
      <c r="N4" s="3">
        <v>0.8</v>
      </c>
    </row>
    <row r="5" s="1" customFormat="1" spans="1:14">
      <c r="A5" s="7">
        <v>479</v>
      </c>
      <c r="B5" s="1">
        <v>479</v>
      </c>
      <c r="C5" s="1">
        <v>0.444071769714356</v>
      </c>
      <c r="D5" s="1">
        <v>0.0382510423660278</v>
      </c>
      <c r="E5" s="1">
        <v>6</v>
      </c>
      <c r="F5" s="1">
        <v>5</v>
      </c>
      <c r="G5" s="1">
        <v>4</v>
      </c>
      <c r="H5" s="1">
        <v>5</v>
      </c>
      <c r="I5" s="1">
        <v>0.6</v>
      </c>
      <c r="J5" s="1">
        <v>0.545454545454545</v>
      </c>
      <c r="K5" s="1">
        <v>0.571428571428571</v>
      </c>
      <c r="L5" s="1">
        <v>0.5</v>
      </c>
      <c r="M5" s="1">
        <v>0.1</v>
      </c>
      <c r="N5" s="1">
        <v>0.55</v>
      </c>
    </row>
    <row r="6" s="1" customFormat="1" spans="1:14">
      <c r="A6" s="7">
        <v>890</v>
      </c>
      <c r="B6" s="1">
        <v>890</v>
      </c>
      <c r="C6" s="1">
        <v>0.454921722412109</v>
      </c>
      <c r="D6" s="1">
        <v>0.00711512565612793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3" customFormat="1" spans="1:14">
      <c r="A7" s="9">
        <v>556</v>
      </c>
      <c r="B7" s="3">
        <v>556</v>
      </c>
      <c r="C7" s="3">
        <v>0.457978129386902</v>
      </c>
      <c r="D7" s="3">
        <v>0.0161296129226685</v>
      </c>
      <c r="E7" s="3">
        <v>10</v>
      </c>
      <c r="F7" s="3">
        <v>8</v>
      </c>
      <c r="G7" s="3">
        <v>0</v>
      </c>
      <c r="H7" s="3">
        <v>2</v>
      </c>
      <c r="I7" s="3">
        <v>1</v>
      </c>
      <c r="J7" s="3">
        <v>0.555555555555556</v>
      </c>
      <c r="K7" s="3">
        <v>0.714285714285714</v>
      </c>
      <c r="L7" s="3">
        <v>0.8</v>
      </c>
      <c r="M7" s="3">
        <v>0.2</v>
      </c>
      <c r="N7" s="3">
        <v>0.6</v>
      </c>
    </row>
    <row r="8" s="1" customFormat="1" spans="1:14">
      <c r="A8" s="7">
        <v>227</v>
      </c>
      <c r="B8" s="1">
        <v>227</v>
      </c>
      <c r="C8" s="1">
        <v>0.474483132362366</v>
      </c>
      <c r="D8" s="1">
        <v>0.0722849369049072</v>
      </c>
      <c r="E8" s="1">
        <v>8</v>
      </c>
      <c r="F8" s="1">
        <v>6</v>
      </c>
      <c r="G8" s="1">
        <v>2</v>
      </c>
      <c r="H8" s="1">
        <v>4</v>
      </c>
      <c r="I8" s="1">
        <v>0.8</v>
      </c>
      <c r="J8" s="1">
        <v>0.571428571428572</v>
      </c>
      <c r="K8" s="1">
        <v>0.666666666666667</v>
      </c>
      <c r="L8" s="1">
        <v>0.6</v>
      </c>
      <c r="M8" s="1">
        <v>0.2</v>
      </c>
      <c r="N8" s="1">
        <v>0.6</v>
      </c>
    </row>
    <row r="9" s="1" customFormat="1" spans="1:14">
      <c r="A9" s="7">
        <v>83</v>
      </c>
      <c r="B9" s="1">
        <v>83</v>
      </c>
      <c r="C9" s="1">
        <v>0.475554227828979</v>
      </c>
      <c r="D9" s="1">
        <v>0.00178062915802002</v>
      </c>
      <c r="E9" s="1">
        <v>10</v>
      </c>
      <c r="F9" s="1">
        <v>3</v>
      </c>
      <c r="G9" s="1">
        <v>0</v>
      </c>
      <c r="H9" s="1">
        <v>7</v>
      </c>
      <c r="I9" s="1">
        <v>1</v>
      </c>
      <c r="J9" s="1">
        <v>0.769230769230769</v>
      </c>
      <c r="K9" s="1">
        <v>0.869565217391304</v>
      </c>
      <c r="L9" s="1">
        <v>0.3</v>
      </c>
      <c r="M9" s="1">
        <v>0.7</v>
      </c>
      <c r="N9" s="1">
        <v>0.85</v>
      </c>
    </row>
    <row r="10" s="1" customFormat="1" spans="1:14">
      <c r="A10" s="7">
        <v>204</v>
      </c>
      <c r="B10" s="1">
        <v>204</v>
      </c>
      <c r="C10" s="1">
        <v>0.475684762001038</v>
      </c>
      <c r="D10" s="1">
        <v>0.015682578086853</v>
      </c>
      <c r="E10" s="1">
        <v>10</v>
      </c>
      <c r="F10" s="1">
        <v>6</v>
      </c>
      <c r="G10" s="1">
        <v>0</v>
      </c>
      <c r="H10" s="1">
        <v>4</v>
      </c>
      <c r="I10" s="1">
        <v>1</v>
      </c>
      <c r="J10" s="1">
        <v>0.625</v>
      </c>
      <c r="K10" s="1">
        <v>0.769230769230769</v>
      </c>
      <c r="L10" s="1">
        <v>0.6</v>
      </c>
      <c r="M10" s="1">
        <v>0.4</v>
      </c>
      <c r="N10" s="1">
        <v>0.7</v>
      </c>
    </row>
    <row r="11" s="1" customFormat="1" spans="1:14">
      <c r="A11" s="7">
        <v>153</v>
      </c>
      <c r="B11" s="1">
        <v>153</v>
      </c>
      <c r="C11" s="1">
        <v>0.4783034324646</v>
      </c>
      <c r="D11" s="1">
        <v>0.0223274230957031</v>
      </c>
      <c r="E11" s="1">
        <v>10</v>
      </c>
      <c r="F11" s="1">
        <v>4</v>
      </c>
      <c r="G11" s="1">
        <v>0</v>
      </c>
      <c r="H11" s="1">
        <v>6</v>
      </c>
      <c r="I11" s="1">
        <v>1</v>
      </c>
      <c r="J11" s="1">
        <v>0.714285714285714</v>
      </c>
      <c r="K11" s="1">
        <v>0.833333333333333</v>
      </c>
      <c r="L11" s="1">
        <v>0.4</v>
      </c>
      <c r="M11" s="1">
        <v>0.6</v>
      </c>
      <c r="N11" s="1">
        <v>0.8</v>
      </c>
    </row>
    <row r="12" s="3" customFormat="1" spans="1:14">
      <c r="A12" s="9">
        <v>566</v>
      </c>
      <c r="B12" s="3">
        <v>566</v>
      </c>
      <c r="C12" s="3">
        <v>0.479554414749146</v>
      </c>
      <c r="D12" s="3">
        <v>0.09343421459198</v>
      </c>
      <c r="E12" s="3">
        <v>8</v>
      </c>
      <c r="F12" s="3">
        <v>8</v>
      </c>
      <c r="G12" s="3">
        <v>2</v>
      </c>
      <c r="H12" s="3">
        <v>2</v>
      </c>
      <c r="I12" s="3">
        <v>0.8</v>
      </c>
      <c r="J12" s="3">
        <v>0.5</v>
      </c>
      <c r="K12" s="3">
        <v>0.615384615384615</v>
      </c>
      <c r="L12" s="3">
        <v>0.8</v>
      </c>
      <c r="M12" s="3">
        <v>0</v>
      </c>
      <c r="N12" s="3">
        <v>0.5</v>
      </c>
    </row>
    <row r="13" s="1" customFormat="1" spans="1:14">
      <c r="A13" s="7">
        <v>587</v>
      </c>
      <c r="B13" s="1">
        <v>587</v>
      </c>
      <c r="C13" s="1">
        <v>0.48110568523407</v>
      </c>
      <c r="D13" s="1">
        <v>0.0662893056869507</v>
      </c>
      <c r="E13" s="1">
        <v>7</v>
      </c>
      <c r="F13" s="1">
        <v>4</v>
      </c>
      <c r="G13" s="1">
        <v>3</v>
      </c>
      <c r="H13" s="1">
        <v>6</v>
      </c>
      <c r="I13" s="1">
        <v>0.7</v>
      </c>
      <c r="J13" s="1">
        <v>0.636363636363636</v>
      </c>
      <c r="K13" s="1">
        <v>0.666666666666667</v>
      </c>
      <c r="L13" s="1">
        <v>0.4</v>
      </c>
      <c r="M13" s="1">
        <v>0.3</v>
      </c>
      <c r="N13" s="1">
        <v>0.65</v>
      </c>
    </row>
    <row r="14" s="4" customFormat="1" spans="1:14">
      <c r="A14" s="17">
        <v>336</v>
      </c>
      <c r="B14" s="4">
        <v>336</v>
      </c>
      <c r="C14" s="4">
        <v>0.496845841407776</v>
      </c>
      <c r="D14" s="4">
        <v>0.0160514116287231</v>
      </c>
      <c r="E14" s="4">
        <v>8</v>
      </c>
      <c r="F14" s="4">
        <v>4</v>
      </c>
      <c r="G14" s="4">
        <v>2</v>
      </c>
      <c r="H14" s="4">
        <v>6</v>
      </c>
      <c r="I14" s="4">
        <v>0.8</v>
      </c>
      <c r="J14" s="4">
        <v>0.666666666666667</v>
      </c>
      <c r="K14" s="4">
        <v>0.727272727272727</v>
      </c>
      <c r="L14" s="4">
        <v>0.4</v>
      </c>
      <c r="M14" s="4">
        <v>0.4</v>
      </c>
      <c r="N14" s="4">
        <v>0.7</v>
      </c>
    </row>
    <row r="15" s="4" customFormat="1" spans="1:14">
      <c r="A15" s="17">
        <v>834</v>
      </c>
      <c r="B15" s="4">
        <v>834</v>
      </c>
      <c r="C15" s="4">
        <v>0.496924161911011</v>
      </c>
      <c r="D15" s="4">
        <v>0.00448846817016602</v>
      </c>
      <c r="E15" s="4">
        <v>10</v>
      </c>
      <c r="F15" s="4">
        <v>7</v>
      </c>
      <c r="G15" s="4">
        <v>0</v>
      </c>
      <c r="H15" s="4">
        <v>3</v>
      </c>
      <c r="I15" s="4">
        <v>1</v>
      </c>
      <c r="J15" s="4">
        <v>0.588235294117647</v>
      </c>
      <c r="K15" s="4">
        <v>0.740740740740741</v>
      </c>
      <c r="L15" s="4">
        <v>0.7</v>
      </c>
      <c r="M15" s="4">
        <v>0.3</v>
      </c>
      <c r="N15" s="4">
        <v>0.65</v>
      </c>
    </row>
    <row r="16" s="4" customFormat="1" spans="1:14">
      <c r="A16" s="17">
        <v>941</v>
      </c>
      <c r="B16" s="4">
        <v>941</v>
      </c>
      <c r="C16" s="4">
        <v>0.497034788131714</v>
      </c>
      <c r="D16" s="4">
        <v>0.00221812725067139</v>
      </c>
      <c r="E16" s="4">
        <v>9</v>
      </c>
      <c r="F16" s="4">
        <v>5</v>
      </c>
      <c r="G16" s="4">
        <v>1</v>
      </c>
      <c r="H16" s="4">
        <v>5</v>
      </c>
      <c r="I16" s="4">
        <v>0.9</v>
      </c>
      <c r="J16" s="4">
        <v>0.642857142857143</v>
      </c>
      <c r="K16" s="4">
        <v>0.75</v>
      </c>
      <c r="L16" s="4">
        <v>0.5</v>
      </c>
      <c r="M16" s="4">
        <v>0.4</v>
      </c>
      <c r="N16" s="4">
        <v>0.7</v>
      </c>
    </row>
    <row r="17" s="1" customFormat="1" spans="1:14">
      <c r="A17" s="7">
        <v>796</v>
      </c>
      <c r="B17" s="1">
        <v>796</v>
      </c>
      <c r="C17" s="1">
        <v>0.48770797252655</v>
      </c>
      <c r="D17" s="1">
        <v>0.0696252584457397</v>
      </c>
      <c r="E17" s="1">
        <v>8</v>
      </c>
      <c r="F17" s="1">
        <v>7</v>
      </c>
      <c r="G17" s="1">
        <v>2</v>
      </c>
      <c r="H17" s="1">
        <v>3</v>
      </c>
      <c r="I17" s="1">
        <v>0.8</v>
      </c>
      <c r="J17" s="1">
        <v>0.533333333333333</v>
      </c>
      <c r="K17" s="1">
        <v>0.64</v>
      </c>
      <c r="L17" s="1">
        <v>0.7</v>
      </c>
      <c r="M17" s="1">
        <v>0.1</v>
      </c>
      <c r="N17" s="1">
        <v>0.55</v>
      </c>
    </row>
    <row r="18" s="1" customFormat="1" spans="1:14">
      <c r="A18" s="7">
        <v>102</v>
      </c>
      <c r="B18" s="1">
        <v>102</v>
      </c>
      <c r="C18" s="1">
        <v>0.481022000312805</v>
      </c>
      <c r="D18" s="1">
        <v>0.0691198110580444</v>
      </c>
      <c r="E18" s="1">
        <v>10</v>
      </c>
      <c r="F18" s="1">
        <v>3</v>
      </c>
      <c r="G18" s="1">
        <v>0</v>
      </c>
      <c r="H18" s="1">
        <v>7</v>
      </c>
      <c r="I18" s="1">
        <v>1</v>
      </c>
      <c r="J18" s="1">
        <v>0.769230769230769</v>
      </c>
      <c r="K18" s="1">
        <v>0.869565217391304</v>
      </c>
      <c r="L18" s="1">
        <v>0.3</v>
      </c>
      <c r="M18" s="1">
        <v>0.7</v>
      </c>
      <c r="N18" s="1">
        <v>0.85</v>
      </c>
    </row>
    <row r="19" s="3" customFormat="1" spans="1:14">
      <c r="A19" s="9">
        <v>560</v>
      </c>
      <c r="B19" s="3">
        <v>560</v>
      </c>
      <c r="C19" s="3">
        <v>0.480135202407837</v>
      </c>
      <c r="D19" s="3">
        <v>0.0856159925460815</v>
      </c>
      <c r="E19" s="3">
        <v>8</v>
      </c>
      <c r="F19" s="3">
        <v>7</v>
      </c>
      <c r="G19" s="3">
        <v>2</v>
      </c>
      <c r="H19" s="3">
        <v>3</v>
      </c>
      <c r="I19" s="3">
        <v>0.8</v>
      </c>
      <c r="J19" s="3">
        <v>0.533333333333333</v>
      </c>
      <c r="K19" s="3">
        <v>0.64</v>
      </c>
      <c r="L19" s="3">
        <v>0.7</v>
      </c>
      <c r="M19" s="3">
        <v>0.1</v>
      </c>
      <c r="N19" s="3">
        <v>0.55</v>
      </c>
    </row>
    <row r="20" s="4" customFormat="1" spans="1:14">
      <c r="A20" s="17">
        <v>244</v>
      </c>
      <c r="B20" s="4">
        <v>244</v>
      </c>
      <c r="C20" s="4">
        <v>0.501588344573975</v>
      </c>
      <c r="D20" s="4">
        <v>0.00883686542510986</v>
      </c>
      <c r="E20" s="4">
        <v>9</v>
      </c>
      <c r="F20" s="4">
        <v>4</v>
      </c>
      <c r="G20" s="4">
        <v>1</v>
      </c>
      <c r="H20" s="4">
        <v>6</v>
      </c>
      <c r="I20" s="4">
        <v>0.9</v>
      </c>
      <c r="J20" s="4">
        <v>0.692307692307692</v>
      </c>
      <c r="K20" s="4">
        <v>0.782608695652174</v>
      </c>
      <c r="L20" s="4">
        <v>0.4</v>
      </c>
      <c r="M20" s="4">
        <v>0.5</v>
      </c>
      <c r="N20" s="4">
        <v>0.75</v>
      </c>
    </row>
    <row r="21" s="4" customFormat="1" spans="1:14">
      <c r="A21" s="17">
        <v>270</v>
      </c>
      <c r="B21" s="4">
        <v>270</v>
      </c>
      <c r="C21" s="4">
        <v>0.501752734184265</v>
      </c>
      <c r="D21" s="4">
        <v>0.0418353080749512</v>
      </c>
      <c r="E21" s="4">
        <v>9</v>
      </c>
      <c r="F21" s="4">
        <v>5</v>
      </c>
      <c r="G21" s="4">
        <v>1</v>
      </c>
      <c r="H21" s="4">
        <v>5</v>
      </c>
      <c r="I21" s="4">
        <v>0.9</v>
      </c>
      <c r="J21" s="4">
        <v>0.642857142857143</v>
      </c>
      <c r="K21" s="4">
        <v>0.75</v>
      </c>
      <c r="L21" s="4">
        <v>0.5</v>
      </c>
      <c r="M21" s="4">
        <v>0.4</v>
      </c>
      <c r="N21" s="4">
        <v>0.7</v>
      </c>
    </row>
    <row r="22" s="4" customFormat="1" spans="1:14">
      <c r="A22" s="17">
        <v>174</v>
      </c>
      <c r="B22" s="4">
        <v>174</v>
      </c>
      <c r="C22" s="4">
        <v>0.502783298492432</v>
      </c>
      <c r="D22" s="4">
        <v>0.0456451177597046</v>
      </c>
      <c r="E22" s="4">
        <v>6</v>
      </c>
      <c r="F22" s="4">
        <v>5</v>
      </c>
      <c r="G22" s="4">
        <v>4</v>
      </c>
      <c r="H22" s="4">
        <v>5</v>
      </c>
      <c r="I22" s="4">
        <v>0.6</v>
      </c>
      <c r="J22" s="4">
        <v>0.545454545454545</v>
      </c>
      <c r="K22" s="4">
        <v>0.571428571428571</v>
      </c>
      <c r="L22" s="4">
        <v>0.5</v>
      </c>
      <c r="M22" s="4">
        <v>0.1</v>
      </c>
      <c r="N22" s="4">
        <v>0.55</v>
      </c>
    </row>
    <row r="23" s="1" customFormat="1" spans="1:14">
      <c r="A23" s="7">
        <v>651</v>
      </c>
      <c r="B23" s="1">
        <v>651</v>
      </c>
      <c r="C23" s="1">
        <v>0.501839160919189</v>
      </c>
      <c r="D23" s="1">
        <v>0.142430782318115</v>
      </c>
      <c r="E23" s="1">
        <v>10</v>
      </c>
      <c r="F23" s="1">
        <v>5</v>
      </c>
      <c r="G23" s="1">
        <v>0</v>
      </c>
      <c r="H23" s="1">
        <v>5</v>
      </c>
      <c r="I23" s="1">
        <v>1</v>
      </c>
      <c r="J23" s="1">
        <v>0.666666666666667</v>
      </c>
      <c r="K23" s="1">
        <v>0.8</v>
      </c>
      <c r="L23" s="1">
        <v>0.5</v>
      </c>
      <c r="M23" s="1">
        <v>0.5</v>
      </c>
      <c r="N23" s="1">
        <v>0.75</v>
      </c>
    </row>
    <row r="24" s="4" customFormat="1" spans="1:14">
      <c r="A24" s="17">
        <v>487</v>
      </c>
      <c r="B24" s="4">
        <v>487</v>
      </c>
      <c r="C24" s="4">
        <v>0.504927039146423</v>
      </c>
      <c r="D24" s="4">
        <v>0.0126816034317017</v>
      </c>
      <c r="E24" s="4">
        <v>8</v>
      </c>
      <c r="F24" s="4">
        <v>5</v>
      </c>
      <c r="G24" s="4">
        <v>2</v>
      </c>
      <c r="H24" s="4">
        <v>5</v>
      </c>
      <c r="I24" s="4">
        <v>0.8</v>
      </c>
      <c r="J24" s="4">
        <v>0.615384615384615</v>
      </c>
      <c r="K24" s="4">
        <v>0.695652173913043</v>
      </c>
      <c r="L24" s="4">
        <v>0.5</v>
      </c>
      <c r="M24" s="4">
        <v>0.3</v>
      </c>
      <c r="N24" s="4">
        <v>0.65</v>
      </c>
    </row>
    <row r="25" s="4" customFormat="1" spans="1:14">
      <c r="A25" s="17">
        <v>49</v>
      </c>
      <c r="B25" s="4">
        <v>49</v>
      </c>
      <c r="C25" s="4">
        <v>0.506369948387146</v>
      </c>
      <c r="D25" s="4">
        <v>0.0208917856216431</v>
      </c>
      <c r="E25" s="4">
        <v>9</v>
      </c>
      <c r="F25" s="4">
        <v>4</v>
      </c>
      <c r="G25" s="4">
        <v>1</v>
      </c>
      <c r="H25" s="4">
        <v>6</v>
      </c>
      <c r="I25" s="4">
        <v>0.9</v>
      </c>
      <c r="J25" s="4">
        <v>0.692307692307692</v>
      </c>
      <c r="K25" s="4">
        <v>0.782608695652174</v>
      </c>
      <c r="L25" s="4">
        <v>0.4</v>
      </c>
      <c r="M25" s="4">
        <v>0.5</v>
      </c>
      <c r="N25" s="4">
        <v>0.75</v>
      </c>
    </row>
    <row r="26" s="1" customFormat="1" spans="1:14">
      <c r="A26" s="7">
        <v>144</v>
      </c>
      <c r="B26" s="1">
        <v>144</v>
      </c>
      <c r="C26" s="1">
        <v>0.501485347747803</v>
      </c>
      <c r="D26" s="1">
        <v>0.0902677774429321</v>
      </c>
      <c r="E26" s="1">
        <v>7</v>
      </c>
      <c r="F26" s="1">
        <v>4</v>
      </c>
      <c r="G26" s="1">
        <v>3</v>
      </c>
      <c r="H26" s="1">
        <v>6</v>
      </c>
      <c r="I26" s="1">
        <v>0.7</v>
      </c>
      <c r="J26" s="1">
        <v>0.636363636363636</v>
      </c>
      <c r="K26" s="1">
        <v>0.666666666666667</v>
      </c>
      <c r="L26" s="1">
        <v>0.4</v>
      </c>
      <c r="M26" s="1">
        <v>0.3</v>
      </c>
      <c r="N26" s="1">
        <v>0.65</v>
      </c>
    </row>
    <row r="27" s="1" customFormat="1" spans="1:14">
      <c r="A27" s="7">
        <v>99</v>
      </c>
      <c r="B27" s="1">
        <v>99</v>
      </c>
      <c r="C27" s="1">
        <v>0.50089704990387</v>
      </c>
      <c r="D27" s="1">
        <v>0.0841214656829834</v>
      </c>
      <c r="E27" s="1">
        <v>6</v>
      </c>
      <c r="F27" s="1">
        <v>3</v>
      </c>
      <c r="G27" s="1">
        <v>4</v>
      </c>
      <c r="H27" s="1">
        <v>7</v>
      </c>
      <c r="I27" s="1">
        <v>0.6</v>
      </c>
      <c r="J27" s="1">
        <v>0.666666666666667</v>
      </c>
      <c r="K27" s="1">
        <v>0.631578947368421</v>
      </c>
      <c r="L27" s="1">
        <v>0.3</v>
      </c>
      <c r="M27" s="1">
        <v>0.3</v>
      </c>
      <c r="N27" s="1">
        <v>0.65</v>
      </c>
    </row>
    <row r="28" s="3" customFormat="1" spans="1:14">
      <c r="A28" s="9">
        <v>489</v>
      </c>
      <c r="B28" s="3">
        <v>489</v>
      </c>
      <c r="C28" s="3">
        <v>0.500820517539978</v>
      </c>
      <c r="D28" s="3">
        <v>0.076991081237793</v>
      </c>
      <c r="E28" s="3">
        <v>10</v>
      </c>
      <c r="F28" s="3">
        <v>2</v>
      </c>
      <c r="G28" s="3">
        <v>0</v>
      </c>
      <c r="H28" s="3">
        <v>8</v>
      </c>
      <c r="I28" s="3">
        <v>1</v>
      </c>
      <c r="J28" s="3">
        <v>0.833333333333333</v>
      </c>
      <c r="K28" s="3">
        <v>0.909090909090909</v>
      </c>
      <c r="L28" s="3">
        <v>0.2</v>
      </c>
      <c r="M28" s="3">
        <v>0.8</v>
      </c>
      <c r="N28" s="3">
        <v>0.9</v>
      </c>
    </row>
    <row r="29" s="1" customFormat="1" spans="1:14">
      <c r="A29" s="7">
        <v>734</v>
      </c>
      <c r="B29" s="1">
        <v>734</v>
      </c>
      <c r="C29" s="1">
        <v>0.534730076789856</v>
      </c>
      <c r="D29" s="1">
        <v>0.167190194129944</v>
      </c>
      <c r="E29" s="1">
        <v>9</v>
      </c>
      <c r="F29" s="1">
        <v>5</v>
      </c>
      <c r="G29" s="1">
        <v>1</v>
      </c>
      <c r="H29" s="1">
        <v>5</v>
      </c>
      <c r="I29" s="1">
        <v>0.9</v>
      </c>
      <c r="J29" s="1">
        <v>0.642857142857143</v>
      </c>
      <c r="K29" s="1">
        <v>0.75</v>
      </c>
      <c r="L29" s="1">
        <v>0.5</v>
      </c>
      <c r="M29" s="1">
        <v>0.4</v>
      </c>
      <c r="N29" s="1">
        <v>0.7</v>
      </c>
    </row>
    <row r="30" s="1" customFormat="1" spans="1:14">
      <c r="A30" s="7">
        <v>164</v>
      </c>
      <c r="B30" s="1">
        <v>164</v>
      </c>
      <c r="C30" s="1">
        <v>0.534845352172852</v>
      </c>
      <c r="D30" s="1">
        <v>0.169167995452881</v>
      </c>
      <c r="E30" s="1">
        <v>5</v>
      </c>
      <c r="F30" s="1">
        <v>4</v>
      </c>
      <c r="G30" s="1">
        <v>5</v>
      </c>
      <c r="H30" s="1">
        <v>6</v>
      </c>
      <c r="I30" s="1">
        <v>0.5</v>
      </c>
      <c r="J30" s="1">
        <v>0.555555555555556</v>
      </c>
      <c r="K30" s="1">
        <v>0.526315789473684</v>
      </c>
      <c r="L30" s="1">
        <v>0.4</v>
      </c>
      <c r="M30" s="1">
        <v>0.1</v>
      </c>
      <c r="N30" s="1">
        <v>0.55</v>
      </c>
    </row>
    <row r="31" s="1" customFormat="1" spans="1:14">
      <c r="A31" s="7">
        <v>883</v>
      </c>
      <c r="B31" s="1">
        <v>883</v>
      </c>
      <c r="C31" s="1">
        <v>0.536781072616577</v>
      </c>
      <c r="D31" s="1">
        <v>0.176890254020691</v>
      </c>
      <c r="E31" s="1">
        <v>6</v>
      </c>
      <c r="F31" s="1">
        <v>5</v>
      </c>
      <c r="G31" s="1">
        <v>4</v>
      </c>
      <c r="H31" s="1">
        <v>5</v>
      </c>
      <c r="I31" s="1">
        <v>0.6</v>
      </c>
      <c r="J31" s="1">
        <v>0.545454545454545</v>
      </c>
      <c r="K31" s="1">
        <v>0.571428571428571</v>
      </c>
      <c r="L31" s="1">
        <v>0.5</v>
      </c>
      <c r="M31" s="1">
        <v>0.1</v>
      </c>
      <c r="N31" s="1">
        <v>0.55</v>
      </c>
    </row>
    <row r="32" s="1" customFormat="1" spans="1:14">
      <c r="A32" s="7">
        <v>948</v>
      </c>
      <c r="B32" s="1">
        <v>948</v>
      </c>
      <c r="C32" s="1">
        <v>0.522217392921448</v>
      </c>
      <c r="D32" s="1">
        <v>0.0486582517623901</v>
      </c>
      <c r="E32" s="1">
        <v>10</v>
      </c>
      <c r="F32" s="1">
        <v>3</v>
      </c>
      <c r="G32" s="1">
        <v>0</v>
      </c>
      <c r="H32" s="1">
        <v>7</v>
      </c>
      <c r="I32" s="1">
        <v>1</v>
      </c>
      <c r="J32" s="1">
        <v>0.769230769230769</v>
      </c>
      <c r="K32" s="1">
        <v>0.869565217391304</v>
      </c>
      <c r="L32" s="1">
        <v>0.3</v>
      </c>
      <c r="M32" s="1">
        <v>0.7</v>
      </c>
      <c r="N32" s="1">
        <v>0.85</v>
      </c>
    </row>
    <row r="33" s="1" customFormat="1" spans="1:14">
      <c r="A33" s="7">
        <v>284</v>
      </c>
      <c r="B33" s="1">
        <v>284</v>
      </c>
      <c r="C33" s="1">
        <v>0.523757457733154</v>
      </c>
      <c r="D33" s="1">
        <v>0.0759626626968384</v>
      </c>
      <c r="E33" s="1">
        <v>7</v>
      </c>
      <c r="F33" s="1">
        <v>6</v>
      </c>
      <c r="G33" s="1">
        <v>3</v>
      </c>
      <c r="H33" s="1">
        <v>4</v>
      </c>
      <c r="I33" s="1">
        <v>0.7</v>
      </c>
      <c r="J33" s="1">
        <v>0.538461538461539</v>
      </c>
      <c r="K33" s="1">
        <v>0.608695652173913</v>
      </c>
      <c r="L33" s="1">
        <v>0.6</v>
      </c>
      <c r="M33" s="1">
        <v>0.1</v>
      </c>
      <c r="N33" s="1">
        <v>0.55</v>
      </c>
    </row>
    <row r="34" s="1" customFormat="1" spans="1:14">
      <c r="A34" s="7">
        <v>856</v>
      </c>
      <c r="B34" s="1">
        <v>856</v>
      </c>
      <c r="C34" s="1">
        <v>0.524346232414246</v>
      </c>
      <c r="D34" s="1">
        <v>0.0562275648117065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1" customFormat="1" spans="1:14">
      <c r="A35" s="7">
        <v>146</v>
      </c>
      <c r="B35" s="1">
        <v>146</v>
      </c>
      <c r="C35" s="1">
        <v>0.527273416519165</v>
      </c>
      <c r="D35" s="1">
        <v>0.0522168874740601</v>
      </c>
      <c r="E35" s="1">
        <v>9</v>
      </c>
      <c r="F35" s="1">
        <v>8</v>
      </c>
      <c r="G35" s="1">
        <v>1</v>
      </c>
      <c r="H35" s="1">
        <v>2</v>
      </c>
      <c r="I35" s="1">
        <v>0.9</v>
      </c>
      <c r="J35" s="1">
        <v>0.529411764705882</v>
      </c>
      <c r="K35" s="1">
        <v>0.666666666666667</v>
      </c>
      <c r="L35" s="1">
        <v>0.8</v>
      </c>
      <c r="M35" s="1">
        <v>0.1</v>
      </c>
      <c r="N35" s="1">
        <v>0.55</v>
      </c>
    </row>
    <row r="36" s="1" customFormat="1" spans="1:14">
      <c r="A36" s="7">
        <v>50</v>
      </c>
      <c r="B36" s="1">
        <v>50</v>
      </c>
      <c r="C36" s="1">
        <v>0.527482271194458</v>
      </c>
      <c r="D36" s="1">
        <v>0.0267938375473022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344</v>
      </c>
      <c r="B37" s="1">
        <v>344</v>
      </c>
      <c r="C37" s="1">
        <v>0.528125882148743</v>
      </c>
      <c r="D37" s="1">
        <v>0.0711038112640381</v>
      </c>
      <c r="E37" s="1">
        <v>8</v>
      </c>
      <c r="F37" s="1">
        <v>5</v>
      </c>
      <c r="G37" s="1">
        <v>2</v>
      </c>
      <c r="H37" s="1">
        <v>5</v>
      </c>
      <c r="I37" s="1">
        <v>0.8</v>
      </c>
      <c r="J37" s="1">
        <v>0.615384615384615</v>
      </c>
      <c r="K37" s="1">
        <v>0.695652173913043</v>
      </c>
      <c r="L37" s="1">
        <v>0.5</v>
      </c>
      <c r="M37" s="1">
        <v>0.3</v>
      </c>
      <c r="N37" s="1">
        <v>0.65</v>
      </c>
    </row>
    <row r="38" s="1" customFormat="1" spans="1:14">
      <c r="A38" s="7">
        <v>939</v>
      </c>
      <c r="B38" s="1">
        <v>939</v>
      </c>
      <c r="C38" s="1">
        <v>0.523517608642578</v>
      </c>
      <c r="D38" s="1">
        <v>0.0840035676956177</v>
      </c>
      <c r="E38" s="1">
        <v>9</v>
      </c>
      <c r="F38" s="1">
        <v>7</v>
      </c>
      <c r="G38" s="1">
        <v>1</v>
      </c>
      <c r="H38" s="1">
        <v>3</v>
      </c>
      <c r="I38" s="1">
        <v>0.9</v>
      </c>
      <c r="J38" s="1">
        <v>0.5625</v>
      </c>
      <c r="K38" s="1">
        <v>0.692307692307692</v>
      </c>
      <c r="L38" s="1">
        <v>0.7</v>
      </c>
      <c r="M38" s="1">
        <v>0.2</v>
      </c>
      <c r="N38" s="1">
        <v>0.6</v>
      </c>
    </row>
    <row r="39" s="3" customFormat="1" spans="1:14">
      <c r="A39" s="9">
        <v>971</v>
      </c>
      <c r="B39" s="3">
        <v>971</v>
      </c>
      <c r="C39" s="3">
        <v>0.52179229259491</v>
      </c>
      <c r="D39" s="3">
        <v>0.0986318588256836</v>
      </c>
      <c r="E39" s="3">
        <v>9</v>
      </c>
      <c r="F39" s="3">
        <v>6</v>
      </c>
      <c r="G39" s="3">
        <v>1</v>
      </c>
      <c r="H39" s="3">
        <v>4</v>
      </c>
      <c r="I39" s="3">
        <v>0.9</v>
      </c>
      <c r="J39" s="3">
        <v>0.6</v>
      </c>
      <c r="K39" s="3">
        <v>0.72</v>
      </c>
      <c r="L39" s="3">
        <v>0.6</v>
      </c>
      <c r="M39" s="3">
        <v>0.3</v>
      </c>
      <c r="N39" s="3">
        <v>0.65</v>
      </c>
    </row>
    <row r="40" s="1" customFormat="1" spans="1:14">
      <c r="A40" s="7">
        <v>213</v>
      </c>
      <c r="B40" s="1">
        <v>213</v>
      </c>
      <c r="C40" s="1">
        <v>0.540220141410828</v>
      </c>
      <c r="D40" s="1">
        <v>0.181421518325806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" customFormat="1" spans="1:14">
      <c r="A41" s="7">
        <v>257</v>
      </c>
      <c r="B41" s="1">
        <v>257</v>
      </c>
      <c r="C41" s="1">
        <v>0.542999148368835</v>
      </c>
      <c r="D41" s="1">
        <v>0.079084038734436</v>
      </c>
      <c r="E41" s="1">
        <v>8</v>
      </c>
      <c r="F41" s="1">
        <v>3</v>
      </c>
      <c r="G41" s="1">
        <v>2</v>
      </c>
      <c r="H41" s="1">
        <v>7</v>
      </c>
      <c r="I41" s="1">
        <v>0.8</v>
      </c>
      <c r="J41" s="1">
        <v>0.727272727272727</v>
      </c>
      <c r="K41" s="1">
        <v>0.761904761904762</v>
      </c>
      <c r="L41" s="1">
        <v>0.3</v>
      </c>
      <c r="M41" s="1">
        <v>0.5</v>
      </c>
      <c r="N41" s="1">
        <v>0.75</v>
      </c>
    </row>
    <row r="42" s="1" customFormat="1" spans="1:14">
      <c r="A42" s="7">
        <v>47</v>
      </c>
      <c r="B42" s="1">
        <v>47</v>
      </c>
      <c r="C42" s="1">
        <v>0.543766379356384</v>
      </c>
      <c r="D42" s="1">
        <v>0.0789929628372192</v>
      </c>
      <c r="E42" s="1">
        <v>9</v>
      </c>
      <c r="F42" s="1">
        <v>4</v>
      </c>
      <c r="G42" s="1">
        <v>1</v>
      </c>
      <c r="H42" s="1">
        <v>6</v>
      </c>
      <c r="I42" s="1">
        <v>0.9</v>
      </c>
      <c r="J42" s="1">
        <v>0.692307692307692</v>
      </c>
      <c r="K42" s="1">
        <v>0.782608695652174</v>
      </c>
      <c r="L42" s="1">
        <v>0.4</v>
      </c>
      <c r="M42" s="1">
        <v>0.5</v>
      </c>
      <c r="N42" s="1">
        <v>0.75</v>
      </c>
    </row>
    <row r="43" s="4" customFormat="1" spans="1:14">
      <c r="A43" s="17">
        <v>278</v>
      </c>
      <c r="B43" s="4">
        <v>278</v>
      </c>
      <c r="C43" s="4">
        <v>0.54431140422821</v>
      </c>
      <c r="D43" s="4">
        <v>0.0668566226959229</v>
      </c>
      <c r="E43" s="4">
        <v>9</v>
      </c>
      <c r="F43" s="4">
        <v>3</v>
      </c>
      <c r="G43" s="4">
        <v>1</v>
      </c>
      <c r="H43" s="4">
        <v>7</v>
      </c>
      <c r="I43" s="4">
        <v>0.9</v>
      </c>
      <c r="J43" s="4">
        <v>0.75</v>
      </c>
      <c r="K43" s="4">
        <v>0.818181818181818</v>
      </c>
      <c r="L43" s="4">
        <v>0.3</v>
      </c>
      <c r="M43" s="4">
        <v>0.6</v>
      </c>
      <c r="N43" s="4">
        <v>0.8</v>
      </c>
    </row>
    <row r="44" s="1" customFormat="1" spans="1:14">
      <c r="A44" s="7">
        <v>165</v>
      </c>
      <c r="B44" s="1">
        <v>165</v>
      </c>
      <c r="C44" s="1">
        <v>0.540544867515564</v>
      </c>
      <c r="D44" s="1">
        <v>0.12562894821167</v>
      </c>
      <c r="E44" s="1">
        <v>7</v>
      </c>
      <c r="F44" s="1">
        <v>4</v>
      </c>
      <c r="G44" s="1">
        <v>3</v>
      </c>
      <c r="H44" s="1">
        <v>6</v>
      </c>
      <c r="I44" s="1">
        <v>0.7</v>
      </c>
      <c r="J44" s="1">
        <v>0.636363636363636</v>
      </c>
      <c r="K44" s="1">
        <v>0.666666666666667</v>
      </c>
      <c r="L44" s="1">
        <v>0.4</v>
      </c>
      <c r="M44" s="1">
        <v>0.3</v>
      </c>
      <c r="N44" s="1">
        <v>0.65</v>
      </c>
    </row>
    <row r="45" s="1" customFormat="1" spans="1:14">
      <c r="A45" s="7">
        <v>180</v>
      </c>
      <c r="B45" s="1">
        <v>180</v>
      </c>
      <c r="C45" s="1">
        <v>0.541766285896301</v>
      </c>
      <c r="D45" s="1">
        <v>0.149829506874085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468</v>
      </c>
      <c r="B46" s="1">
        <v>468</v>
      </c>
      <c r="C46" s="1">
        <v>0.549173712730408</v>
      </c>
      <c r="D46" s="1">
        <v>0.103478670120239</v>
      </c>
      <c r="E46" s="1">
        <v>7</v>
      </c>
      <c r="F46" s="1">
        <v>5</v>
      </c>
      <c r="G46" s="1">
        <v>3</v>
      </c>
      <c r="H46" s="1">
        <v>5</v>
      </c>
      <c r="I46" s="1">
        <v>0.7</v>
      </c>
      <c r="J46" s="1">
        <v>0.583333333333333</v>
      </c>
      <c r="K46" s="1">
        <v>0.636363636363636</v>
      </c>
      <c r="L46" s="1">
        <v>0.5</v>
      </c>
      <c r="M46" s="1">
        <v>0.2</v>
      </c>
      <c r="N46" s="1">
        <v>0.6</v>
      </c>
    </row>
    <row r="47" s="1" customFormat="1" spans="1:14">
      <c r="A47" s="7">
        <v>258</v>
      </c>
      <c r="B47" s="1">
        <v>258</v>
      </c>
      <c r="C47" s="1">
        <v>0.543748259544373</v>
      </c>
      <c r="D47" s="1">
        <v>0.161749958992004</v>
      </c>
      <c r="E47" s="1">
        <v>9</v>
      </c>
      <c r="F47" s="1">
        <v>7</v>
      </c>
      <c r="G47" s="1">
        <v>1</v>
      </c>
      <c r="H47" s="1">
        <v>3</v>
      </c>
      <c r="I47" s="1">
        <v>0.9</v>
      </c>
      <c r="J47" s="1">
        <v>0.5625</v>
      </c>
      <c r="K47" s="1">
        <v>0.692307692307692</v>
      </c>
      <c r="L47" s="1">
        <v>0.7</v>
      </c>
      <c r="M47" s="1">
        <v>0.2</v>
      </c>
      <c r="N47" s="1">
        <v>0.6</v>
      </c>
    </row>
    <row r="48" s="1" customFormat="1" spans="1:14">
      <c r="A48" s="7">
        <v>129</v>
      </c>
      <c r="B48" s="1">
        <v>129</v>
      </c>
      <c r="C48" s="1">
        <v>0.544099807739258</v>
      </c>
      <c r="D48" s="1">
        <v>0.123935222625732</v>
      </c>
      <c r="E48" s="1">
        <v>7</v>
      </c>
      <c r="F48" s="1">
        <v>4</v>
      </c>
      <c r="G48" s="1">
        <v>3</v>
      </c>
      <c r="H48" s="1">
        <v>6</v>
      </c>
      <c r="I48" s="1">
        <v>0.7</v>
      </c>
      <c r="J48" s="1">
        <v>0.636363636363636</v>
      </c>
      <c r="K48" s="1">
        <v>0.666666666666667</v>
      </c>
      <c r="L48" s="1">
        <v>0.4</v>
      </c>
      <c r="M48" s="1">
        <v>0.3</v>
      </c>
      <c r="N48" s="1">
        <v>0.65</v>
      </c>
    </row>
    <row r="49" s="1" customFormat="1" spans="1:14">
      <c r="A49" s="7">
        <v>169</v>
      </c>
      <c r="B49" s="1">
        <v>169</v>
      </c>
      <c r="C49" s="1">
        <v>0.545023679733276</v>
      </c>
      <c r="D49" s="1">
        <v>0.107977509498596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521</v>
      </c>
      <c r="B50" s="1">
        <v>521</v>
      </c>
      <c r="C50" s="1">
        <v>0.545008897781372</v>
      </c>
      <c r="D50" s="1">
        <v>0.148417949676514</v>
      </c>
      <c r="E50" s="1">
        <v>9</v>
      </c>
      <c r="F50" s="1">
        <v>3</v>
      </c>
      <c r="G50" s="1">
        <v>1</v>
      </c>
      <c r="H50" s="1">
        <v>7</v>
      </c>
      <c r="I50" s="1">
        <v>0.9</v>
      </c>
      <c r="J50" s="1">
        <v>0.75</v>
      </c>
      <c r="K50" s="1">
        <v>0.818181818181818</v>
      </c>
      <c r="L50" s="1">
        <v>0.3</v>
      </c>
      <c r="M50" s="1">
        <v>0.6</v>
      </c>
      <c r="N50" s="1">
        <v>0.8</v>
      </c>
    </row>
    <row r="51" s="1" customFormat="1" spans="1:14">
      <c r="A51" s="7">
        <v>231</v>
      </c>
      <c r="B51" s="1">
        <v>231</v>
      </c>
      <c r="C51" s="1">
        <v>0.545077800750732</v>
      </c>
      <c r="D51" s="1">
        <v>0.16381049156189</v>
      </c>
      <c r="E51" s="1">
        <v>4</v>
      </c>
      <c r="F51" s="1">
        <v>6</v>
      </c>
      <c r="G51" s="1">
        <v>6</v>
      </c>
      <c r="H51" s="1">
        <v>4</v>
      </c>
      <c r="I51" s="1">
        <v>0.4</v>
      </c>
      <c r="J51" s="1">
        <v>0.4</v>
      </c>
      <c r="K51" s="1">
        <v>0.4</v>
      </c>
      <c r="L51" s="1">
        <v>0.6</v>
      </c>
      <c r="M51" s="1">
        <v>-0.2</v>
      </c>
      <c r="N51" s="1">
        <v>0.4</v>
      </c>
    </row>
    <row r="52" s="1" customFormat="1" spans="1:14">
      <c r="A52" s="7">
        <v>449</v>
      </c>
      <c r="B52" s="1">
        <v>449</v>
      </c>
      <c r="C52" s="1">
        <v>0.547256350517273</v>
      </c>
      <c r="D52" s="1">
        <v>0.13961124420166</v>
      </c>
      <c r="E52" s="1">
        <v>7</v>
      </c>
      <c r="F52" s="1">
        <v>4</v>
      </c>
      <c r="G52" s="1">
        <v>3</v>
      </c>
      <c r="H52" s="1">
        <v>6</v>
      </c>
      <c r="I52" s="1">
        <v>0.7</v>
      </c>
      <c r="J52" s="1">
        <v>0.636363636363636</v>
      </c>
      <c r="K52" s="1">
        <v>0.666666666666667</v>
      </c>
      <c r="L52" s="1">
        <v>0.4</v>
      </c>
      <c r="M52" s="1">
        <v>0.3</v>
      </c>
      <c r="N52" s="1">
        <v>0.65</v>
      </c>
    </row>
    <row r="53" s="3" customFormat="1" spans="1:14">
      <c r="A53" s="9">
        <v>857</v>
      </c>
      <c r="B53" s="3">
        <v>857</v>
      </c>
      <c r="C53" s="3">
        <v>0.550328254699707</v>
      </c>
      <c r="D53" s="3">
        <v>0.138155937194824</v>
      </c>
      <c r="E53" s="3">
        <v>8</v>
      </c>
      <c r="F53" s="3">
        <v>3</v>
      </c>
      <c r="G53" s="3">
        <v>2</v>
      </c>
      <c r="H53" s="3">
        <v>7</v>
      </c>
      <c r="I53" s="3">
        <v>0.8</v>
      </c>
      <c r="J53" s="3">
        <v>0.727272727272727</v>
      </c>
      <c r="K53" s="3">
        <v>0.761904761904762</v>
      </c>
      <c r="L53" s="3">
        <v>0.3</v>
      </c>
      <c r="M53" s="3">
        <v>0.5</v>
      </c>
      <c r="N53" s="3">
        <v>0.75</v>
      </c>
    </row>
    <row r="54" s="1" customFormat="1" spans="1:14">
      <c r="A54" s="7">
        <v>395</v>
      </c>
      <c r="B54" s="1">
        <v>395</v>
      </c>
      <c r="C54" s="1">
        <v>0.563697099685669</v>
      </c>
      <c r="D54" s="1">
        <v>0.130377411842346</v>
      </c>
      <c r="E54" s="1">
        <v>8</v>
      </c>
      <c r="F54" s="1">
        <v>4</v>
      </c>
      <c r="G54" s="1">
        <v>2</v>
      </c>
      <c r="H54" s="1">
        <v>6</v>
      </c>
      <c r="I54" s="1">
        <v>0.8</v>
      </c>
      <c r="J54" s="1">
        <v>0.666666666666667</v>
      </c>
      <c r="K54" s="1">
        <v>0.727272727272727</v>
      </c>
      <c r="L54" s="1">
        <v>0.4</v>
      </c>
      <c r="M54" s="1">
        <v>0.4</v>
      </c>
      <c r="N54" s="1">
        <v>0.7</v>
      </c>
    </row>
    <row r="55" s="1" customFormat="1" spans="1:14">
      <c r="A55" s="7">
        <v>300</v>
      </c>
      <c r="B55" s="1">
        <v>300</v>
      </c>
      <c r="C55" s="1">
        <v>0.560271143913269</v>
      </c>
      <c r="D55" s="1">
        <v>0.151661396026611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1" customFormat="1" spans="1:14">
      <c r="A56" s="7">
        <v>674</v>
      </c>
      <c r="B56" s="1">
        <v>674</v>
      </c>
      <c r="C56" s="1">
        <v>0.564037680625916</v>
      </c>
      <c r="D56" s="1">
        <v>0.191290736198425</v>
      </c>
      <c r="E56" s="1">
        <v>7</v>
      </c>
      <c r="F56" s="1">
        <v>4</v>
      </c>
      <c r="G56" s="1">
        <v>3</v>
      </c>
      <c r="H56" s="1">
        <v>6</v>
      </c>
      <c r="I56" s="1">
        <v>0.7</v>
      </c>
      <c r="J56" s="1">
        <v>0.636363636363636</v>
      </c>
      <c r="K56" s="1">
        <v>0.666666666666667</v>
      </c>
      <c r="L56" s="1">
        <v>0.4</v>
      </c>
      <c r="M56" s="1">
        <v>0.3</v>
      </c>
      <c r="N56" s="1">
        <v>0.65</v>
      </c>
    </row>
    <row r="57" s="1" customFormat="1" spans="1:14">
      <c r="A57" s="7">
        <v>163</v>
      </c>
      <c r="B57" s="1">
        <v>163</v>
      </c>
      <c r="C57" s="1">
        <v>0.564523220062256</v>
      </c>
      <c r="D57" s="1">
        <v>0.150947570800781</v>
      </c>
      <c r="E57" s="1">
        <v>8</v>
      </c>
      <c r="F57" s="1">
        <v>5</v>
      </c>
      <c r="G57" s="1">
        <v>2</v>
      </c>
      <c r="H57" s="1">
        <v>5</v>
      </c>
      <c r="I57" s="1">
        <v>0.8</v>
      </c>
      <c r="J57" s="1">
        <v>0.615384615384615</v>
      </c>
      <c r="K57" s="1">
        <v>0.695652173913043</v>
      </c>
      <c r="L57" s="1">
        <v>0.5</v>
      </c>
      <c r="M57" s="1">
        <v>0.3</v>
      </c>
      <c r="N57" s="1">
        <v>0.65</v>
      </c>
    </row>
    <row r="58" s="1" customFormat="1" spans="1:14">
      <c r="A58" s="7">
        <v>818</v>
      </c>
      <c r="B58" s="1">
        <v>818</v>
      </c>
      <c r="C58" s="1">
        <v>0.561458468437195</v>
      </c>
      <c r="D58" s="1">
        <v>0.124785542488098</v>
      </c>
      <c r="E58" s="1">
        <v>8</v>
      </c>
      <c r="F58" s="1">
        <v>6</v>
      </c>
      <c r="G58" s="1">
        <v>2</v>
      </c>
      <c r="H58" s="1">
        <v>4</v>
      </c>
      <c r="I58" s="1">
        <v>0.8</v>
      </c>
      <c r="J58" s="1">
        <v>0.571428571428572</v>
      </c>
      <c r="K58" s="1">
        <v>0.666666666666667</v>
      </c>
      <c r="L58" s="1">
        <v>0.6</v>
      </c>
      <c r="M58" s="1">
        <v>0.2</v>
      </c>
      <c r="N58" s="1">
        <v>0.6</v>
      </c>
    </row>
    <row r="59" s="1" customFormat="1" spans="1:14">
      <c r="A59" s="7">
        <v>440</v>
      </c>
      <c r="B59" s="1">
        <v>440</v>
      </c>
      <c r="C59" s="1">
        <v>0.561375141143799</v>
      </c>
      <c r="D59" s="1">
        <v>0.0541908740997315</v>
      </c>
      <c r="E59" s="1">
        <v>9</v>
      </c>
      <c r="F59" s="1">
        <v>6</v>
      </c>
      <c r="G59" s="1">
        <v>1</v>
      </c>
      <c r="H59" s="1">
        <v>4</v>
      </c>
      <c r="I59" s="1">
        <v>0.9</v>
      </c>
      <c r="J59" s="1">
        <v>0.6</v>
      </c>
      <c r="K59" s="1">
        <v>0.72</v>
      </c>
      <c r="L59" s="1">
        <v>0.6</v>
      </c>
      <c r="M59" s="1">
        <v>0.3</v>
      </c>
      <c r="N59" s="1">
        <v>0.65</v>
      </c>
    </row>
    <row r="60" s="1" customFormat="1" spans="1:14">
      <c r="A60" s="7">
        <v>61</v>
      </c>
      <c r="B60" s="1">
        <v>61</v>
      </c>
      <c r="C60" s="1">
        <v>0.564577460289001</v>
      </c>
      <c r="D60" s="1">
        <v>0.156044363975525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125</v>
      </c>
      <c r="B61" s="1">
        <v>125</v>
      </c>
      <c r="C61" s="1">
        <v>0.560636758804321</v>
      </c>
      <c r="D61" s="1">
        <v>0.118411660194397</v>
      </c>
      <c r="E61" s="1">
        <v>7</v>
      </c>
      <c r="F61" s="1">
        <v>6</v>
      </c>
      <c r="G61" s="1">
        <v>3</v>
      </c>
      <c r="H61" s="1">
        <v>4</v>
      </c>
      <c r="I61" s="1">
        <v>0.7</v>
      </c>
      <c r="J61" s="1">
        <v>0.538461538461539</v>
      </c>
      <c r="K61" s="1">
        <v>0.608695652173913</v>
      </c>
      <c r="L61" s="1">
        <v>0.6</v>
      </c>
      <c r="M61" s="1">
        <v>0.1</v>
      </c>
      <c r="N61" s="1">
        <v>0.55</v>
      </c>
    </row>
    <row r="62" s="1" customFormat="1" spans="1:14">
      <c r="A62" s="7">
        <v>794</v>
      </c>
      <c r="B62" s="1">
        <v>794</v>
      </c>
      <c r="C62" s="1">
        <v>0.564637064933777</v>
      </c>
      <c r="D62" s="1">
        <v>0.143502593040466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122</v>
      </c>
      <c r="B63" s="1">
        <v>122</v>
      </c>
      <c r="C63" s="1">
        <v>0.562414288520813</v>
      </c>
      <c r="D63" s="1">
        <v>0.181339740753174</v>
      </c>
      <c r="E63" s="1">
        <v>9</v>
      </c>
      <c r="F63" s="1">
        <v>6</v>
      </c>
      <c r="G63" s="1">
        <v>1</v>
      </c>
      <c r="H63" s="1">
        <v>4</v>
      </c>
      <c r="I63" s="1">
        <v>0.9</v>
      </c>
      <c r="J63" s="1">
        <v>0.6</v>
      </c>
      <c r="K63" s="1">
        <v>0.72</v>
      </c>
      <c r="L63" s="1">
        <v>0.6</v>
      </c>
      <c r="M63" s="1">
        <v>0.3</v>
      </c>
      <c r="N63" s="1">
        <v>0.65</v>
      </c>
    </row>
    <row r="64" s="3" customFormat="1" spans="1:14">
      <c r="A64" s="9">
        <v>385</v>
      </c>
      <c r="B64" s="3">
        <v>385</v>
      </c>
      <c r="C64" s="3">
        <v>0.560110569000244</v>
      </c>
      <c r="D64" s="3">
        <v>0.0777961015701294</v>
      </c>
      <c r="E64" s="3">
        <v>9</v>
      </c>
      <c r="F64" s="3">
        <v>3</v>
      </c>
      <c r="G64" s="3">
        <v>1</v>
      </c>
      <c r="H64" s="3">
        <v>7</v>
      </c>
      <c r="I64" s="3">
        <v>0.9</v>
      </c>
      <c r="J64" s="3">
        <v>0.75</v>
      </c>
      <c r="K64" s="3">
        <v>0.818181818181818</v>
      </c>
      <c r="L64" s="3">
        <v>0.3</v>
      </c>
      <c r="M64" s="3">
        <v>0.6</v>
      </c>
      <c r="N64" s="3">
        <v>0.8</v>
      </c>
    </row>
    <row r="65" s="1" customFormat="1" spans="1:14">
      <c r="A65" s="7">
        <v>769</v>
      </c>
      <c r="B65" s="1">
        <v>769</v>
      </c>
      <c r="C65" s="1">
        <v>0.583063125610352</v>
      </c>
      <c r="D65" s="1">
        <v>0.129210829734802</v>
      </c>
      <c r="E65" s="1">
        <v>8</v>
      </c>
      <c r="F65" s="1">
        <v>6</v>
      </c>
      <c r="G65" s="1">
        <v>2</v>
      </c>
      <c r="H65" s="1">
        <v>4</v>
      </c>
      <c r="I65" s="1">
        <v>0.8</v>
      </c>
      <c r="J65" s="1">
        <v>0.571428571428572</v>
      </c>
      <c r="K65" s="1">
        <v>0.666666666666667</v>
      </c>
      <c r="L65" s="1">
        <v>0.6</v>
      </c>
      <c r="M65" s="1">
        <v>0.2</v>
      </c>
      <c r="N65" s="1">
        <v>0.6</v>
      </c>
    </row>
    <row r="66" s="1" customFormat="1" spans="1:14">
      <c r="A66" s="7">
        <v>536</v>
      </c>
      <c r="B66" s="1">
        <v>536</v>
      </c>
      <c r="C66" s="1">
        <v>0.585767984390259</v>
      </c>
      <c r="D66" s="1">
        <v>0.130775928497315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1" customFormat="1" spans="1:14">
      <c r="A67" s="7">
        <v>921</v>
      </c>
      <c r="B67" s="1">
        <v>921</v>
      </c>
      <c r="C67" s="1">
        <v>0.586636185646057</v>
      </c>
      <c r="D67" s="1">
        <v>0.143693208694458</v>
      </c>
      <c r="E67" s="1">
        <v>7</v>
      </c>
      <c r="F67" s="1">
        <v>7</v>
      </c>
      <c r="G67" s="1">
        <v>3</v>
      </c>
      <c r="H67" s="1">
        <v>3</v>
      </c>
      <c r="I67" s="1">
        <v>0.7</v>
      </c>
      <c r="J67" s="1">
        <v>0.5</v>
      </c>
      <c r="K67" s="1">
        <v>0.583333333333333</v>
      </c>
      <c r="L67" s="1">
        <v>0.7</v>
      </c>
      <c r="M67" s="1">
        <v>0</v>
      </c>
      <c r="N67" s="1">
        <v>0.5</v>
      </c>
    </row>
    <row r="68" s="1" customFormat="1" spans="1:14">
      <c r="A68" s="7">
        <v>807</v>
      </c>
      <c r="B68" s="1">
        <v>807</v>
      </c>
      <c r="C68" s="1">
        <v>0.587384819984436</v>
      </c>
      <c r="D68" s="1">
        <v>0.212218403816223</v>
      </c>
      <c r="E68" s="1">
        <v>6</v>
      </c>
      <c r="F68" s="1">
        <v>6</v>
      </c>
      <c r="G68" s="1">
        <v>4</v>
      </c>
      <c r="H68" s="1">
        <v>4</v>
      </c>
      <c r="I68" s="1">
        <v>0.6</v>
      </c>
      <c r="J68" s="1">
        <v>0.5</v>
      </c>
      <c r="K68" s="1">
        <v>0.545454545454545</v>
      </c>
      <c r="L68" s="1">
        <v>0.6</v>
      </c>
      <c r="M68" s="1">
        <v>0</v>
      </c>
      <c r="N68" s="1">
        <v>0.5</v>
      </c>
    </row>
    <row r="69" s="1" customFormat="1" spans="1:14">
      <c r="A69" s="7">
        <v>338</v>
      </c>
      <c r="B69" s="1">
        <v>338</v>
      </c>
      <c r="C69" s="1">
        <v>0.587870597839355</v>
      </c>
      <c r="D69" s="1">
        <v>0.158023715019226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4" customFormat="1" spans="1:14">
      <c r="A70" s="17">
        <v>78</v>
      </c>
      <c r="B70" s="4">
        <v>78</v>
      </c>
      <c r="C70" s="4">
        <v>0.585809230804443</v>
      </c>
      <c r="D70" s="4">
        <v>0.0609422922134399</v>
      </c>
      <c r="E70" s="4">
        <v>9</v>
      </c>
      <c r="F70" s="4">
        <v>5</v>
      </c>
      <c r="G70" s="4">
        <v>1</v>
      </c>
      <c r="H70" s="4">
        <v>5</v>
      </c>
      <c r="I70" s="4">
        <v>0.9</v>
      </c>
      <c r="J70" s="4">
        <v>0.642857142857143</v>
      </c>
      <c r="K70" s="4">
        <v>0.75</v>
      </c>
      <c r="L70" s="4">
        <v>0.5</v>
      </c>
      <c r="M70" s="4">
        <v>0.4</v>
      </c>
      <c r="N70" s="4">
        <v>0.7</v>
      </c>
    </row>
    <row r="71" s="1" customFormat="1" spans="1:14">
      <c r="A71" s="7">
        <v>744</v>
      </c>
      <c r="B71" s="1">
        <v>744</v>
      </c>
      <c r="C71" s="1">
        <v>0.589840054512024</v>
      </c>
      <c r="D71" s="1">
        <v>0.148994445800781</v>
      </c>
      <c r="E71" s="1">
        <v>8</v>
      </c>
      <c r="F71" s="1">
        <v>4</v>
      </c>
      <c r="G71" s="1">
        <v>2</v>
      </c>
      <c r="H71" s="1">
        <v>6</v>
      </c>
      <c r="I71" s="1">
        <v>0.8</v>
      </c>
      <c r="J71" s="1">
        <v>0.666666666666667</v>
      </c>
      <c r="K71" s="1">
        <v>0.727272727272727</v>
      </c>
      <c r="L71" s="1">
        <v>0.4</v>
      </c>
      <c r="M71" s="1">
        <v>0.4</v>
      </c>
      <c r="N71" s="1">
        <v>0.7</v>
      </c>
    </row>
    <row r="72" s="1" customFormat="1" spans="1:14">
      <c r="A72" s="7">
        <v>582</v>
      </c>
      <c r="B72" s="1">
        <v>582</v>
      </c>
      <c r="C72" s="1">
        <v>0.585948467254639</v>
      </c>
      <c r="D72" s="1">
        <v>0.0876878499984741</v>
      </c>
      <c r="E72" s="1">
        <v>6</v>
      </c>
      <c r="F72" s="1">
        <v>4</v>
      </c>
      <c r="G72" s="1">
        <v>4</v>
      </c>
      <c r="H72" s="1">
        <v>6</v>
      </c>
      <c r="I72" s="1">
        <v>0.6</v>
      </c>
      <c r="J72" s="1">
        <v>0.6</v>
      </c>
      <c r="K72" s="1">
        <v>0.6</v>
      </c>
      <c r="L72" s="1">
        <v>0.4</v>
      </c>
      <c r="M72" s="1">
        <v>0.2</v>
      </c>
      <c r="N72" s="1">
        <v>0.6</v>
      </c>
    </row>
    <row r="73" s="3" customFormat="1" spans="1:14">
      <c r="A73" s="9">
        <v>685</v>
      </c>
      <c r="B73" s="3">
        <v>685</v>
      </c>
      <c r="C73" s="3">
        <v>0.585927486419678</v>
      </c>
      <c r="D73" s="3">
        <v>0.0796772241592407</v>
      </c>
      <c r="E73" s="3">
        <v>8</v>
      </c>
      <c r="F73" s="3">
        <v>4</v>
      </c>
      <c r="G73" s="3">
        <v>2</v>
      </c>
      <c r="H73" s="3">
        <v>6</v>
      </c>
      <c r="I73" s="3">
        <v>0.8</v>
      </c>
      <c r="J73" s="3">
        <v>0.666666666666667</v>
      </c>
      <c r="K73" s="3">
        <v>0.727272727272727</v>
      </c>
      <c r="L73" s="3">
        <v>0.4</v>
      </c>
      <c r="M73" s="3">
        <v>0.4</v>
      </c>
      <c r="N73" s="3">
        <v>0.7</v>
      </c>
    </row>
    <row r="74" s="1" customFormat="1" spans="1:14">
      <c r="A74" s="7">
        <v>77</v>
      </c>
      <c r="B74" s="1">
        <v>77</v>
      </c>
      <c r="C74" s="1">
        <v>0.603342056274414</v>
      </c>
      <c r="D74" s="1">
        <v>0.210291981697082</v>
      </c>
      <c r="E74" s="1">
        <v>7</v>
      </c>
      <c r="F74" s="1">
        <v>6</v>
      </c>
      <c r="G74" s="1">
        <v>3</v>
      </c>
      <c r="H74" s="1">
        <v>4</v>
      </c>
      <c r="I74" s="1">
        <v>0.7</v>
      </c>
      <c r="J74" s="1">
        <v>0.538461538461539</v>
      </c>
      <c r="K74" s="1">
        <v>0.608695652173913</v>
      </c>
      <c r="L74" s="1">
        <v>0.6</v>
      </c>
      <c r="M74" s="1">
        <v>0.1</v>
      </c>
      <c r="N74" s="1">
        <v>0.55</v>
      </c>
    </row>
    <row r="75" s="1" customFormat="1" spans="1:14">
      <c r="A75" s="7">
        <v>871</v>
      </c>
      <c r="B75" s="1">
        <v>871</v>
      </c>
      <c r="C75" s="1">
        <v>0.600039958953857</v>
      </c>
      <c r="D75" s="1">
        <v>0.160753011703491</v>
      </c>
      <c r="E75" s="1">
        <v>7</v>
      </c>
      <c r="F75" s="1">
        <v>5</v>
      </c>
      <c r="G75" s="1">
        <v>3</v>
      </c>
      <c r="H75" s="1">
        <v>5</v>
      </c>
      <c r="I75" s="1">
        <v>0.7</v>
      </c>
      <c r="J75" s="1">
        <v>0.583333333333333</v>
      </c>
      <c r="K75" s="1">
        <v>0.636363636363636</v>
      </c>
      <c r="L75" s="1">
        <v>0.5</v>
      </c>
      <c r="M75" s="1">
        <v>0.2</v>
      </c>
      <c r="N75" s="1">
        <v>0.6</v>
      </c>
    </row>
    <row r="76" s="1" customFormat="1" spans="1:14">
      <c r="A76" s="7">
        <v>599</v>
      </c>
      <c r="B76" s="1">
        <v>599</v>
      </c>
      <c r="C76" s="1">
        <v>0.601256370544434</v>
      </c>
      <c r="D76" s="1">
        <v>0.134008526802063</v>
      </c>
      <c r="E76" s="1">
        <v>7</v>
      </c>
      <c r="F76" s="1">
        <v>6</v>
      </c>
      <c r="G76" s="1">
        <v>3</v>
      </c>
      <c r="H76" s="1">
        <v>4</v>
      </c>
      <c r="I76" s="1">
        <v>0.7</v>
      </c>
      <c r="J76" s="1">
        <v>0.538461538461539</v>
      </c>
      <c r="K76" s="1">
        <v>0.608695652173913</v>
      </c>
      <c r="L76" s="1">
        <v>0.6</v>
      </c>
      <c r="M76" s="1">
        <v>0.1</v>
      </c>
      <c r="N76" s="1">
        <v>0.55</v>
      </c>
    </row>
    <row r="77" s="1" customFormat="1" spans="1:14">
      <c r="A77" s="7">
        <v>262</v>
      </c>
      <c r="B77" s="1">
        <v>262</v>
      </c>
      <c r="C77" s="1">
        <v>0.603102564811707</v>
      </c>
      <c r="D77" s="1">
        <v>0.146786212921143</v>
      </c>
      <c r="E77" s="1">
        <v>9</v>
      </c>
      <c r="F77" s="1">
        <v>4</v>
      </c>
      <c r="G77" s="1">
        <v>1</v>
      </c>
      <c r="H77" s="1">
        <v>6</v>
      </c>
      <c r="I77" s="1">
        <v>0.9</v>
      </c>
      <c r="J77" s="1">
        <v>0.692307692307692</v>
      </c>
      <c r="K77" s="1">
        <v>0.782608695652174</v>
      </c>
      <c r="L77" s="1">
        <v>0.4</v>
      </c>
      <c r="M77" s="1">
        <v>0.5</v>
      </c>
      <c r="N77" s="1">
        <v>0.75</v>
      </c>
    </row>
    <row r="78" s="1" customFormat="1" spans="1:14">
      <c r="A78" s="7">
        <v>273</v>
      </c>
      <c r="B78" s="1">
        <v>273</v>
      </c>
      <c r="C78" s="1">
        <v>0.605259418487549</v>
      </c>
      <c r="D78" s="1">
        <v>0.168003916740418</v>
      </c>
      <c r="E78" s="1">
        <v>7</v>
      </c>
      <c r="F78" s="1">
        <v>2</v>
      </c>
      <c r="G78" s="1">
        <v>3</v>
      </c>
      <c r="H78" s="1">
        <v>8</v>
      </c>
      <c r="I78" s="1">
        <v>0.7</v>
      </c>
      <c r="J78" s="1">
        <v>0.777777777777778</v>
      </c>
      <c r="K78" s="1">
        <v>0.736842105263158</v>
      </c>
      <c r="L78" s="1">
        <v>0.2</v>
      </c>
      <c r="M78" s="1">
        <v>0.5</v>
      </c>
      <c r="N78" s="1">
        <v>0.75</v>
      </c>
    </row>
    <row r="79" s="1" customFormat="1" spans="1:14">
      <c r="A79" s="7">
        <v>499</v>
      </c>
      <c r="B79" s="1">
        <v>499</v>
      </c>
      <c r="C79" s="1">
        <v>0.601435661315918</v>
      </c>
      <c r="D79" s="1">
        <v>0.0984448194503784</v>
      </c>
      <c r="E79" s="1">
        <v>9</v>
      </c>
      <c r="F79" s="1">
        <v>7</v>
      </c>
      <c r="G79" s="1">
        <v>1</v>
      </c>
      <c r="H79" s="1">
        <v>3</v>
      </c>
      <c r="I79" s="1">
        <v>0.9</v>
      </c>
      <c r="J79" s="1">
        <v>0.5625</v>
      </c>
      <c r="K79" s="1">
        <v>0.692307692307692</v>
      </c>
      <c r="L79" s="1">
        <v>0.7</v>
      </c>
      <c r="M79" s="1">
        <v>0.2</v>
      </c>
      <c r="N79" s="1">
        <v>0.6</v>
      </c>
    </row>
    <row r="80" s="3" customFormat="1" spans="1:14">
      <c r="A80" s="9">
        <v>292</v>
      </c>
      <c r="B80" s="3">
        <v>292</v>
      </c>
      <c r="C80" s="3">
        <v>0.600660681724548</v>
      </c>
      <c r="D80" s="3">
        <v>0.0902086496353149</v>
      </c>
      <c r="E80" s="3">
        <v>8</v>
      </c>
      <c r="F80" s="3">
        <v>8</v>
      </c>
      <c r="G80" s="3">
        <v>2</v>
      </c>
      <c r="H80" s="3">
        <v>2</v>
      </c>
      <c r="I80" s="3">
        <v>0.8</v>
      </c>
      <c r="J80" s="3">
        <v>0.5</v>
      </c>
      <c r="K80" s="3">
        <v>0.615384615384615</v>
      </c>
      <c r="L80" s="3">
        <v>0.8</v>
      </c>
      <c r="M80" s="3">
        <v>0</v>
      </c>
      <c r="N80" s="3">
        <v>0.5</v>
      </c>
    </row>
    <row r="81" s="1" customFormat="1" spans="1:14">
      <c r="A81" s="7">
        <v>313</v>
      </c>
      <c r="B81" s="1">
        <v>313</v>
      </c>
      <c r="C81" s="1">
        <v>0.621042728424072</v>
      </c>
      <c r="D81" s="1">
        <v>0.25707471370697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473</v>
      </c>
      <c r="B82" s="1">
        <v>473</v>
      </c>
      <c r="C82" s="1">
        <v>0.622597098350525</v>
      </c>
      <c r="D82" s="1">
        <v>0.209457159042358</v>
      </c>
      <c r="E82" s="1">
        <v>8</v>
      </c>
      <c r="F82" s="1">
        <v>5</v>
      </c>
      <c r="G82" s="1">
        <v>2</v>
      </c>
      <c r="H82" s="1">
        <v>5</v>
      </c>
      <c r="I82" s="1">
        <v>0.8</v>
      </c>
      <c r="J82" s="1">
        <v>0.615384615384615</v>
      </c>
      <c r="K82" s="1">
        <v>0.695652173913043</v>
      </c>
      <c r="L82" s="1">
        <v>0.5</v>
      </c>
      <c r="M82" s="1">
        <v>0.3</v>
      </c>
      <c r="N82" s="1">
        <v>0.65</v>
      </c>
    </row>
    <row r="83" s="1" customFormat="1" spans="1:14">
      <c r="A83" s="7">
        <v>419</v>
      </c>
      <c r="B83" s="1">
        <v>419</v>
      </c>
      <c r="C83" s="1">
        <v>0.620062708854675</v>
      </c>
      <c r="D83" s="1">
        <v>0.135434985160828</v>
      </c>
      <c r="E83" s="1">
        <v>9</v>
      </c>
      <c r="F83" s="1">
        <v>4</v>
      </c>
      <c r="G83" s="1">
        <v>1</v>
      </c>
      <c r="H83" s="1">
        <v>6</v>
      </c>
      <c r="I83" s="1">
        <v>0.9</v>
      </c>
      <c r="J83" s="1">
        <v>0.692307692307692</v>
      </c>
      <c r="K83" s="1">
        <v>0.782608695652174</v>
      </c>
      <c r="L83" s="1">
        <v>0.4</v>
      </c>
      <c r="M83" s="1">
        <v>0.5</v>
      </c>
      <c r="N83" s="1">
        <v>0.75</v>
      </c>
    </row>
    <row r="84" s="1" customFormat="1" spans="1:14">
      <c r="A84" s="7">
        <v>933</v>
      </c>
      <c r="B84" s="1">
        <v>933</v>
      </c>
      <c r="C84" s="1">
        <v>0.620158910751343</v>
      </c>
      <c r="D84" s="1">
        <v>0.132879495620728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3" customFormat="1" spans="1:14">
      <c r="A85" s="9">
        <v>339</v>
      </c>
      <c r="B85" s="3">
        <v>339</v>
      </c>
      <c r="C85" s="3">
        <v>0.620162010192871</v>
      </c>
      <c r="D85" s="3">
        <v>0.130398631095886</v>
      </c>
      <c r="E85" s="3">
        <v>9</v>
      </c>
      <c r="F85" s="3">
        <v>3</v>
      </c>
      <c r="G85" s="3">
        <v>1</v>
      </c>
      <c r="H85" s="3">
        <v>7</v>
      </c>
      <c r="I85" s="3">
        <v>0.9</v>
      </c>
      <c r="J85" s="3">
        <v>0.75</v>
      </c>
      <c r="K85" s="3">
        <v>0.818181818181818</v>
      </c>
      <c r="L85" s="3">
        <v>0.3</v>
      </c>
      <c r="M85" s="3">
        <v>0.6</v>
      </c>
      <c r="N85" s="3">
        <v>0.8</v>
      </c>
    </row>
    <row r="86" s="1" customFormat="1" spans="1:14">
      <c r="A86" s="7">
        <v>123</v>
      </c>
      <c r="B86" s="1">
        <v>123</v>
      </c>
      <c r="C86" s="1">
        <v>0.64593517780304</v>
      </c>
      <c r="D86" s="1">
        <v>0.242363452911377</v>
      </c>
      <c r="E86" s="1">
        <v>9</v>
      </c>
      <c r="F86" s="1">
        <v>7</v>
      </c>
      <c r="G86" s="1">
        <v>1</v>
      </c>
      <c r="H86" s="1">
        <v>3</v>
      </c>
      <c r="I86" s="1">
        <v>0.9</v>
      </c>
      <c r="J86" s="1">
        <v>0.5625</v>
      </c>
      <c r="K86" s="1">
        <v>0.692307692307692</v>
      </c>
      <c r="L86" s="1">
        <v>0.7</v>
      </c>
      <c r="M86" s="1">
        <v>0.2</v>
      </c>
      <c r="N86" s="1">
        <v>0.6</v>
      </c>
    </row>
    <row r="87" s="1" customFormat="1" spans="1:14">
      <c r="A87" s="7">
        <v>250</v>
      </c>
      <c r="B87" s="1">
        <v>250</v>
      </c>
      <c r="C87" s="1">
        <v>0.647572636604309</v>
      </c>
      <c r="D87" s="1">
        <v>0.24461555480957</v>
      </c>
      <c r="E87" s="1">
        <v>8</v>
      </c>
      <c r="F87" s="1">
        <v>5</v>
      </c>
      <c r="G87" s="1">
        <v>2</v>
      </c>
      <c r="H87" s="1">
        <v>5</v>
      </c>
      <c r="I87" s="1">
        <v>0.8</v>
      </c>
      <c r="J87" s="1">
        <v>0.615384615384615</v>
      </c>
      <c r="K87" s="1">
        <v>0.695652173913043</v>
      </c>
      <c r="L87" s="1">
        <v>0.5</v>
      </c>
      <c r="M87" s="1">
        <v>0.3</v>
      </c>
      <c r="N87" s="1">
        <v>0.65</v>
      </c>
    </row>
    <row r="88" s="3" customFormat="1" spans="1:14">
      <c r="A88" s="9">
        <v>909</v>
      </c>
      <c r="B88" s="3">
        <v>909</v>
      </c>
      <c r="C88" s="3">
        <v>0.651805877685547</v>
      </c>
      <c r="D88" s="3">
        <v>0.206578016281128</v>
      </c>
      <c r="E88" s="3">
        <v>9</v>
      </c>
      <c r="F88" s="3">
        <v>3</v>
      </c>
      <c r="G88" s="3">
        <v>1</v>
      </c>
      <c r="H88" s="3">
        <v>7</v>
      </c>
      <c r="I88" s="3">
        <v>0.9</v>
      </c>
      <c r="J88" s="3">
        <v>0.75</v>
      </c>
      <c r="K88" s="3">
        <v>0.818181818181818</v>
      </c>
      <c r="L88" s="3">
        <v>0.3</v>
      </c>
      <c r="M88" s="3">
        <v>0.6</v>
      </c>
      <c r="N88" s="3">
        <v>0.8</v>
      </c>
    </row>
    <row r="89" s="1" customFormat="1" spans="1:14">
      <c r="A89" s="7">
        <v>554</v>
      </c>
      <c r="B89" s="1">
        <v>554</v>
      </c>
      <c r="C89" s="1">
        <v>0.660832762718201</v>
      </c>
      <c r="D89" s="1">
        <v>0.225080013275147</v>
      </c>
      <c r="E89" s="1">
        <v>6</v>
      </c>
      <c r="F89" s="1">
        <v>7</v>
      </c>
      <c r="G89" s="1">
        <v>4</v>
      </c>
      <c r="H89" s="1">
        <v>3</v>
      </c>
      <c r="I89" s="1">
        <v>0.6</v>
      </c>
      <c r="J89" s="1">
        <v>0.461538461538462</v>
      </c>
      <c r="K89" s="1">
        <v>0.521739130434783</v>
      </c>
      <c r="L89" s="1">
        <v>0.7</v>
      </c>
      <c r="M89" s="1">
        <v>-0.1</v>
      </c>
      <c r="N89" s="1">
        <v>0.45</v>
      </c>
    </row>
    <row r="90" s="3" customFormat="1" spans="1:14">
      <c r="A90" s="9">
        <v>451</v>
      </c>
      <c r="B90" s="3">
        <v>451</v>
      </c>
      <c r="C90" s="3">
        <v>0.665182590484619</v>
      </c>
      <c r="D90" s="3">
        <v>0.250267744064331</v>
      </c>
      <c r="E90" s="3">
        <v>9</v>
      </c>
      <c r="F90" s="3">
        <v>6</v>
      </c>
      <c r="G90" s="3">
        <v>1</v>
      </c>
      <c r="H90" s="3">
        <v>4</v>
      </c>
      <c r="I90" s="3">
        <v>0.9</v>
      </c>
      <c r="J90" s="3">
        <v>0.6</v>
      </c>
      <c r="K90" s="3">
        <v>0.72</v>
      </c>
      <c r="L90" s="3">
        <v>0.6</v>
      </c>
      <c r="M90" s="3">
        <v>0.3</v>
      </c>
      <c r="N90" s="3">
        <v>0.65</v>
      </c>
    </row>
    <row r="91" s="1" customFormat="1" spans="1:14">
      <c r="A91" s="7">
        <v>931</v>
      </c>
      <c r="B91" s="1">
        <v>931</v>
      </c>
      <c r="C91" s="1">
        <v>0.681087970733643</v>
      </c>
      <c r="D91" s="1">
        <v>0.24998950958252</v>
      </c>
      <c r="E91" s="1">
        <v>8</v>
      </c>
      <c r="F91" s="1">
        <v>5</v>
      </c>
      <c r="G91" s="1">
        <v>2</v>
      </c>
      <c r="H91" s="1">
        <v>5</v>
      </c>
      <c r="I91" s="1">
        <v>0.8</v>
      </c>
      <c r="J91" s="1">
        <v>0.615384615384615</v>
      </c>
      <c r="K91" s="1">
        <v>0.695652173913043</v>
      </c>
      <c r="L91" s="1">
        <v>0.5</v>
      </c>
      <c r="M91" s="1">
        <v>0.3</v>
      </c>
      <c r="N91" s="1">
        <v>0.65</v>
      </c>
    </row>
    <row r="92" s="1" customFormat="1" spans="3:13">
      <c r="C92" s="1">
        <f>AVERAGE(C2:C91)</f>
        <v>0.545826931794484</v>
      </c>
      <c r="D92" s="1">
        <f>AVERAGE(D2:D91)</f>
        <v>0.109868764877319</v>
      </c>
      <c r="L92" s="1">
        <f>AVERAGE(L2:L91)</f>
        <v>0.494444444444445</v>
      </c>
      <c r="M92" s="1">
        <f>AVERAGE(M2:M91)</f>
        <v>0.321111111111111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F95" s="1" t="s">
        <v>47</v>
      </c>
    </row>
    <row r="96" s="21" customFormat="1" spans="3:9">
      <c r="C96" s="21" t="s">
        <v>15</v>
      </c>
      <c r="D96" s="21">
        <f>COUNTIF(C2:C91,"&lt;0.42")-COUNTIF(C2:C91,"&lt;0.4")</f>
        <v>1</v>
      </c>
      <c r="E96" s="21">
        <v>2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2</v>
      </c>
      <c r="E97" s="1">
        <v>3</v>
      </c>
      <c r="F97" s="11">
        <v>0.04</v>
      </c>
      <c r="G97" s="1">
        <v>-80</v>
      </c>
      <c r="H97" s="1">
        <v>1920</v>
      </c>
      <c r="I97" s="1">
        <v>96</v>
      </c>
    </row>
    <row r="98" s="4" customFormat="1" spans="3:9">
      <c r="C98" s="4" t="s">
        <v>17</v>
      </c>
      <c r="D98" s="4">
        <f>COUNTIF(C2:C91,"&lt;0.46")-COUNTIF(C2:C91,"&lt;0.44")</f>
        <v>3</v>
      </c>
      <c r="E98" s="4">
        <v>4</v>
      </c>
      <c r="F98" s="11">
        <v>0.1</v>
      </c>
      <c r="G98" s="1">
        <v>-200</v>
      </c>
      <c r="H98" s="1">
        <v>1800</v>
      </c>
      <c r="I98" s="1">
        <v>90</v>
      </c>
    </row>
    <row r="99" s="4" customFormat="1" spans="3:9">
      <c r="C99" s="4" t="s">
        <v>18</v>
      </c>
      <c r="D99" s="4">
        <f>COUNTIF(C2:C91,"&lt;0.48")-COUNTIF(C2:C91,"&lt;0.46")</f>
        <v>5</v>
      </c>
      <c r="E99" s="4">
        <v>6</v>
      </c>
      <c r="F99" s="11">
        <v>0.12</v>
      </c>
      <c r="G99" s="1">
        <v>-240</v>
      </c>
      <c r="H99" s="1">
        <v>1760</v>
      </c>
      <c r="I99" s="1">
        <v>88</v>
      </c>
    </row>
    <row r="100" s="1" customFormat="1" spans="3:5">
      <c r="C100" s="1" t="s">
        <v>19</v>
      </c>
      <c r="D100" s="1">
        <f>COUNTIF(C2:C91,"&lt;0.5")-COUNTIF(C2:C91,"&lt;0.48")</f>
        <v>7</v>
      </c>
      <c r="E100" s="1">
        <v>7</v>
      </c>
    </row>
    <row r="101" s="1" customFormat="1" spans="3:5">
      <c r="C101" s="1" t="s">
        <v>20</v>
      </c>
      <c r="D101" s="1">
        <f>COUNTIF(C2:C91,"&lt;0.52")-COUNTIF(C2:C91,"&lt;0.5")</f>
        <v>9</v>
      </c>
      <c r="E101" s="1">
        <v>9</v>
      </c>
    </row>
    <row r="102" s="4" customFormat="1" spans="3:5">
      <c r="C102" s="4" t="s">
        <v>21</v>
      </c>
      <c r="D102" s="4">
        <f>COUNTIF(C2:C91,"&lt;0.54")-COUNTIF(C2:C91,"&lt;0.52")</f>
        <v>11</v>
      </c>
      <c r="E102" s="1">
        <v>12</v>
      </c>
    </row>
    <row r="103" s="5" customFormat="1" spans="3:5">
      <c r="C103" s="5" t="s">
        <v>22</v>
      </c>
      <c r="D103" s="5">
        <f>COUNTIF(C2:C91,"&lt;0.56")-COUNTIF(C2:C91,"&lt;0.54")</f>
        <v>14</v>
      </c>
      <c r="E103" s="5">
        <v>14</v>
      </c>
    </row>
    <row r="104" s="1" customFormat="1" spans="3:5">
      <c r="C104" s="1" t="s">
        <v>23</v>
      </c>
      <c r="D104" s="1">
        <f>COUNTIF(C2:C91,"&lt;0.58")-COUNTIF(C2:C91,"&lt;0.56")</f>
        <v>11</v>
      </c>
      <c r="E104" s="1">
        <v>12</v>
      </c>
    </row>
    <row r="105" s="1" customFormat="1" spans="3:5">
      <c r="C105" s="1" t="s">
        <v>24</v>
      </c>
      <c r="D105" s="1">
        <f>COUNTIF(C2:C91,"&lt;0.6")-COUNTIF(C2:C91,"&lt;0.58")</f>
        <v>9</v>
      </c>
      <c r="E105" s="1">
        <v>9</v>
      </c>
    </row>
    <row r="106" s="1" customFormat="1" spans="3:5">
      <c r="C106" s="1" t="s">
        <v>25</v>
      </c>
      <c r="D106" s="1">
        <f>COUNTIF(C2:C91,"&lt;0.62")-COUNTIF(C2:C91,"&lt;0.6")</f>
        <v>7</v>
      </c>
      <c r="E106" s="1">
        <v>7</v>
      </c>
    </row>
    <row r="107" s="4" customFormat="1" spans="3:5">
      <c r="C107" s="4" t="s">
        <v>26</v>
      </c>
      <c r="D107" s="4">
        <f>COUNTIF(C2:C91,"&lt;0.64")-COUNTIF(C2:C91,"&lt;0.62")</f>
        <v>5</v>
      </c>
      <c r="E107" s="4">
        <v>6</v>
      </c>
    </row>
    <row r="108" s="1" customFormat="1" spans="3:5">
      <c r="C108" s="1" t="s">
        <v>27</v>
      </c>
      <c r="D108" s="1">
        <f>COUNTIF(C2:C91,"&lt;0.66")-COUNTIF(C2:C91,"&lt;0.64")</f>
        <v>3</v>
      </c>
      <c r="E108" s="1">
        <v>4</v>
      </c>
    </row>
    <row r="109" s="1" customFormat="1" spans="3:5">
      <c r="C109" s="1" t="s">
        <v>28</v>
      </c>
      <c r="D109" s="1">
        <f>COUNTIF(C2:C91,"&lt;0.68")-COUNTIF(C2:C91,"&lt;0.66")</f>
        <v>2</v>
      </c>
      <c r="E109" s="1">
        <v>3</v>
      </c>
    </row>
    <row r="110" s="21" customFormat="1" spans="3:5">
      <c r="C110" s="21" t="s">
        <v>29</v>
      </c>
      <c r="D110" s="21">
        <f>COUNTIF(C2:C91,"&lt;0.7")-COUNTIF(C2:C91,"&lt;0.68")</f>
        <v>1</v>
      </c>
      <c r="E110" s="21">
        <v>2</v>
      </c>
    </row>
    <row r="111" s="4" customFormat="1" spans="3:4">
      <c r="C111" s="4" t="s">
        <v>30</v>
      </c>
      <c r="D111" s="4">
        <f>COUNTIF(C2:C91,"&lt;0.72")-COUNTIF(C2:C91,"&lt;0.7")</f>
        <v>0</v>
      </c>
    </row>
    <row r="112" s="1" customFormat="1" spans="3:4">
      <c r="C112" s="1" t="s">
        <v>31</v>
      </c>
      <c r="D112" s="1">
        <f>COUNTIF(C2:C91,"&lt;0.74")-COUNTIF(C2:C91,"&lt;0.72")</f>
        <v>0</v>
      </c>
    </row>
    <row r="113" s="1" customFormat="1" spans="3:8">
      <c r="C113" s="1" t="s">
        <v>32</v>
      </c>
      <c r="D113" s="1">
        <f>COUNTIF(C2:C91,"&lt;0.76")-COUNTIF(C2:C91,"&lt;0.74")</f>
        <v>0</v>
      </c>
      <c r="G113" s="4">
        <v>0.545</v>
      </c>
      <c r="H113" s="4">
        <v>0.087</v>
      </c>
    </row>
    <row r="114" s="4" customFormat="1" spans="3:8">
      <c r="C114" s="4" t="s">
        <v>33</v>
      </c>
      <c r="D114" s="4">
        <f>COUNTIF(C2:C91,"&lt;0.78")-COUNTIF(C2:C91,"&lt;0.76")</f>
        <v>0</v>
      </c>
      <c r="G114" s="4">
        <v>0.623</v>
      </c>
      <c r="H114" s="4">
        <v>0.11</v>
      </c>
    </row>
    <row r="115" s="4" customFormat="1" spans="3:8">
      <c r="C115" s="4" t="s">
        <v>34</v>
      </c>
      <c r="D115" s="4">
        <f>COUNTIF(C2:C91,"&lt;0.8")-COUNTIF(C2:C91,"&lt;0.78")</f>
        <v>0</v>
      </c>
      <c r="G115" s="4">
        <v>0.729</v>
      </c>
      <c r="H115" s="4">
        <v>0.156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7">
      <c r="C119" s="1" t="s">
        <v>38</v>
      </c>
      <c r="D119" s="1">
        <f>COUNTIF(C2:C91,"&lt;0.88")-COUNTIF(C2:C91,"&lt;0.86")</f>
        <v>0</v>
      </c>
      <c r="F119" s="4">
        <v>0.545</v>
      </c>
      <c r="G119" s="4">
        <v>0.087</v>
      </c>
    </row>
    <row r="120" s="1" customFormat="1" spans="3:7">
      <c r="C120" s="1" t="s">
        <v>39</v>
      </c>
      <c r="D120" s="1">
        <f>COUNTIF(C2:C91,"&lt;0.9")-COUNTIF(C2:C91,"&lt;0.88")</f>
        <v>0</v>
      </c>
      <c r="F120" s="4">
        <v>0.623</v>
      </c>
      <c r="G120" s="4">
        <v>0.11</v>
      </c>
    </row>
    <row r="121" s="1" customFormat="1" spans="3:7">
      <c r="C121" s="1" t="s">
        <v>40</v>
      </c>
      <c r="D121" s="1">
        <f>COUNTIF(C2:C91,"&lt;0.92")-COUNTIF(C2:C91,"&lt;0.9")</f>
        <v>0</v>
      </c>
      <c r="F121" s="4">
        <v>0.729</v>
      </c>
      <c r="G121" s="4">
        <v>0.156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5" workbookViewId="0">
      <selection activeCell="A23" sqref="$A23:$XFD23"/>
    </sheetView>
  </sheetViews>
  <sheetFormatPr defaultColWidth="9" defaultRowHeight="13.5"/>
  <cols>
    <col min="3" max="4" width="16.75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839</v>
      </c>
      <c r="B3" s="1">
        <v>839</v>
      </c>
      <c r="C3" s="1">
        <v>0.436495542526245</v>
      </c>
      <c r="D3" s="1">
        <v>0.029923677444458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3" customFormat="1" spans="1:14">
      <c r="A4" s="9">
        <v>512</v>
      </c>
      <c r="B4" s="3">
        <v>512</v>
      </c>
      <c r="C4" s="3">
        <v>0.437896847724915</v>
      </c>
      <c r="D4" s="3">
        <v>0.0276720523834229</v>
      </c>
      <c r="E4" s="3">
        <v>8</v>
      </c>
      <c r="F4" s="3">
        <v>2</v>
      </c>
      <c r="G4" s="3">
        <v>2</v>
      </c>
      <c r="H4" s="3">
        <v>8</v>
      </c>
      <c r="I4" s="3">
        <v>0.8</v>
      </c>
      <c r="J4" s="3">
        <v>0.8</v>
      </c>
      <c r="K4" s="3">
        <v>0.8</v>
      </c>
      <c r="L4" s="3">
        <v>0.2</v>
      </c>
      <c r="M4" s="3">
        <v>0.6</v>
      </c>
      <c r="N4" s="3">
        <v>0.8</v>
      </c>
    </row>
    <row r="5" s="1" customFormat="1" spans="1:14">
      <c r="A5" s="7">
        <v>479</v>
      </c>
      <c r="B5" s="1">
        <v>479</v>
      </c>
      <c r="C5" s="1">
        <v>0.444071769714356</v>
      </c>
      <c r="D5" s="1">
        <v>0.0382510423660278</v>
      </c>
      <c r="E5" s="1">
        <v>6</v>
      </c>
      <c r="F5" s="1">
        <v>5</v>
      </c>
      <c r="G5" s="1">
        <v>4</v>
      </c>
      <c r="H5" s="1">
        <v>5</v>
      </c>
      <c r="I5" s="1">
        <v>0.6</v>
      </c>
      <c r="J5" s="1">
        <v>0.545454545454545</v>
      </c>
      <c r="K5" s="1">
        <v>0.571428571428571</v>
      </c>
      <c r="L5" s="1">
        <v>0.5</v>
      </c>
      <c r="M5" s="1">
        <v>0.1</v>
      </c>
      <c r="N5" s="1">
        <v>0.55</v>
      </c>
    </row>
    <row r="6" s="1" customFormat="1" spans="1:14">
      <c r="A6" s="7">
        <v>890</v>
      </c>
      <c r="B6" s="1">
        <v>890</v>
      </c>
      <c r="C6" s="1">
        <v>0.454921722412109</v>
      </c>
      <c r="D6" s="1">
        <v>0.00711512565612793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3" customFormat="1" spans="1:14">
      <c r="A7" s="9">
        <v>556</v>
      </c>
      <c r="B7" s="3">
        <v>556</v>
      </c>
      <c r="C7" s="3">
        <v>0.457978129386902</v>
      </c>
      <c r="D7" s="3">
        <v>0.0161296129226685</v>
      </c>
      <c r="E7" s="3">
        <v>10</v>
      </c>
      <c r="F7" s="3">
        <v>8</v>
      </c>
      <c r="G7" s="3">
        <v>0</v>
      </c>
      <c r="H7" s="3">
        <v>2</v>
      </c>
      <c r="I7" s="3">
        <v>1</v>
      </c>
      <c r="J7" s="3">
        <v>0.555555555555556</v>
      </c>
      <c r="K7" s="3">
        <v>0.714285714285714</v>
      </c>
      <c r="L7" s="3">
        <v>0.8</v>
      </c>
      <c r="M7" s="3">
        <v>0.2</v>
      </c>
      <c r="N7" s="3">
        <v>0.6</v>
      </c>
    </row>
    <row r="8" s="1" customFormat="1" spans="1:14">
      <c r="A8" s="7">
        <v>227</v>
      </c>
      <c r="B8" s="1">
        <v>227</v>
      </c>
      <c r="C8" s="1">
        <v>0.474483132362366</v>
      </c>
      <c r="D8" s="1">
        <v>0.0722849369049072</v>
      </c>
      <c r="E8" s="1">
        <v>8</v>
      </c>
      <c r="F8" s="1">
        <v>6</v>
      </c>
      <c r="G8" s="1">
        <v>2</v>
      </c>
      <c r="H8" s="1">
        <v>4</v>
      </c>
      <c r="I8" s="1">
        <v>0.8</v>
      </c>
      <c r="J8" s="1">
        <v>0.571428571428572</v>
      </c>
      <c r="K8" s="1">
        <v>0.666666666666667</v>
      </c>
      <c r="L8" s="1">
        <v>0.6</v>
      </c>
      <c r="M8" s="1">
        <v>0.2</v>
      </c>
      <c r="N8" s="1">
        <v>0.6</v>
      </c>
    </row>
    <row r="9" s="1" customFormat="1" spans="1:14">
      <c r="A9" s="7">
        <v>83</v>
      </c>
      <c r="B9" s="1">
        <v>83</v>
      </c>
      <c r="C9" s="1">
        <v>0.475554227828979</v>
      </c>
      <c r="D9" s="1">
        <v>0.00178062915802002</v>
      </c>
      <c r="E9" s="1">
        <v>10</v>
      </c>
      <c r="F9" s="1">
        <v>3</v>
      </c>
      <c r="G9" s="1">
        <v>0</v>
      </c>
      <c r="H9" s="1">
        <v>7</v>
      </c>
      <c r="I9" s="1">
        <v>1</v>
      </c>
      <c r="J9" s="1">
        <v>0.769230769230769</v>
      </c>
      <c r="K9" s="1">
        <v>0.869565217391304</v>
      </c>
      <c r="L9" s="1">
        <v>0.3</v>
      </c>
      <c r="M9" s="1">
        <v>0.7</v>
      </c>
      <c r="N9" s="1">
        <v>0.85</v>
      </c>
    </row>
    <row r="10" s="1" customFormat="1" spans="1:14">
      <c r="A10" s="7">
        <v>204</v>
      </c>
      <c r="B10" s="1">
        <v>204</v>
      </c>
      <c r="C10" s="1">
        <v>0.475684762001038</v>
      </c>
      <c r="D10" s="1">
        <v>0.015682578086853</v>
      </c>
      <c r="E10" s="1">
        <v>10</v>
      </c>
      <c r="F10" s="1">
        <v>6</v>
      </c>
      <c r="G10" s="1">
        <v>0</v>
      </c>
      <c r="H10" s="1">
        <v>4</v>
      </c>
      <c r="I10" s="1">
        <v>1</v>
      </c>
      <c r="J10" s="1">
        <v>0.625</v>
      </c>
      <c r="K10" s="1">
        <v>0.769230769230769</v>
      </c>
      <c r="L10" s="1">
        <v>0.6</v>
      </c>
      <c r="M10" s="1">
        <v>0.4</v>
      </c>
      <c r="N10" s="1">
        <v>0.7</v>
      </c>
    </row>
    <row r="11" s="1" customFormat="1" spans="1:14">
      <c r="A11" s="7">
        <v>153</v>
      </c>
      <c r="B11" s="1">
        <v>153</v>
      </c>
      <c r="C11" s="1">
        <v>0.4783034324646</v>
      </c>
      <c r="D11" s="1">
        <v>0.0223274230957031</v>
      </c>
      <c r="E11" s="1">
        <v>10</v>
      </c>
      <c r="F11" s="1">
        <v>4</v>
      </c>
      <c r="G11" s="1">
        <v>0</v>
      </c>
      <c r="H11" s="1">
        <v>6</v>
      </c>
      <c r="I11" s="1">
        <v>1</v>
      </c>
      <c r="J11" s="1">
        <v>0.714285714285714</v>
      </c>
      <c r="K11" s="1">
        <v>0.833333333333333</v>
      </c>
      <c r="L11" s="1">
        <v>0.4</v>
      </c>
      <c r="M11" s="1">
        <v>0.6</v>
      </c>
      <c r="N11" s="1">
        <v>0.8</v>
      </c>
    </row>
    <row r="12" s="3" customFormat="1" spans="1:14">
      <c r="A12" s="9">
        <v>566</v>
      </c>
      <c r="B12" s="3">
        <v>566</v>
      </c>
      <c r="C12" s="3">
        <v>0.479554414749146</v>
      </c>
      <c r="D12" s="3">
        <v>0.09343421459198</v>
      </c>
      <c r="E12" s="3">
        <v>8</v>
      </c>
      <c r="F12" s="3">
        <v>8</v>
      </c>
      <c r="G12" s="3">
        <v>2</v>
      </c>
      <c r="H12" s="3">
        <v>2</v>
      </c>
      <c r="I12" s="3">
        <v>0.8</v>
      </c>
      <c r="J12" s="3">
        <v>0.5</v>
      </c>
      <c r="K12" s="3">
        <v>0.615384615384615</v>
      </c>
      <c r="L12" s="3">
        <v>0.8</v>
      </c>
      <c r="M12" s="3">
        <v>0</v>
      </c>
      <c r="N12" s="3">
        <v>0.5</v>
      </c>
    </row>
    <row r="13" s="1" customFormat="1" spans="1:14">
      <c r="A13" s="7">
        <v>587</v>
      </c>
      <c r="B13" s="1">
        <v>587</v>
      </c>
      <c r="C13" s="1">
        <v>0.48110568523407</v>
      </c>
      <c r="D13" s="1">
        <v>0.0662893056869507</v>
      </c>
      <c r="E13" s="1">
        <v>7</v>
      </c>
      <c r="F13" s="1">
        <v>4</v>
      </c>
      <c r="G13" s="1">
        <v>3</v>
      </c>
      <c r="H13" s="1">
        <v>6</v>
      </c>
      <c r="I13" s="1">
        <v>0.7</v>
      </c>
      <c r="J13" s="1">
        <v>0.636363636363636</v>
      </c>
      <c r="K13" s="1">
        <v>0.666666666666667</v>
      </c>
      <c r="L13" s="1">
        <v>0.4</v>
      </c>
      <c r="M13" s="1">
        <v>0.3</v>
      </c>
      <c r="N13" s="1">
        <v>0.65</v>
      </c>
    </row>
    <row r="14" s="4" customFormat="1" spans="1:14">
      <c r="A14" s="17">
        <v>336</v>
      </c>
      <c r="B14" s="4">
        <v>336</v>
      </c>
      <c r="C14" s="4">
        <v>0.496845841407776</v>
      </c>
      <c r="D14" s="4">
        <v>0.0160514116287231</v>
      </c>
      <c r="E14" s="4">
        <v>8</v>
      </c>
      <c r="F14" s="4">
        <v>4</v>
      </c>
      <c r="G14" s="4">
        <v>2</v>
      </c>
      <c r="H14" s="4">
        <v>6</v>
      </c>
      <c r="I14" s="4">
        <v>0.8</v>
      </c>
      <c r="J14" s="4">
        <v>0.666666666666667</v>
      </c>
      <c r="K14" s="4">
        <v>0.727272727272727</v>
      </c>
      <c r="L14" s="4">
        <v>0.4</v>
      </c>
      <c r="M14" s="4">
        <v>0.4</v>
      </c>
      <c r="N14" s="4">
        <v>0.7</v>
      </c>
    </row>
    <row r="15" s="4" customFormat="1" spans="1:14">
      <c r="A15" s="17">
        <v>834</v>
      </c>
      <c r="B15" s="4">
        <v>834</v>
      </c>
      <c r="C15" s="4">
        <v>0.496924161911011</v>
      </c>
      <c r="D15" s="4">
        <v>0.00448846817016602</v>
      </c>
      <c r="E15" s="4">
        <v>10</v>
      </c>
      <c r="F15" s="4">
        <v>7</v>
      </c>
      <c r="G15" s="4">
        <v>0</v>
      </c>
      <c r="H15" s="4">
        <v>3</v>
      </c>
      <c r="I15" s="4">
        <v>1</v>
      </c>
      <c r="J15" s="4">
        <v>0.588235294117647</v>
      </c>
      <c r="K15" s="4">
        <v>0.740740740740741</v>
      </c>
      <c r="L15" s="4">
        <v>0.7</v>
      </c>
      <c r="M15" s="4">
        <v>0.3</v>
      </c>
      <c r="N15" s="4">
        <v>0.65</v>
      </c>
    </row>
    <row r="16" s="4" customFormat="1" spans="1:14">
      <c r="A16" s="17">
        <v>941</v>
      </c>
      <c r="B16" s="4">
        <v>941</v>
      </c>
      <c r="C16" s="4">
        <v>0.497034788131714</v>
      </c>
      <c r="D16" s="4">
        <v>0.00221812725067139</v>
      </c>
      <c r="E16" s="4">
        <v>9</v>
      </c>
      <c r="F16" s="4">
        <v>5</v>
      </c>
      <c r="G16" s="4">
        <v>1</v>
      </c>
      <c r="H16" s="4">
        <v>5</v>
      </c>
      <c r="I16" s="4">
        <v>0.9</v>
      </c>
      <c r="J16" s="4">
        <v>0.642857142857143</v>
      </c>
      <c r="K16" s="4">
        <v>0.75</v>
      </c>
      <c r="L16" s="4">
        <v>0.5</v>
      </c>
      <c r="M16" s="4">
        <v>0.4</v>
      </c>
      <c r="N16" s="4">
        <v>0.7</v>
      </c>
    </row>
    <row r="17" s="1" customFormat="1" spans="1:14">
      <c r="A17" s="7">
        <v>796</v>
      </c>
      <c r="B17" s="1">
        <v>796</v>
      </c>
      <c r="C17" s="1">
        <v>0.48770797252655</v>
      </c>
      <c r="D17" s="1">
        <v>0.0696252584457397</v>
      </c>
      <c r="E17" s="1">
        <v>8</v>
      </c>
      <c r="F17" s="1">
        <v>7</v>
      </c>
      <c r="G17" s="1">
        <v>2</v>
      </c>
      <c r="H17" s="1">
        <v>3</v>
      </c>
      <c r="I17" s="1">
        <v>0.8</v>
      </c>
      <c r="J17" s="1">
        <v>0.533333333333333</v>
      </c>
      <c r="K17" s="1">
        <v>0.64</v>
      </c>
      <c r="L17" s="1">
        <v>0.7</v>
      </c>
      <c r="M17" s="1">
        <v>0.1</v>
      </c>
      <c r="N17" s="1">
        <v>0.55</v>
      </c>
    </row>
    <row r="18" s="1" customFormat="1" spans="1:14">
      <c r="A18" s="7">
        <v>102</v>
      </c>
      <c r="B18" s="1">
        <v>102</v>
      </c>
      <c r="C18" s="1">
        <v>0.481022000312805</v>
      </c>
      <c r="D18" s="1">
        <v>0.0691198110580444</v>
      </c>
      <c r="E18" s="1">
        <v>10</v>
      </c>
      <c r="F18" s="1">
        <v>3</v>
      </c>
      <c r="G18" s="1">
        <v>0</v>
      </c>
      <c r="H18" s="1">
        <v>7</v>
      </c>
      <c r="I18" s="1">
        <v>1</v>
      </c>
      <c r="J18" s="1">
        <v>0.769230769230769</v>
      </c>
      <c r="K18" s="1">
        <v>0.869565217391304</v>
      </c>
      <c r="L18" s="1">
        <v>0.3</v>
      </c>
      <c r="M18" s="1">
        <v>0.7</v>
      </c>
      <c r="N18" s="1">
        <v>0.85</v>
      </c>
    </row>
    <row r="19" s="3" customFormat="1" spans="1:14">
      <c r="A19" s="9">
        <v>560</v>
      </c>
      <c r="B19" s="3">
        <v>560</v>
      </c>
      <c r="C19" s="3">
        <v>0.480135202407837</v>
      </c>
      <c r="D19" s="3">
        <v>0.0856159925460815</v>
      </c>
      <c r="E19" s="3">
        <v>8</v>
      </c>
      <c r="F19" s="3">
        <v>7</v>
      </c>
      <c r="G19" s="3">
        <v>2</v>
      </c>
      <c r="H19" s="3">
        <v>3</v>
      </c>
      <c r="I19" s="3">
        <v>0.8</v>
      </c>
      <c r="J19" s="3">
        <v>0.533333333333333</v>
      </c>
      <c r="K19" s="3">
        <v>0.64</v>
      </c>
      <c r="L19" s="3">
        <v>0.7</v>
      </c>
      <c r="M19" s="3">
        <v>0.1</v>
      </c>
      <c r="N19" s="3">
        <v>0.55</v>
      </c>
    </row>
    <row r="20" s="4" customFormat="1" spans="1:14">
      <c r="A20" s="17">
        <v>244</v>
      </c>
      <c r="B20" s="4">
        <v>244</v>
      </c>
      <c r="C20" s="4">
        <v>0.501588344573975</v>
      </c>
      <c r="D20" s="4">
        <v>0.00883686542510986</v>
      </c>
      <c r="E20" s="4">
        <v>9</v>
      </c>
      <c r="F20" s="4">
        <v>4</v>
      </c>
      <c r="G20" s="4">
        <v>1</v>
      </c>
      <c r="H20" s="4">
        <v>6</v>
      </c>
      <c r="I20" s="4">
        <v>0.9</v>
      </c>
      <c r="J20" s="4">
        <v>0.692307692307692</v>
      </c>
      <c r="K20" s="4">
        <v>0.782608695652174</v>
      </c>
      <c r="L20" s="4">
        <v>0.4</v>
      </c>
      <c r="M20" s="4">
        <v>0.5</v>
      </c>
      <c r="N20" s="4">
        <v>0.75</v>
      </c>
    </row>
    <row r="21" s="4" customFormat="1" spans="1:14">
      <c r="A21" s="17">
        <v>270</v>
      </c>
      <c r="B21" s="4">
        <v>270</v>
      </c>
      <c r="C21" s="4">
        <v>0.501752734184265</v>
      </c>
      <c r="D21" s="4">
        <v>0.0418353080749512</v>
      </c>
      <c r="E21" s="4">
        <v>9</v>
      </c>
      <c r="F21" s="4">
        <v>5</v>
      </c>
      <c r="G21" s="4">
        <v>1</v>
      </c>
      <c r="H21" s="4">
        <v>5</v>
      </c>
      <c r="I21" s="4">
        <v>0.9</v>
      </c>
      <c r="J21" s="4">
        <v>0.642857142857143</v>
      </c>
      <c r="K21" s="4">
        <v>0.75</v>
      </c>
      <c r="L21" s="4">
        <v>0.5</v>
      </c>
      <c r="M21" s="4">
        <v>0.4</v>
      </c>
      <c r="N21" s="4">
        <v>0.7</v>
      </c>
    </row>
    <row r="22" s="4" customFormat="1" spans="1:14">
      <c r="A22" s="17">
        <v>174</v>
      </c>
      <c r="B22" s="4">
        <v>174</v>
      </c>
      <c r="C22" s="4">
        <v>0.502783298492432</v>
      </c>
      <c r="D22" s="4">
        <v>0.0456451177597046</v>
      </c>
      <c r="E22" s="4">
        <v>6</v>
      </c>
      <c r="F22" s="4">
        <v>5</v>
      </c>
      <c r="G22" s="4">
        <v>4</v>
      </c>
      <c r="H22" s="4">
        <v>5</v>
      </c>
      <c r="I22" s="4">
        <v>0.6</v>
      </c>
      <c r="J22" s="4">
        <v>0.545454545454545</v>
      </c>
      <c r="K22" s="4">
        <v>0.571428571428571</v>
      </c>
      <c r="L22" s="4">
        <v>0.5</v>
      </c>
      <c r="M22" s="4">
        <v>0.1</v>
      </c>
      <c r="N22" s="4">
        <v>0.55</v>
      </c>
    </row>
    <row r="23" s="1" customFormat="1" spans="1:14">
      <c r="A23" s="7">
        <v>651</v>
      </c>
      <c r="B23" s="1">
        <v>651</v>
      </c>
      <c r="C23" s="1">
        <v>0.501839160919189</v>
      </c>
      <c r="D23" s="1">
        <v>0.142430782318115</v>
      </c>
      <c r="E23" s="1">
        <v>10</v>
      </c>
      <c r="F23" s="1">
        <v>5</v>
      </c>
      <c r="G23" s="1">
        <v>0</v>
      </c>
      <c r="H23" s="1">
        <v>5</v>
      </c>
      <c r="I23" s="1">
        <v>1</v>
      </c>
      <c r="J23" s="1">
        <v>0.666666666666667</v>
      </c>
      <c r="K23" s="1">
        <v>0.8</v>
      </c>
      <c r="L23" s="1">
        <v>0.5</v>
      </c>
      <c r="M23" s="1">
        <v>0.5</v>
      </c>
      <c r="N23" s="1">
        <v>0.75</v>
      </c>
    </row>
    <row r="24" s="4" customFormat="1" spans="1:14">
      <c r="A24" s="17">
        <v>487</v>
      </c>
      <c r="B24" s="4">
        <v>487</v>
      </c>
      <c r="C24" s="4">
        <v>0.504927039146423</v>
      </c>
      <c r="D24" s="4">
        <v>0.0126816034317017</v>
      </c>
      <c r="E24" s="4">
        <v>8</v>
      </c>
      <c r="F24" s="4">
        <v>5</v>
      </c>
      <c r="G24" s="4">
        <v>2</v>
      </c>
      <c r="H24" s="4">
        <v>5</v>
      </c>
      <c r="I24" s="4">
        <v>0.8</v>
      </c>
      <c r="J24" s="4">
        <v>0.615384615384615</v>
      </c>
      <c r="K24" s="4">
        <v>0.695652173913043</v>
      </c>
      <c r="L24" s="4">
        <v>0.5</v>
      </c>
      <c r="M24" s="4">
        <v>0.3</v>
      </c>
      <c r="N24" s="4">
        <v>0.65</v>
      </c>
    </row>
    <row r="25" s="4" customFormat="1" spans="1:14">
      <c r="A25" s="17">
        <v>49</v>
      </c>
      <c r="B25" s="4">
        <v>49</v>
      </c>
      <c r="C25" s="4">
        <v>0.506369948387146</v>
      </c>
      <c r="D25" s="4">
        <v>0.0208917856216431</v>
      </c>
      <c r="E25" s="4">
        <v>9</v>
      </c>
      <c r="F25" s="4">
        <v>4</v>
      </c>
      <c r="G25" s="4">
        <v>1</v>
      </c>
      <c r="H25" s="4">
        <v>6</v>
      </c>
      <c r="I25" s="4">
        <v>0.9</v>
      </c>
      <c r="J25" s="4">
        <v>0.692307692307692</v>
      </c>
      <c r="K25" s="4">
        <v>0.782608695652174</v>
      </c>
      <c r="L25" s="4">
        <v>0.4</v>
      </c>
      <c r="M25" s="4">
        <v>0.5</v>
      </c>
      <c r="N25" s="4">
        <v>0.75</v>
      </c>
    </row>
    <row r="26" s="1" customFormat="1" spans="1:14">
      <c r="A26" s="7">
        <v>144</v>
      </c>
      <c r="B26" s="1">
        <v>144</v>
      </c>
      <c r="C26" s="1">
        <v>0.501485347747803</v>
      </c>
      <c r="D26" s="1">
        <v>0.0902677774429321</v>
      </c>
      <c r="E26" s="1">
        <v>7</v>
      </c>
      <c r="F26" s="1">
        <v>4</v>
      </c>
      <c r="G26" s="1">
        <v>3</v>
      </c>
      <c r="H26" s="1">
        <v>6</v>
      </c>
      <c r="I26" s="1">
        <v>0.7</v>
      </c>
      <c r="J26" s="1">
        <v>0.636363636363636</v>
      </c>
      <c r="K26" s="1">
        <v>0.666666666666667</v>
      </c>
      <c r="L26" s="1">
        <v>0.4</v>
      </c>
      <c r="M26" s="1">
        <v>0.3</v>
      </c>
      <c r="N26" s="1">
        <v>0.65</v>
      </c>
    </row>
    <row r="27" s="1" customFormat="1" spans="1:14">
      <c r="A27" s="7">
        <v>99</v>
      </c>
      <c r="B27" s="1">
        <v>99</v>
      </c>
      <c r="C27" s="1">
        <v>0.50089704990387</v>
      </c>
      <c r="D27" s="1">
        <v>0.0841214656829834</v>
      </c>
      <c r="E27" s="1">
        <v>6</v>
      </c>
      <c r="F27" s="1">
        <v>3</v>
      </c>
      <c r="G27" s="1">
        <v>4</v>
      </c>
      <c r="H27" s="1">
        <v>7</v>
      </c>
      <c r="I27" s="1">
        <v>0.6</v>
      </c>
      <c r="J27" s="1">
        <v>0.666666666666667</v>
      </c>
      <c r="K27" s="1">
        <v>0.631578947368421</v>
      </c>
      <c r="L27" s="1">
        <v>0.3</v>
      </c>
      <c r="M27" s="1">
        <v>0.3</v>
      </c>
      <c r="N27" s="1">
        <v>0.65</v>
      </c>
    </row>
    <row r="28" s="3" customFormat="1" spans="1:14">
      <c r="A28" s="9">
        <v>489</v>
      </c>
      <c r="B28" s="3">
        <v>489</v>
      </c>
      <c r="C28" s="3">
        <v>0.500820517539978</v>
      </c>
      <c r="D28" s="3">
        <v>0.076991081237793</v>
      </c>
      <c r="E28" s="3">
        <v>10</v>
      </c>
      <c r="F28" s="3">
        <v>2</v>
      </c>
      <c r="G28" s="3">
        <v>0</v>
      </c>
      <c r="H28" s="3">
        <v>8</v>
      </c>
      <c r="I28" s="3">
        <v>1</v>
      </c>
      <c r="J28" s="3">
        <v>0.833333333333333</v>
      </c>
      <c r="K28" s="3">
        <v>0.909090909090909</v>
      </c>
      <c r="L28" s="3">
        <v>0.2</v>
      </c>
      <c r="M28" s="3">
        <v>0.8</v>
      </c>
      <c r="N28" s="3">
        <v>0.9</v>
      </c>
    </row>
    <row r="29" s="1" customFormat="1" spans="1:14">
      <c r="A29" s="7">
        <v>734</v>
      </c>
      <c r="B29" s="1">
        <v>734</v>
      </c>
      <c r="C29" s="1">
        <v>0.534730076789856</v>
      </c>
      <c r="D29" s="1">
        <v>0.167190194129944</v>
      </c>
      <c r="E29" s="1">
        <v>9</v>
      </c>
      <c r="F29" s="1">
        <v>5</v>
      </c>
      <c r="G29" s="1">
        <v>1</v>
      </c>
      <c r="H29" s="1">
        <v>5</v>
      </c>
      <c r="I29" s="1">
        <v>0.9</v>
      </c>
      <c r="J29" s="1">
        <v>0.642857142857143</v>
      </c>
      <c r="K29" s="1">
        <v>0.75</v>
      </c>
      <c r="L29" s="1">
        <v>0.5</v>
      </c>
      <c r="M29" s="1">
        <v>0.4</v>
      </c>
      <c r="N29" s="1">
        <v>0.7</v>
      </c>
    </row>
    <row r="30" s="1" customFormat="1" spans="1:14">
      <c r="A30" s="7">
        <v>164</v>
      </c>
      <c r="B30" s="1">
        <v>164</v>
      </c>
      <c r="C30" s="1">
        <v>0.534845352172852</v>
      </c>
      <c r="D30" s="1">
        <v>0.169167995452881</v>
      </c>
      <c r="E30" s="1">
        <v>5</v>
      </c>
      <c r="F30" s="1">
        <v>4</v>
      </c>
      <c r="G30" s="1">
        <v>5</v>
      </c>
      <c r="H30" s="1">
        <v>6</v>
      </c>
      <c r="I30" s="1">
        <v>0.5</v>
      </c>
      <c r="J30" s="1">
        <v>0.555555555555556</v>
      </c>
      <c r="K30" s="1">
        <v>0.526315789473684</v>
      </c>
      <c r="L30" s="1">
        <v>0.4</v>
      </c>
      <c r="M30" s="1">
        <v>0.1</v>
      </c>
      <c r="N30" s="1">
        <v>0.55</v>
      </c>
    </row>
    <row r="31" s="1" customFormat="1" spans="1:14">
      <c r="A31" s="7">
        <v>883</v>
      </c>
      <c r="B31" s="1">
        <v>883</v>
      </c>
      <c r="C31" s="1">
        <v>0.536781072616577</v>
      </c>
      <c r="D31" s="1">
        <v>0.176890254020691</v>
      </c>
      <c r="E31" s="1">
        <v>6</v>
      </c>
      <c r="F31" s="1">
        <v>5</v>
      </c>
      <c r="G31" s="1">
        <v>4</v>
      </c>
      <c r="H31" s="1">
        <v>5</v>
      </c>
      <c r="I31" s="1">
        <v>0.6</v>
      </c>
      <c r="J31" s="1">
        <v>0.545454545454545</v>
      </c>
      <c r="K31" s="1">
        <v>0.571428571428571</v>
      </c>
      <c r="L31" s="1">
        <v>0.5</v>
      </c>
      <c r="M31" s="1">
        <v>0.1</v>
      </c>
      <c r="N31" s="1">
        <v>0.55</v>
      </c>
    </row>
    <row r="32" s="1" customFormat="1" spans="1:14">
      <c r="A32" s="7">
        <v>948</v>
      </c>
      <c r="B32" s="1">
        <v>948</v>
      </c>
      <c r="C32" s="1">
        <v>0.522217392921448</v>
      </c>
      <c r="D32" s="1">
        <v>0.0486582517623901</v>
      </c>
      <c r="E32" s="1">
        <v>10</v>
      </c>
      <c r="F32" s="1">
        <v>3</v>
      </c>
      <c r="G32" s="1">
        <v>0</v>
      </c>
      <c r="H32" s="1">
        <v>7</v>
      </c>
      <c r="I32" s="1">
        <v>1</v>
      </c>
      <c r="J32" s="1">
        <v>0.769230769230769</v>
      </c>
      <c r="K32" s="1">
        <v>0.869565217391304</v>
      </c>
      <c r="L32" s="1">
        <v>0.3</v>
      </c>
      <c r="M32" s="1">
        <v>0.7</v>
      </c>
      <c r="N32" s="1">
        <v>0.85</v>
      </c>
    </row>
    <row r="33" s="1" customFormat="1" spans="1:14">
      <c r="A33" s="7">
        <v>284</v>
      </c>
      <c r="B33" s="1">
        <v>284</v>
      </c>
      <c r="C33" s="1">
        <v>0.523757457733154</v>
      </c>
      <c r="D33" s="1">
        <v>0.0759626626968384</v>
      </c>
      <c r="E33" s="1">
        <v>7</v>
      </c>
      <c r="F33" s="1">
        <v>6</v>
      </c>
      <c r="G33" s="1">
        <v>3</v>
      </c>
      <c r="H33" s="1">
        <v>4</v>
      </c>
      <c r="I33" s="1">
        <v>0.7</v>
      </c>
      <c r="J33" s="1">
        <v>0.538461538461539</v>
      </c>
      <c r="K33" s="1">
        <v>0.608695652173913</v>
      </c>
      <c r="L33" s="1">
        <v>0.6</v>
      </c>
      <c r="M33" s="1">
        <v>0.1</v>
      </c>
      <c r="N33" s="1">
        <v>0.55</v>
      </c>
    </row>
    <row r="34" s="1" customFormat="1" spans="1:14">
      <c r="A34" s="7">
        <v>856</v>
      </c>
      <c r="B34" s="1">
        <v>856</v>
      </c>
      <c r="C34" s="1">
        <v>0.524346232414246</v>
      </c>
      <c r="D34" s="1">
        <v>0.0562275648117065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1" customFormat="1" spans="1:14">
      <c r="A35" s="7">
        <v>146</v>
      </c>
      <c r="B35" s="1">
        <v>146</v>
      </c>
      <c r="C35" s="1">
        <v>0.527273416519165</v>
      </c>
      <c r="D35" s="1">
        <v>0.0522168874740601</v>
      </c>
      <c r="E35" s="1">
        <v>9</v>
      </c>
      <c r="F35" s="1">
        <v>8</v>
      </c>
      <c r="G35" s="1">
        <v>1</v>
      </c>
      <c r="H35" s="1">
        <v>2</v>
      </c>
      <c r="I35" s="1">
        <v>0.9</v>
      </c>
      <c r="J35" s="1">
        <v>0.529411764705882</v>
      </c>
      <c r="K35" s="1">
        <v>0.666666666666667</v>
      </c>
      <c r="L35" s="1">
        <v>0.8</v>
      </c>
      <c r="M35" s="1">
        <v>0.1</v>
      </c>
      <c r="N35" s="1">
        <v>0.55</v>
      </c>
    </row>
    <row r="36" s="1" customFormat="1" spans="1:14">
      <c r="A36" s="7">
        <v>50</v>
      </c>
      <c r="B36" s="1">
        <v>50</v>
      </c>
      <c r="C36" s="1">
        <v>0.527482271194458</v>
      </c>
      <c r="D36" s="1">
        <v>0.0267938375473022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344</v>
      </c>
      <c r="B37" s="1">
        <v>344</v>
      </c>
      <c r="C37" s="1">
        <v>0.528125882148743</v>
      </c>
      <c r="D37" s="1">
        <v>0.0711038112640381</v>
      </c>
      <c r="E37" s="1">
        <v>8</v>
      </c>
      <c r="F37" s="1">
        <v>5</v>
      </c>
      <c r="G37" s="1">
        <v>2</v>
      </c>
      <c r="H37" s="1">
        <v>5</v>
      </c>
      <c r="I37" s="1">
        <v>0.8</v>
      </c>
      <c r="J37" s="1">
        <v>0.615384615384615</v>
      </c>
      <c r="K37" s="1">
        <v>0.695652173913043</v>
      </c>
      <c r="L37" s="1">
        <v>0.5</v>
      </c>
      <c r="M37" s="1">
        <v>0.3</v>
      </c>
      <c r="N37" s="1">
        <v>0.65</v>
      </c>
    </row>
    <row r="38" s="1" customFormat="1" spans="1:14">
      <c r="A38" s="7">
        <v>939</v>
      </c>
      <c r="B38" s="1">
        <v>939</v>
      </c>
      <c r="C38" s="1">
        <v>0.523517608642578</v>
      </c>
      <c r="D38" s="1">
        <v>0.0840035676956177</v>
      </c>
      <c r="E38" s="1">
        <v>9</v>
      </c>
      <c r="F38" s="1">
        <v>7</v>
      </c>
      <c r="G38" s="1">
        <v>1</v>
      </c>
      <c r="H38" s="1">
        <v>3</v>
      </c>
      <c r="I38" s="1">
        <v>0.9</v>
      </c>
      <c r="J38" s="1">
        <v>0.5625</v>
      </c>
      <c r="K38" s="1">
        <v>0.692307692307692</v>
      </c>
      <c r="L38" s="1">
        <v>0.7</v>
      </c>
      <c r="M38" s="1">
        <v>0.2</v>
      </c>
      <c r="N38" s="1">
        <v>0.6</v>
      </c>
    </row>
    <row r="39" s="3" customFormat="1" spans="1:14">
      <c r="A39" s="9">
        <v>971</v>
      </c>
      <c r="B39" s="3">
        <v>971</v>
      </c>
      <c r="C39" s="3">
        <v>0.52179229259491</v>
      </c>
      <c r="D39" s="3">
        <v>0.0986318588256836</v>
      </c>
      <c r="E39" s="3">
        <v>9</v>
      </c>
      <c r="F39" s="3">
        <v>6</v>
      </c>
      <c r="G39" s="3">
        <v>1</v>
      </c>
      <c r="H39" s="3">
        <v>4</v>
      </c>
      <c r="I39" s="3">
        <v>0.9</v>
      </c>
      <c r="J39" s="3">
        <v>0.6</v>
      </c>
      <c r="K39" s="3">
        <v>0.72</v>
      </c>
      <c r="L39" s="3">
        <v>0.6</v>
      </c>
      <c r="M39" s="3">
        <v>0.3</v>
      </c>
      <c r="N39" s="3">
        <v>0.65</v>
      </c>
    </row>
    <row r="40" s="1" customFormat="1" spans="1:14">
      <c r="A40" s="7">
        <v>213</v>
      </c>
      <c r="B40" s="1">
        <v>213</v>
      </c>
      <c r="C40" s="1">
        <v>0.540220141410828</v>
      </c>
      <c r="D40" s="1">
        <v>0.181421518325806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" customFormat="1" spans="1:14">
      <c r="A41" s="7">
        <v>257</v>
      </c>
      <c r="B41" s="1">
        <v>257</v>
      </c>
      <c r="C41" s="1">
        <v>0.542999148368835</v>
      </c>
      <c r="D41" s="1">
        <v>0.079084038734436</v>
      </c>
      <c r="E41" s="1">
        <v>8</v>
      </c>
      <c r="F41" s="1">
        <v>3</v>
      </c>
      <c r="G41" s="1">
        <v>2</v>
      </c>
      <c r="H41" s="1">
        <v>7</v>
      </c>
      <c r="I41" s="1">
        <v>0.8</v>
      </c>
      <c r="J41" s="1">
        <v>0.727272727272727</v>
      </c>
      <c r="K41" s="1">
        <v>0.761904761904762</v>
      </c>
      <c r="L41" s="1">
        <v>0.3</v>
      </c>
      <c r="M41" s="1">
        <v>0.5</v>
      </c>
      <c r="N41" s="1">
        <v>0.75</v>
      </c>
    </row>
    <row r="42" s="1" customFormat="1" spans="1:14">
      <c r="A42" s="7">
        <v>47</v>
      </c>
      <c r="B42" s="1">
        <v>47</v>
      </c>
      <c r="C42" s="1">
        <v>0.543766379356384</v>
      </c>
      <c r="D42" s="1">
        <v>0.0789929628372192</v>
      </c>
      <c r="E42" s="1">
        <v>9</v>
      </c>
      <c r="F42" s="1">
        <v>4</v>
      </c>
      <c r="G42" s="1">
        <v>1</v>
      </c>
      <c r="H42" s="1">
        <v>6</v>
      </c>
      <c r="I42" s="1">
        <v>0.9</v>
      </c>
      <c r="J42" s="1">
        <v>0.692307692307692</v>
      </c>
      <c r="K42" s="1">
        <v>0.782608695652174</v>
      </c>
      <c r="L42" s="1">
        <v>0.4</v>
      </c>
      <c r="M42" s="1">
        <v>0.5</v>
      </c>
      <c r="N42" s="1">
        <v>0.75</v>
      </c>
    </row>
    <row r="43" s="1" customFormat="1" spans="1:14">
      <c r="A43" s="7">
        <v>180</v>
      </c>
      <c r="B43" s="1">
        <v>180</v>
      </c>
      <c r="C43" s="1">
        <v>0.541766285896301</v>
      </c>
      <c r="D43" s="1">
        <v>0.149829506874085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468</v>
      </c>
      <c r="B44" s="1">
        <v>468</v>
      </c>
      <c r="C44" s="1">
        <v>0.549173712730408</v>
      </c>
      <c r="D44" s="1">
        <v>0.103478670120239</v>
      </c>
      <c r="E44" s="1">
        <v>7</v>
      </c>
      <c r="F44" s="1">
        <v>5</v>
      </c>
      <c r="G44" s="1">
        <v>3</v>
      </c>
      <c r="H44" s="1">
        <v>5</v>
      </c>
      <c r="I44" s="1">
        <v>0.7</v>
      </c>
      <c r="J44" s="1">
        <v>0.583333333333333</v>
      </c>
      <c r="K44" s="1">
        <v>0.636363636363636</v>
      </c>
      <c r="L44" s="1">
        <v>0.5</v>
      </c>
      <c r="M44" s="1">
        <v>0.2</v>
      </c>
      <c r="N44" s="1">
        <v>0.6</v>
      </c>
    </row>
    <row r="45" s="1" customFormat="1" spans="1:14">
      <c r="A45" s="7">
        <v>258</v>
      </c>
      <c r="B45" s="1">
        <v>258</v>
      </c>
      <c r="C45" s="1">
        <v>0.543748259544373</v>
      </c>
      <c r="D45" s="1">
        <v>0.161749958992004</v>
      </c>
      <c r="E45" s="1">
        <v>9</v>
      </c>
      <c r="F45" s="1">
        <v>7</v>
      </c>
      <c r="G45" s="1">
        <v>1</v>
      </c>
      <c r="H45" s="1">
        <v>3</v>
      </c>
      <c r="I45" s="1">
        <v>0.9</v>
      </c>
      <c r="J45" s="1">
        <v>0.5625</v>
      </c>
      <c r="K45" s="1">
        <v>0.692307692307692</v>
      </c>
      <c r="L45" s="1">
        <v>0.7</v>
      </c>
      <c r="M45" s="1">
        <v>0.2</v>
      </c>
      <c r="N45" s="1">
        <v>0.6</v>
      </c>
    </row>
    <row r="46" s="1" customFormat="1" spans="1:14">
      <c r="A46" s="7">
        <v>129</v>
      </c>
      <c r="B46" s="1">
        <v>129</v>
      </c>
      <c r="C46" s="1">
        <v>0.544099807739258</v>
      </c>
      <c r="D46" s="1">
        <v>0.123935222625732</v>
      </c>
      <c r="E46" s="1">
        <v>7</v>
      </c>
      <c r="F46" s="1">
        <v>4</v>
      </c>
      <c r="G46" s="1">
        <v>3</v>
      </c>
      <c r="H46" s="1">
        <v>6</v>
      </c>
      <c r="I46" s="1">
        <v>0.7</v>
      </c>
      <c r="J46" s="1">
        <v>0.636363636363636</v>
      </c>
      <c r="K46" s="1">
        <v>0.666666666666667</v>
      </c>
      <c r="L46" s="1">
        <v>0.4</v>
      </c>
      <c r="M46" s="1">
        <v>0.3</v>
      </c>
      <c r="N46" s="1">
        <v>0.65</v>
      </c>
    </row>
    <row r="47" s="1" customFormat="1" spans="1:14">
      <c r="A47" s="7">
        <v>169</v>
      </c>
      <c r="B47" s="1">
        <v>169</v>
      </c>
      <c r="C47" s="1">
        <v>0.545023679733276</v>
      </c>
      <c r="D47" s="1">
        <v>0.107977509498596</v>
      </c>
      <c r="E47" s="1">
        <v>8</v>
      </c>
      <c r="F47" s="1">
        <v>6</v>
      </c>
      <c r="G47" s="1">
        <v>2</v>
      </c>
      <c r="H47" s="1">
        <v>4</v>
      </c>
      <c r="I47" s="1">
        <v>0.8</v>
      </c>
      <c r="J47" s="1">
        <v>0.571428571428572</v>
      </c>
      <c r="K47" s="1">
        <v>0.666666666666667</v>
      </c>
      <c r="L47" s="1">
        <v>0.6</v>
      </c>
      <c r="M47" s="1">
        <v>0.2</v>
      </c>
      <c r="N47" s="1">
        <v>0.6</v>
      </c>
    </row>
    <row r="48" s="1" customFormat="1" spans="1:14">
      <c r="A48" s="7">
        <v>521</v>
      </c>
      <c r="B48" s="1">
        <v>521</v>
      </c>
      <c r="C48" s="1">
        <v>0.545008897781372</v>
      </c>
      <c r="D48" s="1">
        <v>0.148417949676514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231</v>
      </c>
      <c r="B49" s="1">
        <v>231</v>
      </c>
      <c r="C49" s="1">
        <v>0.545077800750732</v>
      </c>
      <c r="D49" s="1">
        <v>0.16381049156189</v>
      </c>
      <c r="E49" s="1">
        <v>4</v>
      </c>
      <c r="F49" s="1">
        <v>6</v>
      </c>
      <c r="G49" s="1">
        <v>6</v>
      </c>
      <c r="H49" s="1">
        <v>4</v>
      </c>
      <c r="I49" s="1">
        <v>0.4</v>
      </c>
      <c r="J49" s="1">
        <v>0.4</v>
      </c>
      <c r="K49" s="1">
        <v>0.4</v>
      </c>
      <c r="L49" s="1">
        <v>0.6</v>
      </c>
      <c r="M49" s="1">
        <v>-0.2</v>
      </c>
      <c r="N49" s="1">
        <v>0.4</v>
      </c>
    </row>
    <row r="50" s="1" customFormat="1" spans="1:14">
      <c r="A50" s="7">
        <v>449</v>
      </c>
      <c r="B50" s="1">
        <v>449</v>
      </c>
      <c r="C50" s="1">
        <v>0.547256350517273</v>
      </c>
      <c r="D50" s="1">
        <v>0.13961124420166</v>
      </c>
      <c r="E50" s="1">
        <v>7</v>
      </c>
      <c r="F50" s="1">
        <v>4</v>
      </c>
      <c r="G50" s="1">
        <v>3</v>
      </c>
      <c r="H50" s="1">
        <v>6</v>
      </c>
      <c r="I50" s="1">
        <v>0.7</v>
      </c>
      <c r="J50" s="1">
        <v>0.636363636363636</v>
      </c>
      <c r="K50" s="1">
        <v>0.666666666666667</v>
      </c>
      <c r="L50" s="1">
        <v>0.4</v>
      </c>
      <c r="M50" s="1">
        <v>0.3</v>
      </c>
      <c r="N50" s="1">
        <v>0.65</v>
      </c>
    </row>
    <row r="51" s="3" customFormat="1" spans="1:14">
      <c r="A51" s="9">
        <v>857</v>
      </c>
      <c r="B51" s="3">
        <v>857</v>
      </c>
      <c r="C51" s="3">
        <v>0.550328254699707</v>
      </c>
      <c r="D51" s="3">
        <v>0.138155937194824</v>
      </c>
      <c r="E51" s="3">
        <v>8</v>
      </c>
      <c r="F51" s="3">
        <v>3</v>
      </c>
      <c r="G51" s="3">
        <v>2</v>
      </c>
      <c r="H51" s="3">
        <v>7</v>
      </c>
      <c r="I51" s="3">
        <v>0.8</v>
      </c>
      <c r="J51" s="3">
        <v>0.727272727272727</v>
      </c>
      <c r="K51" s="3">
        <v>0.761904761904762</v>
      </c>
      <c r="L51" s="3">
        <v>0.3</v>
      </c>
      <c r="M51" s="3">
        <v>0.5</v>
      </c>
      <c r="N51" s="3">
        <v>0.75</v>
      </c>
    </row>
    <row r="52" s="1" customFormat="1" spans="1:14">
      <c r="A52" s="7">
        <v>395</v>
      </c>
      <c r="B52" s="1">
        <v>395</v>
      </c>
      <c r="C52" s="1">
        <v>0.563697099685669</v>
      </c>
      <c r="D52" s="1">
        <v>0.130377411842346</v>
      </c>
      <c r="E52" s="1">
        <v>8</v>
      </c>
      <c r="F52" s="1">
        <v>4</v>
      </c>
      <c r="G52" s="1">
        <v>2</v>
      </c>
      <c r="H52" s="1">
        <v>6</v>
      </c>
      <c r="I52" s="1">
        <v>0.8</v>
      </c>
      <c r="J52" s="1">
        <v>0.666666666666667</v>
      </c>
      <c r="K52" s="1">
        <v>0.727272727272727</v>
      </c>
      <c r="L52" s="1">
        <v>0.4</v>
      </c>
      <c r="M52" s="1">
        <v>0.4</v>
      </c>
      <c r="N52" s="1">
        <v>0.7</v>
      </c>
    </row>
    <row r="53" s="1" customFormat="1" spans="1:14">
      <c r="A53" s="7">
        <v>300</v>
      </c>
      <c r="B53" s="1">
        <v>300</v>
      </c>
      <c r="C53" s="1">
        <v>0.560271143913269</v>
      </c>
      <c r="D53" s="1">
        <v>0.151661396026611</v>
      </c>
      <c r="E53" s="1">
        <v>9</v>
      </c>
      <c r="F53" s="1">
        <v>5</v>
      </c>
      <c r="G53" s="1">
        <v>1</v>
      </c>
      <c r="H53" s="1">
        <v>5</v>
      </c>
      <c r="I53" s="1">
        <v>0.9</v>
      </c>
      <c r="J53" s="1">
        <v>0.642857142857143</v>
      </c>
      <c r="K53" s="1">
        <v>0.75</v>
      </c>
      <c r="L53" s="1">
        <v>0.5</v>
      </c>
      <c r="M53" s="1">
        <v>0.4</v>
      </c>
      <c r="N53" s="1">
        <v>0.7</v>
      </c>
    </row>
    <row r="54" s="1" customFormat="1" spans="1:14">
      <c r="A54" s="7">
        <v>674</v>
      </c>
      <c r="B54" s="1">
        <v>674</v>
      </c>
      <c r="C54" s="1">
        <v>0.564037680625916</v>
      </c>
      <c r="D54" s="1">
        <v>0.191290736198425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163</v>
      </c>
      <c r="B55" s="1">
        <v>163</v>
      </c>
      <c r="C55" s="1">
        <v>0.564523220062256</v>
      </c>
      <c r="D55" s="1">
        <v>0.150947570800781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818</v>
      </c>
      <c r="B56" s="1">
        <v>818</v>
      </c>
      <c r="C56" s="1">
        <v>0.561458468437195</v>
      </c>
      <c r="D56" s="1">
        <v>0.124785542488098</v>
      </c>
      <c r="E56" s="1">
        <v>8</v>
      </c>
      <c r="F56" s="1">
        <v>6</v>
      </c>
      <c r="G56" s="1">
        <v>2</v>
      </c>
      <c r="H56" s="1">
        <v>4</v>
      </c>
      <c r="I56" s="1">
        <v>0.8</v>
      </c>
      <c r="J56" s="1">
        <v>0.571428571428572</v>
      </c>
      <c r="K56" s="1">
        <v>0.666666666666667</v>
      </c>
      <c r="L56" s="1">
        <v>0.6</v>
      </c>
      <c r="M56" s="1">
        <v>0.2</v>
      </c>
      <c r="N56" s="1">
        <v>0.6</v>
      </c>
    </row>
    <row r="57" s="1" customFormat="1" spans="1:14">
      <c r="A57" s="7">
        <v>440</v>
      </c>
      <c r="B57" s="1">
        <v>440</v>
      </c>
      <c r="C57" s="1">
        <v>0.561375141143799</v>
      </c>
      <c r="D57" s="1">
        <v>0.0541908740997315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61</v>
      </c>
      <c r="B58" s="1">
        <v>61</v>
      </c>
      <c r="C58" s="1">
        <v>0.564577460289001</v>
      </c>
      <c r="D58" s="1">
        <v>0.156044363975525</v>
      </c>
      <c r="E58" s="1">
        <v>7</v>
      </c>
      <c r="F58" s="1">
        <v>4</v>
      </c>
      <c r="G58" s="1">
        <v>3</v>
      </c>
      <c r="H58" s="1">
        <v>6</v>
      </c>
      <c r="I58" s="1">
        <v>0.7</v>
      </c>
      <c r="J58" s="1">
        <v>0.636363636363636</v>
      </c>
      <c r="K58" s="1">
        <v>0.666666666666667</v>
      </c>
      <c r="L58" s="1">
        <v>0.4</v>
      </c>
      <c r="M58" s="1">
        <v>0.3</v>
      </c>
      <c r="N58" s="1">
        <v>0.65</v>
      </c>
    </row>
    <row r="59" s="1" customFormat="1" spans="1:14">
      <c r="A59" s="7">
        <v>125</v>
      </c>
      <c r="B59" s="1">
        <v>125</v>
      </c>
      <c r="C59" s="1">
        <v>0.560636758804321</v>
      </c>
      <c r="D59" s="1">
        <v>0.118411660194397</v>
      </c>
      <c r="E59" s="1">
        <v>7</v>
      </c>
      <c r="F59" s="1">
        <v>6</v>
      </c>
      <c r="G59" s="1">
        <v>3</v>
      </c>
      <c r="H59" s="1">
        <v>4</v>
      </c>
      <c r="I59" s="1">
        <v>0.7</v>
      </c>
      <c r="J59" s="1">
        <v>0.538461538461539</v>
      </c>
      <c r="K59" s="1">
        <v>0.608695652173913</v>
      </c>
      <c r="L59" s="1">
        <v>0.6</v>
      </c>
      <c r="M59" s="1">
        <v>0.1</v>
      </c>
      <c r="N59" s="1">
        <v>0.55</v>
      </c>
    </row>
    <row r="60" s="1" customFormat="1" spans="1:14">
      <c r="A60" s="7">
        <v>794</v>
      </c>
      <c r="B60" s="1">
        <v>794</v>
      </c>
      <c r="C60" s="1">
        <v>0.564637064933777</v>
      </c>
      <c r="D60" s="1">
        <v>0.143502593040466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122</v>
      </c>
      <c r="B61" s="1">
        <v>122</v>
      </c>
      <c r="C61" s="1">
        <v>0.562414288520813</v>
      </c>
      <c r="D61" s="1">
        <v>0.181339740753174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3" customFormat="1" spans="1:14">
      <c r="A62" s="9">
        <v>385</v>
      </c>
      <c r="B62" s="3">
        <v>385</v>
      </c>
      <c r="C62" s="3">
        <v>0.560110569000244</v>
      </c>
      <c r="D62" s="3">
        <v>0.0777961015701294</v>
      </c>
      <c r="E62" s="3">
        <v>9</v>
      </c>
      <c r="F62" s="3">
        <v>3</v>
      </c>
      <c r="G62" s="3">
        <v>1</v>
      </c>
      <c r="H62" s="3">
        <v>7</v>
      </c>
      <c r="I62" s="3">
        <v>0.9</v>
      </c>
      <c r="J62" s="3">
        <v>0.75</v>
      </c>
      <c r="K62" s="3">
        <v>0.818181818181818</v>
      </c>
      <c r="L62" s="3">
        <v>0.3</v>
      </c>
      <c r="M62" s="3">
        <v>0.6</v>
      </c>
      <c r="N62" s="3">
        <v>0.8</v>
      </c>
    </row>
    <row r="63" s="1" customFormat="1" spans="1:14">
      <c r="A63" s="7">
        <v>769</v>
      </c>
      <c r="B63" s="1">
        <v>769</v>
      </c>
      <c r="C63" s="1">
        <v>0.583063125610352</v>
      </c>
      <c r="D63" s="1">
        <v>0.129210829734802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1" customFormat="1" spans="1:14">
      <c r="A64" s="7">
        <v>536</v>
      </c>
      <c r="B64" s="1">
        <v>536</v>
      </c>
      <c r="C64" s="1">
        <v>0.585767984390259</v>
      </c>
      <c r="D64" s="1">
        <v>0.130775928497315</v>
      </c>
      <c r="E64" s="1">
        <v>10</v>
      </c>
      <c r="F64" s="1">
        <v>4</v>
      </c>
      <c r="G64" s="1">
        <v>0</v>
      </c>
      <c r="H64" s="1">
        <v>6</v>
      </c>
      <c r="I64" s="1">
        <v>1</v>
      </c>
      <c r="J64" s="1">
        <v>0.714285714285714</v>
      </c>
      <c r="K64" s="1">
        <v>0.833333333333333</v>
      </c>
      <c r="L64" s="1">
        <v>0.4</v>
      </c>
      <c r="M64" s="1">
        <v>0.6</v>
      </c>
      <c r="N64" s="1">
        <v>0.8</v>
      </c>
    </row>
    <row r="65" s="1" customFormat="1" spans="1:14">
      <c r="A65" s="7">
        <v>921</v>
      </c>
      <c r="B65" s="1">
        <v>921</v>
      </c>
      <c r="C65" s="1">
        <v>0.586636185646057</v>
      </c>
      <c r="D65" s="1">
        <v>0.143693208694458</v>
      </c>
      <c r="E65" s="1">
        <v>7</v>
      </c>
      <c r="F65" s="1">
        <v>7</v>
      </c>
      <c r="G65" s="1">
        <v>3</v>
      </c>
      <c r="H65" s="1">
        <v>3</v>
      </c>
      <c r="I65" s="1">
        <v>0.7</v>
      </c>
      <c r="J65" s="1">
        <v>0.5</v>
      </c>
      <c r="K65" s="1">
        <v>0.583333333333333</v>
      </c>
      <c r="L65" s="1">
        <v>0.7</v>
      </c>
      <c r="M65" s="1">
        <v>0</v>
      </c>
      <c r="N65" s="1">
        <v>0.5</v>
      </c>
    </row>
    <row r="66" s="1" customFormat="1" spans="1:14">
      <c r="A66" s="7">
        <v>807</v>
      </c>
      <c r="B66" s="1">
        <v>807</v>
      </c>
      <c r="C66" s="1">
        <v>0.587384819984436</v>
      </c>
      <c r="D66" s="1">
        <v>0.212218403816223</v>
      </c>
      <c r="E66" s="1">
        <v>6</v>
      </c>
      <c r="F66" s="1">
        <v>6</v>
      </c>
      <c r="G66" s="1">
        <v>4</v>
      </c>
      <c r="H66" s="1">
        <v>4</v>
      </c>
      <c r="I66" s="1">
        <v>0.6</v>
      </c>
      <c r="J66" s="1">
        <v>0.5</v>
      </c>
      <c r="K66" s="1">
        <v>0.545454545454545</v>
      </c>
      <c r="L66" s="1">
        <v>0.6</v>
      </c>
      <c r="M66" s="1">
        <v>0</v>
      </c>
      <c r="N66" s="1">
        <v>0.5</v>
      </c>
    </row>
    <row r="67" s="1" customFormat="1" spans="1:14">
      <c r="A67" s="7">
        <v>338</v>
      </c>
      <c r="B67" s="1">
        <v>338</v>
      </c>
      <c r="C67" s="1">
        <v>0.587870597839355</v>
      </c>
      <c r="D67" s="1">
        <v>0.158023715019226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4" customFormat="1" spans="1:14">
      <c r="A68" s="17">
        <v>78</v>
      </c>
      <c r="B68" s="4">
        <v>78</v>
      </c>
      <c r="C68" s="4">
        <v>0.585809230804443</v>
      </c>
      <c r="D68" s="4">
        <v>0.0609422922134399</v>
      </c>
      <c r="E68" s="4">
        <v>9</v>
      </c>
      <c r="F68" s="4">
        <v>5</v>
      </c>
      <c r="G68" s="4">
        <v>1</v>
      </c>
      <c r="H68" s="4">
        <v>5</v>
      </c>
      <c r="I68" s="4">
        <v>0.9</v>
      </c>
      <c r="J68" s="4">
        <v>0.642857142857143</v>
      </c>
      <c r="K68" s="4">
        <v>0.75</v>
      </c>
      <c r="L68" s="4">
        <v>0.5</v>
      </c>
      <c r="M68" s="4">
        <v>0.4</v>
      </c>
      <c r="N68" s="4">
        <v>0.7</v>
      </c>
    </row>
    <row r="69" s="1" customFormat="1" spans="1:14">
      <c r="A69" s="7">
        <v>744</v>
      </c>
      <c r="B69" s="1">
        <v>744</v>
      </c>
      <c r="C69" s="1">
        <v>0.589840054512024</v>
      </c>
      <c r="D69" s="1">
        <v>0.148994445800781</v>
      </c>
      <c r="E69" s="1">
        <v>8</v>
      </c>
      <c r="F69" s="1">
        <v>4</v>
      </c>
      <c r="G69" s="1">
        <v>2</v>
      </c>
      <c r="H69" s="1">
        <v>6</v>
      </c>
      <c r="I69" s="1">
        <v>0.8</v>
      </c>
      <c r="J69" s="1">
        <v>0.666666666666667</v>
      </c>
      <c r="K69" s="1">
        <v>0.727272727272727</v>
      </c>
      <c r="L69" s="1">
        <v>0.4</v>
      </c>
      <c r="M69" s="1">
        <v>0.4</v>
      </c>
      <c r="N69" s="1">
        <v>0.7</v>
      </c>
    </row>
    <row r="70" s="1" customFormat="1" spans="1:14">
      <c r="A70" s="7">
        <v>582</v>
      </c>
      <c r="B70" s="1">
        <v>582</v>
      </c>
      <c r="C70" s="1">
        <v>0.585948467254639</v>
      </c>
      <c r="D70" s="1">
        <v>0.0876878499984741</v>
      </c>
      <c r="E70" s="1">
        <v>6</v>
      </c>
      <c r="F70" s="1">
        <v>4</v>
      </c>
      <c r="G70" s="1">
        <v>4</v>
      </c>
      <c r="H70" s="1">
        <v>6</v>
      </c>
      <c r="I70" s="1">
        <v>0.6</v>
      </c>
      <c r="J70" s="1">
        <v>0.6</v>
      </c>
      <c r="K70" s="1">
        <v>0.6</v>
      </c>
      <c r="L70" s="1">
        <v>0.4</v>
      </c>
      <c r="M70" s="1">
        <v>0.2</v>
      </c>
      <c r="N70" s="1">
        <v>0.6</v>
      </c>
    </row>
    <row r="71" s="3" customFormat="1" spans="1:14">
      <c r="A71" s="9">
        <v>685</v>
      </c>
      <c r="B71" s="3">
        <v>685</v>
      </c>
      <c r="C71" s="3">
        <v>0.585927486419678</v>
      </c>
      <c r="D71" s="3">
        <v>0.0796772241592407</v>
      </c>
      <c r="E71" s="3">
        <v>8</v>
      </c>
      <c r="F71" s="3">
        <v>4</v>
      </c>
      <c r="G71" s="3">
        <v>2</v>
      </c>
      <c r="H71" s="3">
        <v>6</v>
      </c>
      <c r="I71" s="3">
        <v>0.8</v>
      </c>
      <c r="J71" s="3">
        <v>0.666666666666667</v>
      </c>
      <c r="K71" s="3">
        <v>0.727272727272727</v>
      </c>
      <c r="L71" s="3">
        <v>0.4</v>
      </c>
      <c r="M71" s="3">
        <v>0.4</v>
      </c>
      <c r="N71" s="3">
        <v>0.7</v>
      </c>
    </row>
    <row r="72" s="1" customFormat="1" spans="1:14">
      <c r="A72" s="7">
        <v>77</v>
      </c>
      <c r="B72" s="1">
        <v>77</v>
      </c>
      <c r="C72" s="1">
        <v>0.603342056274414</v>
      </c>
      <c r="D72" s="1">
        <v>0.210291981697082</v>
      </c>
      <c r="E72" s="1">
        <v>7</v>
      </c>
      <c r="F72" s="1">
        <v>6</v>
      </c>
      <c r="G72" s="1">
        <v>3</v>
      </c>
      <c r="H72" s="1">
        <v>4</v>
      </c>
      <c r="I72" s="1">
        <v>0.7</v>
      </c>
      <c r="J72" s="1">
        <v>0.538461538461539</v>
      </c>
      <c r="K72" s="1">
        <v>0.608695652173913</v>
      </c>
      <c r="L72" s="1">
        <v>0.6</v>
      </c>
      <c r="M72" s="1">
        <v>0.1</v>
      </c>
      <c r="N72" s="1">
        <v>0.55</v>
      </c>
    </row>
    <row r="73" s="1" customFormat="1" spans="1:14">
      <c r="A73" s="7">
        <v>871</v>
      </c>
      <c r="B73" s="1">
        <v>871</v>
      </c>
      <c r="C73" s="1">
        <v>0.600039958953857</v>
      </c>
      <c r="D73" s="1">
        <v>0.160753011703491</v>
      </c>
      <c r="E73" s="1">
        <v>7</v>
      </c>
      <c r="F73" s="1">
        <v>5</v>
      </c>
      <c r="G73" s="1">
        <v>3</v>
      </c>
      <c r="H73" s="1">
        <v>5</v>
      </c>
      <c r="I73" s="1">
        <v>0.7</v>
      </c>
      <c r="J73" s="1">
        <v>0.583333333333333</v>
      </c>
      <c r="K73" s="1">
        <v>0.636363636363636</v>
      </c>
      <c r="L73" s="1">
        <v>0.5</v>
      </c>
      <c r="M73" s="1">
        <v>0.2</v>
      </c>
      <c r="N73" s="1">
        <v>0.6</v>
      </c>
    </row>
    <row r="74" s="1" customFormat="1" spans="1:14">
      <c r="A74" s="7">
        <v>599</v>
      </c>
      <c r="B74" s="1">
        <v>599</v>
      </c>
      <c r="C74" s="1">
        <v>0.601256370544434</v>
      </c>
      <c r="D74" s="1">
        <v>0.134008526802063</v>
      </c>
      <c r="E74" s="1">
        <v>7</v>
      </c>
      <c r="F74" s="1">
        <v>6</v>
      </c>
      <c r="G74" s="1">
        <v>3</v>
      </c>
      <c r="H74" s="1">
        <v>4</v>
      </c>
      <c r="I74" s="1">
        <v>0.7</v>
      </c>
      <c r="J74" s="1">
        <v>0.538461538461539</v>
      </c>
      <c r="K74" s="1">
        <v>0.608695652173913</v>
      </c>
      <c r="L74" s="1">
        <v>0.6</v>
      </c>
      <c r="M74" s="1">
        <v>0.1</v>
      </c>
      <c r="N74" s="1">
        <v>0.55</v>
      </c>
    </row>
    <row r="75" s="1" customFormat="1" spans="1:14">
      <c r="A75" s="7">
        <v>262</v>
      </c>
      <c r="B75" s="1">
        <v>262</v>
      </c>
      <c r="C75" s="1">
        <v>0.603102564811707</v>
      </c>
      <c r="D75" s="1">
        <v>0.146786212921143</v>
      </c>
      <c r="E75" s="1">
        <v>9</v>
      </c>
      <c r="F75" s="1">
        <v>4</v>
      </c>
      <c r="G75" s="1">
        <v>1</v>
      </c>
      <c r="H75" s="1">
        <v>6</v>
      </c>
      <c r="I75" s="1">
        <v>0.9</v>
      </c>
      <c r="J75" s="1">
        <v>0.692307692307692</v>
      </c>
      <c r="K75" s="1">
        <v>0.782608695652174</v>
      </c>
      <c r="L75" s="1">
        <v>0.4</v>
      </c>
      <c r="M75" s="1">
        <v>0.5</v>
      </c>
      <c r="N75" s="1">
        <v>0.75</v>
      </c>
    </row>
    <row r="76" s="1" customFormat="1" spans="1:14">
      <c r="A76" s="7">
        <v>273</v>
      </c>
      <c r="B76" s="1">
        <v>273</v>
      </c>
      <c r="C76" s="1">
        <v>0.605259418487549</v>
      </c>
      <c r="D76" s="1">
        <v>0.168003916740418</v>
      </c>
      <c r="E76" s="1">
        <v>7</v>
      </c>
      <c r="F76" s="1">
        <v>2</v>
      </c>
      <c r="G76" s="1">
        <v>3</v>
      </c>
      <c r="H76" s="1">
        <v>8</v>
      </c>
      <c r="I76" s="1">
        <v>0.7</v>
      </c>
      <c r="J76" s="1">
        <v>0.777777777777778</v>
      </c>
      <c r="K76" s="1">
        <v>0.736842105263158</v>
      </c>
      <c r="L76" s="1">
        <v>0.2</v>
      </c>
      <c r="M76" s="1">
        <v>0.5</v>
      </c>
      <c r="N76" s="1">
        <v>0.75</v>
      </c>
    </row>
    <row r="77" s="1" customFormat="1" spans="1:14">
      <c r="A77" s="7">
        <v>499</v>
      </c>
      <c r="B77" s="1">
        <v>499</v>
      </c>
      <c r="C77" s="1">
        <v>0.601435661315918</v>
      </c>
      <c r="D77" s="1">
        <v>0.0984448194503784</v>
      </c>
      <c r="E77" s="1">
        <v>9</v>
      </c>
      <c r="F77" s="1">
        <v>7</v>
      </c>
      <c r="G77" s="1">
        <v>1</v>
      </c>
      <c r="H77" s="1">
        <v>3</v>
      </c>
      <c r="I77" s="1">
        <v>0.9</v>
      </c>
      <c r="J77" s="1">
        <v>0.5625</v>
      </c>
      <c r="K77" s="1">
        <v>0.692307692307692</v>
      </c>
      <c r="L77" s="1">
        <v>0.7</v>
      </c>
      <c r="M77" s="1">
        <v>0.2</v>
      </c>
      <c r="N77" s="1">
        <v>0.6</v>
      </c>
    </row>
    <row r="78" s="3" customFormat="1" spans="1:14">
      <c r="A78" s="9">
        <v>292</v>
      </c>
      <c r="B78" s="3">
        <v>292</v>
      </c>
      <c r="C78" s="3">
        <v>0.600660681724548</v>
      </c>
      <c r="D78" s="3">
        <v>0.0902086496353149</v>
      </c>
      <c r="E78" s="3">
        <v>8</v>
      </c>
      <c r="F78" s="3">
        <v>8</v>
      </c>
      <c r="G78" s="3">
        <v>2</v>
      </c>
      <c r="H78" s="3">
        <v>2</v>
      </c>
      <c r="I78" s="3">
        <v>0.8</v>
      </c>
      <c r="J78" s="3">
        <v>0.5</v>
      </c>
      <c r="K78" s="3">
        <v>0.615384615384615</v>
      </c>
      <c r="L78" s="3">
        <v>0.8</v>
      </c>
      <c r="M78" s="3">
        <v>0</v>
      </c>
      <c r="N78" s="3">
        <v>0.5</v>
      </c>
    </row>
    <row r="79" s="1" customFormat="1" spans="1:14">
      <c r="A79" s="7">
        <v>313</v>
      </c>
      <c r="B79" s="1">
        <v>313</v>
      </c>
      <c r="C79" s="1">
        <v>0.621042728424072</v>
      </c>
      <c r="D79" s="1">
        <v>0.25707471370697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473</v>
      </c>
      <c r="B80" s="1">
        <v>473</v>
      </c>
      <c r="C80" s="1">
        <v>0.622597098350525</v>
      </c>
      <c r="D80" s="1">
        <v>0.209457159042358</v>
      </c>
      <c r="E80" s="1">
        <v>8</v>
      </c>
      <c r="F80" s="1">
        <v>5</v>
      </c>
      <c r="G80" s="1">
        <v>2</v>
      </c>
      <c r="H80" s="1">
        <v>5</v>
      </c>
      <c r="I80" s="1">
        <v>0.8</v>
      </c>
      <c r="J80" s="1">
        <v>0.615384615384615</v>
      </c>
      <c r="K80" s="1">
        <v>0.695652173913043</v>
      </c>
      <c r="L80" s="1">
        <v>0.5</v>
      </c>
      <c r="M80" s="1">
        <v>0.3</v>
      </c>
      <c r="N80" s="1">
        <v>0.65</v>
      </c>
    </row>
    <row r="81" s="1" customFormat="1" spans="1:14">
      <c r="A81" s="7">
        <v>419</v>
      </c>
      <c r="B81" s="1">
        <v>419</v>
      </c>
      <c r="C81" s="1">
        <v>0.620062708854675</v>
      </c>
      <c r="D81" s="1">
        <v>0.135434985160828</v>
      </c>
      <c r="E81" s="1">
        <v>9</v>
      </c>
      <c r="F81" s="1">
        <v>4</v>
      </c>
      <c r="G81" s="1">
        <v>1</v>
      </c>
      <c r="H81" s="1">
        <v>6</v>
      </c>
      <c r="I81" s="1">
        <v>0.9</v>
      </c>
      <c r="J81" s="1">
        <v>0.692307692307692</v>
      </c>
      <c r="K81" s="1">
        <v>0.782608695652174</v>
      </c>
      <c r="L81" s="1">
        <v>0.4</v>
      </c>
      <c r="M81" s="1">
        <v>0.5</v>
      </c>
      <c r="N81" s="1">
        <v>0.75</v>
      </c>
    </row>
    <row r="82" s="1" customFormat="1" spans="1:14">
      <c r="A82" s="7">
        <v>933</v>
      </c>
      <c r="B82" s="1">
        <v>933</v>
      </c>
      <c r="C82" s="1">
        <v>0.620158910751343</v>
      </c>
      <c r="D82" s="1">
        <v>0.132879495620728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3" customFormat="1" spans="1:14">
      <c r="A83" s="9">
        <v>339</v>
      </c>
      <c r="B83" s="3">
        <v>339</v>
      </c>
      <c r="C83" s="3">
        <v>0.620162010192871</v>
      </c>
      <c r="D83" s="3">
        <v>0.130398631095886</v>
      </c>
      <c r="E83" s="3">
        <v>9</v>
      </c>
      <c r="F83" s="3">
        <v>3</v>
      </c>
      <c r="G83" s="3">
        <v>1</v>
      </c>
      <c r="H83" s="3">
        <v>7</v>
      </c>
      <c r="I83" s="3">
        <v>0.9</v>
      </c>
      <c r="J83" s="3">
        <v>0.75</v>
      </c>
      <c r="K83" s="3">
        <v>0.818181818181818</v>
      </c>
      <c r="L83" s="3">
        <v>0.3</v>
      </c>
      <c r="M83" s="3">
        <v>0.6</v>
      </c>
      <c r="N83" s="3">
        <v>0.8</v>
      </c>
    </row>
    <row r="84" s="1" customFormat="1" spans="1:14">
      <c r="A84" s="7">
        <v>123</v>
      </c>
      <c r="B84" s="1">
        <v>123</v>
      </c>
      <c r="C84" s="1">
        <v>0.64593517780304</v>
      </c>
      <c r="D84" s="1">
        <v>0.242363452911377</v>
      </c>
      <c r="E84" s="1">
        <v>9</v>
      </c>
      <c r="F84" s="1">
        <v>7</v>
      </c>
      <c r="G84" s="1">
        <v>1</v>
      </c>
      <c r="H84" s="1">
        <v>3</v>
      </c>
      <c r="I84" s="1">
        <v>0.9</v>
      </c>
      <c r="J84" s="1">
        <v>0.5625</v>
      </c>
      <c r="K84" s="1">
        <v>0.692307692307692</v>
      </c>
      <c r="L84" s="1">
        <v>0.7</v>
      </c>
      <c r="M84" s="1">
        <v>0.2</v>
      </c>
      <c r="N84" s="1">
        <v>0.6</v>
      </c>
    </row>
    <row r="85" s="1" customFormat="1" spans="1:14">
      <c r="A85" s="7">
        <v>250</v>
      </c>
      <c r="B85" s="1">
        <v>250</v>
      </c>
      <c r="C85" s="1">
        <v>0.647572636604309</v>
      </c>
      <c r="D85" s="1">
        <v>0.24461555480957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3" customFormat="1" spans="1:14">
      <c r="A86" s="9">
        <v>909</v>
      </c>
      <c r="B86" s="3">
        <v>909</v>
      </c>
      <c r="C86" s="3">
        <v>0.651805877685547</v>
      </c>
      <c r="D86" s="3">
        <v>0.206578016281128</v>
      </c>
      <c r="E86" s="3">
        <v>9</v>
      </c>
      <c r="F86" s="3">
        <v>3</v>
      </c>
      <c r="G86" s="3">
        <v>1</v>
      </c>
      <c r="H86" s="3">
        <v>7</v>
      </c>
      <c r="I86" s="3">
        <v>0.9</v>
      </c>
      <c r="J86" s="3">
        <v>0.75</v>
      </c>
      <c r="K86" s="3">
        <v>0.818181818181818</v>
      </c>
      <c r="L86" s="3">
        <v>0.3</v>
      </c>
      <c r="M86" s="3">
        <v>0.6</v>
      </c>
      <c r="N86" s="3">
        <v>0.8</v>
      </c>
    </row>
    <row r="87" s="1" customFormat="1" spans="1:14">
      <c r="A87" s="7">
        <v>554</v>
      </c>
      <c r="B87" s="1">
        <v>554</v>
      </c>
      <c r="C87" s="1">
        <v>0.660832762718201</v>
      </c>
      <c r="D87" s="1">
        <v>0.225080013275147</v>
      </c>
      <c r="E87" s="1">
        <v>6</v>
      </c>
      <c r="F87" s="1">
        <v>7</v>
      </c>
      <c r="G87" s="1">
        <v>4</v>
      </c>
      <c r="H87" s="1">
        <v>3</v>
      </c>
      <c r="I87" s="1">
        <v>0.6</v>
      </c>
      <c r="J87" s="1">
        <v>0.461538461538462</v>
      </c>
      <c r="K87" s="1">
        <v>0.521739130434783</v>
      </c>
      <c r="L87" s="1">
        <v>0.7</v>
      </c>
      <c r="M87" s="1">
        <v>-0.1</v>
      </c>
      <c r="N87" s="1">
        <v>0.45</v>
      </c>
    </row>
    <row r="88" s="3" customFormat="1" spans="1:14">
      <c r="A88" s="9">
        <v>451</v>
      </c>
      <c r="B88" s="3">
        <v>451</v>
      </c>
      <c r="C88" s="3">
        <v>0.665182590484619</v>
      </c>
      <c r="D88" s="3">
        <v>0.250267744064331</v>
      </c>
      <c r="E88" s="3">
        <v>9</v>
      </c>
      <c r="F88" s="3">
        <v>6</v>
      </c>
      <c r="G88" s="3">
        <v>1</v>
      </c>
      <c r="H88" s="3">
        <v>4</v>
      </c>
      <c r="I88" s="3">
        <v>0.9</v>
      </c>
      <c r="J88" s="3">
        <v>0.6</v>
      </c>
      <c r="K88" s="3">
        <v>0.72</v>
      </c>
      <c r="L88" s="3">
        <v>0.6</v>
      </c>
      <c r="M88" s="3">
        <v>0.3</v>
      </c>
      <c r="N88" s="3">
        <v>0.65</v>
      </c>
    </row>
    <row r="89" s="1" customFormat="1" spans="1:14">
      <c r="A89" s="7">
        <v>931</v>
      </c>
      <c r="B89" s="1">
        <v>931</v>
      </c>
      <c r="C89" s="1">
        <v>0.681087970733643</v>
      </c>
      <c r="D89" s="1">
        <v>0.24998950958252</v>
      </c>
      <c r="E89" s="1">
        <v>8</v>
      </c>
      <c r="F89" s="1">
        <v>5</v>
      </c>
      <c r="G89" s="1">
        <v>2</v>
      </c>
      <c r="H89" s="1">
        <v>5</v>
      </c>
      <c r="I89" s="1">
        <v>0.8</v>
      </c>
      <c r="J89" s="1">
        <v>0.615384615384615</v>
      </c>
      <c r="K89" s="1">
        <v>0.695652173913043</v>
      </c>
      <c r="L89" s="1">
        <v>0.5</v>
      </c>
      <c r="M89" s="1">
        <v>0.3</v>
      </c>
      <c r="N89" s="1">
        <v>0.65</v>
      </c>
    </row>
    <row r="90" s="1" customFormat="1" spans="3:13">
      <c r="C90" s="1">
        <f>AVERAGE(C2:C89)</f>
        <v>0.545904177156362</v>
      </c>
      <c r="D90" s="1">
        <f>AVERAGE(D2:D89)</f>
        <v>0.110178446227854</v>
      </c>
      <c r="L90" s="1">
        <f>AVERAGE(L2:L89)</f>
        <v>0.497727272727273</v>
      </c>
      <c r="M90" s="1">
        <f>AVERAGE(M2:M89)</f>
        <v>0.318181818181818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21" customFormat="1" spans="3:9">
      <c r="C94" s="21" t="s">
        <v>15</v>
      </c>
      <c r="D94" s="21">
        <f>COUNTIF(C2:C89,"&lt;0.42")-COUNTIF(C2:C89,"&lt;0.4")</f>
        <v>1</v>
      </c>
      <c r="E94" s="21">
        <v>2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2</v>
      </c>
      <c r="E95" s="1">
        <v>3</v>
      </c>
      <c r="F95" s="11">
        <v>0.04</v>
      </c>
      <c r="G95" s="1">
        <v>-80</v>
      </c>
      <c r="H95" s="1">
        <v>1920</v>
      </c>
      <c r="I95" s="1">
        <v>96</v>
      </c>
    </row>
    <row r="96" s="4" customFormat="1" spans="3:9">
      <c r="C96" s="4" t="s">
        <v>17</v>
      </c>
      <c r="D96" s="4">
        <f>COUNTIF(C2:C89,"&lt;0.46")-COUNTIF(C2:C89,"&lt;0.44")</f>
        <v>3</v>
      </c>
      <c r="E96" s="4">
        <v>4</v>
      </c>
      <c r="F96" s="11">
        <v>0.1</v>
      </c>
      <c r="G96" s="1">
        <v>-200</v>
      </c>
      <c r="H96" s="1">
        <v>1800</v>
      </c>
      <c r="I96" s="1">
        <v>90</v>
      </c>
    </row>
    <row r="97" s="4" customFormat="1" spans="3:9">
      <c r="C97" s="4" t="s">
        <v>18</v>
      </c>
      <c r="D97" s="4">
        <f>COUNTIF(C2:C89,"&lt;0.48")-COUNTIF(C2:C89,"&lt;0.46")</f>
        <v>5</v>
      </c>
      <c r="E97" s="4">
        <v>6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7</v>
      </c>
      <c r="E98" s="1">
        <v>7</v>
      </c>
    </row>
    <row r="99" s="1" customFormat="1" spans="3:5">
      <c r="C99" s="1" t="s">
        <v>20</v>
      </c>
      <c r="D99" s="1">
        <f>COUNTIF(C2:C89,"&lt;0.52")-COUNTIF(C2:C89,"&lt;0.5")</f>
        <v>9</v>
      </c>
      <c r="E99" s="1">
        <v>9</v>
      </c>
    </row>
    <row r="100" s="4" customFormat="1" spans="3:5">
      <c r="C100" s="4" t="s">
        <v>21</v>
      </c>
      <c r="D100" s="4">
        <f>COUNTIF(C2:C89,"&lt;0.54")-COUNTIF(C2:C89,"&lt;0.52")</f>
        <v>11</v>
      </c>
      <c r="E100" s="1">
        <v>12</v>
      </c>
    </row>
    <row r="101" s="5" customFormat="1" spans="3:5">
      <c r="C101" s="5" t="s">
        <v>22</v>
      </c>
      <c r="D101" s="5">
        <f>COUNTIF(C2:C89,"&lt;0.56")-COUNTIF(C2:C89,"&lt;0.54")</f>
        <v>12</v>
      </c>
      <c r="E101" s="5">
        <v>14</v>
      </c>
    </row>
    <row r="102" s="1" customFormat="1" spans="3:5">
      <c r="C102" s="1" t="s">
        <v>23</v>
      </c>
      <c r="D102" s="1">
        <f>COUNTIF(C2:C89,"&lt;0.58")-COUNTIF(C2:C89,"&lt;0.56")</f>
        <v>11</v>
      </c>
      <c r="E102" s="1">
        <v>12</v>
      </c>
    </row>
    <row r="103" s="1" customFormat="1" spans="3:5">
      <c r="C103" s="1" t="s">
        <v>24</v>
      </c>
      <c r="D103" s="1">
        <f>COUNTIF(C2:C89,"&lt;0.6")-COUNTIF(C2:C89,"&lt;0.58")</f>
        <v>9</v>
      </c>
      <c r="E103" s="1">
        <v>9</v>
      </c>
    </row>
    <row r="104" s="1" customFormat="1" spans="3:5">
      <c r="C104" s="1" t="s">
        <v>25</v>
      </c>
      <c r="D104" s="1">
        <f>COUNTIF(C2:C89,"&lt;0.62")-COUNTIF(C2:C89,"&lt;0.6")</f>
        <v>7</v>
      </c>
      <c r="E104" s="1">
        <v>7</v>
      </c>
    </row>
    <row r="105" s="4" customFormat="1" spans="3:5">
      <c r="C105" s="4" t="s">
        <v>26</v>
      </c>
      <c r="D105" s="4">
        <f>COUNTIF(C2:C89,"&lt;0.64")-COUNTIF(C2:C89,"&lt;0.62")</f>
        <v>5</v>
      </c>
      <c r="E105" s="4">
        <v>6</v>
      </c>
    </row>
    <row r="106" s="1" customFormat="1" spans="3:5">
      <c r="C106" s="1" t="s">
        <v>27</v>
      </c>
      <c r="D106" s="1">
        <f>COUNTIF(C2:C89,"&lt;0.66")-COUNTIF(C2:C89,"&lt;0.64")</f>
        <v>3</v>
      </c>
      <c r="E106" s="1">
        <v>4</v>
      </c>
    </row>
    <row r="107" s="1" customFormat="1" spans="3:5">
      <c r="C107" s="1" t="s">
        <v>28</v>
      </c>
      <c r="D107" s="1">
        <f>COUNTIF(C2:C89,"&lt;0.68")-COUNTIF(C2:C89,"&lt;0.66")</f>
        <v>2</v>
      </c>
      <c r="E107" s="1">
        <v>3</v>
      </c>
    </row>
    <row r="108" s="21" customFormat="1" spans="3:5">
      <c r="C108" s="21" t="s">
        <v>29</v>
      </c>
      <c r="D108" s="21">
        <f>COUNTIF(C2:C89,"&lt;0.7")-COUNTIF(C2:C89,"&lt;0.68")</f>
        <v>1</v>
      </c>
      <c r="E108" s="21">
        <v>2</v>
      </c>
    </row>
    <row r="109" s="4" customFormat="1" spans="3:4">
      <c r="C109" s="4" t="s">
        <v>30</v>
      </c>
      <c r="D109" s="4">
        <f>COUNTIF(C2:C89,"&lt;0.72")-COUNTIF(C2:C89,"&lt;0.7")</f>
        <v>0</v>
      </c>
    </row>
    <row r="110" s="1" customFormat="1" spans="3:4">
      <c r="C110" s="1" t="s">
        <v>31</v>
      </c>
      <c r="D110" s="1">
        <f>COUNTIF(C2:C89,"&lt;0.74")-COUNTIF(C2:C89,"&lt;0.72")</f>
        <v>0</v>
      </c>
    </row>
    <row r="111" s="1" customFormat="1" spans="3:8">
      <c r="C111" s="1" t="s">
        <v>32</v>
      </c>
      <c r="D111" s="1">
        <f>COUNTIF(C2:C89,"&lt;0.76")-COUNTIF(C2:C89,"&lt;0.74")</f>
        <v>0</v>
      </c>
      <c r="G111" s="4">
        <v>0.545</v>
      </c>
      <c r="H111" s="4">
        <v>0.087</v>
      </c>
    </row>
    <row r="112" s="4" customFormat="1" spans="3:8">
      <c r="C112" s="4" t="s">
        <v>33</v>
      </c>
      <c r="D112" s="4">
        <f>COUNTIF(C2:C89,"&lt;0.78")-COUNTIF(C2:C89,"&lt;0.76")</f>
        <v>0</v>
      </c>
      <c r="G112" s="4">
        <v>0.623</v>
      </c>
      <c r="H112" s="4">
        <v>0.11</v>
      </c>
    </row>
    <row r="113" s="4" customFormat="1" spans="3:8">
      <c r="C113" s="4" t="s">
        <v>34</v>
      </c>
      <c r="D113" s="4">
        <f>COUNTIF(C2:C89,"&lt;0.8")-COUNTIF(C2:C89,"&lt;0.78")</f>
        <v>0</v>
      </c>
      <c r="G113" s="4">
        <v>0.729</v>
      </c>
      <c r="H113" s="4">
        <v>0.156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7">
      <c r="C117" s="1" t="s">
        <v>38</v>
      </c>
      <c r="D117" s="1">
        <f>COUNTIF(C2:C89,"&lt;0.88")-COUNTIF(C2:C89,"&lt;0.86")</f>
        <v>0</v>
      </c>
      <c r="F117" s="4">
        <v>0.545</v>
      </c>
      <c r="G117" s="4">
        <v>0.087</v>
      </c>
    </row>
    <row r="118" s="1" customFormat="1" spans="3:7">
      <c r="C118" s="1" t="s">
        <v>39</v>
      </c>
      <c r="D118" s="1">
        <f>COUNTIF(C2:C89,"&lt;0.9")-COUNTIF(C2:C89,"&lt;0.88")</f>
        <v>0</v>
      </c>
      <c r="F118" s="4">
        <v>0.623</v>
      </c>
      <c r="G118" s="4">
        <v>0.11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0.729</v>
      </c>
      <c r="G119" s="4">
        <v>0.156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18" workbookViewId="0">
      <selection activeCell="A23" sqref="$A23:$XFD23"/>
    </sheetView>
  </sheetViews>
  <sheetFormatPr defaultColWidth="9" defaultRowHeight="13.5"/>
  <cols>
    <col min="3" max="4" width="16.88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593</v>
      </c>
      <c r="B3" s="1">
        <v>593</v>
      </c>
      <c r="C3" s="1">
        <v>0.43289041519165</v>
      </c>
      <c r="D3" s="1">
        <v>0.0794225931167603</v>
      </c>
      <c r="E3" s="1">
        <v>8</v>
      </c>
      <c r="F3" s="1">
        <v>4</v>
      </c>
      <c r="G3" s="1">
        <v>2</v>
      </c>
      <c r="H3" s="1">
        <v>6</v>
      </c>
      <c r="I3" s="1">
        <v>0.8</v>
      </c>
      <c r="J3" s="1">
        <v>0.666666666666667</v>
      </c>
      <c r="K3" s="1">
        <v>0.727272727272727</v>
      </c>
      <c r="L3" s="1">
        <v>0.4</v>
      </c>
      <c r="M3" s="1">
        <v>0.4</v>
      </c>
      <c r="N3" s="1">
        <v>0.7</v>
      </c>
    </row>
    <row r="4" s="1" customFormat="1" spans="1:14">
      <c r="A4" s="7">
        <v>12</v>
      </c>
      <c r="B4" s="1">
        <v>12</v>
      </c>
      <c r="C4" s="1">
        <v>0.432973384857178</v>
      </c>
      <c r="D4" s="1">
        <v>0.0880521535873413</v>
      </c>
      <c r="E4" s="1">
        <v>8</v>
      </c>
      <c r="F4" s="1">
        <v>4</v>
      </c>
      <c r="G4" s="1">
        <v>2</v>
      </c>
      <c r="H4" s="1">
        <v>6</v>
      </c>
      <c r="I4" s="1">
        <v>0.8</v>
      </c>
      <c r="J4" s="1">
        <v>0.666666666666667</v>
      </c>
      <c r="K4" s="1">
        <v>0.727272727272727</v>
      </c>
      <c r="L4" s="1">
        <v>0.4</v>
      </c>
      <c r="M4" s="1">
        <v>0.4</v>
      </c>
      <c r="N4" s="1">
        <v>0.7</v>
      </c>
    </row>
    <row r="5" s="3" customFormat="1" spans="1:14">
      <c r="A5" s="9">
        <v>92</v>
      </c>
      <c r="B5" s="3">
        <v>92</v>
      </c>
      <c r="C5" s="3">
        <v>0.431062579154968</v>
      </c>
      <c r="D5" s="3">
        <v>0.0605270862579346</v>
      </c>
      <c r="E5" s="3">
        <v>9</v>
      </c>
      <c r="F5" s="3">
        <v>4</v>
      </c>
      <c r="G5" s="3">
        <v>1</v>
      </c>
      <c r="H5" s="3">
        <v>6</v>
      </c>
      <c r="I5" s="3">
        <v>0.9</v>
      </c>
      <c r="J5" s="3">
        <v>0.692307692307692</v>
      </c>
      <c r="K5" s="3">
        <v>0.782608695652174</v>
      </c>
      <c r="L5" s="3">
        <v>0.4</v>
      </c>
      <c r="M5" s="3">
        <v>0.5</v>
      </c>
      <c r="N5" s="3">
        <v>0.75</v>
      </c>
    </row>
    <row r="6" s="1" customFormat="1" spans="1:14">
      <c r="A6" s="7">
        <v>918</v>
      </c>
      <c r="B6" s="1">
        <v>918</v>
      </c>
      <c r="C6" s="1">
        <v>0.441282272338867</v>
      </c>
      <c r="D6" s="1">
        <v>0.0928820371627808</v>
      </c>
      <c r="E6" s="1">
        <v>10</v>
      </c>
      <c r="F6" s="1">
        <v>3</v>
      </c>
      <c r="G6" s="1">
        <v>0</v>
      </c>
      <c r="H6" s="1">
        <v>7</v>
      </c>
      <c r="I6" s="1">
        <v>1</v>
      </c>
      <c r="J6" s="1">
        <v>0.769230769230769</v>
      </c>
      <c r="K6" s="1">
        <v>0.869565217391304</v>
      </c>
      <c r="L6" s="1">
        <v>0.3</v>
      </c>
      <c r="M6" s="1">
        <v>0.7</v>
      </c>
      <c r="N6" s="1">
        <v>0.85</v>
      </c>
    </row>
    <row r="7" s="1" customFormat="1" spans="1:14">
      <c r="A7" s="7">
        <v>518</v>
      </c>
      <c r="B7" s="1">
        <v>518</v>
      </c>
      <c r="C7" s="1">
        <v>0.447580337524414</v>
      </c>
      <c r="D7" s="1">
        <v>0.0629737377166748</v>
      </c>
      <c r="E7" s="1">
        <v>8</v>
      </c>
      <c r="F7" s="1">
        <v>4</v>
      </c>
      <c r="G7" s="1">
        <v>2</v>
      </c>
      <c r="H7" s="1">
        <v>6</v>
      </c>
      <c r="I7" s="1">
        <v>0.8</v>
      </c>
      <c r="J7" s="1">
        <v>0.666666666666667</v>
      </c>
      <c r="K7" s="1">
        <v>0.727272727272727</v>
      </c>
      <c r="L7" s="1">
        <v>0.4</v>
      </c>
      <c r="M7" s="1">
        <v>0.4</v>
      </c>
      <c r="N7" s="1">
        <v>0.7</v>
      </c>
    </row>
    <row r="8" s="1" customFormat="1" spans="1:14">
      <c r="A8" s="7">
        <v>476</v>
      </c>
      <c r="B8" s="1">
        <v>476</v>
      </c>
      <c r="C8" s="1">
        <v>0.451286792755127</v>
      </c>
      <c r="D8" s="1">
        <v>0.127110123634338</v>
      </c>
      <c r="E8" s="1">
        <v>8</v>
      </c>
      <c r="F8" s="1">
        <v>5</v>
      </c>
      <c r="G8" s="1">
        <v>2</v>
      </c>
      <c r="H8" s="1">
        <v>5</v>
      </c>
      <c r="I8" s="1">
        <v>0.8</v>
      </c>
      <c r="J8" s="1">
        <v>0.615384615384615</v>
      </c>
      <c r="K8" s="1">
        <v>0.695652173913043</v>
      </c>
      <c r="L8" s="1">
        <v>0.5</v>
      </c>
      <c r="M8" s="1">
        <v>0.3</v>
      </c>
      <c r="N8" s="1">
        <v>0.65</v>
      </c>
    </row>
    <row r="9" s="3" customFormat="1" spans="1:14">
      <c r="A9" s="9">
        <v>117</v>
      </c>
      <c r="B9" s="3">
        <v>117</v>
      </c>
      <c r="C9" s="3">
        <v>0.451521635055542</v>
      </c>
      <c r="D9" s="3">
        <v>0.0555123090744019</v>
      </c>
      <c r="E9" s="3">
        <v>6</v>
      </c>
      <c r="F9" s="3">
        <v>3</v>
      </c>
      <c r="G9" s="3">
        <v>4</v>
      </c>
      <c r="H9" s="3">
        <v>7</v>
      </c>
      <c r="I9" s="3">
        <v>0.6</v>
      </c>
      <c r="J9" s="3">
        <v>0.666666666666667</v>
      </c>
      <c r="K9" s="3">
        <v>0.631578947368421</v>
      </c>
      <c r="L9" s="3">
        <v>0.3</v>
      </c>
      <c r="M9" s="3">
        <v>0.3</v>
      </c>
      <c r="N9" s="3">
        <v>0.65</v>
      </c>
    </row>
    <row r="10" s="1" customFormat="1" spans="1:14">
      <c r="A10" s="7">
        <v>471</v>
      </c>
      <c r="B10" s="1">
        <v>471</v>
      </c>
      <c r="C10" s="1">
        <v>0.46433687210083</v>
      </c>
      <c r="D10" s="1">
        <v>0.117367029190064</v>
      </c>
      <c r="E10" s="1">
        <v>7</v>
      </c>
      <c r="F10" s="1">
        <v>5</v>
      </c>
      <c r="G10" s="1">
        <v>3</v>
      </c>
      <c r="H10" s="1">
        <v>5</v>
      </c>
      <c r="I10" s="1">
        <v>0.7</v>
      </c>
      <c r="J10" s="1">
        <v>0.583333333333333</v>
      </c>
      <c r="K10" s="1">
        <v>0.636363636363636</v>
      </c>
      <c r="L10" s="1">
        <v>0.5</v>
      </c>
      <c r="M10" s="1">
        <v>0.2</v>
      </c>
      <c r="N10" s="1">
        <v>0.6</v>
      </c>
    </row>
    <row r="11" s="1" customFormat="1" spans="1:14">
      <c r="A11" s="7">
        <v>370</v>
      </c>
      <c r="B11" s="1">
        <v>370</v>
      </c>
      <c r="C11" s="1">
        <v>0.467386841773987</v>
      </c>
      <c r="D11" s="1">
        <v>0.104100823402405</v>
      </c>
      <c r="E11" s="1">
        <v>7</v>
      </c>
      <c r="F11" s="1">
        <v>4</v>
      </c>
      <c r="G11" s="1">
        <v>3</v>
      </c>
      <c r="H11" s="1">
        <v>6</v>
      </c>
      <c r="I11" s="1">
        <v>0.7</v>
      </c>
      <c r="J11" s="1">
        <v>0.636363636363636</v>
      </c>
      <c r="K11" s="1">
        <v>0.666666666666667</v>
      </c>
      <c r="L11" s="1">
        <v>0.4</v>
      </c>
      <c r="M11" s="1">
        <v>0.3</v>
      </c>
      <c r="N11" s="1">
        <v>0.65</v>
      </c>
    </row>
    <row r="12" s="1" customFormat="1" spans="1:14">
      <c r="A12" s="7">
        <v>227</v>
      </c>
      <c r="B12" s="1">
        <v>227</v>
      </c>
      <c r="C12" s="1">
        <v>0.474483132362366</v>
      </c>
      <c r="D12" s="1">
        <v>0.0722849369049072</v>
      </c>
      <c r="E12" s="1">
        <v>8</v>
      </c>
      <c r="F12" s="1">
        <v>6</v>
      </c>
      <c r="G12" s="1">
        <v>2</v>
      </c>
      <c r="H12" s="1">
        <v>4</v>
      </c>
      <c r="I12" s="1">
        <v>0.8</v>
      </c>
      <c r="J12" s="1">
        <v>0.571428571428572</v>
      </c>
      <c r="K12" s="1">
        <v>0.666666666666667</v>
      </c>
      <c r="L12" s="1">
        <v>0.6</v>
      </c>
      <c r="M12" s="1">
        <v>0.2</v>
      </c>
      <c r="N12" s="1">
        <v>0.6</v>
      </c>
    </row>
    <row r="13" s="1" customFormat="1" spans="1:14">
      <c r="A13" s="7">
        <v>976</v>
      </c>
      <c r="B13" s="1">
        <v>976</v>
      </c>
      <c r="C13" s="1">
        <v>0.477346539497375</v>
      </c>
      <c r="D13" s="1">
        <v>0.0637125968933105</v>
      </c>
      <c r="E13" s="1">
        <v>10</v>
      </c>
      <c r="F13" s="1">
        <v>5</v>
      </c>
      <c r="G13" s="1">
        <v>0</v>
      </c>
      <c r="H13" s="1">
        <v>5</v>
      </c>
      <c r="I13" s="1">
        <v>1</v>
      </c>
      <c r="J13" s="1">
        <v>0.666666666666667</v>
      </c>
      <c r="K13" s="1">
        <v>0.8</v>
      </c>
      <c r="L13" s="1">
        <v>0.5</v>
      </c>
      <c r="M13" s="1">
        <v>0.5</v>
      </c>
      <c r="N13" s="1">
        <v>0.75</v>
      </c>
    </row>
    <row r="14" s="1" customFormat="1" spans="1:14">
      <c r="A14" s="7">
        <v>153</v>
      </c>
      <c r="B14" s="1">
        <v>153</v>
      </c>
      <c r="C14" s="1">
        <v>0.4783034324646</v>
      </c>
      <c r="D14" s="1">
        <v>0.0223274230957031</v>
      </c>
      <c r="E14" s="1">
        <v>10</v>
      </c>
      <c r="F14" s="1">
        <v>4</v>
      </c>
      <c r="G14" s="1">
        <v>0</v>
      </c>
      <c r="H14" s="1">
        <v>6</v>
      </c>
      <c r="I14" s="1">
        <v>1</v>
      </c>
      <c r="J14" s="1">
        <v>0.714285714285714</v>
      </c>
      <c r="K14" s="1">
        <v>0.833333333333333</v>
      </c>
      <c r="L14" s="1">
        <v>0.4</v>
      </c>
      <c r="M14" s="1">
        <v>0.6</v>
      </c>
      <c r="N14" s="1">
        <v>0.8</v>
      </c>
    </row>
    <row r="15" s="3" customFormat="1" spans="1:14">
      <c r="A15" s="9">
        <v>566</v>
      </c>
      <c r="B15" s="3">
        <v>566</v>
      </c>
      <c r="C15" s="3">
        <v>0.479554414749146</v>
      </c>
      <c r="D15" s="3">
        <v>0.09343421459198</v>
      </c>
      <c r="E15" s="3">
        <v>8</v>
      </c>
      <c r="F15" s="3">
        <v>8</v>
      </c>
      <c r="G15" s="3">
        <v>2</v>
      </c>
      <c r="H15" s="3">
        <v>2</v>
      </c>
      <c r="I15" s="3">
        <v>0.8</v>
      </c>
      <c r="J15" s="3">
        <v>0.5</v>
      </c>
      <c r="K15" s="3">
        <v>0.615384615384615</v>
      </c>
      <c r="L15" s="3">
        <v>0.8</v>
      </c>
      <c r="M15" s="3">
        <v>0</v>
      </c>
      <c r="N15" s="3">
        <v>0.5</v>
      </c>
    </row>
    <row r="16" s="1" customFormat="1" spans="1:14">
      <c r="A16" s="7">
        <v>472</v>
      </c>
      <c r="B16" s="1">
        <v>472</v>
      </c>
      <c r="C16" s="1">
        <v>0.494504332542419</v>
      </c>
      <c r="D16" s="1">
        <v>0.141242623329163</v>
      </c>
      <c r="E16" s="1">
        <v>10</v>
      </c>
      <c r="F16" s="1">
        <v>2</v>
      </c>
      <c r="G16" s="1">
        <v>0</v>
      </c>
      <c r="H16" s="1">
        <v>8</v>
      </c>
      <c r="I16" s="1">
        <v>1</v>
      </c>
      <c r="J16" s="1">
        <v>0.833333333333333</v>
      </c>
      <c r="K16" s="1">
        <v>0.909090909090909</v>
      </c>
      <c r="L16" s="1">
        <v>0.2</v>
      </c>
      <c r="M16" s="1">
        <v>0.8</v>
      </c>
      <c r="N16" s="1">
        <v>0.9</v>
      </c>
    </row>
    <row r="17" s="1" customFormat="1" spans="1:14">
      <c r="A17" s="7">
        <v>617</v>
      </c>
      <c r="B17" s="1">
        <v>617</v>
      </c>
      <c r="C17" s="1">
        <v>0.497442245483398</v>
      </c>
      <c r="D17" s="1">
        <v>0.169996380805969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673</v>
      </c>
      <c r="B18" s="1">
        <v>673</v>
      </c>
      <c r="C18" s="1">
        <v>0.498719096183777</v>
      </c>
      <c r="D18" s="1">
        <v>0.132249593734741</v>
      </c>
      <c r="E18" s="1">
        <v>9</v>
      </c>
      <c r="F18" s="1">
        <v>5</v>
      </c>
      <c r="G18" s="1">
        <v>1</v>
      </c>
      <c r="H18" s="1">
        <v>5</v>
      </c>
      <c r="I18" s="1">
        <v>0.9</v>
      </c>
      <c r="J18" s="1">
        <v>0.642857142857143</v>
      </c>
      <c r="K18" s="1">
        <v>0.75</v>
      </c>
      <c r="L18" s="1">
        <v>0.5</v>
      </c>
      <c r="M18" s="1">
        <v>0.4</v>
      </c>
      <c r="N18" s="1">
        <v>0.7</v>
      </c>
    </row>
    <row r="19" s="1" customFormat="1" spans="1:14">
      <c r="A19" s="7">
        <v>726</v>
      </c>
      <c r="B19" s="1">
        <v>726</v>
      </c>
      <c r="C19" s="1">
        <v>0.496374607086182</v>
      </c>
      <c r="D19" s="1">
        <v>0.120480537414551</v>
      </c>
      <c r="E19" s="1">
        <v>4</v>
      </c>
      <c r="F19" s="1">
        <v>6</v>
      </c>
      <c r="G19" s="1">
        <v>6</v>
      </c>
      <c r="H19" s="1">
        <v>4</v>
      </c>
      <c r="I19" s="1">
        <v>0.4</v>
      </c>
      <c r="J19" s="1">
        <v>0.4</v>
      </c>
      <c r="K19" s="1">
        <v>0.4</v>
      </c>
      <c r="L19" s="1">
        <v>0.6</v>
      </c>
      <c r="M19" s="1">
        <v>-0.2</v>
      </c>
      <c r="N19" s="1">
        <v>0.4</v>
      </c>
    </row>
    <row r="20" s="1" customFormat="1" spans="1:14">
      <c r="A20" s="7">
        <v>529</v>
      </c>
      <c r="B20" s="1">
        <v>529</v>
      </c>
      <c r="C20" s="1">
        <v>0.489478945732117</v>
      </c>
      <c r="D20" s="1">
        <v>0.123929500579834</v>
      </c>
      <c r="E20" s="1">
        <v>8</v>
      </c>
      <c r="F20" s="1">
        <v>5</v>
      </c>
      <c r="G20" s="1">
        <v>2</v>
      </c>
      <c r="H20" s="1">
        <v>5</v>
      </c>
      <c r="I20" s="1">
        <v>0.8</v>
      </c>
      <c r="J20" s="1">
        <v>0.615384615384615</v>
      </c>
      <c r="K20" s="1">
        <v>0.695652173913043</v>
      </c>
      <c r="L20" s="1">
        <v>0.5</v>
      </c>
      <c r="M20" s="1">
        <v>0.3</v>
      </c>
      <c r="N20" s="1">
        <v>0.65</v>
      </c>
    </row>
    <row r="21" s="1" customFormat="1" spans="1:14">
      <c r="A21" s="7">
        <v>620</v>
      </c>
      <c r="B21" s="1">
        <v>620</v>
      </c>
      <c r="C21" s="1">
        <v>0.489030361175537</v>
      </c>
      <c r="D21" s="1">
        <v>0.124538898468018</v>
      </c>
      <c r="E21" s="1">
        <v>8</v>
      </c>
      <c r="F21" s="1">
        <v>5</v>
      </c>
      <c r="G21" s="1">
        <v>2</v>
      </c>
      <c r="H21" s="1">
        <v>5</v>
      </c>
      <c r="I21" s="1">
        <v>0.8</v>
      </c>
      <c r="J21" s="1">
        <v>0.615384615384615</v>
      </c>
      <c r="K21" s="1">
        <v>0.695652173913043</v>
      </c>
      <c r="L21" s="1">
        <v>0.5</v>
      </c>
      <c r="M21" s="1">
        <v>0.3</v>
      </c>
      <c r="N21" s="1">
        <v>0.65</v>
      </c>
    </row>
    <row r="22" s="3" customFormat="1" spans="1:14">
      <c r="A22" s="9">
        <v>42</v>
      </c>
      <c r="B22" s="3">
        <v>42</v>
      </c>
      <c r="C22" s="3">
        <v>0.494099974632263</v>
      </c>
      <c r="D22" s="3">
        <v>0.111146330833435</v>
      </c>
      <c r="E22" s="3">
        <v>7</v>
      </c>
      <c r="F22" s="3">
        <v>5</v>
      </c>
      <c r="G22" s="3">
        <v>3</v>
      </c>
      <c r="H22" s="3">
        <v>5</v>
      </c>
      <c r="I22" s="3">
        <v>0.7</v>
      </c>
      <c r="J22" s="3">
        <v>0.583333333333333</v>
      </c>
      <c r="K22" s="3">
        <v>0.636363636363636</v>
      </c>
      <c r="L22" s="3">
        <v>0.5</v>
      </c>
      <c r="M22" s="3">
        <v>0.2</v>
      </c>
      <c r="N22" s="3">
        <v>0.6</v>
      </c>
    </row>
    <row r="23" s="1" customFormat="1" spans="1:14">
      <c r="A23" s="7">
        <v>635</v>
      </c>
      <c r="B23" s="1">
        <v>635</v>
      </c>
      <c r="C23" s="1">
        <v>0.511435985565186</v>
      </c>
      <c r="D23" s="1">
        <v>0.165743589401245</v>
      </c>
      <c r="E23" s="1">
        <v>8</v>
      </c>
      <c r="F23" s="1">
        <v>4</v>
      </c>
      <c r="G23" s="1">
        <v>2</v>
      </c>
      <c r="H23" s="1">
        <v>6</v>
      </c>
      <c r="I23" s="1">
        <v>0.8</v>
      </c>
      <c r="J23" s="1">
        <v>0.666666666666667</v>
      </c>
      <c r="K23" s="1">
        <v>0.727272727272727</v>
      </c>
      <c r="L23" s="1">
        <v>0.4</v>
      </c>
      <c r="M23" s="1">
        <v>0.4</v>
      </c>
      <c r="N23" s="1">
        <v>0.7</v>
      </c>
    </row>
    <row r="24" s="1" customFormat="1" spans="1:14">
      <c r="A24" s="7">
        <v>942</v>
      </c>
      <c r="B24" s="1">
        <v>942</v>
      </c>
      <c r="C24" s="1">
        <v>0.514297127723694</v>
      </c>
      <c r="D24" s="1">
        <v>0.156838059425354</v>
      </c>
      <c r="E24" s="1">
        <v>7</v>
      </c>
      <c r="F24" s="1">
        <v>3</v>
      </c>
      <c r="G24" s="1">
        <v>3</v>
      </c>
      <c r="H24" s="1">
        <v>7</v>
      </c>
      <c r="I24" s="1">
        <v>0.7</v>
      </c>
      <c r="J24" s="1">
        <v>0.7</v>
      </c>
      <c r="K24" s="1">
        <v>0.7</v>
      </c>
      <c r="L24" s="1">
        <v>0.3</v>
      </c>
      <c r="M24" s="1">
        <v>0.4</v>
      </c>
      <c r="N24" s="1">
        <v>0.7</v>
      </c>
    </row>
    <row r="25" s="4" customFormat="1" spans="1:14">
      <c r="A25" s="17">
        <v>906</v>
      </c>
      <c r="B25" s="4">
        <v>906</v>
      </c>
      <c r="C25" s="4">
        <v>0.51990270614624</v>
      </c>
      <c r="D25" s="4">
        <v>0.155476093292236</v>
      </c>
      <c r="E25" s="4">
        <v>9</v>
      </c>
      <c r="F25" s="4">
        <v>5</v>
      </c>
      <c r="G25" s="4">
        <v>1</v>
      </c>
      <c r="H25" s="4">
        <v>5</v>
      </c>
      <c r="I25" s="4">
        <v>0.9</v>
      </c>
      <c r="J25" s="4">
        <v>0.642857142857143</v>
      </c>
      <c r="K25" s="4">
        <v>0.75</v>
      </c>
      <c r="L25" s="4">
        <v>0.5</v>
      </c>
      <c r="M25" s="4">
        <v>0.4</v>
      </c>
      <c r="N25" s="4">
        <v>0.7</v>
      </c>
    </row>
    <row r="26" s="1" customFormat="1" spans="1:14">
      <c r="A26" s="7">
        <v>433</v>
      </c>
      <c r="B26" s="1">
        <v>433</v>
      </c>
      <c r="C26" s="1">
        <v>0.510927319526672</v>
      </c>
      <c r="D26" s="1">
        <v>0.150305390357971</v>
      </c>
      <c r="E26" s="1">
        <v>4</v>
      </c>
      <c r="F26" s="1">
        <v>4</v>
      </c>
      <c r="G26" s="1">
        <v>6</v>
      </c>
      <c r="H26" s="1">
        <v>6</v>
      </c>
      <c r="I26" s="1">
        <v>0.4</v>
      </c>
      <c r="J26" s="1">
        <v>0.5</v>
      </c>
      <c r="K26" s="1">
        <v>0.444444444444444</v>
      </c>
      <c r="L26" s="1">
        <v>0.4</v>
      </c>
      <c r="M26" s="1">
        <v>0</v>
      </c>
      <c r="N26" s="1">
        <v>0.5</v>
      </c>
    </row>
    <row r="27" s="1" customFormat="1" spans="1:14">
      <c r="A27" s="7">
        <v>603</v>
      </c>
      <c r="B27" s="1">
        <v>603</v>
      </c>
      <c r="C27" s="1">
        <v>0.510679364204407</v>
      </c>
      <c r="D27" s="1">
        <v>0.140520811080933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651</v>
      </c>
      <c r="B28" s="1">
        <v>651</v>
      </c>
      <c r="C28" s="1">
        <v>0.501839160919189</v>
      </c>
      <c r="D28" s="1">
        <v>0.142430782318115</v>
      </c>
      <c r="E28" s="1">
        <v>10</v>
      </c>
      <c r="F28" s="1">
        <v>5</v>
      </c>
      <c r="G28" s="1">
        <v>0</v>
      </c>
      <c r="H28" s="1">
        <v>5</v>
      </c>
      <c r="I28" s="1">
        <v>1</v>
      </c>
      <c r="J28" s="1">
        <v>0.666666666666667</v>
      </c>
      <c r="K28" s="1">
        <v>0.8</v>
      </c>
      <c r="L28" s="1">
        <v>0.5</v>
      </c>
      <c r="M28" s="1">
        <v>0.5</v>
      </c>
      <c r="N28" s="1">
        <v>0.75</v>
      </c>
    </row>
    <row r="29" s="1" customFormat="1" spans="1:14">
      <c r="A29" s="7">
        <v>967</v>
      </c>
      <c r="B29" s="1">
        <v>967</v>
      </c>
      <c r="C29" s="1">
        <v>0.505633950233459</v>
      </c>
      <c r="D29" s="1">
        <v>0.134837865829468</v>
      </c>
      <c r="E29" s="1">
        <v>10</v>
      </c>
      <c r="F29" s="1">
        <v>4</v>
      </c>
      <c r="G29" s="1">
        <v>0</v>
      </c>
      <c r="H29" s="1">
        <v>6</v>
      </c>
      <c r="I29" s="1">
        <v>1</v>
      </c>
      <c r="J29" s="1">
        <v>0.714285714285714</v>
      </c>
      <c r="K29" s="1">
        <v>0.833333333333333</v>
      </c>
      <c r="L29" s="1">
        <v>0.4</v>
      </c>
      <c r="M29" s="1">
        <v>0.6</v>
      </c>
      <c r="N29" s="1">
        <v>0.8</v>
      </c>
    </row>
    <row r="30" s="1" customFormat="1" spans="1:14">
      <c r="A30" s="7">
        <v>601</v>
      </c>
      <c r="B30" s="1">
        <v>601</v>
      </c>
      <c r="C30" s="1">
        <v>0.507957339286804</v>
      </c>
      <c r="D30" s="1">
        <v>0.136493921279907</v>
      </c>
      <c r="E30" s="1">
        <v>10</v>
      </c>
      <c r="F30" s="1">
        <v>6</v>
      </c>
      <c r="G30" s="1">
        <v>0</v>
      </c>
      <c r="H30" s="1">
        <v>4</v>
      </c>
      <c r="I30" s="1">
        <v>1</v>
      </c>
      <c r="J30" s="1">
        <v>0.625</v>
      </c>
      <c r="K30" s="1">
        <v>0.769230769230769</v>
      </c>
      <c r="L30" s="1">
        <v>0.6</v>
      </c>
      <c r="M30" s="1">
        <v>0.4</v>
      </c>
      <c r="N30" s="1">
        <v>0.7</v>
      </c>
    </row>
    <row r="31" s="3" customFormat="1" spans="1:14">
      <c r="A31" s="9">
        <v>320</v>
      </c>
      <c r="B31" s="3">
        <v>320</v>
      </c>
      <c r="C31" s="3">
        <v>0.505656719207764</v>
      </c>
      <c r="D31" s="3">
        <v>0.121524333953857</v>
      </c>
      <c r="E31" s="3">
        <v>9</v>
      </c>
      <c r="F31" s="3">
        <v>7</v>
      </c>
      <c r="G31" s="3">
        <v>1</v>
      </c>
      <c r="H31" s="3">
        <v>3</v>
      </c>
      <c r="I31" s="3">
        <v>0.9</v>
      </c>
      <c r="J31" s="3">
        <v>0.5625</v>
      </c>
      <c r="K31" s="3">
        <v>0.692307692307692</v>
      </c>
      <c r="L31" s="3">
        <v>0.7</v>
      </c>
      <c r="M31" s="3">
        <v>0.2</v>
      </c>
      <c r="N31" s="3">
        <v>0.6</v>
      </c>
    </row>
    <row r="32" s="1" customFormat="1" spans="1:14">
      <c r="A32" s="7">
        <v>703</v>
      </c>
      <c r="B32" s="1">
        <v>703</v>
      </c>
      <c r="C32" s="1">
        <v>0.525601744651794</v>
      </c>
      <c r="D32" s="1">
        <v>0.133638381958008</v>
      </c>
      <c r="E32" s="1">
        <v>7</v>
      </c>
      <c r="F32" s="1">
        <v>4</v>
      </c>
      <c r="G32" s="1">
        <v>3</v>
      </c>
      <c r="H32" s="1">
        <v>6</v>
      </c>
      <c r="I32" s="1">
        <v>0.7</v>
      </c>
      <c r="J32" s="1">
        <v>0.636363636363636</v>
      </c>
      <c r="K32" s="1">
        <v>0.666666666666667</v>
      </c>
      <c r="L32" s="1">
        <v>0.4</v>
      </c>
      <c r="M32" s="1">
        <v>0.3</v>
      </c>
      <c r="N32" s="1">
        <v>0.65</v>
      </c>
    </row>
    <row r="33" s="1" customFormat="1" spans="1:14">
      <c r="A33" s="7">
        <v>137</v>
      </c>
      <c r="B33" s="1">
        <v>137</v>
      </c>
      <c r="C33" s="1">
        <v>0.525725841522217</v>
      </c>
      <c r="D33" s="1">
        <v>0.184110879898071</v>
      </c>
      <c r="E33" s="1">
        <v>7</v>
      </c>
      <c r="F33" s="1">
        <v>5</v>
      </c>
      <c r="G33" s="1">
        <v>3</v>
      </c>
      <c r="H33" s="1">
        <v>5</v>
      </c>
      <c r="I33" s="1">
        <v>0.7</v>
      </c>
      <c r="J33" s="1">
        <v>0.583333333333333</v>
      </c>
      <c r="K33" s="1">
        <v>0.636363636363636</v>
      </c>
      <c r="L33" s="1">
        <v>0.5</v>
      </c>
      <c r="M33" s="1">
        <v>0.2</v>
      </c>
      <c r="N33" s="1">
        <v>0.6</v>
      </c>
    </row>
    <row r="34" s="1" customFormat="1" spans="1:14">
      <c r="A34" s="7">
        <v>820</v>
      </c>
      <c r="B34" s="1">
        <v>820</v>
      </c>
      <c r="C34" s="1">
        <v>0.533361554145813</v>
      </c>
      <c r="D34" s="1">
        <v>0.134491801261902</v>
      </c>
      <c r="E34" s="1">
        <v>7</v>
      </c>
      <c r="F34" s="1">
        <v>8</v>
      </c>
      <c r="G34" s="1">
        <v>3</v>
      </c>
      <c r="H34" s="1">
        <v>2</v>
      </c>
      <c r="I34" s="1">
        <v>0.7</v>
      </c>
      <c r="J34" s="1">
        <v>0.466666666666667</v>
      </c>
      <c r="K34" s="1">
        <v>0.56</v>
      </c>
      <c r="L34" s="1">
        <v>0.8</v>
      </c>
      <c r="M34" s="1">
        <v>-0.1</v>
      </c>
      <c r="N34" s="1">
        <v>0.45</v>
      </c>
    </row>
    <row r="35" s="1" customFormat="1" spans="1:14">
      <c r="A35" s="7">
        <v>734</v>
      </c>
      <c r="B35" s="1">
        <v>734</v>
      </c>
      <c r="C35" s="1">
        <v>0.534730076789856</v>
      </c>
      <c r="D35" s="1">
        <v>0.167190194129944</v>
      </c>
      <c r="E35" s="1">
        <v>9</v>
      </c>
      <c r="F35" s="1">
        <v>5</v>
      </c>
      <c r="G35" s="1">
        <v>1</v>
      </c>
      <c r="H35" s="1">
        <v>5</v>
      </c>
      <c r="I35" s="1">
        <v>0.9</v>
      </c>
      <c r="J35" s="1">
        <v>0.642857142857143</v>
      </c>
      <c r="K35" s="1">
        <v>0.75</v>
      </c>
      <c r="L35" s="1">
        <v>0.5</v>
      </c>
      <c r="M35" s="1">
        <v>0.4</v>
      </c>
      <c r="N35" s="1">
        <v>0.7</v>
      </c>
    </row>
    <row r="36" s="1" customFormat="1" spans="1:14">
      <c r="A36" s="7">
        <v>164</v>
      </c>
      <c r="B36" s="1">
        <v>164</v>
      </c>
      <c r="C36" s="1">
        <v>0.534845352172852</v>
      </c>
      <c r="D36" s="1">
        <v>0.169167995452881</v>
      </c>
      <c r="E36" s="1">
        <v>5</v>
      </c>
      <c r="F36" s="1">
        <v>4</v>
      </c>
      <c r="G36" s="1">
        <v>5</v>
      </c>
      <c r="H36" s="1">
        <v>6</v>
      </c>
      <c r="I36" s="1">
        <v>0.5</v>
      </c>
      <c r="J36" s="1">
        <v>0.555555555555556</v>
      </c>
      <c r="K36" s="1">
        <v>0.526315789473684</v>
      </c>
      <c r="L36" s="1">
        <v>0.4</v>
      </c>
      <c r="M36" s="1">
        <v>0.1</v>
      </c>
      <c r="N36" s="1">
        <v>0.55</v>
      </c>
    </row>
    <row r="37" s="1" customFormat="1" spans="1:14">
      <c r="A37" s="7">
        <v>883</v>
      </c>
      <c r="B37" s="1">
        <v>883</v>
      </c>
      <c r="C37" s="1">
        <v>0.536781072616577</v>
      </c>
      <c r="D37" s="1">
        <v>0.176890254020691</v>
      </c>
      <c r="E37" s="1">
        <v>6</v>
      </c>
      <c r="F37" s="1">
        <v>5</v>
      </c>
      <c r="G37" s="1">
        <v>4</v>
      </c>
      <c r="H37" s="1">
        <v>5</v>
      </c>
      <c r="I37" s="1">
        <v>0.6</v>
      </c>
      <c r="J37" s="1">
        <v>0.545454545454545</v>
      </c>
      <c r="K37" s="1">
        <v>0.571428571428571</v>
      </c>
      <c r="L37" s="1">
        <v>0.5</v>
      </c>
      <c r="M37" s="1">
        <v>0.1</v>
      </c>
      <c r="N37" s="1">
        <v>0.55</v>
      </c>
    </row>
    <row r="38" s="1" customFormat="1" spans="1:14">
      <c r="A38" s="7">
        <v>650</v>
      </c>
      <c r="B38" s="1">
        <v>650</v>
      </c>
      <c r="C38" s="1">
        <v>0.538241386413574</v>
      </c>
      <c r="D38" s="1">
        <v>0.150728464126587</v>
      </c>
      <c r="E38" s="1">
        <v>7</v>
      </c>
      <c r="F38" s="1">
        <v>5</v>
      </c>
      <c r="G38" s="1">
        <v>3</v>
      </c>
      <c r="H38" s="1">
        <v>5</v>
      </c>
      <c r="I38" s="1">
        <v>0.7</v>
      </c>
      <c r="J38" s="1">
        <v>0.583333333333333</v>
      </c>
      <c r="K38" s="1">
        <v>0.636363636363636</v>
      </c>
      <c r="L38" s="1">
        <v>0.5</v>
      </c>
      <c r="M38" s="1">
        <v>0.2</v>
      </c>
      <c r="N38" s="1">
        <v>0.6</v>
      </c>
    </row>
    <row r="39" s="4" customFormat="1" spans="1:14">
      <c r="A39" s="17">
        <v>915</v>
      </c>
      <c r="B39" s="4">
        <v>915</v>
      </c>
      <c r="C39" s="4">
        <v>0.539467930793762</v>
      </c>
      <c r="D39" s="4">
        <v>0.120784521102905</v>
      </c>
      <c r="E39" s="4">
        <v>9</v>
      </c>
      <c r="F39" s="4">
        <v>5</v>
      </c>
      <c r="G39" s="4">
        <v>1</v>
      </c>
      <c r="H39" s="4">
        <v>5</v>
      </c>
      <c r="I39" s="4">
        <v>0.9</v>
      </c>
      <c r="J39" s="4">
        <v>0.642857142857143</v>
      </c>
      <c r="K39" s="4">
        <v>0.75</v>
      </c>
      <c r="L39" s="4">
        <v>0.5</v>
      </c>
      <c r="M39" s="4">
        <v>0.4</v>
      </c>
      <c r="N39" s="4">
        <v>0.7</v>
      </c>
    </row>
    <row r="40" s="1" customFormat="1" spans="1:14">
      <c r="A40" s="7">
        <v>671</v>
      </c>
      <c r="B40" s="1">
        <v>671</v>
      </c>
      <c r="C40" s="1">
        <v>0.538898587226868</v>
      </c>
      <c r="D40" s="1">
        <v>0.0999214649200439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54</v>
      </c>
      <c r="B41" s="1">
        <v>54</v>
      </c>
      <c r="C41" s="1">
        <v>0.538972735404968</v>
      </c>
      <c r="D41" s="1">
        <v>0.0957413911819458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1" customFormat="1" spans="1:14">
      <c r="A42" s="7">
        <v>971</v>
      </c>
      <c r="B42" s="1">
        <v>971</v>
      </c>
      <c r="C42" s="1">
        <v>0.52179229259491</v>
      </c>
      <c r="D42" s="1">
        <v>0.0986318588256836</v>
      </c>
      <c r="E42" s="1">
        <v>9</v>
      </c>
      <c r="F42" s="1">
        <v>6</v>
      </c>
      <c r="G42" s="1">
        <v>1</v>
      </c>
      <c r="H42" s="1">
        <v>4</v>
      </c>
      <c r="I42" s="1">
        <v>0.9</v>
      </c>
      <c r="J42" s="1">
        <v>0.6</v>
      </c>
      <c r="K42" s="1">
        <v>0.72</v>
      </c>
      <c r="L42" s="1">
        <v>0.6</v>
      </c>
      <c r="M42" s="1">
        <v>0.3</v>
      </c>
      <c r="N42" s="1">
        <v>0.65</v>
      </c>
    </row>
    <row r="43" s="3" customFormat="1" spans="1:14">
      <c r="A43" s="9">
        <v>646</v>
      </c>
      <c r="B43" s="3">
        <v>646</v>
      </c>
      <c r="C43" s="3">
        <v>0.535928726196289</v>
      </c>
      <c r="D43" s="3">
        <v>0.093133807182312</v>
      </c>
      <c r="E43" s="3">
        <v>7</v>
      </c>
      <c r="F43" s="3">
        <v>4</v>
      </c>
      <c r="G43" s="3">
        <v>3</v>
      </c>
      <c r="H43" s="3">
        <v>6</v>
      </c>
      <c r="I43" s="3">
        <v>0.7</v>
      </c>
      <c r="J43" s="3">
        <v>0.636363636363636</v>
      </c>
      <c r="K43" s="3">
        <v>0.666666666666667</v>
      </c>
      <c r="L43" s="3">
        <v>0.4</v>
      </c>
      <c r="M43" s="3">
        <v>0.3</v>
      </c>
      <c r="N43" s="3">
        <v>0.65</v>
      </c>
    </row>
    <row r="44" s="1" customFormat="1" spans="1:14">
      <c r="A44" s="7">
        <v>213</v>
      </c>
      <c r="B44" s="1">
        <v>213</v>
      </c>
      <c r="C44" s="1">
        <v>0.540220141410828</v>
      </c>
      <c r="D44" s="1">
        <v>0.181421518325806</v>
      </c>
      <c r="E44" s="1">
        <v>8</v>
      </c>
      <c r="F44" s="1">
        <v>6</v>
      </c>
      <c r="G44" s="1">
        <v>2</v>
      </c>
      <c r="H44" s="1">
        <v>4</v>
      </c>
      <c r="I44" s="1">
        <v>0.8</v>
      </c>
      <c r="J44" s="1">
        <v>0.571428571428572</v>
      </c>
      <c r="K44" s="1">
        <v>0.666666666666667</v>
      </c>
      <c r="L44" s="1">
        <v>0.6</v>
      </c>
      <c r="M44" s="1">
        <v>0.2</v>
      </c>
      <c r="N44" s="1">
        <v>0.6</v>
      </c>
    </row>
    <row r="45" s="1" customFormat="1" spans="1:14">
      <c r="A45" s="7">
        <v>719</v>
      </c>
      <c r="B45" s="1">
        <v>719</v>
      </c>
      <c r="C45" s="1">
        <v>0.55800187587738</v>
      </c>
      <c r="D45" s="1">
        <v>0.176747798919678</v>
      </c>
      <c r="E45" s="1">
        <v>7</v>
      </c>
      <c r="F45" s="1">
        <v>4</v>
      </c>
      <c r="G45" s="1">
        <v>3</v>
      </c>
      <c r="H45" s="1">
        <v>6</v>
      </c>
      <c r="I45" s="1">
        <v>0.7</v>
      </c>
      <c r="J45" s="1">
        <v>0.636363636363636</v>
      </c>
      <c r="K45" s="1">
        <v>0.666666666666667</v>
      </c>
      <c r="L45" s="1">
        <v>0.4</v>
      </c>
      <c r="M45" s="1">
        <v>0.3</v>
      </c>
      <c r="N45" s="1">
        <v>0.65</v>
      </c>
    </row>
    <row r="46" s="1" customFormat="1" spans="1:14">
      <c r="A46" s="7">
        <v>765</v>
      </c>
      <c r="B46" s="1">
        <v>765</v>
      </c>
      <c r="C46" s="1">
        <v>0.557815074920654</v>
      </c>
      <c r="D46" s="1">
        <v>0.176732897758484</v>
      </c>
      <c r="E46" s="1">
        <v>7</v>
      </c>
      <c r="F46" s="1">
        <v>6</v>
      </c>
      <c r="G46" s="1">
        <v>3</v>
      </c>
      <c r="H46" s="1">
        <v>4</v>
      </c>
      <c r="I46" s="1">
        <v>0.7</v>
      </c>
      <c r="J46" s="1">
        <v>0.538461538461539</v>
      </c>
      <c r="K46" s="1">
        <v>0.608695652173913</v>
      </c>
      <c r="L46" s="1">
        <v>0.6</v>
      </c>
      <c r="M46" s="1">
        <v>0.1</v>
      </c>
      <c r="N46" s="1">
        <v>0.55</v>
      </c>
    </row>
    <row r="47" s="1" customFormat="1" spans="1:14">
      <c r="A47" s="7">
        <v>231</v>
      </c>
      <c r="B47" s="1">
        <v>231</v>
      </c>
      <c r="C47" s="1">
        <v>0.545077800750732</v>
      </c>
      <c r="D47" s="1">
        <v>0.16381049156189</v>
      </c>
      <c r="E47" s="1">
        <v>4</v>
      </c>
      <c r="F47" s="1">
        <v>6</v>
      </c>
      <c r="G47" s="1">
        <v>6</v>
      </c>
      <c r="H47" s="1">
        <v>4</v>
      </c>
      <c r="I47" s="1">
        <v>0.4</v>
      </c>
      <c r="J47" s="1">
        <v>0.4</v>
      </c>
      <c r="K47" s="1">
        <v>0.4</v>
      </c>
      <c r="L47" s="1">
        <v>0.6</v>
      </c>
      <c r="M47" s="1">
        <v>-0.2</v>
      </c>
      <c r="N47" s="1">
        <v>0.4</v>
      </c>
    </row>
    <row r="48" s="1" customFormat="1" spans="1:14">
      <c r="A48" s="7">
        <v>258</v>
      </c>
      <c r="B48" s="1">
        <v>258</v>
      </c>
      <c r="C48" s="1">
        <v>0.543748259544373</v>
      </c>
      <c r="D48" s="1">
        <v>0.161749958992004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538</v>
      </c>
      <c r="B49" s="1">
        <v>538</v>
      </c>
      <c r="C49" s="1">
        <v>0.559895634651184</v>
      </c>
      <c r="D49" s="1">
        <v>0.154874205589294</v>
      </c>
      <c r="E49" s="1">
        <v>9</v>
      </c>
      <c r="F49" s="1">
        <v>2</v>
      </c>
      <c r="G49" s="1">
        <v>1</v>
      </c>
      <c r="H49" s="1">
        <v>8</v>
      </c>
      <c r="I49" s="1">
        <v>0.9</v>
      </c>
      <c r="J49" s="1">
        <v>0.818181818181818</v>
      </c>
      <c r="K49" s="1">
        <v>0.857142857142857</v>
      </c>
      <c r="L49" s="1">
        <v>0.2</v>
      </c>
      <c r="M49" s="1">
        <v>0.7</v>
      </c>
      <c r="N49" s="1">
        <v>0.85</v>
      </c>
    </row>
    <row r="50" s="1" customFormat="1" spans="1:14">
      <c r="A50" s="7">
        <v>844</v>
      </c>
      <c r="B50" s="1">
        <v>844</v>
      </c>
      <c r="C50" s="1">
        <v>0.55314040184021</v>
      </c>
      <c r="D50" s="1">
        <v>0.158351898193359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1" customFormat="1" spans="1:14">
      <c r="A51" s="7">
        <v>248</v>
      </c>
      <c r="B51" s="1">
        <v>248</v>
      </c>
      <c r="C51" s="1">
        <v>0.556867003440857</v>
      </c>
      <c r="D51" s="1">
        <v>0.15160608291626</v>
      </c>
      <c r="E51" s="1">
        <v>9</v>
      </c>
      <c r="F51" s="1">
        <v>2</v>
      </c>
      <c r="G51" s="1">
        <v>1</v>
      </c>
      <c r="H51" s="1">
        <v>8</v>
      </c>
      <c r="I51" s="1">
        <v>0.9</v>
      </c>
      <c r="J51" s="1">
        <v>0.818181818181818</v>
      </c>
      <c r="K51" s="1">
        <v>0.857142857142857</v>
      </c>
      <c r="L51" s="1">
        <v>0.2</v>
      </c>
      <c r="M51" s="1">
        <v>0.7</v>
      </c>
      <c r="N51" s="1">
        <v>0.85</v>
      </c>
    </row>
    <row r="52" s="1" customFormat="1" spans="1:14">
      <c r="A52" s="7">
        <v>648</v>
      </c>
      <c r="B52" s="1">
        <v>648</v>
      </c>
      <c r="C52" s="1">
        <v>0.55717945098877</v>
      </c>
      <c r="D52" s="1">
        <v>0.155620455741882</v>
      </c>
      <c r="E52" s="1">
        <v>8</v>
      </c>
      <c r="F52" s="1">
        <v>3</v>
      </c>
      <c r="G52" s="1">
        <v>2</v>
      </c>
      <c r="H52" s="1">
        <v>7</v>
      </c>
      <c r="I52" s="1">
        <v>0.8</v>
      </c>
      <c r="J52" s="1">
        <v>0.727272727272727</v>
      </c>
      <c r="K52" s="1">
        <v>0.761904761904762</v>
      </c>
      <c r="L52" s="1">
        <v>0.3</v>
      </c>
      <c r="M52" s="1">
        <v>0.5</v>
      </c>
      <c r="N52" s="1">
        <v>0.75</v>
      </c>
    </row>
    <row r="53" s="1" customFormat="1" spans="1:14">
      <c r="A53" s="7">
        <v>180</v>
      </c>
      <c r="B53" s="1">
        <v>180</v>
      </c>
      <c r="C53" s="1">
        <v>0.541766285896301</v>
      </c>
      <c r="D53" s="1">
        <v>0.149829506874085</v>
      </c>
      <c r="E53" s="1">
        <v>8</v>
      </c>
      <c r="F53" s="1">
        <v>6</v>
      </c>
      <c r="G53" s="1">
        <v>2</v>
      </c>
      <c r="H53" s="1">
        <v>4</v>
      </c>
      <c r="I53" s="1">
        <v>0.8</v>
      </c>
      <c r="J53" s="1">
        <v>0.571428571428572</v>
      </c>
      <c r="K53" s="1">
        <v>0.666666666666667</v>
      </c>
      <c r="L53" s="1">
        <v>0.6</v>
      </c>
      <c r="M53" s="1">
        <v>0.2</v>
      </c>
      <c r="N53" s="1">
        <v>0.6</v>
      </c>
    </row>
    <row r="54" s="1" customFormat="1" spans="1:14">
      <c r="A54" s="7">
        <v>521</v>
      </c>
      <c r="B54" s="1">
        <v>521</v>
      </c>
      <c r="C54" s="1">
        <v>0.545008897781372</v>
      </c>
      <c r="D54" s="1">
        <v>0.148417949676514</v>
      </c>
      <c r="E54" s="1">
        <v>9</v>
      </c>
      <c r="F54" s="1">
        <v>3</v>
      </c>
      <c r="G54" s="1">
        <v>1</v>
      </c>
      <c r="H54" s="1">
        <v>7</v>
      </c>
      <c r="I54" s="1">
        <v>0.9</v>
      </c>
      <c r="J54" s="1">
        <v>0.75</v>
      </c>
      <c r="K54" s="1">
        <v>0.818181818181818</v>
      </c>
      <c r="L54" s="1">
        <v>0.3</v>
      </c>
      <c r="M54" s="1">
        <v>0.6</v>
      </c>
      <c r="N54" s="1">
        <v>0.8</v>
      </c>
    </row>
    <row r="55" s="1" customFormat="1" spans="1:14">
      <c r="A55" s="7">
        <v>231</v>
      </c>
      <c r="B55" s="1">
        <v>231</v>
      </c>
      <c r="C55" s="1">
        <v>0.545077800750732</v>
      </c>
      <c r="D55" s="1">
        <v>0.16381049156189</v>
      </c>
      <c r="E55" s="1">
        <v>4</v>
      </c>
      <c r="F55" s="1">
        <v>6</v>
      </c>
      <c r="G55" s="1">
        <v>6</v>
      </c>
      <c r="H55" s="1">
        <v>4</v>
      </c>
      <c r="I55" s="1">
        <v>0.4</v>
      </c>
      <c r="J55" s="1">
        <v>0.4</v>
      </c>
      <c r="K55" s="1">
        <v>0.4</v>
      </c>
      <c r="L55" s="1">
        <v>0.6</v>
      </c>
      <c r="M55" s="1">
        <v>-0.2</v>
      </c>
      <c r="N55" s="1">
        <v>0.4</v>
      </c>
    </row>
    <row r="56" s="1" customFormat="1" spans="1:14">
      <c r="A56" s="7">
        <v>218</v>
      </c>
      <c r="B56" s="1">
        <v>218</v>
      </c>
      <c r="C56" s="1">
        <v>0.551250457763672</v>
      </c>
      <c r="D56" s="1">
        <v>0.141288995742798</v>
      </c>
      <c r="E56" s="1">
        <v>8</v>
      </c>
      <c r="F56" s="1">
        <v>5</v>
      </c>
      <c r="G56" s="1">
        <v>2</v>
      </c>
      <c r="H56" s="1">
        <v>5</v>
      </c>
      <c r="I56" s="1">
        <v>0.8</v>
      </c>
      <c r="J56" s="1">
        <v>0.615384615384615</v>
      </c>
      <c r="K56" s="1">
        <v>0.695652173913043</v>
      </c>
      <c r="L56" s="1">
        <v>0.5</v>
      </c>
      <c r="M56" s="1">
        <v>0.3</v>
      </c>
      <c r="N56" s="1">
        <v>0.65</v>
      </c>
    </row>
    <row r="57" s="3" customFormat="1" spans="1:14">
      <c r="A57" s="9">
        <v>449</v>
      </c>
      <c r="B57" s="3">
        <v>449</v>
      </c>
      <c r="C57" s="3">
        <v>0.547256350517273</v>
      </c>
      <c r="D57" s="3">
        <v>0.13961124420166</v>
      </c>
      <c r="E57" s="3">
        <v>7</v>
      </c>
      <c r="F57" s="3">
        <v>4</v>
      </c>
      <c r="G57" s="3">
        <v>3</v>
      </c>
      <c r="H57" s="3">
        <v>6</v>
      </c>
      <c r="I57" s="3">
        <v>0.7</v>
      </c>
      <c r="J57" s="3">
        <v>0.636363636363636</v>
      </c>
      <c r="K57" s="3">
        <v>0.666666666666667</v>
      </c>
      <c r="L57" s="3">
        <v>0.4</v>
      </c>
      <c r="M57" s="3">
        <v>0.3</v>
      </c>
      <c r="N57" s="3">
        <v>0.65</v>
      </c>
    </row>
    <row r="58" s="1" customFormat="1" spans="1:14">
      <c r="A58" s="7">
        <v>873</v>
      </c>
      <c r="B58" s="1">
        <v>873</v>
      </c>
      <c r="C58" s="1">
        <v>0.570534706115723</v>
      </c>
      <c r="D58" s="1">
        <v>0.215624690055847</v>
      </c>
      <c r="E58" s="1">
        <v>7</v>
      </c>
      <c r="F58" s="1">
        <v>9</v>
      </c>
      <c r="G58" s="1">
        <v>3</v>
      </c>
      <c r="H58" s="1">
        <v>1</v>
      </c>
      <c r="I58" s="1">
        <v>0.7</v>
      </c>
      <c r="J58" s="1">
        <v>0.4375</v>
      </c>
      <c r="K58" s="1">
        <v>0.538461538461538</v>
      </c>
      <c r="L58" s="1">
        <v>0.9</v>
      </c>
      <c r="M58" s="1">
        <v>-0.2</v>
      </c>
      <c r="N58" s="1">
        <v>0.4</v>
      </c>
    </row>
    <row r="59" s="1" customFormat="1" spans="1:14">
      <c r="A59" s="7">
        <v>300</v>
      </c>
      <c r="B59" s="1">
        <v>300</v>
      </c>
      <c r="C59" s="1">
        <v>0.560271143913269</v>
      </c>
      <c r="D59" s="1">
        <v>0.151661396026611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674</v>
      </c>
      <c r="B60" s="1">
        <v>674</v>
      </c>
      <c r="C60" s="1">
        <v>0.564037680625916</v>
      </c>
      <c r="D60" s="1">
        <v>0.191290736198425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163</v>
      </c>
      <c r="B61" s="1">
        <v>163</v>
      </c>
      <c r="C61" s="1">
        <v>0.564523220062256</v>
      </c>
      <c r="D61" s="1">
        <v>0.150947570800781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1" customFormat="1" spans="1:14">
      <c r="A62" s="7">
        <v>532</v>
      </c>
      <c r="B62" s="1">
        <v>532</v>
      </c>
      <c r="C62" s="1">
        <v>0.578299045562744</v>
      </c>
      <c r="D62" s="1">
        <v>0.178171277046204</v>
      </c>
      <c r="E62" s="1">
        <v>9</v>
      </c>
      <c r="F62" s="1">
        <v>4</v>
      </c>
      <c r="G62" s="1">
        <v>1</v>
      </c>
      <c r="H62" s="1">
        <v>6</v>
      </c>
      <c r="I62" s="1">
        <v>0.9</v>
      </c>
      <c r="J62" s="1">
        <v>0.692307692307692</v>
      </c>
      <c r="K62" s="1">
        <v>0.782608695652174</v>
      </c>
      <c r="L62" s="1">
        <v>0.4</v>
      </c>
      <c r="M62" s="1">
        <v>0.5</v>
      </c>
      <c r="N62" s="1">
        <v>0.75</v>
      </c>
    </row>
    <row r="63" s="1" customFormat="1" spans="1:14">
      <c r="A63" s="7">
        <v>712</v>
      </c>
      <c r="B63" s="1">
        <v>712</v>
      </c>
      <c r="C63" s="1">
        <v>0.576433420181274</v>
      </c>
      <c r="D63" s="1">
        <v>0.146623849868774</v>
      </c>
      <c r="E63" s="1">
        <v>9</v>
      </c>
      <c r="F63" s="1">
        <v>7</v>
      </c>
      <c r="G63" s="1">
        <v>1</v>
      </c>
      <c r="H63" s="1">
        <v>3</v>
      </c>
      <c r="I63" s="1">
        <v>0.9</v>
      </c>
      <c r="J63" s="1">
        <v>0.5625</v>
      </c>
      <c r="K63" s="1">
        <v>0.692307692307692</v>
      </c>
      <c r="L63" s="1">
        <v>0.7</v>
      </c>
      <c r="M63" s="1">
        <v>0.2</v>
      </c>
      <c r="N63" s="1">
        <v>0.6</v>
      </c>
    </row>
    <row r="64" s="1" customFormat="1" spans="1:14">
      <c r="A64" s="7">
        <v>799</v>
      </c>
      <c r="B64" s="1">
        <v>799</v>
      </c>
      <c r="C64" s="1">
        <v>0.567524433135986</v>
      </c>
      <c r="D64" s="1">
        <v>0.155826210975647</v>
      </c>
      <c r="E64" s="1">
        <v>6</v>
      </c>
      <c r="F64" s="1">
        <v>3</v>
      </c>
      <c r="G64" s="1">
        <v>4</v>
      </c>
      <c r="H64" s="1">
        <v>7</v>
      </c>
      <c r="I64" s="1">
        <v>0.6</v>
      </c>
      <c r="J64" s="1">
        <v>0.666666666666667</v>
      </c>
      <c r="K64" s="1">
        <v>0.631578947368421</v>
      </c>
      <c r="L64" s="1">
        <v>0.3</v>
      </c>
      <c r="M64" s="1">
        <v>0.3</v>
      </c>
      <c r="N64" s="1">
        <v>0.65</v>
      </c>
    </row>
    <row r="65" s="1" customFormat="1" spans="1:14">
      <c r="A65" s="7">
        <v>61</v>
      </c>
      <c r="B65" s="1">
        <v>61</v>
      </c>
      <c r="C65" s="1">
        <v>0.564577460289001</v>
      </c>
      <c r="D65" s="1">
        <v>0.156044363975525</v>
      </c>
      <c r="E65" s="1">
        <v>7</v>
      </c>
      <c r="F65" s="1">
        <v>4</v>
      </c>
      <c r="G65" s="1">
        <v>3</v>
      </c>
      <c r="H65" s="1">
        <v>6</v>
      </c>
      <c r="I65" s="1">
        <v>0.7</v>
      </c>
      <c r="J65" s="1">
        <v>0.636363636363636</v>
      </c>
      <c r="K65" s="1">
        <v>0.666666666666667</v>
      </c>
      <c r="L65" s="1">
        <v>0.4</v>
      </c>
      <c r="M65" s="1">
        <v>0.3</v>
      </c>
      <c r="N65" s="1">
        <v>0.65</v>
      </c>
    </row>
    <row r="66" s="1" customFormat="1" spans="1:14">
      <c r="A66" s="7">
        <v>462</v>
      </c>
      <c r="B66" s="1">
        <v>462</v>
      </c>
      <c r="C66" s="1">
        <v>0.576398372650146</v>
      </c>
      <c r="D66" s="1">
        <v>0.160635709762573</v>
      </c>
      <c r="E66" s="1">
        <v>6</v>
      </c>
      <c r="F66" s="1">
        <v>7</v>
      </c>
      <c r="G66" s="1">
        <v>4</v>
      </c>
      <c r="H66" s="1">
        <v>3</v>
      </c>
      <c r="I66" s="1">
        <v>0.6</v>
      </c>
      <c r="J66" s="1">
        <v>0.461538461538462</v>
      </c>
      <c r="K66" s="1">
        <v>0.521739130434783</v>
      </c>
      <c r="L66" s="1">
        <v>0.7</v>
      </c>
      <c r="M66" s="1">
        <v>-0.1</v>
      </c>
      <c r="N66" s="1">
        <v>0.45</v>
      </c>
    </row>
    <row r="67" s="1" customFormat="1" spans="1:14">
      <c r="A67" s="7">
        <v>794</v>
      </c>
      <c r="B67" s="1">
        <v>794</v>
      </c>
      <c r="C67" s="1">
        <v>0.564637064933777</v>
      </c>
      <c r="D67" s="1">
        <v>0.143502593040466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122</v>
      </c>
      <c r="B68" s="1">
        <v>122</v>
      </c>
      <c r="C68" s="1">
        <v>0.562414288520813</v>
      </c>
      <c r="D68" s="1">
        <v>0.181339740753174</v>
      </c>
      <c r="E68" s="1">
        <v>9</v>
      </c>
      <c r="F68" s="1">
        <v>6</v>
      </c>
      <c r="G68" s="1">
        <v>1</v>
      </c>
      <c r="H68" s="1">
        <v>4</v>
      </c>
      <c r="I68" s="1">
        <v>0.9</v>
      </c>
      <c r="J68" s="1">
        <v>0.6</v>
      </c>
      <c r="K68" s="1">
        <v>0.72</v>
      </c>
      <c r="L68" s="1">
        <v>0.6</v>
      </c>
      <c r="M68" s="1">
        <v>0.3</v>
      </c>
      <c r="N68" s="1">
        <v>0.65</v>
      </c>
    </row>
    <row r="69" s="3" customFormat="1" spans="1:14">
      <c r="A69" s="9">
        <v>434</v>
      </c>
      <c r="B69" s="3">
        <v>434</v>
      </c>
      <c r="C69" s="3">
        <v>0.576648116111755</v>
      </c>
      <c r="D69" s="3">
        <v>0.148520231246948</v>
      </c>
      <c r="E69" s="3">
        <v>7</v>
      </c>
      <c r="F69" s="3">
        <v>5</v>
      </c>
      <c r="G69" s="3">
        <v>3</v>
      </c>
      <c r="H69" s="3">
        <v>5</v>
      </c>
      <c r="I69" s="3">
        <v>0.7</v>
      </c>
      <c r="J69" s="3">
        <v>0.583333333333333</v>
      </c>
      <c r="K69" s="3">
        <v>0.636363636363636</v>
      </c>
      <c r="L69" s="3">
        <v>0.5</v>
      </c>
      <c r="M69" s="3">
        <v>0.2</v>
      </c>
      <c r="N69" s="3">
        <v>0.6</v>
      </c>
    </row>
    <row r="70" s="1" customFormat="1" spans="1:14">
      <c r="A70" s="7">
        <v>807</v>
      </c>
      <c r="B70" s="1">
        <v>807</v>
      </c>
      <c r="C70" s="1">
        <v>0.587384819984436</v>
      </c>
      <c r="D70" s="1">
        <v>0.212218403816223</v>
      </c>
      <c r="E70" s="1">
        <v>6</v>
      </c>
      <c r="F70" s="1">
        <v>6</v>
      </c>
      <c r="G70" s="1">
        <v>4</v>
      </c>
      <c r="H70" s="1">
        <v>4</v>
      </c>
      <c r="I70" s="1">
        <v>0.6</v>
      </c>
      <c r="J70" s="1">
        <v>0.5</v>
      </c>
      <c r="K70" s="1">
        <v>0.545454545454545</v>
      </c>
      <c r="L70" s="1">
        <v>0.6</v>
      </c>
      <c r="M70" s="1">
        <v>0</v>
      </c>
      <c r="N70" s="1">
        <v>0.5</v>
      </c>
    </row>
    <row r="71" s="1" customFormat="1" spans="1:14">
      <c r="A71" s="7">
        <v>28</v>
      </c>
      <c r="B71" s="1">
        <v>28</v>
      </c>
      <c r="C71" s="1">
        <v>0.596928119659424</v>
      </c>
      <c r="D71" s="1">
        <v>0.172947764396668</v>
      </c>
      <c r="E71" s="1">
        <v>10</v>
      </c>
      <c r="F71" s="1">
        <v>4</v>
      </c>
      <c r="G71" s="1">
        <v>0</v>
      </c>
      <c r="H71" s="1">
        <v>6</v>
      </c>
      <c r="I71" s="1">
        <v>1</v>
      </c>
      <c r="J71" s="1">
        <v>0.714285714285714</v>
      </c>
      <c r="K71" s="1">
        <v>0.833333333333333</v>
      </c>
      <c r="L71" s="1">
        <v>0.4</v>
      </c>
      <c r="M71" s="1">
        <v>0.6</v>
      </c>
      <c r="N71" s="1">
        <v>0.8</v>
      </c>
    </row>
    <row r="72" s="1" customFormat="1" spans="1:14">
      <c r="A72" s="7">
        <v>128</v>
      </c>
      <c r="B72" s="1">
        <v>128</v>
      </c>
      <c r="C72" s="1">
        <v>0.591395378112793</v>
      </c>
      <c r="D72" s="1">
        <v>0.16316032409668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564</v>
      </c>
      <c r="B73" s="1">
        <v>564</v>
      </c>
      <c r="C73" s="1">
        <v>0.591322898864746</v>
      </c>
      <c r="D73" s="1">
        <v>0.230110764503479</v>
      </c>
      <c r="E73" s="1">
        <v>7</v>
      </c>
      <c r="F73" s="1">
        <v>6</v>
      </c>
      <c r="G73" s="1">
        <v>3</v>
      </c>
      <c r="H73" s="1">
        <v>4</v>
      </c>
      <c r="I73" s="1">
        <v>0.7</v>
      </c>
      <c r="J73" s="1">
        <v>0.538461538461539</v>
      </c>
      <c r="K73" s="1">
        <v>0.608695652173913</v>
      </c>
      <c r="L73" s="1">
        <v>0.6</v>
      </c>
      <c r="M73" s="1">
        <v>0.1</v>
      </c>
      <c r="N73" s="1">
        <v>0.55</v>
      </c>
    </row>
    <row r="74" s="1" customFormat="1" spans="1:14">
      <c r="A74" s="7">
        <v>338</v>
      </c>
      <c r="B74" s="1">
        <v>338</v>
      </c>
      <c r="C74" s="1">
        <v>0.587870597839355</v>
      </c>
      <c r="D74" s="1">
        <v>0.158023715019226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536</v>
      </c>
      <c r="B75" s="1">
        <v>536</v>
      </c>
      <c r="C75" s="1">
        <v>0.585767984390259</v>
      </c>
      <c r="D75" s="1">
        <v>0.130775928497315</v>
      </c>
      <c r="E75" s="1">
        <v>10</v>
      </c>
      <c r="F75" s="1">
        <v>4</v>
      </c>
      <c r="G75" s="1">
        <v>0</v>
      </c>
      <c r="H75" s="1">
        <v>6</v>
      </c>
      <c r="I75" s="1">
        <v>1</v>
      </c>
      <c r="J75" s="1">
        <v>0.714285714285714</v>
      </c>
      <c r="K75" s="1">
        <v>0.833333333333333</v>
      </c>
      <c r="L75" s="1">
        <v>0.4</v>
      </c>
      <c r="M75" s="1">
        <v>0.6</v>
      </c>
      <c r="N75" s="1">
        <v>0.8</v>
      </c>
    </row>
    <row r="76" s="1" customFormat="1" spans="1:14">
      <c r="A76" s="7">
        <v>744</v>
      </c>
      <c r="B76" s="1">
        <v>744</v>
      </c>
      <c r="C76" s="1">
        <v>0.589840054512024</v>
      </c>
      <c r="D76" s="1">
        <v>0.148994445800781</v>
      </c>
      <c r="E76" s="1">
        <v>8</v>
      </c>
      <c r="F76" s="1">
        <v>4</v>
      </c>
      <c r="G76" s="1">
        <v>2</v>
      </c>
      <c r="H76" s="1">
        <v>6</v>
      </c>
      <c r="I76" s="1">
        <v>0.8</v>
      </c>
      <c r="J76" s="1">
        <v>0.666666666666667</v>
      </c>
      <c r="K76" s="1">
        <v>0.727272727272727</v>
      </c>
      <c r="L76" s="1">
        <v>0.4</v>
      </c>
      <c r="M76" s="1">
        <v>0.4</v>
      </c>
      <c r="N76" s="1">
        <v>0.7</v>
      </c>
    </row>
    <row r="77" s="1" customFormat="1" spans="1:14">
      <c r="A77" s="7">
        <v>921</v>
      </c>
      <c r="B77" s="1">
        <v>921</v>
      </c>
      <c r="C77" s="1">
        <v>0.586636185646057</v>
      </c>
      <c r="D77" s="1">
        <v>0.143693208694458</v>
      </c>
      <c r="E77" s="1">
        <v>7</v>
      </c>
      <c r="F77" s="1">
        <v>7</v>
      </c>
      <c r="G77" s="1">
        <v>3</v>
      </c>
      <c r="H77" s="1">
        <v>3</v>
      </c>
      <c r="I77" s="1">
        <v>0.7</v>
      </c>
      <c r="J77" s="1">
        <v>0.5</v>
      </c>
      <c r="K77" s="1">
        <v>0.583333333333333</v>
      </c>
      <c r="L77" s="1">
        <v>0.7</v>
      </c>
      <c r="M77" s="1">
        <v>0</v>
      </c>
      <c r="N77" s="1">
        <v>0.5</v>
      </c>
    </row>
    <row r="78" s="3" customFormat="1" spans="1:14">
      <c r="A78" s="9">
        <v>732</v>
      </c>
      <c r="B78" s="3">
        <v>732</v>
      </c>
      <c r="C78" s="3">
        <v>0.594576597213745</v>
      </c>
      <c r="D78" s="3">
        <v>0.153135180473328</v>
      </c>
      <c r="E78" s="3">
        <v>5</v>
      </c>
      <c r="F78" s="3">
        <v>6</v>
      </c>
      <c r="G78" s="3">
        <v>5</v>
      </c>
      <c r="H78" s="3">
        <v>4</v>
      </c>
      <c r="I78" s="3">
        <v>0.5</v>
      </c>
      <c r="J78" s="3">
        <v>0.454545454545454</v>
      </c>
      <c r="K78" s="3">
        <v>0.476190476190476</v>
      </c>
      <c r="L78" s="3">
        <v>0.6</v>
      </c>
      <c r="M78" s="3">
        <v>-0.1</v>
      </c>
      <c r="N78" s="3">
        <v>0.45</v>
      </c>
    </row>
    <row r="79" s="1" customFormat="1" spans="1:14">
      <c r="A79" s="7">
        <v>77</v>
      </c>
      <c r="B79" s="1">
        <v>77</v>
      </c>
      <c r="C79" s="1">
        <v>0.603342056274414</v>
      </c>
      <c r="D79" s="1">
        <v>0.210291981697082</v>
      </c>
      <c r="E79" s="1">
        <v>7</v>
      </c>
      <c r="F79" s="1">
        <v>6</v>
      </c>
      <c r="G79" s="1">
        <v>3</v>
      </c>
      <c r="H79" s="1">
        <v>4</v>
      </c>
      <c r="I79" s="1">
        <v>0.7</v>
      </c>
      <c r="J79" s="1">
        <v>0.538461538461539</v>
      </c>
      <c r="K79" s="1">
        <v>0.608695652173913</v>
      </c>
      <c r="L79" s="1">
        <v>0.6</v>
      </c>
      <c r="M79" s="1">
        <v>0.1</v>
      </c>
      <c r="N79" s="1">
        <v>0.55</v>
      </c>
    </row>
    <row r="80" s="1" customFormat="1" spans="1:14">
      <c r="A80" s="7">
        <v>35</v>
      </c>
      <c r="B80" s="1">
        <v>35</v>
      </c>
      <c r="C80" s="1">
        <v>0.607787728309631</v>
      </c>
      <c r="D80" s="1">
        <v>0.209023833274841</v>
      </c>
      <c r="E80" s="1">
        <v>9</v>
      </c>
      <c r="F80" s="1">
        <v>5</v>
      </c>
      <c r="G80" s="1">
        <v>1</v>
      </c>
      <c r="H80" s="1">
        <v>5</v>
      </c>
      <c r="I80" s="1">
        <v>0.9</v>
      </c>
      <c r="J80" s="1">
        <v>0.642857142857143</v>
      </c>
      <c r="K80" s="1">
        <v>0.75</v>
      </c>
      <c r="L80" s="1">
        <v>0.5</v>
      </c>
      <c r="M80" s="1">
        <v>0.4</v>
      </c>
      <c r="N80" s="1">
        <v>0.7</v>
      </c>
    </row>
    <row r="81" s="1" customFormat="1" spans="1:14">
      <c r="A81" s="7">
        <v>394</v>
      </c>
      <c r="B81" s="1">
        <v>394</v>
      </c>
      <c r="C81" s="1">
        <v>0.611793041229248</v>
      </c>
      <c r="D81" s="1">
        <v>0.229255795478821</v>
      </c>
      <c r="E81" s="1">
        <v>8</v>
      </c>
      <c r="F81" s="1">
        <v>6</v>
      </c>
      <c r="G81" s="1">
        <v>2</v>
      </c>
      <c r="H81" s="1">
        <v>4</v>
      </c>
      <c r="I81" s="1">
        <v>0.8</v>
      </c>
      <c r="J81" s="1">
        <v>0.571428571428572</v>
      </c>
      <c r="K81" s="1">
        <v>0.666666666666667</v>
      </c>
      <c r="L81" s="1">
        <v>0.6</v>
      </c>
      <c r="M81" s="1">
        <v>0.2</v>
      </c>
      <c r="N81" s="1">
        <v>0.6</v>
      </c>
    </row>
    <row r="82" s="1" customFormat="1" spans="1:14">
      <c r="A82" s="7">
        <v>175</v>
      </c>
      <c r="B82" s="1">
        <v>175</v>
      </c>
      <c r="C82" s="1">
        <v>0.614850163459778</v>
      </c>
      <c r="D82" s="1">
        <v>0.220418334007263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396</v>
      </c>
      <c r="B83" s="1">
        <v>396</v>
      </c>
      <c r="C83" s="1">
        <v>0.615647792816162</v>
      </c>
      <c r="D83" s="1">
        <v>0.24639880657196</v>
      </c>
      <c r="E83" s="1">
        <v>8</v>
      </c>
      <c r="F83" s="1">
        <v>3</v>
      </c>
      <c r="G83" s="1">
        <v>2</v>
      </c>
      <c r="H83" s="1">
        <v>7</v>
      </c>
      <c r="I83" s="1">
        <v>0.8</v>
      </c>
      <c r="J83" s="1">
        <v>0.727272727272727</v>
      </c>
      <c r="K83" s="1">
        <v>0.761904761904762</v>
      </c>
      <c r="L83" s="1">
        <v>0.3</v>
      </c>
      <c r="M83" s="1">
        <v>0.5</v>
      </c>
      <c r="N83" s="1">
        <v>0.75</v>
      </c>
    </row>
    <row r="84" s="1" customFormat="1" spans="1:14">
      <c r="A84" s="7">
        <v>624</v>
      </c>
      <c r="B84" s="1">
        <v>624</v>
      </c>
      <c r="C84" s="1">
        <v>0.61599063873291</v>
      </c>
      <c r="D84" s="1">
        <v>0.213096857070923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3" customFormat="1" spans="1:14">
      <c r="A85" s="9">
        <v>925</v>
      </c>
      <c r="B85" s="3">
        <v>925</v>
      </c>
      <c r="C85" s="3">
        <v>0.618133544921875</v>
      </c>
      <c r="D85" s="3">
        <v>0.211237907409668</v>
      </c>
      <c r="E85" s="3">
        <v>6</v>
      </c>
      <c r="F85" s="3">
        <v>3</v>
      </c>
      <c r="G85" s="3">
        <v>4</v>
      </c>
      <c r="H85" s="3">
        <v>7</v>
      </c>
      <c r="I85" s="3">
        <v>0.6</v>
      </c>
      <c r="J85" s="3">
        <v>0.666666666666667</v>
      </c>
      <c r="K85" s="3">
        <v>0.631578947368421</v>
      </c>
      <c r="L85" s="3">
        <v>0.3</v>
      </c>
      <c r="M85" s="3">
        <v>0.3</v>
      </c>
      <c r="N85" s="3">
        <v>0.65</v>
      </c>
    </row>
    <row r="86" s="1" customFormat="1" spans="1:14">
      <c r="A86" s="7">
        <v>313</v>
      </c>
      <c r="B86" s="1">
        <v>313</v>
      </c>
      <c r="C86" s="1">
        <v>0.621042728424072</v>
      </c>
      <c r="D86" s="1">
        <v>0.25707471370697</v>
      </c>
      <c r="E86" s="1">
        <v>8</v>
      </c>
      <c r="F86" s="1">
        <v>5</v>
      </c>
      <c r="G86" s="1">
        <v>2</v>
      </c>
      <c r="H86" s="1">
        <v>5</v>
      </c>
      <c r="I86" s="1">
        <v>0.8</v>
      </c>
      <c r="J86" s="1">
        <v>0.615384615384615</v>
      </c>
      <c r="K86" s="1">
        <v>0.695652173913043</v>
      </c>
      <c r="L86" s="1">
        <v>0.5</v>
      </c>
      <c r="M86" s="1">
        <v>0.3</v>
      </c>
      <c r="N86" s="1">
        <v>0.65</v>
      </c>
    </row>
    <row r="87" s="1" customFormat="1" spans="1:14">
      <c r="A87" s="7">
        <v>249</v>
      </c>
      <c r="B87" s="1">
        <v>249</v>
      </c>
      <c r="C87" s="1">
        <v>0.631833672523499</v>
      </c>
      <c r="D87" s="1">
        <v>0.211252689361572</v>
      </c>
      <c r="E87" s="1">
        <v>8</v>
      </c>
      <c r="F87" s="1">
        <v>4</v>
      </c>
      <c r="G87" s="1">
        <v>2</v>
      </c>
      <c r="H87" s="1">
        <v>6</v>
      </c>
      <c r="I87" s="1">
        <v>0.8</v>
      </c>
      <c r="J87" s="1">
        <v>0.666666666666667</v>
      </c>
      <c r="K87" s="1">
        <v>0.727272727272727</v>
      </c>
      <c r="L87" s="1">
        <v>0.4</v>
      </c>
      <c r="M87" s="1">
        <v>0.4</v>
      </c>
      <c r="N87" s="1">
        <v>0.7</v>
      </c>
    </row>
    <row r="88" s="1" customFormat="1" spans="1:14">
      <c r="A88" s="7">
        <v>40</v>
      </c>
      <c r="B88" s="1">
        <v>40</v>
      </c>
      <c r="C88" s="1">
        <v>0.634088516235352</v>
      </c>
      <c r="D88" s="1">
        <v>0.209302663803101</v>
      </c>
      <c r="E88" s="1">
        <v>9</v>
      </c>
      <c r="F88" s="1">
        <v>3</v>
      </c>
      <c r="G88" s="1">
        <v>1</v>
      </c>
      <c r="H88" s="1">
        <v>7</v>
      </c>
      <c r="I88" s="1">
        <v>0.9</v>
      </c>
      <c r="J88" s="1">
        <v>0.75</v>
      </c>
      <c r="K88" s="1">
        <v>0.818181818181818</v>
      </c>
      <c r="L88" s="1">
        <v>0.3</v>
      </c>
      <c r="M88" s="1">
        <v>0.6</v>
      </c>
      <c r="N88" s="1">
        <v>0.8</v>
      </c>
    </row>
    <row r="89" s="1" customFormat="1" spans="1:14">
      <c r="A89" s="7">
        <v>0</v>
      </c>
      <c r="B89" s="1">
        <v>0</v>
      </c>
      <c r="C89" s="1">
        <v>0.627311706542969</v>
      </c>
      <c r="D89" s="1">
        <v>0.206335783004761</v>
      </c>
      <c r="E89" s="1">
        <v>10</v>
      </c>
      <c r="F89" s="1">
        <v>5</v>
      </c>
      <c r="G89" s="1">
        <v>0</v>
      </c>
      <c r="H89" s="1">
        <v>5</v>
      </c>
      <c r="I89" s="1">
        <v>1</v>
      </c>
      <c r="J89" s="1">
        <v>0.666666666666667</v>
      </c>
      <c r="K89" s="1">
        <v>0.8</v>
      </c>
      <c r="L89" s="1">
        <v>0.5</v>
      </c>
      <c r="M89" s="1">
        <v>0.5</v>
      </c>
      <c r="N89" s="1">
        <v>0.75</v>
      </c>
    </row>
    <row r="90" s="1" customFormat="1" spans="1:14">
      <c r="A90" s="7">
        <v>584</v>
      </c>
      <c r="B90" s="1">
        <v>584</v>
      </c>
      <c r="C90" s="1">
        <v>0.62827479839325</v>
      </c>
      <c r="D90" s="1">
        <v>0.217533111572266</v>
      </c>
      <c r="E90" s="1">
        <v>10</v>
      </c>
      <c r="F90" s="1">
        <v>5</v>
      </c>
      <c r="G90" s="1">
        <v>0</v>
      </c>
      <c r="H90" s="1">
        <v>5</v>
      </c>
      <c r="I90" s="1">
        <v>1</v>
      </c>
      <c r="J90" s="1">
        <v>0.666666666666667</v>
      </c>
      <c r="K90" s="1">
        <v>0.8</v>
      </c>
      <c r="L90" s="1">
        <v>0.5</v>
      </c>
      <c r="M90" s="1">
        <v>0.5</v>
      </c>
      <c r="N90" s="1">
        <v>0.75</v>
      </c>
    </row>
    <row r="91" s="3" customFormat="1" spans="1:14">
      <c r="A91" s="9">
        <v>124</v>
      </c>
      <c r="B91" s="3">
        <v>124</v>
      </c>
      <c r="C91" s="3">
        <v>0.629390001296997</v>
      </c>
      <c r="D91" s="3">
        <v>0.210688233375549</v>
      </c>
      <c r="E91" s="3">
        <v>10</v>
      </c>
      <c r="F91" s="3">
        <v>9</v>
      </c>
      <c r="G91" s="3">
        <v>0</v>
      </c>
      <c r="H91" s="3">
        <v>1</v>
      </c>
      <c r="I91" s="3">
        <v>1</v>
      </c>
      <c r="J91" s="3">
        <v>0.526315789473684</v>
      </c>
      <c r="K91" s="3">
        <v>0.689655172413793</v>
      </c>
      <c r="L91" s="3">
        <v>0.9</v>
      </c>
      <c r="M91" s="3">
        <v>0.1</v>
      </c>
      <c r="N91" s="3">
        <v>0.55</v>
      </c>
    </row>
    <row r="92" s="1" customFormat="1" spans="1:14">
      <c r="A92" s="7">
        <v>123</v>
      </c>
      <c r="B92" s="1">
        <v>123</v>
      </c>
      <c r="C92" s="1">
        <v>0.64593517780304</v>
      </c>
      <c r="D92" s="1">
        <v>0.242363452911377</v>
      </c>
      <c r="E92" s="1">
        <v>9</v>
      </c>
      <c r="F92" s="1">
        <v>7</v>
      </c>
      <c r="G92" s="1">
        <v>1</v>
      </c>
      <c r="H92" s="1">
        <v>3</v>
      </c>
      <c r="I92" s="1">
        <v>0.9</v>
      </c>
      <c r="J92" s="1">
        <v>0.5625</v>
      </c>
      <c r="K92" s="1">
        <v>0.692307692307692</v>
      </c>
      <c r="L92" s="1">
        <v>0.7</v>
      </c>
      <c r="M92" s="1">
        <v>0.2</v>
      </c>
      <c r="N92" s="1">
        <v>0.6</v>
      </c>
    </row>
    <row r="93" s="1" customFormat="1" spans="1:14">
      <c r="A93" s="7">
        <v>43</v>
      </c>
      <c r="B93" s="1">
        <v>43</v>
      </c>
      <c r="C93" s="1">
        <v>0.656714081764221</v>
      </c>
      <c r="D93" s="1">
        <v>0.224246263504028</v>
      </c>
      <c r="E93" s="1">
        <v>9</v>
      </c>
      <c r="F93" s="1">
        <v>5</v>
      </c>
      <c r="G93" s="1">
        <v>1</v>
      </c>
      <c r="H93" s="1">
        <v>5</v>
      </c>
      <c r="I93" s="1">
        <v>0.9</v>
      </c>
      <c r="J93" s="1">
        <v>0.642857142857143</v>
      </c>
      <c r="K93" s="1">
        <v>0.75</v>
      </c>
      <c r="L93" s="1">
        <v>0.5</v>
      </c>
      <c r="M93" s="1">
        <v>0.4</v>
      </c>
      <c r="N93" s="1">
        <v>0.7</v>
      </c>
    </row>
    <row r="94" s="1" customFormat="1" spans="1:14">
      <c r="A94" s="7">
        <v>250</v>
      </c>
      <c r="B94" s="1">
        <v>250</v>
      </c>
      <c r="C94" s="1">
        <v>0.647572636604309</v>
      </c>
      <c r="D94" s="1">
        <v>0.24461555480957</v>
      </c>
      <c r="E94" s="1">
        <v>8</v>
      </c>
      <c r="F94" s="1">
        <v>5</v>
      </c>
      <c r="G94" s="1">
        <v>2</v>
      </c>
      <c r="H94" s="1">
        <v>5</v>
      </c>
      <c r="I94" s="1">
        <v>0.8</v>
      </c>
      <c r="J94" s="1">
        <v>0.615384615384615</v>
      </c>
      <c r="K94" s="1">
        <v>0.695652173913043</v>
      </c>
      <c r="L94" s="1">
        <v>0.5</v>
      </c>
      <c r="M94" s="1">
        <v>0.3</v>
      </c>
      <c r="N94" s="1">
        <v>0.65</v>
      </c>
    </row>
    <row r="95" s="3" customFormat="1" spans="1:14">
      <c r="A95" s="9">
        <v>909</v>
      </c>
      <c r="B95" s="3">
        <v>909</v>
      </c>
      <c r="C95" s="3">
        <v>0.651805877685547</v>
      </c>
      <c r="D95" s="3">
        <v>0.206578016281128</v>
      </c>
      <c r="E95" s="3">
        <v>9</v>
      </c>
      <c r="F95" s="3">
        <v>3</v>
      </c>
      <c r="G95" s="3">
        <v>1</v>
      </c>
      <c r="H95" s="3">
        <v>7</v>
      </c>
      <c r="I95" s="3">
        <v>0.9</v>
      </c>
      <c r="J95" s="3">
        <v>0.75</v>
      </c>
      <c r="K95" s="3">
        <v>0.818181818181818</v>
      </c>
      <c r="L95" s="3">
        <v>0.3</v>
      </c>
      <c r="M95" s="3">
        <v>0.6</v>
      </c>
      <c r="N95" s="3">
        <v>0.8</v>
      </c>
    </row>
    <row r="96" s="1" customFormat="1" spans="1:14">
      <c r="A96" s="7">
        <v>554</v>
      </c>
      <c r="B96" s="1">
        <v>554</v>
      </c>
      <c r="C96" s="1">
        <v>0.660832762718201</v>
      </c>
      <c r="D96" s="1">
        <v>0.225080013275147</v>
      </c>
      <c r="E96" s="1">
        <v>6</v>
      </c>
      <c r="F96" s="1">
        <v>7</v>
      </c>
      <c r="G96" s="1">
        <v>4</v>
      </c>
      <c r="H96" s="1">
        <v>3</v>
      </c>
      <c r="I96" s="1">
        <v>0.6</v>
      </c>
      <c r="J96" s="1">
        <v>0.461538461538462</v>
      </c>
      <c r="K96" s="1">
        <v>0.521739130434783</v>
      </c>
      <c r="L96" s="1">
        <v>0.7</v>
      </c>
      <c r="M96" s="1">
        <v>-0.1</v>
      </c>
      <c r="N96" s="1">
        <v>0.45</v>
      </c>
    </row>
    <row r="97" s="1" customFormat="1" spans="1:14">
      <c r="A97" s="7">
        <v>798</v>
      </c>
      <c r="B97" s="1">
        <v>798</v>
      </c>
      <c r="C97" s="1">
        <v>0.678243517875671</v>
      </c>
      <c r="D97" s="1">
        <v>0.237145304679871</v>
      </c>
      <c r="E97" s="1">
        <v>7</v>
      </c>
      <c r="F97" s="1">
        <v>5</v>
      </c>
      <c r="G97" s="1">
        <v>3</v>
      </c>
      <c r="H97" s="1">
        <v>5</v>
      </c>
      <c r="I97" s="1">
        <v>0.7</v>
      </c>
      <c r="J97" s="1">
        <v>0.583333333333333</v>
      </c>
      <c r="K97" s="1">
        <v>0.636363636363636</v>
      </c>
      <c r="L97" s="1">
        <v>0.5</v>
      </c>
      <c r="M97" s="1">
        <v>0.2</v>
      </c>
      <c r="N97" s="1">
        <v>0.6</v>
      </c>
    </row>
    <row r="98" s="3" customFormat="1" spans="1:14">
      <c r="A98" s="9">
        <v>451</v>
      </c>
      <c r="B98" s="3">
        <v>451</v>
      </c>
      <c r="C98" s="3">
        <v>0.665182590484619</v>
      </c>
      <c r="D98" s="3">
        <v>0.250267744064331</v>
      </c>
      <c r="E98" s="3">
        <v>9</v>
      </c>
      <c r="F98" s="3">
        <v>6</v>
      </c>
      <c r="G98" s="3">
        <v>1</v>
      </c>
      <c r="H98" s="3">
        <v>4</v>
      </c>
      <c r="I98" s="3">
        <v>0.9</v>
      </c>
      <c r="J98" s="3">
        <v>0.6</v>
      </c>
      <c r="K98" s="3">
        <v>0.72</v>
      </c>
      <c r="L98" s="3">
        <v>0.6</v>
      </c>
      <c r="M98" s="3">
        <v>0.3</v>
      </c>
      <c r="N98" s="3">
        <v>0.65</v>
      </c>
    </row>
    <row r="99" s="1" customFormat="1" spans="1:14">
      <c r="A99" s="7">
        <v>931</v>
      </c>
      <c r="B99" s="1">
        <v>931</v>
      </c>
      <c r="C99" s="1">
        <v>0.681087970733643</v>
      </c>
      <c r="D99" s="1">
        <v>0.24998950958252</v>
      </c>
      <c r="E99" s="1">
        <v>8</v>
      </c>
      <c r="F99" s="1">
        <v>5</v>
      </c>
      <c r="G99" s="1">
        <v>2</v>
      </c>
      <c r="H99" s="1">
        <v>5</v>
      </c>
      <c r="I99" s="1">
        <v>0.8</v>
      </c>
      <c r="J99" s="1">
        <v>0.615384615384615</v>
      </c>
      <c r="K99" s="1">
        <v>0.695652173913043</v>
      </c>
      <c r="L99" s="1">
        <v>0.5</v>
      </c>
      <c r="M99" s="1">
        <v>0.3</v>
      </c>
      <c r="N99" s="1">
        <v>0.65</v>
      </c>
    </row>
    <row r="100" s="1" customFormat="1" spans="3:13">
      <c r="C100" s="1">
        <f>AVERAGE(C2:C99)</f>
        <v>0.550714754328436</v>
      </c>
      <c r="D100" s="1">
        <f>AVERAGE(D2:D99)</f>
        <v>0.15660900607401</v>
      </c>
      <c r="L100" s="1">
        <f>AVERAGE(L2:L99)</f>
        <v>0.491836734693878</v>
      </c>
      <c r="M100" s="1">
        <f>AVERAGE(M2:M99)</f>
        <v>0.304081632653061</v>
      </c>
    </row>
    <row r="101" s="1" customFormat="1"/>
    <row r="102" s="1" customFormat="1"/>
    <row r="103" s="1" customFormat="1" spans="3:8">
      <c r="C103" s="10" t="s">
        <v>13</v>
      </c>
      <c r="D103" s="1" t="s">
        <v>14</v>
      </c>
      <c r="H103" s="1" t="s">
        <v>47</v>
      </c>
    </row>
    <row r="104" s="21" customFormat="1" spans="3:11">
      <c r="C104" s="21" t="s">
        <v>15</v>
      </c>
      <c r="D104" s="21">
        <f>COUNTIF(C2:C99,"&lt;0.42")-COUNTIF(C2:C99,"&lt;0.4")</f>
        <v>1</v>
      </c>
      <c r="E104" s="21">
        <v>2</v>
      </c>
      <c r="H104" s="11">
        <v>0.02</v>
      </c>
      <c r="I104" s="1">
        <v>-40</v>
      </c>
      <c r="J104" s="1">
        <v>1960</v>
      </c>
      <c r="K104" s="1">
        <v>98</v>
      </c>
    </row>
    <row r="105" s="1" customFormat="1" spans="3:11">
      <c r="C105" s="1" t="s">
        <v>16</v>
      </c>
      <c r="D105" s="1">
        <f>COUNTIF(C2:C99,"&lt;0.44")-COUNTIF(C2:C99,"&lt;0.42")</f>
        <v>3</v>
      </c>
      <c r="E105" s="1">
        <v>3</v>
      </c>
      <c r="H105" s="11">
        <v>0.04</v>
      </c>
      <c r="I105" s="1">
        <v>-80</v>
      </c>
      <c r="J105" s="1">
        <v>1920</v>
      </c>
      <c r="K105" s="1">
        <v>96</v>
      </c>
    </row>
    <row r="106" s="4" customFormat="1" spans="3:11">
      <c r="C106" s="4" t="s">
        <v>17</v>
      </c>
      <c r="D106" s="4">
        <f>COUNTIF(C2:C99,"&lt;0.46")-COUNTIF(C2:C99,"&lt;0.44")</f>
        <v>4</v>
      </c>
      <c r="E106" s="4">
        <v>4</v>
      </c>
      <c r="H106" s="11">
        <v>0.1</v>
      </c>
      <c r="I106" s="1">
        <v>-200</v>
      </c>
      <c r="J106" s="1">
        <v>1800</v>
      </c>
      <c r="K106" s="1">
        <v>90</v>
      </c>
    </row>
    <row r="107" s="4" customFormat="1" spans="3:11">
      <c r="C107" s="4" t="s">
        <v>18</v>
      </c>
      <c r="D107" s="4">
        <f>COUNTIF(C2:C99,"&lt;0.48")-COUNTIF(C2:C99,"&lt;0.46")</f>
        <v>6</v>
      </c>
      <c r="E107" s="4">
        <v>6</v>
      </c>
      <c r="F107" s="4">
        <v>7</v>
      </c>
      <c r="G107" s="1">
        <v>13</v>
      </c>
      <c r="H107" s="11">
        <v>0.12</v>
      </c>
      <c r="I107" s="1">
        <v>-240</v>
      </c>
      <c r="J107" s="1">
        <v>1760</v>
      </c>
      <c r="K107" s="1">
        <v>88</v>
      </c>
    </row>
    <row r="108" s="1" customFormat="1" spans="3:6">
      <c r="C108" s="1" t="s">
        <v>19</v>
      </c>
      <c r="D108" s="1">
        <f>COUNTIF(C2:C99,"&lt;0.5")-COUNTIF(C2:C99,"&lt;0.48")</f>
        <v>7</v>
      </c>
      <c r="E108" s="1">
        <v>7</v>
      </c>
      <c r="F108" s="1">
        <v>9</v>
      </c>
    </row>
    <row r="109" s="1" customFormat="1" spans="3:7">
      <c r="C109" s="1" t="s">
        <v>20</v>
      </c>
      <c r="D109" s="1">
        <f>COUNTIF(C2:C99,"&lt;0.52")-COUNTIF(C2:C99,"&lt;0.5")</f>
        <v>9</v>
      </c>
      <c r="E109" s="1">
        <v>9</v>
      </c>
      <c r="F109" s="1">
        <v>11</v>
      </c>
      <c r="G109" s="1">
        <v>21</v>
      </c>
    </row>
    <row r="110" s="4" customFormat="1" spans="3:6">
      <c r="C110" s="4" t="s">
        <v>21</v>
      </c>
      <c r="D110" s="4">
        <f>COUNTIF(C2:C99,"&lt;0.54")-COUNTIF(C2:C99,"&lt;0.52")</f>
        <v>12</v>
      </c>
      <c r="E110" s="1">
        <v>12</v>
      </c>
      <c r="F110" s="4">
        <v>14</v>
      </c>
    </row>
    <row r="111" s="5" customFormat="1" spans="3:7">
      <c r="C111" s="5" t="s">
        <v>22</v>
      </c>
      <c r="D111" s="5">
        <f>COUNTIF(C2:C99,"&lt;0.56")-COUNTIF(C2:C99,"&lt;0.54")</f>
        <v>14</v>
      </c>
      <c r="E111" s="5">
        <v>14</v>
      </c>
      <c r="F111" s="5">
        <v>18</v>
      </c>
      <c r="G111" s="4">
        <v>26</v>
      </c>
    </row>
    <row r="112" s="1" customFormat="1" spans="3:6">
      <c r="C112" s="1" t="s">
        <v>23</v>
      </c>
      <c r="D112" s="1">
        <f>COUNTIF(C2:C99,"&lt;0.58")-COUNTIF(C2:C99,"&lt;0.56")</f>
        <v>12</v>
      </c>
      <c r="E112" s="1">
        <v>12</v>
      </c>
      <c r="F112" s="1">
        <v>14</v>
      </c>
    </row>
    <row r="113" s="1" customFormat="1" spans="3:7">
      <c r="C113" s="1" t="s">
        <v>24</v>
      </c>
      <c r="D113" s="1">
        <f>COUNTIF(C2:C99,"&lt;0.6")-COUNTIF(C2:C99,"&lt;0.58")</f>
        <v>9</v>
      </c>
      <c r="E113" s="1">
        <v>9</v>
      </c>
      <c r="F113" s="1">
        <v>11</v>
      </c>
      <c r="G113" s="1">
        <v>16</v>
      </c>
    </row>
    <row r="114" s="1" customFormat="1" spans="3:6">
      <c r="C114" s="1" t="s">
        <v>25</v>
      </c>
      <c r="D114" s="1">
        <f>COUNTIF(C2:C99,"&lt;0.62")-COUNTIF(C2:C99,"&lt;0.6")</f>
        <v>7</v>
      </c>
      <c r="E114" s="1">
        <v>7</v>
      </c>
      <c r="F114" s="1">
        <v>9</v>
      </c>
    </row>
    <row r="115" s="4" customFormat="1" spans="3:6">
      <c r="C115" s="4" t="s">
        <v>26</v>
      </c>
      <c r="D115" s="4">
        <f>COUNTIF(C2:C99,"&lt;0.64")-COUNTIF(C2:C99,"&lt;0.62")</f>
        <v>6</v>
      </c>
      <c r="E115" s="4">
        <v>6</v>
      </c>
      <c r="F115" s="4">
        <v>7</v>
      </c>
    </row>
    <row r="116" s="1" customFormat="1" spans="3:5">
      <c r="C116" s="1" t="s">
        <v>27</v>
      </c>
      <c r="D116" s="1">
        <f>COUNTIF(C2:C99,"&lt;0.66")-COUNTIF(C2:C99,"&lt;0.64")</f>
        <v>4</v>
      </c>
      <c r="E116" s="1">
        <v>4</v>
      </c>
    </row>
    <row r="117" s="1" customFormat="1" spans="3:5">
      <c r="C117" s="1" t="s">
        <v>28</v>
      </c>
      <c r="D117" s="1">
        <f>COUNTIF(C2:C99,"&lt;0.68")-COUNTIF(C2:C99,"&lt;0.66")</f>
        <v>3</v>
      </c>
      <c r="E117" s="1">
        <v>3</v>
      </c>
    </row>
    <row r="118" s="21" customFormat="1" spans="3:5">
      <c r="C118" s="21" t="s">
        <v>29</v>
      </c>
      <c r="D118" s="21">
        <f>COUNTIF(C2:C99,"&lt;0.7")-COUNTIF(C2:C99,"&lt;0.68")</f>
        <v>1</v>
      </c>
      <c r="E118" s="21">
        <v>2</v>
      </c>
    </row>
    <row r="119" s="4" customFormat="1" spans="3:4">
      <c r="C119" s="4" t="s">
        <v>30</v>
      </c>
      <c r="D119" s="4">
        <f>COUNTIF(C2:C99,"&lt;0.72")-COUNTIF(C2:C99,"&lt;0.7")</f>
        <v>0</v>
      </c>
    </row>
    <row r="120" s="1" customFormat="1" spans="3:4">
      <c r="C120" s="1" t="s">
        <v>31</v>
      </c>
      <c r="D120" s="1">
        <f>COUNTIF(C2:C99,"&lt;0.74")-COUNTIF(C2:C99,"&lt;0.72")</f>
        <v>0</v>
      </c>
    </row>
    <row r="121" s="1" customFormat="1" spans="3:8">
      <c r="C121" s="1" t="s">
        <v>32</v>
      </c>
      <c r="D121" s="1">
        <f>COUNTIF(C2:C99,"&lt;0.76")-COUNTIF(C2:C99,"&lt;0.74")</f>
        <v>0</v>
      </c>
      <c r="G121" s="4">
        <v>0.545</v>
      </c>
      <c r="H121" s="4">
        <v>0.087</v>
      </c>
    </row>
    <row r="122" s="4" customFormat="1" spans="3:8">
      <c r="C122" s="4" t="s">
        <v>33</v>
      </c>
      <c r="D122" s="4">
        <f>COUNTIF(C2:C99,"&lt;0.78")-COUNTIF(C2:C99,"&lt;0.76")</f>
        <v>0</v>
      </c>
      <c r="G122" s="4">
        <v>0.623</v>
      </c>
      <c r="H122" s="4">
        <v>0.11</v>
      </c>
    </row>
    <row r="123" s="4" customFormat="1" spans="3:8">
      <c r="C123" s="4" t="s">
        <v>34</v>
      </c>
      <c r="D123" s="4">
        <f>COUNTIF(C2:C99,"&lt;0.8")-COUNTIF(C2:C99,"&lt;0.78")</f>
        <v>0</v>
      </c>
      <c r="G123" s="4">
        <v>0.729</v>
      </c>
      <c r="H123" s="4">
        <v>0.156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4">
      <c r="C126" s="1" t="s">
        <v>37</v>
      </c>
      <c r="D126" s="1">
        <f>COUNTIF(C2:C99,"&lt;0.86")-COUNTIF(C2:C99,"&lt;0.84")</f>
        <v>0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9" workbookViewId="0">
      <selection activeCell="A23" sqref="$A23:$XFD23"/>
    </sheetView>
  </sheetViews>
  <sheetFormatPr defaultColWidth="9" defaultRowHeight="13.5"/>
  <cols>
    <col min="3" max="4" width="16.63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593</v>
      </c>
      <c r="B3" s="1">
        <v>593</v>
      </c>
      <c r="C3" s="1">
        <v>0.43289041519165</v>
      </c>
      <c r="D3" s="1">
        <v>0.0794225931167603</v>
      </c>
      <c r="E3" s="1">
        <v>8</v>
      </c>
      <c r="F3" s="1">
        <v>4</v>
      </c>
      <c r="G3" s="1">
        <v>2</v>
      </c>
      <c r="H3" s="1">
        <v>6</v>
      </c>
      <c r="I3" s="1">
        <v>0.8</v>
      </c>
      <c r="J3" s="1">
        <v>0.666666666666667</v>
      </c>
      <c r="K3" s="1">
        <v>0.727272727272727</v>
      </c>
      <c r="L3" s="1">
        <v>0.4</v>
      </c>
      <c r="M3" s="1">
        <v>0.4</v>
      </c>
      <c r="N3" s="1">
        <v>0.7</v>
      </c>
    </row>
    <row r="4" s="3" customFormat="1" spans="1:14">
      <c r="A4" s="9">
        <v>92</v>
      </c>
      <c r="B4" s="3">
        <v>92</v>
      </c>
      <c r="C4" s="3">
        <v>0.431062579154968</v>
      </c>
      <c r="D4" s="3">
        <v>0.0605270862579346</v>
      </c>
      <c r="E4" s="3">
        <v>9</v>
      </c>
      <c r="F4" s="3">
        <v>4</v>
      </c>
      <c r="G4" s="3">
        <v>1</v>
      </c>
      <c r="H4" s="3">
        <v>6</v>
      </c>
      <c r="I4" s="3">
        <v>0.9</v>
      </c>
      <c r="J4" s="3">
        <v>0.692307692307692</v>
      </c>
      <c r="K4" s="3">
        <v>0.782608695652174</v>
      </c>
      <c r="L4" s="3">
        <v>0.4</v>
      </c>
      <c r="M4" s="3">
        <v>0.5</v>
      </c>
      <c r="N4" s="3">
        <v>0.75</v>
      </c>
    </row>
    <row r="5" s="1" customFormat="1" spans="1:14">
      <c r="A5" s="7">
        <v>918</v>
      </c>
      <c r="B5" s="1">
        <v>918</v>
      </c>
      <c r="C5" s="1">
        <v>0.441282272338867</v>
      </c>
      <c r="D5" s="1">
        <v>0.0928820371627808</v>
      </c>
      <c r="E5" s="1">
        <v>10</v>
      </c>
      <c r="F5" s="1">
        <v>3</v>
      </c>
      <c r="G5" s="1">
        <v>0</v>
      </c>
      <c r="H5" s="1">
        <v>7</v>
      </c>
      <c r="I5" s="1">
        <v>1</v>
      </c>
      <c r="J5" s="1">
        <v>0.769230769230769</v>
      </c>
      <c r="K5" s="1">
        <v>0.869565217391304</v>
      </c>
      <c r="L5" s="1">
        <v>0.3</v>
      </c>
      <c r="M5" s="1">
        <v>0.7</v>
      </c>
      <c r="N5" s="1">
        <v>0.85</v>
      </c>
    </row>
    <row r="6" s="1" customFormat="1" spans="1:14">
      <c r="A6" s="7">
        <v>518</v>
      </c>
      <c r="B6" s="1">
        <v>518</v>
      </c>
      <c r="C6" s="1">
        <v>0.447580337524414</v>
      </c>
      <c r="D6" s="1">
        <v>0.0629737377166748</v>
      </c>
      <c r="E6" s="1">
        <v>8</v>
      </c>
      <c r="F6" s="1">
        <v>4</v>
      </c>
      <c r="G6" s="1">
        <v>2</v>
      </c>
      <c r="H6" s="1">
        <v>6</v>
      </c>
      <c r="I6" s="1">
        <v>0.8</v>
      </c>
      <c r="J6" s="1">
        <v>0.666666666666667</v>
      </c>
      <c r="K6" s="1">
        <v>0.727272727272727</v>
      </c>
      <c r="L6" s="1">
        <v>0.4</v>
      </c>
      <c r="M6" s="1">
        <v>0.4</v>
      </c>
      <c r="N6" s="1">
        <v>0.7</v>
      </c>
    </row>
    <row r="7" s="1" customFormat="1" spans="1:14">
      <c r="A7" s="7">
        <v>476</v>
      </c>
      <c r="B7" s="1">
        <v>476</v>
      </c>
      <c r="C7" s="1">
        <v>0.451286792755127</v>
      </c>
      <c r="D7" s="1">
        <v>0.127110123634338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3" customFormat="1" spans="1:14">
      <c r="A8" s="9">
        <v>117</v>
      </c>
      <c r="B8" s="3">
        <v>117</v>
      </c>
      <c r="C8" s="3">
        <v>0.451521635055542</v>
      </c>
      <c r="D8" s="3">
        <v>0.0555123090744019</v>
      </c>
      <c r="E8" s="3">
        <v>6</v>
      </c>
      <c r="F8" s="3">
        <v>3</v>
      </c>
      <c r="G8" s="3">
        <v>4</v>
      </c>
      <c r="H8" s="3">
        <v>7</v>
      </c>
      <c r="I8" s="3">
        <v>0.6</v>
      </c>
      <c r="J8" s="3">
        <v>0.666666666666667</v>
      </c>
      <c r="K8" s="3">
        <v>0.631578947368421</v>
      </c>
      <c r="L8" s="3">
        <v>0.3</v>
      </c>
      <c r="M8" s="3">
        <v>0.3</v>
      </c>
      <c r="N8" s="3">
        <v>0.65</v>
      </c>
    </row>
    <row r="9" s="1" customFormat="1" spans="1:14">
      <c r="A9" s="7">
        <v>471</v>
      </c>
      <c r="B9" s="1">
        <v>471</v>
      </c>
      <c r="C9" s="1">
        <v>0.46433687210083</v>
      </c>
      <c r="D9" s="1">
        <v>0.117367029190064</v>
      </c>
      <c r="E9" s="1">
        <v>7</v>
      </c>
      <c r="F9" s="1">
        <v>5</v>
      </c>
      <c r="G9" s="1">
        <v>3</v>
      </c>
      <c r="H9" s="1">
        <v>5</v>
      </c>
      <c r="I9" s="1">
        <v>0.7</v>
      </c>
      <c r="J9" s="1">
        <v>0.583333333333333</v>
      </c>
      <c r="K9" s="1">
        <v>0.636363636363636</v>
      </c>
      <c r="L9" s="1">
        <v>0.5</v>
      </c>
      <c r="M9" s="1">
        <v>0.2</v>
      </c>
      <c r="N9" s="1">
        <v>0.6</v>
      </c>
    </row>
    <row r="10" s="1" customFormat="1" spans="1:14">
      <c r="A10" s="7">
        <v>370</v>
      </c>
      <c r="B10" s="1">
        <v>370</v>
      </c>
      <c r="C10" s="1">
        <v>0.467386841773987</v>
      </c>
      <c r="D10" s="1">
        <v>0.104100823402405</v>
      </c>
      <c r="E10" s="1">
        <v>7</v>
      </c>
      <c r="F10" s="1">
        <v>4</v>
      </c>
      <c r="G10" s="1">
        <v>3</v>
      </c>
      <c r="H10" s="1">
        <v>6</v>
      </c>
      <c r="I10" s="1">
        <v>0.7</v>
      </c>
      <c r="J10" s="1">
        <v>0.636363636363636</v>
      </c>
      <c r="K10" s="1">
        <v>0.666666666666667</v>
      </c>
      <c r="L10" s="1">
        <v>0.4</v>
      </c>
      <c r="M10" s="1">
        <v>0.3</v>
      </c>
      <c r="N10" s="1">
        <v>0.65</v>
      </c>
    </row>
    <row r="11" s="1" customFormat="1" spans="1:14">
      <c r="A11" s="7">
        <v>227</v>
      </c>
      <c r="B11" s="1">
        <v>227</v>
      </c>
      <c r="C11" s="1">
        <v>0.474483132362366</v>
      </c>
      <c r="D11" s="1">
        <v>0.0722849369049072</v>
      </c>
      <c r="E11" s="1">
        <v>8</v>
      </c>
      <c r="F11" s="1">
        <v>6</v>
      </c>
      <c r="G11" s="1">
        <v>2</v>
      </c>
      <c r="H11" s="1">
        <v>4</v>
      </c>
      <c r="I11" s="1">
        <v>0.8</v>
      </c>
      <c r="J11" s="1">
        <v>0.571428571428572</v>
      </c>
      <c r="K11" s="1">
        <v>0.666666666666667</v>
      </c>
      <c r="L11" s="1">
        <v>0.6</v>
      </c>
      <c r="M11" s="1">
        <v>0.2</v>
      </c>
      <c r="N11" s="1">
        <v>0.6</v>
      </c>
    </row>
    <row r="12" s="1" customFormat="1" spans="1:14">
      <c r="A12" s="7">
        <v>976</v>
      </c>
      <c r="B12" s="1">
        <v>976</v>
      </c>
      <c r="C12" s="1">
        <v>0.477346539497375</v>
      </c>
      <c r="D12" s="1">
        <v>0.0637125968933105</v>
      </c>
      <c r="E12" s="1">
        <v>10</v>
      </c>
      <c r="F12" s="1">
        <v>5</v>
      </c>
      <c r="G12" s="1">
        <v>0</v>
      </c>
      <c r="H12" s="1">
        <v>5</v>
      </c>
      <c r="I12" s="1">
        <v>1</v>
      </c>
      <c r="J12" s="1">
        <v>0.666666666666667</v>
      </c>
      <c r="K12" s="1">
        <v>0.8</v>
      </c>
      <c r="L12" s="1">
        <v>0.5</v>
      </c>
      <c r="M12" s="1">
        <v>0.5</v>
      </c>
      <c r="N12" s="1">
        <v>0.75</v>
      </c>
    </row>
    <row r="13" s="1" customFormat="1" spans="1:14">
      <c r="A13" s="7">
        <v>153</v>
      </c>
      <c r="B13" s="1">
        <v>153</v>
      </c>
      <c r="C13" s="1">
        <v>0.4783034324646</v>
      </c>
      <c r="D13" s="1">
        <v>0.0223274230957031</v>
      </c>
      <c r="E13" s="1">
        <v>10</v>
      </c>
      <c r="F13" s="1">
        <v>4</v>
      </c>
      <c r="G13" s="1">
        <v>0</v>
      </c>
      <c r="H13" s="1">
        <v>6</v>
      </c>
      <c r="I13" s="1">
        <v>1</v>
      </c>
      <c r="J13" s="1">
        <v>0.714285714285714</v>
      </c>
      <c r="K13" s="1">
        <v>0.833333333333333</v>
      </c>
      <c r="L13" s="1">
        <v>0.4</v>
      </c>
      <c r="M13" s="1">
        <v>0.6</v>
      </c>
      <c r="N13" s="1">
        <v>0.8</v>
      </c>
    </row>
    <row r="14" s="3" customFormat="1" spans="1:14">
      <c r="A14" s="9">
        <v>566</v>
      </c>
      <c r="B14" s="3">
        <v>566</v>
      </c>
      <c r="C14" s="3">
        <v>0.479554414749146</v>
      </c>
      <c r="D14" s="3">
        <v>0.09343421459198</v>
      </c>
      <c r="E14" s="3">
        <v>8</v>
      </c>
      <c r="F14" s="3">
        <v>8</v>
      </c>
      <c r="G14" s="3">
        <v>2</v>
      </c>
      <c r="H14" s="3">
        <v>2</v>
      </c>
      <c r="I14" s="3">
        <v>0.8</v>
      </c>
      <c r="J14" s="3">
        <v>0.5</v>
      </c>
      <c r="K14" s="3">
        <v>0.615384615384615</v>
      </c>
      <c r="L14" s="3">
        <v>0.8</v>
      </c>
      <c r="M14" s="3">
        <v>0</v>
      </c>
      <c r="N14" s="3">
        <v>0.5</v>
      </c>
    </row>
    <row r="15" s="1" customFormat="1" spans="1:14">
      <c r="A15" s="7">
        <v>472</v>
      </c>
      <c r="B15" s="1">
        <v>472</v>
      </c>
      <c r="C15" s="1">
        <v>0.494504332542419</v>
      </c>
      <c r="D15" s="1">
        <v>0.141242623329163</v>
      </c>
      <c r="E15" s="1">
        <v>10</v>
      </c>
      <c r="F15" s="1">
        <v>2</v>
      </c>
      <c r="G15" s="1">
        <v>0</v>
      </c>
      <c r="H15" s="1">
        <v>8</v>
      </c>
      <c r="I15" s="1">
        <v>1</v>
      </c>
      <c r="J15" s="1">
        <v>0.833333333333333</v>
      </c>
      <c r="K15" s="1">
        <v>0.909090909090909</v>
      </c>
      <c r="L15" s="1">
        <v>0.2</v>
      </c>
      <c r="M15" s="1">
        <v>0.8</v>
      </c>
      <c r="N15" s="1">
        <v>0.9</v>
      </c>
    </row>
    <row r="16" s="1" customFormat="1" spans="1:14">
      <c r="A16" s="7">
        <v>617</v>
      </c>
      <c r="B16" s="1">
        <v>617</v>
      </c>
      <c r="C16" s="1">
        <v>0.497442245483398</v>
      </c>
      <c r="D16" s="1">
        <v>0.169996380805969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" customFormat="1" spans="1:14">
      <c r="A17" s="7">
        <v>673</v>
      </c>
      <c r="B17" s="1">
        <v>673</v>
      </c>
      <c r="C17" s="1">
        <v>0.498719096183777</v>
      </c>
      <c r="D17" s="1">
        <v>0.132249593734741</v>
      </c>
      <c r="E17" s="1">
        <v>9</v>
      </c>
      <c r="F17" s="1">
        <v>5</v>
      </c>
      <c r="G17" s="1">
        <v>1</v>
      </c>
      <c r="H17" s="1">
        <v>5</v>
      </c>
      <c r="I17" s="1">
        <v>0.9</v>
      </c>
      <c r="J17" s="1">
        <v>0.642857142857143</v>
      </c>
      <c r="K17" s="1">
        <v>0.75</v>
      </c>
      <c r="L17" s="1">
        <v>0.5</v>
      </c>
      <c r="M17" s="1">
        <v>0.4</v>
      </c>
      <c r="N17" s="1">
        <v>0.7</v>
      </c>
    </row>
    <row r="18" s="1" customFormat="1" spans="1:14">
      <c r="A18" s="7">
        <v>726</v>
      </c>
      <c r="B18" s="1">
        <v>726</v>
      </c>
      <c r="C18" s="1">
        <v>0.496374607086182</v>
      </c>
      <c r="D18" s="1">
        <v>0.120480537414551</v>
      </c>
      <c r="E18" s="1">
        <v>4</v>
      </c>
      <c r="F18" s="1">
        <v>6</v>
      </c>
      <c r="G18" s="1">
        <v>6</v>
      </c>
      <c r="H18" s="1">
        <v>4</v>
      </c>
      <c r="I18" s="1">
        <v>0.4</v>
      </c>
      <c r="J18" s="1">
        <v>0.4</v>
      </c>
      <c r="K18" s="1">
        <v>0.4</v>
      </c>
      <c r="L18" s="1">
        <v>0.6</v>
      </c>
      <c r="M18" s="1">
        <v>-0.2</v>
      </c>
      <c r="N18" s="1">
        <v>0.4</v>
      </c>
    </row>
    <row r="19" s="1" customFormat="1" spans="1:14">
      <c r="A19" s="7">
        <v>529</v>
      </c>
      <c r="B19" s="1">
        <v>529</v>
      </c>
      <c r="C19" s="1">
        <v>0.489478945732117</v>
      </c>
      <c r="D19" s="1">
        <v>0.123929500579834</v>
      </c>
      <c r="E19" s="1">
        <v>8</v>
      </c>
      <c r="F19" s="1">
        <v>5</v>
      </c>
      <c r="G19" s="1">
        <v>2</v>
      </c>
      <c r="H19" s="1">
        <v>5</v>
      </c>
      <c r="I19" s="1">
        <v>0.8</v>
      </c>
      <c r="J19" s="1">
        <v>0.615384615384615</v>
      </c>
      <c r="K19" s="1">
        <v>0.695652173913043</v>
      </c>
      <c r="L19" s="1">
        <v>0.5</v>
      </c>
      <c r="M19" s="1">
        <v>0.3</v>
      </c>
      <c r="N19" s="1">
        <v>0.65</v>
      </c>
    </row>
    <row r="20" s="1" customFormat="1" spans="1:14">
      <c r="A20" s="7">
        <v>620</v>
      </c>
      <c r="B20" s="1">
        <v>620</v>
      </c>
      <c r="C20" s="1">
        <v>0.489030361175537</v>
      </c>
      <c r="D20" s="1">
        <v>0.124538898468018</v>
      </c>
      <c r="E20" s="1">
        <v>8</v>
      </c>
      <c r="F20" s="1">
        <v>5</v>
      </c>
      <c r="G20" s="1">
        <v>2</v>
      </c>
      <c r="H20" s="1">
        <v>5</v>
      </c>
      <c r="I20" s="1">
        <v>0.8</v>
      </c>
      <c r="J20" s="1">
        <v>0.615384615384615</v>
      </c>
      <c r="K20" s="1">
        <v>0.695652173913043</v>
      </c>
      <c r="L20" s="1">
        <v>0.5</v>
      </c>
      <c r="M20" s="1">
        <v>0.3</v>
      </c>
      <c r="N20" s="1">
        <v>0.65</v>
      </c>
    </row>
    <row r="21" s="3" customFormat="1" spans="1:14">
      <c r="A21" s="9">
        <v>42</v>
      </c>
      <c r="B21" s="3">
        <v>42</v>
      </c>
      <c r="C21" s="3">
        <v>0.494099974632263</v>
      </c>
      <c r="D21" s="3">
        <v>0.111146330833435</v>
      </c>
      <c r="E21" s="3">
        <v>7</v>
      </c>
      <c r="F21" s="3">
        <v>5</v>
      </c>
      <c r="G21" s="3">
        <v>3</v>
      </c>
      <c r="H21" s="3">
        <v>5</v>
      </c>
      <c r="I21" s="3">
        <v>0.7</v>
      </c>
      <c r="J21" s="3">
        <v>0.583333333333333</v>
      </c>
      <c r="K21" s="3">
        <v>0.636363636363636</v>
      </c>
      <c r="L21" s="3">
        <v>0.5</v>
      </c>
      <c r="M21" s="3">
        <v>0.2</v>
      </c>
      <c r="N21" s="3">
        <v>0.6</v>
      </c>
    </row>
    <row r="22" s="1" customFormat="1" spans="1:14">
      <c r="A22" s="7">
        <v>635</v>
      </c>
      <c r="B22" s="1">
        <v>635</v>
      </c>
      <c r="C22" s="1">
        <v>0.511435985565186</v>
      </c>
      <c r="D22" s="1">
        <v>0.165743589401245</v>
      </c>
      <c r="E22" s="1">
        <v>8</v>
      </c>
      <c r="F22" s="1">
        <v>4</v>
      </c>
      <c r="G22" s="1">
        <v>2</v>
      </c>
      <c r="H22" s="1">
        <v>6</v>
      </c>
      <c r="I22" s="1">
        <v>0.8</v>
      </c>
      <c r="J22" s="1">
        <v>0.666666666666667</v>
      </c>
      <c r="K22" s="1">
        <v>0.727272727272727</v>
      </c>
      <c r="L22" s="1">
        <v>0.4</v>
      </c>
      <c r="M22" s="1">
        <v>0.4</v>
      </c>
      <c r="N22" s="1">
        <v>0.7</v>
      </c>
    </row>
    <row r="23" s="1" customFormat="1" spans="1:14">
      <c r="A23" s="7">
        <v>942</v>
      </c>
      <c r="B23" s="1">
        <v>942</v>
      </c>
      <c r="C23" s="1">
        <v>0.514297127723694</v>
      </c>
      <c r="D23" s="1">
        <v>0.156838059425354</v>
      </c>
      <c r="E23" s="1">
        <v>7</v>
      </c>
      <c r="F23" s="1">
        <v>3</v>
      </c>
      <c r="G23" s="1">
        <v>3</v>
      </c>
      <c r="H23" s="1">
        <v>7</v>
      </c>
      <c r="I23" s="1">
        <v>0.7</v>
      </c>
      <c r="J23" s="1">
        <v>0.7</v>
      </c>
      <c r="K23" s="1">
        <v>0.7</v>
      </c>
      <c r="L23" s="1">
        <v>0.3</v>
      </c>
      <c r="M23" s="1">
        <v>0.4</v>
      </c>
      <c r="N23" s="1">
        <v>0.7</v>
      </c>
    </row>
    <row r="24" s="4" customFormat="1" spans="1:14">
      <c r="A24" s="17">
        <v>906</v>
      </c>
      <c r="B24" s="4">
        <v>906</v>
      </c>
      <c r="C24" s="4">
        <v>0.51990270614624</v>
      </c>
      <c r="D24" s="4">
        <v>0.155476093292236</v>
      </c>
      <c r="E24" s="4">
        <v>9</v>
      </c>
      <c r="F24" s="4">
        <v>5</v>
      </c>
      <c r="G24" s="4">
        <v>1</v>
      </c>
      <c r="H24" s="4">
        <v>5</v>
      </c>
      <c r="I24" s="4">
        <v>0.9</v>
      </c>
      <c r="J24" s="4">
        <v>0.642857142857143</v>
      </c>
      <c r="K24" s="4">
        <v>0.75</v>
      </c>
      <c r="L24" s="4">
        <v>0.5</v>
      </c>
      <c r="M24" s="4">
        <v>0.4</v>
      </c>
      <c r="N24" s="4">
        <v>0.7</v>
      </c>
    </row>
    <row r="25" s="1" customFormat="1" spans="1:14">
      <c r="A25" s="7">
        <v>433</v>
      </c>
      <c r="B25" s="1">
        <v>433</v>
      </c>
      <c r="C25" s="1">
        <v>0.510927319526672</v>
      </c>
      <c r="D25" s="1">
        <v>0.150305390357971</v>
      </c>
      <c r="E25" s="1">
        <v>4</v>
      </c>
      <c r="F25" s="1">
        <v>4</v>
      </c>
      <c r="G25" s="1">
        <v>6</v>
      </c>
      <c r="H25" s="1">
        <v>6</v>
      </c>
      <c r="I25" s="1">
        <v>0.4</v>
      </c>
      <c r="J25" s="1">
        <v>0.5</v>
      </c>
      <c r="K25" s="1">
        <v>0.444444444444444</v>
      </c>
      <c r="L25" s="1">
        <v>0.4</v>
      </c>
      <c r="M25" s="1">
        <v>0</v>
      </c>
      <c r="N25" s="1">
        <v>0.5</v>
      </c>
    </row>
    <row r="26" s="1" customFormat="1" spans="1:14">
      <c r="A26" s="7">
        <v>603</v>
      </c>
      <c r="B26" s="1">
        <v>603</v>
      </c>
      <c r="C26" s="1">
        <v>0.510679364204407</v>
      </c>
      <c r="D26" s="1">
        <v>0.140520811080933</v>
      </c>
      <c r="E26" s="1">
        <v>8</v>
      </c>
      <c r="F26" s="1">
        <v>4</v>
      </c>
      <c r="G26" s="1">
        <v>2</v>
      </c>
      <c r="H26" s="1">
        <v>6</v>
      </c>
      <c r="I26" s="1">
        <v>0.8</v>
      </c>
      <c r="J26" s="1">
        <v>0.666666666666667</v>
      </c>
      <c r="K26" s="1">
        <v>0.727272727272727</v>
      </c>
      <c r="L26" s="1">
        <v>0.4</v>
      </c>
      <c r="M26" s="1">
        <v>0.4</v>
      </c>
      <c r="N26" s="1">
        <v>0.7</v>
      </c>
    </row>
    <row r="27" s="1" customFormat="1" spans="1:14">
      <c r="A27" s="7">
        <v>651</v>
      </c>
      <c r="B27" s="1">
        <v>651</v>
      </c>
      <c r="C27" s="1">
        <v>0.501839160919189</v>
      </c>
      <c r="D27" s="1">
        <v>0.142430782318115</v>
      </c>
      <c r="E27" s="1">
        <v>10</v>
      </c>
      <c r="F27" s="1">
        <v>5</v>
      </c>
      <c r="G27" s="1">
        <v>0</v>
      </c>
      <c r="H27" s="1">
        <v>5</v>
      </c>
      <c r="I27" s="1">
        <v>1</v>
      </c>
      <c r="J27" s="1">
        <v>0.666666666666667</v>
      </c>
      <c r="K27" s="1">
        <v>0.8</v>
      </c>
      <c r="L27" s="1">
        <v>0.5</v>
      </c>
      <c r="M27" s="1">
        <v>0.5</v>
      </c>
      <c r="N27" s="1">
        <v>0.75</v>
      </c>
    </row>
    <row r="28" s="1" customFormat="1" spans="1:14">
      <c r="A28" s="7">
        <v>967</v>
      </c>
      <c r="B28" s="1">
        <v>967</v>
      </c>
      <c r="C28" s="1">
        <v>0.505633950233459</v>
      </c>
      <c r="D28" s="1">
        <v>0.134837865829468</v>
      </c>
      <c r="E28" s="1">
        <v>10</v>
      </c>
      <c r="F28" s="1">
        <v>4</v>
      </c>
      <c r="G28" s="1">
        <v>0</v>
      </c>
      <c r="H28" s="1">
        <v>6</v>
      </c>
      <c r="I28" s="1">
        <v>1</v>
      </c>
      <c r="J28" s="1">
        <v>0.714285714285714</v>
      </c>
      <c r="K28" s="1">
        <v>0.833333333333333</v>
      </c>
      <c r="L28" s="1">
        <v>0.4</v>
      </c>
      <c r="M28" s="1">
        <v>0.6</v>
      </c>
      <c r="N28" s="1">
        <v>0.8</v>
      </c>
    </row>
    <row r="29" s="1" customFormat="1" spans="1:14">
      <c r="A29" s="7">
        <v>601</v>
      </c>
      <c r="B29" s="1">
        <v>601</v>
      </c>
      <c r="C29" s="1">
        <v>0.507957339286804</v>
      </c>
      <c r="D29" s="1">
        <v>0.136493921279907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3" customFormat="1" spans="1:14">
      <c r="A30" s="9">
        <v>320</v>
      </c>
      <c r="B30" s="3">
        <v>320</v>
      </c>
      <c r="C30" s="3">
        <v>0.505656719207764</v>
      </c>
      <c r="D30" s="3">
        <v>0.121524333953857</v>
      </c>
      <c r="E30" s="3">
        <v>9</v>
      </c>
      <c r="F30" s="3">
        <v>7</v>
      </c>
      <c r="G30" s="3">
        <v>1</v>
      </c>
      <c r="H30" s="3">
        <v>3</v>
      </c>
      <c r="I30" s="3">
        <v>0.9</v>
      </c>
      <c r="J30" s="3">
        <v>0.5625</v>
      </c>
      <c r="K30" s="3">
        <v>0.692307692307692</v>
      </c>
      <c r="L30" s="3">
        <v>0.7</v>
      </c>
      <c r="M30" s="3">
        <v>0.2</v>
      </c>
      <c r="N30" s="3">
        <v>0.6</v>
      </c>
    </row>
    <row r="31" s="1" customFormat="1" spans="1:14">
      <c r="A31" s="7">
        <v>703</v>
      </c>
      <c r="B31" s="1">
        <v>703</v>
      </c>
      <c r="C31" s="1">
        <v>0.525601744651794</v>
      </c>
      <c r="D31" s="1">
        <v>0.133638381958008</v>
      </c>
      <c r="E31" s="1">
        <v>7</v>
      </c>
      <c r="F31" s="1">
        <v>4</v>
      </c>
      <c r="G31" s="1">
        <v>3</v>
      </c>
      <c r="H31" s="1">
        <v>6</v>
      </c>
      <c r="I31" s="1">
        <v>0.7</v>
      </c>
      <c r="J31" s="1">
        <v>0.636363636363636</v>
      </c>
      <c r="K31" s="1">
        <v>0.666666666666667</v>
      </c>
      <c r="L31" s="1">
        <v>0.4</v>
      </c>
      <c r="M31" s="1">
        <v>0.3</v>
      </c>
      <c r="N31" s="1">
        <v>0.65</v>
      </c>
    </row>
    <row r="32" s="1" customFormat="1" spans="1:14">
      <c r="A32" s="7">
        <v>137</v>
      </c>
      <c r="B32" s="1">
        <v>137</v>
      </c>
      <c r="C32" s="1">
        <v>0.525725841522217</v>
      </c>
      <c r="D32" s="1">
        <v>0.184110879898071</v>
      </c>
      <c r="E32" s="1">
        <v>7</v>
      </c>
      <c r="F32" s="1">
        <v>5</v>
      </c>
      <c r="G32" s="1">
        <v>3</v>
      </c>
      <c r="H32" s="1">
        <v>5</v>
      </c>
      <c r="I32" s="1">
        <v>0.7</v>
      </c>
      <c r="J32" s="1">
        <v>0.583333333333333</v>
      </c>
      <c r="K32" s="1">
        <v>0.636363636363636</v>
      </c>
      <c r="L32" s="1">
        <v>0.5</v>
      </c>
      <c r="M32" s="1">
        <v>0.2</v>
      </c>
      <c r="N32" s="1">
        <v>0.6</v>
      </c>
    </row>
    <row r="33" s="1" customFormat="1" spans="1:14">
      <c r="A33" s="7">
        <v>820</v>
      </c>
      <c r="B33" s="1">
        <v>820</v>
      </c>
      <c r="C33" s="1">
        <v>0.533361554145813</v>
      </c>
      <c r="D33" s="1">
        <v>0.134491801261902</v>
      </c>
      <c r="E33" s="1">
        <v>7</v>
      </c>
      <c r="F33" s="1">
        <v>8</v>
      </c>
      <c r="G33" s="1">
        <v>3</v>
      </c>
      <c r="H33" s="1">
        <v>2</v>
      </c>
      <c r="I33" s="1">
        <v>0.7</v>
      </c>
      <c r="J33" s="1">
        <v>0.466666666666667</v>
      </c>
      <c r="K33" s="1">
        <v>0.56</v>
      </c>
      <c r="L33" s="1">
        <v>0.8</v>
      </c>
      <c r="M33" s="1">
        <v>-0.1</v>
      </c>
      <c r="N33" s="1">
        <v>0.45</v>
      </c>
    </row>
    <row r="34" s="1" customFormat="1" spans="1:14">
      <c r="A34" s="7">
        <v>734</v>
      </c>
      <c r="B34" s="1">
        <v>734</v>
      </c>
      <c r="C34" s="1">
        <v>0.534730076789856</v>
      </c>
      <c r="D34" s="1">
        <v>0.167190194129944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164</v>
      </c>
      <c r="B35" s="1">
        <v>164</v>
      </c>
      <c r="C35" s="1">
        <v>0.534845352172852</v>
      </c>
      <c r="D35" s="1">
        <v>0.169167995452881</v>
      </c>
      <c r="E35" s="1">
        <v>5</v>
      </c>
      <c r="F35" s="1">
        <v>4</v>
      </c>
      <c r="G35" s="1">
        <v>5</v>
      </c>
      <c r="H35" s="1">
        <v>6</v>
      </c>
      <c r="I35" s="1">
        <v>0.5</v>
      </c>
      <c r="J35" s="1">
        <v>0.555555555555556</v>
      </c>
      <c r="K35" s="1">
        <v>0.526315789473684</v>
      </c>
      <c r="L35" s="1">
        <v>0.4</v>
      </c>
      <c r="M35" s="1">
        <v>0.1</v>
      </c>
      <c r="N35" s="1">
        <v>0.55</v>
      </c>
    </row>
    <row r="36" s="1" customFormat="1" spans="1:14">
      <c r="A36" s="7">
        <v>883</v>
      </c>
      <c r="B36" s="1">
        <v>883</v>
      </c>
      <c r="C36" s="1">
        <v>0.536781072616577</v>
      </c>
      <c r="D36" s="1">
        <v>0.176890254020691</v>
      </c>
      <c r="E36" s="1">
        <v>6</v>
      </c>
      <c r="F36" s="1">
        <v>5</v>
      </c>
      <c r="G36" s="1">
        <v>4</v>
      </c>
      <c r="H36" s="1">
        <v>5</v>
      </c>
      <c r="I36" s="1">
        <v>0.6</v>
      </c>
      <c r="J36" s="1">
        <v>0.545454545454545</v>
      </c>
      <c r="K36" s="1">
        <v>0.571428571428571</v>
      </c>
      <c r="L36" s="1">
        <v>0.5</v>
      </c>
      <c r="M36" s="1">
        <v>0.1</v>
      </c>
      <c r="N36" s="1">
        <v>0.55</v>
      </c>
    </row>
    <row r="37" s="1" customFormat="1" spans="1:14">
      <c r="A37" s="7">
        <v>650</v>
      </c>
      <c r="B37" s="1">
        <v>650</v>
      </c>
      <c r="C37" s="1">
        <v>0.538241386413574</v>
      </c>
      <c r="D37" s="1">
        <v>0.150728464126587</v>
      </c>
      <c r="E37" s="1">
        <v>7</v>
      </c>
      <c r="F37" s="1">
        <v>5</v>
      </c>
      <c r="G37" s="1">
        <v>3</v>
      </c>
      <c r="H37" s="1">
        <v>5</v>
      </c>
      <c r="I37" s="1">
        <v>0.7</v>
      </c>
      <c r="J37" s="1">
        <v>0.583333333333333</v>
      </c>
      <c r="K37" s="1">
        <v>0.636363636363636</v>
      </c>
      <c r="L37" s="1">
        <v>0.5</v>
      </c>
      <c r="M37" s="1">
        <v>0.2</v>
      </c>
      <c r="N37" s="1">
        <v>0.6</v>
      </c>
    </row>
    <row r="38" s="4" customFormat="1" spans="1:14">
      <c r="A38" s="17">
        <v>915</v>
      </c>
      <c r="B38" s="4">
        <v>915</v>
      </c>
      <c r="C38" s="4">
        <v>0.539467930793762</v>
      </c>
      <c r="D38" s="4">
        <v>0.120784521102905</v>
      </c>
      <c r="E38" s="4">
        <v>9</v>
      </c>
      <c r="F38" s="4">
        <v>5</v>
      </c>
      <c r="G38" s="4">
        <v>1</v>
      </c>
      <c r="H38" s="4">
        <v>5</v>
      </c>
      <c r="I38" s="4">
        <v>0.9</v>
      </c>
      <c r="J38" s="4">
        <v>0.642857142857143</v>
      </c>
      <c r="K38" s="4">
        <v>0.75</v>
      </c>
      <c r="L38" s="4">
        <v>0.5</v>
      </c>
      <c r="M38" s="4">
        <v>0.4</v>
      </c>
      <c r="N38" s="4">
        <v>0.7</v>
      </c>
    </row>
    <row r="39" s="1" customFormat="1" spans="1:14">
      <c r="A39" s="7">
        <v>671</v>
      </c>
      <c r="B39" s="1">
        <v>671</v>
      </c>
      <c r="C39" s="1">
        <v>0.538898587226868</v>
      </c>
      <c r="D39" s="1">
        <v>0.0999214649200439</v>
      </c>
      <c r="E39" s="1">
        <v>8</v>
      </c>
      <c r="F39" s="1">
        <v>4</v>
      </c>
      <c r="G39" s="1">
        <v>2</v>
      </c>
      <c r="H39" s="1">
        <v>6</v>
      </c>
      <c r="I39" s="1">
        <v>0.8</v>
      </c>
      <c r="J39" s="1">
        <v>0.666666666666667</v>
      </c>
      <c r="K39" s="1">
        <v>0.727272727272727</v>
      </c>
      <c r="L39" s="1">
        <v>0.4</v>
      </c>
      <c r="M39" s="1">
        <v>0.4</v>
      </c>
      <c r="N39" s="1">
        <v>0.7</v>
      </c>
    </row>
    <row r="40" s="1" customFormat="1" spans="1:14">
      <c r="A40" s="7">
        <v>54</v>
      </c>
      <c r="B40" s="1">
        <v>54</v>
      </c>
      <c r="C40" s="1">
        <v>0.538972735404968</v>
      </c>
      <c r="D40" s="1">
        <v>0.0957413911819458</v>
      </c>
      <c r="E40" s="1">
        <v>9</v>
      </c>
      <c r="F40" s="1">
        <v>4</v>
      </c>
      <c r="G40" s="1">
        <v>1</v>
      </c>
      <c r="H40" s="1">
        <v>6</v>
      </c>
      <c r="I40" s="1">
        <v>0.9</v>
      </c>
      <c r="J40" s="1">
        <v>0.692307692307692</v>
      </c>
      <c r="K40" s="1">
        <v>0.782608695652174</v>
      </c>
      <c r="L40" s="1">
        <v>0.4</v>
      </c>
      <c r="M40" s="1">
        <v>0.5</v>
      </c>
      <c r="N40" s="1">
        <v>0.75</v>
      </c>
    </row>
    <row r="41" s="1" customFormat="1" spans="1:14">
      <c r="A41" s="7">
        <v>971</v>
      </c>
      <c r="B41" s="1">
        <v>971</v>
      </c>
      <c r="C41" s="1">
        <v>0.52179229259491</v>
      </c>
      <c r="D41" s="1">
        <v>0.0986318588256836</v>
      </c>
      <c r="E41" s="1">
        <v>9</v>
      </c>
      <c r="F41" s="1">
        <v>6</v>
      </c>
      <c r="G41" s="1">
        <v>1</v>
      </c>
      <c r="H41" s="1">
        <v>4</v>
      </c>
      <c r="I41" s="1">
        <v>0.9</v>
      </c>
      <c r="J41" s="1">
        <v>0.6</v>
      </c>
      <c r="K41" s="1">
        <v>0.72</v>
      </c>
      <c r="L41" s="1">
        <v>0.6</v>
      </c>
      <c r="M41" s="1">
        <v>0.3</v>
      </c>
      <c r="N41" s="1">
        <v>0.65</v>
      </c>
    </row>
    <row r="42" s="3" customFormat="1" spans="1:14">
      <c r="A42" s="9">
        <v>646</v>
      </c>
      <c r="B42" s="3">
        <v>646</v>
      </c>
      <c r="C42" s="3">
        <v>0.535928726196289</v>
      </c>
      <c r="D42" s="3">
        <v>0.093133807182312</v>
      </c>
      <c r="E42" s="3">
        <v>7</v>
      </c>
      <c r="F42" s="3">
        <v>4</v>
      </c>
      <c r="G42" s="3">
        <v>3</v>
      </c>
      <c r="H42" s="3">
        <v>6</v>
      </c>
      <c r="I42" s="3">
        <v>0.7</v>
      </c>
      <c r="J42" s="3">
        <v>0.636363636363636</v>
      </c>
      <c r="K42" s="3">
        <v>0.666666666666667</v>
      </c>
      <c r="L42" s="3">
        <v>0.4</v>
      </c>
      <c r="M42" s="3">
        <v>0.3</v>
      </c>
      <c r="N42" s="3">
        <v>0.65</v>
      </c>
    </row>
    <row r="43" s="1" customFormat="1" spans="1:14">
      <c r="A43" s="7">
        <v>213</v>
      </c>
      <c r="B43" s="1">
        <v>213</v>
      </c>
      <c r="C43" s="1">
        <v>0.540220141410828</v>
      </c>
      <c r="D43" s="1">
        <v>0.181421518325806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719</v>
      </c>
      <c r="B44" s="1">
        <v>719</v>
      </c>
      <c r="C44" s="1">
        <v>0.55800187587738</v>
      </c>
      <c r="D44" s="1">
        <v>0.176747798919678</v>
      </c>
      <c r="E44" s="1">
        <v>7</v>
      </c>
      <c r="F44" s="1">
        <v>4</v>
      </c>
      <c r="G44" s="1">
        <v>3</v>
      </c>
      <c r="H44" s="1">
        <v>6</v>
      </c>
      <c r="I44" s="1">
        <v>0.7</v>
      </c>
      <c r="J44" s="1">
        <v>0.636363636363636</v>
      </c>
      <c r="K44" s="1">
        <v>0.666666666666667</v>
      </c>
      <c r="L44" s="1">
        <v>0.4</v>
      </c>
      <c r="M44" s="1">
        <v>0.3</v>
      </c>
      <c r="N44" s="1">
        <v>0.65</v>
      </c>
    </row>
    <row r="45" s="1" customFormat="1" spans="1:14">
      <c r="A45" s="7">
        <v>765</v>
      </c>
      <c r="B45" s="1">
        <v>765</v>
      </c>
      <c r="C45" s="1">
        <v>0.557815074920654</v>
      </c>
      <c r="D45" s="1">
        <v>0.176732897758484</v>
      </c>
      <c r="E45" s="1">
        <v>7</v>
      </c>
      <c r="F45" s="1">
        <v>6</v>
      </c>
      <c r="G45" s="1">
        <v>3</v>
      </c>
      <c r="H45" s="1">
        <v>4</v>
      </c>
      <c r="I45" s="1">
        <v>0.7</v>
      </c>
      <c r="J45" s="1">
        <v>0.538461538461539</v>
      </c>
      <c r="K45" s="1">
        <v>0.608695652173913</v>
      </c>
      <c r="L45" s="1">
        <v>0.6</v>
      </c>
      <c r="M45" s="1">
        <v>0.1</v>
      </c>
      <c r="N45" s="1">
        <v>0.55</v>
      </c>
    </row>
    <row r="46" s="1" customFormat="1" spans="1:14">
      <c r="A46" s="7">
        <v>231</v>
      </c>
      <c r="B46" s="1">
        <v>231</v>
      </c>
      <c r="C46" s="1">
        <v>0.545077800750732</v>
      </c>
      <c r="D46" s="1">
        <v>0.16381049156189</v>
      </c>
      <c r="E46" s="1">
        <v>4</v>
      </c>
      <c r="F46" s="1">
        <v>6</v>
      </c>
      <c r="G46" s="1">
        <v>6</v>
      </c>
      <c r="H46" s="1">
        <v>4</v>
      </c>
      <c r="I46" s="1">
        <v>0.4</v>
      </c>
      <c r="J46" s="1">
        <v>0.4</v>
      </c>
      <c r="K46" s="1">
        <v>0.4</v>
      </c>
      <c r="L46" s="1">
        <v>0.6</v>
      </c>
      <c r="M46" s="1">
        <v>-0.2</v>
      </c>
      <c r="N46" s="1">
        <v>0.4</v>
      </c>
    </row>
    <row r="47" s="1" customFormat="1" spans="1:14">
      <c r="A47" s="7">
        <v>258</v>
      </c>
      <c r="B47" s="1">
        <v>258</v>
      </c>
      <c r="C47" s="1">
        <v>0.543748259544373</v>
      </c>
      <c r="D47" s="1">
        <v>0.161749958992004</v>
      </c>
      <c r="E47" s="1">
        <v>9</v>
      </c>
      <c r="F47" s="1">
        <v>7</v>
      </c>
      <c r="G47" s="1">
        <v>1</v>
      </c>
      <c r="H47" s="1">
        <v>3</v>
      </c>
      <c r="I47" s="1">
        <v>0.9</v>
      </c>
      <c r="J47" s="1">
        <v>0.5625</v>
      </c>
      <c r="K47" s="1">
        <v>0.692307692307692</v>
      </c>
      <c r="L47" s="1">
        <v>0.7</v>
      </c>
      <c r="M47" s="1">
        <v>0.2</v>
      </c>
      <c r="N47" s="1">
        <v>0.6</v>
      </c>
    </row>
    <row r="48" s="1" customFormat="1" spans="1:14">
      <c r="A48" s="7">
        <v>538</v>
      </c>
      <c r="B48" s="1">
        <v>538</v>
      </c>
      <c r="C48" s="1">
        <v>0.559895634651184</v>
      </c>
      <c r="D48" s="1">
        <v>0.154874205589294</v>
      </c>
      <c r="E48" s="1">
        <v>9</v>
      </c>
      <c r="F48" s="1">
        <v>2</v>
      </c>
      <c r="G48" s="1">
        <v>1</v>
      </c>
      <c r="H48" s="1">
        <v>8</v>
      </c>
      <c r="I48" s="1">
        <v>0.9</v>
      </c>
      <c r="J48" s="1">
        <v>0.818181818181818</v>
      </c>
      <c r="K48" s="1">
        <v>0.857142857142857</v>
      </c>
      <c r="L48" s="1">
        <v>0.2</v>
      </c>
      <c r="M48" s="1">
        <v>0.7</v>
      </c>
      <c r="N48" s="1">
        <v>0.85</v>
      </c>
    </row>
    <row r="49" s="1" customFormat="1" spans="1:14">
      <c r="A49" s="7">
        <v>844</v>
      </c>
      <c r="B49" s="1">
        <v>844</v>
      </c>
      <c r="C49" s="1">
        <v>0.55314040184021</v>
      </c>
      <c r="D49" s="1">
        <v>0.158351898193359</v>
      </c>
      <c r="E49" s="1">
        <v>9</v>
      </c>
      <c r="F49" s="1">
        <v>4</v>
      </c>
      <c r="G49" s="1">
        <v>1</v>
      </c>
      <c r="H49" s="1">
        <v>6</v>
      </c>
      <c r="I49" s="1">
        <v>0.9</v>
      </c>
      <c r="J49" s="1">
        <v>0.692307692307692</v>
      </c>
      <c r="K49" s="1">
        <v>0.782608695652174</v>
      </c>
      <c r="L49" s="1">
        <v>0.4</v>
      </c>
      <c r="M49" s="1">
        <v>0.5</v>
      </c>
      <c r="N49" s="1">
        <v>0.75</v>
      </c>
    </row>
    <row r="50" s="1" customFormat="1" spans="1:14">
      <c r="A50" s="7">
        <v>248</v>
      </c>
      <c r="B50" s="1">
        <v>248</v>
      </c>
      <c r="C50" s="1">
        <v>0.556867003440857</v>
      </c>
      <c r="D50" s="1">
        <v>0.15160608291626</v>
      </c>
      <c r="E50" s="1">
        <v>9</v>
      </c>
      <c r="F50" s="1">
        <v>2</v>
      </c>
      <c r="G50" s="1">
        <v>1</v>
      </c>
      <c r="H50" s="1">
        <v>8</v>
      </c>
      <c r="I50" s="1">
        <v>0.9</v>
      </c>
      <c r="J50" s="1">
        <v>0.818181818181818</v>
      </c>
      <c r="K50" s="1">
        <v>0.857142857142857</v>
      </c>
      <c r="L50" s="1">
        <v>0.2</v>
      </c>
      <c r="M50" s="1">
        <v>0.7</v>
      </c>
      <c r="N50" s="1">
        <v>0.85</v>
      </c>
    </row>
    <row r="51" s="1" customFormat="1" spans="1:14">
      <c r="A51" s="7">
        <v>648</v>
      </c>
      <c r="B51" s="1">
        <v>648</v>
      </c>
      <c r="C51" s="1">
        <v>0.55717945098877</v>
      </c>
      <c r="D51" s="1">
        <v>0.155620455741882</v>
      </c>
      <c r="E51" s="1">
        <v>8</v>
      </c>
      <c r="F51" s="1">
        <v>3</v>
      </c>
      <c r="G51" s="1">
        <v>2</v>
      </c>
      <c r="H51" s="1">
        <v>7</v>
      </c>
      <c r="I51" s="1">
        <v>0.8</v>
      </c>
      <c r="J51" s="1">
        <v>0.727272727272727</v>
      </c>
      <c r="K51" s="1">
        <v>0.761904761904762</v>
      </c>
      <c r="L51" s="1">
        <v>0.3</v>
      </c>
      <c r="M51" s="1">
        <v>0.5</v>
      </c>
      <c r="N51" s="1">
        <v>0.75</v>
      </c>
    </row>
    <row r="52" s="1" customFormat="1" spans="1:14">
      <c r="A52" s="7">
        <v>180</v>
      </c>
      <c r="B52" s="1">
        <v>180</v>
      </c>
      <c r="C52" s="1">
        <v>0.541766285896301</v>
      </c>
      <c r="D52" s="1">
        <v>0.149829506874085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521</v>
      </c>
      <c r="B53" s="1">
        <v>521</v>
      </c>
      <c r="C53" s="1">
        <v>0.545008897781372</v>
      </c>
      <c r="D53" s="1">
        <v>0.148417949676514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231</v>
      </c>
      <c r="B54" s="1">
        <v>231</v>
      </c>
      <c r="C54" s="1">
        <v>0.545077800750732</v>
      </c>
      <c r="D54" s="1">
        <v>0.16381049156189</v>
      </c>
      <c r="E54" s="1">
        <v>4</v>
      </c>
      <c r="F54" s="1">
        <v>6</v>
      </c>
      <c r="G54" s="1">
        <v>6</v>
      </c>
      <c r="H54" s="1">
        <v>4</v>
      </c>
      <c r="I54" s="1">
        <v>0.4</v>
      </c>
      <c r="J54" s="1">
        <v>0.4</v>
      </c>
      <c r="K54" s="1">
        <v>0.4</v>
      </c>
      <c r="L54" s="1">
        <v>0.6</v>
      </c>
      <c r="M54" s="1">
        <v>-0.2</v>
      </c>
      <c r="N54" s="1">
        <v>0.4</v>
      </c>
    </row>
    <row r="55" s="1" customFormat="1" spans="1:14">
      <c r="A55" s="7">
        <v>218</v>
      </c>
      <c r="B55" s="1">
        <v>218</v>
      </c>
      <c r="C55" s="1">
        <v>0.551250457763672</v>
      </c>
      <c r="D55" s="1">
        <v>0.141288995742798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3" customFormat="1" spans="1:14">
      <c r="A56" s="9">
        <v>449</v>
      </c>
      <c r="B56" s="3">
        <v>449</v>
      </c>
      <c r="C56" s="3">
        <v>0.547256350517273</v>
      </c>
      <c r="D56" s="3">
        <v>0.13961124420166</v>
      </c>
      <c r="E56" s="3">
        <v>7</v>
      </c>
      <c r="F56" s="3">
        <v>4</v>
      </c>
      <c r="G56" s="3">
        <v>3</v>
      </c>
      <c r="H56" s="3">
        <v>6</v>
      </c>
      <c r="I56" s="3">
        <v>0.7</v>
      </c>
      <c r="J56" s="3">
        <v>0.636363636363636</v>
      </c>
      <c r="K56" s="3">
        <v>0.666666666666667</v>
      </c>
      <c r="L56" s="3">
        <v>0.4</v>
      </c>
      <c r="M56" s="3">
        <v>0.3</v>
      </c>
      <c r="N56" s="3">
        <v>0.65</v>
      </c>
    </row>
    <row r="57" s="1" customFormat="1" spans="1:14">
      <c r="A57" s="7">
        <v>873</v>
      </c>
      <c r="B57" s="1">
        <v>873</v>
      </c>
      <c r="C57" s="1">
        <v>0.570534706115723</v>
      </c>
      <c r="D57" s="1">
        <v>0.215624690055847</v>
      </c>
      <c r="E57" s="1">
        <v>7</v>
      </c>
      <c r="F57" s="1">
        <v>9</v>
      </c>
      <c r="G57" s="1">
        <v>3</v>
      </c>
      <c r="H57" s="1">
        <v>1</v>
      </c>
      <c r="I57" s="1">
        <v>0.7</v>
      </c>
      <c r="J57" s="1">
        <v>0.4375</v>
      </c>
      <c r="K57" s="1">
        <v>0.538461538461538</v>
      </c>
      <c r="L57" s="1">
        <v>0.9</v>
      </c>
      <c r="M57" s="1">
        <v>-0.2</v>
      </c>
      <c r="N57" s="1">
        <v>0.4</v>
      </c>
    </row>
    <row r="58" s="1" customFormat="1" spans="1:14">
      <c r="A58" s="7">
        <v>300</v>
      </c>
      <c r="B58" s="1">
        <v>300</v>
      </c>
      <c r="C58" s="1">
        <v>0.560271143913269</v>
      </c>
      <c r="D58" s="1">
        <v>0.151661396026611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674</v>
      </c>
      <c r="B59" s="1">
        <v>674</v>
      </c>
      <c r="C59" s="1">
        <v>0.564037680625916</v>
      </c>
      <c r="D59" s="1">
        <v>0.191290736198425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163</v>
      </c>
      <c r="B60" s="1">
        <v>163</v>
      </c>
      <c r="C60" s="1">
        <v>0.564523220062256</v>
      </c>
      <c r="D60" s="1">
        <v>0.150947570800781</v>
      </c>
      <c r="E60" s="1">
        <v>8</v>
      </c>
      <c r="F60" s="1">
        <v>5</v>
      </c>
      <c r="G60" s="1">
        <v>2</v>
      </c>
      <c r="H60" s="1">
        <v>5</v>
      </c>
      <c r="I60" s="1">
        <v>0.8</v>
      </c>
      <c r="J60" s="1">
        <v>0.615384615384615</v>
      </c>
      <c r="K60" s="1">
        <v>0.695652173913043</v>
      </c>
      <c r="L60" s="1">
        <v>0.5</v>
      </c>
      <c r="M60" s="1">
        <v>0.3</v>
      </c>
      <c r="N60" s="1">
        <v>0.65</v>
      </c>
    </row>
    <row r="61" s="1" customFormat="1" spans="1:14">
      <c r="A61" s="7">
        <v>532</v>
      </c>
      <c r="B61" s="1">
        <v>532</v>
      </c>
      <c r="C61" s="1">
        <v>0.578299045562744</v>
      </c>
      <c r="D61" s="1">
        <v>0.178171277046204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712</v>
      </c>
      <c r="B62" s="1">
        <v>712</v>
      </c>
      <c r="C62" s="1">
        <v>0.576433420181274</v>
      </c>
      <c r="D62" s="1">
        <v>0.146623849868774</v>
      </c>
      <c r="E62" s="1">
        <v>9</v>
      </c>
      <c r="F62" s="1">
        <v>7</v>
      </c>
      <c r="G62" s="1">
        <v>1</v>
      </c>
      <c r="H62" s="1">
        <v>3</v>
      </c>
      <c r="I62" s="1">
        <v>0.9</v>
      </c>
      <c r="J62" s="1">
        <v>0.5625</v>
      </c>
      <c r="K62" s="1">
        <v>0.692307692307692</v>
      </c>
      <c r="L62" s="1">
        <v>0.7</v>
      </c>
      <c r="M62" s="1">
        <v>0.2</v>
      </c>
      <c r="N62" s="1">
        <v>0.6</v>
      </c>
    </row>
    <row r="63" s="1" customFormat="1" spans="1:14">
      <c r="A63" s="7">
        <v>799</v>
      </c>
      <c r="B63" s="1">
        <v>799</v>
      </c>
      <c r="C63" s="1">
        <v>0.567524433135986</v>
      </c>
      <c r="D63" s="1">
        <v>0.155826210975647</v>
      </c>
      <c r="E63" s="1">
        <v>6</v>
      </c>
      <c r="F63" s="1">
        <v>3</v>
      </c>
      <c r="G63" s="1">
        <v>4</v>
      </c>
      <c r="H63" s="1">
        <v>7</v>
      </c>
      <c r="I63" s="1">
        <v>0.6</v>
      </c>
      <c r="J63" s="1">
        <v>0.666666666666667</v>
      </c>
      <c r="K63" s="1">
        <v>0.631578947368421</v>
      </c>
      <c r="L63" s="1">
        <v>0.3</v>
      </c>
      <c r="M63" s="1">
        <v>0.3</v>
      </c>
      <c r="N63" s="1">
        <v>0.65</v>
      </c>
    </row>
    <row r="64" s="1" customFormat="1" spans="1:14">
      <c r="A64" s="7">
        <v>61</v>
      </c>
      <c r="B64" s="1">
        <v>61</v>
      </c>
      <c r="C64" s="1">
        <v>0.564577460289001</v>
      </c>
      <c r="D64" s="1">
        <v>0.156044363975525</v>
      </c>
      <c r="E64" s="1">
        <v>7</v>
      </c>
      <c r="F64" s="1">
        <v>4</v>
      </c>
      <c r="G64" s="1">
        <v>3</v>
      </c>
      <c r="H64" s="1">
        <v>6</v>
      </c>
      <c r="I64" s="1">
        <v>0.7</v>
      </c>
      <c r="J64" s="1">
        <v>0.636363636363636</v>
      </c>
      <c r="K64" s="1">
        <v>0.666666666666667</v>
      </c>
      <c r="L64" s="1">
        <v>0.4</v>
      </c>
      <c r="M64" s="1">
        <v>0.3</v>
      </c>
      <c r="N64" s="1">
        <v>0.65</v>
      </c>
    </row>
    <row r="65" s="1" customFormat="1" spans="1:14">
      <c r="A65" s="7">
        <v>462</v>
      </c>
      <c r="B65" s="1">
        <v>462</v>
      </c>
      <c r="C65" s="1">
        <v>0.576398372650146</v>
      </c>
      <c r="D65" s="1">
        <v>0.160635709762573</v>
      </c>
      <c r="E65" s="1">
        <v>6</v>
      </c>
      <c r="F65" s="1">
        <v>7</v>
      </c>
      <c r="G65" s="1">
        <v>4</v>
      </c>
      <c r="H65" s="1">
        <v>3</v>
      </c>
      <c r="I65" s="1">
        <v>0.6</v>
      </c>
      <c r="J65" s="1">
        <v>0.461538461538462</v>
      </c>
      <c r="K65" s="1">
        <v>0.521739130434783</v>
      </c>
      <c r="L65" s="1">
        <v>0.7</v>
      </c>
      <c r="M65" s="1">
        <v>-0.1</v>
      </c>
      <c r="N65" s="1">
        <v>0.45</v>
      </c>
    </row>
    <row r="66" s="1" customFormat="1" spans="1:14">
      <c r="A66" s="7">
        <v>794</v>
      </c>
      <c r="B66" s="1">
        <v>794</v>
      </c>
      <c r="C66" s="1">
        <v>0.564637064933777</v>
      </c>
      <c r="D66" s="1">
        <v>0.143502593040466</v>
      </c>
      <c r="E66" s="1">
        <v>9</v>
      </c>
      <c r="F66" s="1">
        <v>6</v>
      </c>
      <c r="G66" s="1">
        <v>1</v>
      </c>
      <c r="H66" s="1">
        <v>4</v>
      </c>
      <c r="I66" s="1">
        <v>0.9</v>
      </c>
      <c r="J66" s="1">
        <v>0.6</v>
      </c>
      <c r="K66" s="1">
        <v>0.72</v>
      </c>
      <c r="L66" s="1">
        <v>0.6</v>
      </c>
      <c r="M66" s="1">
        <v>0.3</v>
      </c>
      <c r="N66" s="1">
        <v>0.65</v>
      </c>
    </row>
    <row r="67" s="1" customFormat="1" spans="1:14">
      <c r="A67" s="7">
        <v>122</v>
      </c>
      <c r="B67" s="1">
        <v>122</v>
      </c>
      <c r="C67" s="1">
        <v>0.562414288520813</v>
      </c>
      <c r="D67" s="1">
        <v>0.181339740753174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3" customFormat="1" spans="1:14">
      <c r="A68" s="9">
        <v>434</v>
      </c>
      <c r="B68" s="3">
        <v>434</v>
      </c>
      <c r="C68" s="3">
        <v>0.576648116111755</v>
      </c>
      <c r="D68" s="3">
        <v>0.148520231246948</v>
      </c>
      <c r="E68" s="3">
        <v>7</v>
      </c>
      <c r="F68" s="3">
        <v>5</v>
      </c>
      <c r="G68" s="3">
        <v>3</v>
      </c>
      <c r="H68" s="3">
        <v>5</v>
      </c>
      <c r="I68" s="3">
        <v>0.7</v>
      </c>
      <c r="J68" s="3">
        <v>0.583333333333333</v>
      </c>
      <c r="K68" s="3">
        <v>0.636363636363636</v>
      </c>
      <c r="L68" s="3">
        <v>0.5</v>
      </c>
      <c r="M68" s="3">
        <v>0.2</v>
      </c>
      <c r="N68" s="3">
        <v>0.6</v>
      </c>
    </row>
    <row r="69" s="1" customFormat="1" spans="1:14">
      <c r="A69" s="7">
        <v>807</v>
      </c>
      <c r="B69" s="1">
        <v>807</v>
      </c>
      <c r="C69" s="1">
        <v>0.587384819984436</v>
      </c>
      <c r="D69" s="1">
        <v>0.212218403816223</v>
      </c>
      <c r="E69" s="1">
        <v>6</v>
      </c>
      <c r="F69" s="1">
        <v>6</v>
      </c>
      <c r="G69" s="1">
        <v>4</v>
      </c>
      <c r="H69" s="1">
        <v>4</v>
      </c>
      <c r="I69" s="1">
        <v>0.6</v>
      </c>
      <c r="J69" s="1">
        <v>0.5</v>
      </c>
      <c r="K69" s="1">
        <v>0.545454545454545</v>
      </c>
      <c r="L69" s="1">
        <v>0.6</v>
      </c>
      <c r="M69" s="1">
        <v>0</v>
      </c>
      <c r="N69" s="1">
        <v>0.5</v>
      </c>
    </row>
    <row r="70" s="1" customFormat="1" spans="1:14">
      <c r="A70" s="7">
        <v>28</v>
      </c>
      <c r="B70" s="1">
        <v>28</v>
      </c>
      <c r="C70" s="1">
        <v>0.596928119659424</v>
      </c>
      <c r="D70" s="1">
        <v>0.172947764396668</v>
      </c>
      <c r="E70" s="1">
        <v>10</v>
      </c>
      <c r="F70" s="1">
        <v>4</v>
      </c>
      <c r="G70" s="1">
        <v>0</v>
      </c>
      <c r="H70" s="1">
        <v>6</v>
      </c>
      <c r="I70" s="1">
        <v>1</v>
      </c>
      <c r="J70" s="1">
        <v>0.714285714285714</v>
      </c>
      <c r="K70" s="1">
        <v>0.833333333333333</v>
      </c>
      <c r="L70" s="1">
        <v>0.4</v>
      </c>
      <c r="M70" s="1">
        <v>0.6</v>
      </c>
      <c r="N70" s="1">
        <v>0.8</v>
      </c>
    </row>
    <row r="71" s="1" customFormat="1" spans="1:14">
      <c r="A71" s="7">
        <v>128</v>
      </c>
      <c r="B71" s="1">
        <v>128</v>
      </c>
      <c r="C71" s="1">
        <v>0.591395378112793</v>
      </c>
      <c r="D71" s="1">
        <v>0.16316032409668</v>
      </c>
      <c r="E71" s="1">
        <v>9</v>
      </c>
      <c r="F71" s="1">
        <v>4</v>
      </c>
      <c r="G71" s="1">
        <v>1</v>
      </c>
      <c r="H71" s="1">
        <v>6</v>
      </c>
      <c r="I71" s="1">
        <v>0.9</v>
      </c>
      <c r="J71" s="1">
        <v>0.692307692307692</v>
      </c>
      <c r="K71" s="1">
        <v>0.782608695652174</v>
      </c>
      <c r="L71" s="1">
        <v>0.4</v>
      </c>
      <c r="M71" s="1">
        <v>0.5</v>
      </c>
      <c r="N71" s="1">
        <v>0.75</v>
      </c>
    </row>
    <row r="72" s="1" customFormat="1" spans="1:14">
      <c r="A72" s="7">
        <v>564</v>
      </c>
      <c r="B72" s="1">
        <v>564</v>
      </c>
      <c r="C72" s="1">
        <v>0.591322898864746</v>
      </c>
      <c r="D72" s="1">
        <v>0.230110764503479</v>
      </c>
      <c r="E72" s="1">
        <v>7</v>
      </c>
      <c r="F72" s="1">
        <v>6</v>
      </c>
      <c r="G72" s="1">
        <v>3</v>
      </c>
      <c r="H72" s="1">
        <v>4</v>
      </c>
      <c r="I72" s="1">
        <v>0.7</v>
      </c>
      <c r="J72" s="1">
        <v>0.538461538461539</v>
      </c>
      <c r="K72" s="1">
        <v>0.608695652173913</v>
      </c>
      <c r="L72" s="1">
        <v>0.6</v>
      </c>
      <c r="M72" s="1">
        <v>0.1</v>
      </c>
      <c r="N72" s="1">
        <v>0.55</v>
      </c>
    </row>
    <row r="73" s="1" customFormat="1" spans="1:14">
      <c r="A73" s="7">
        <v>338</v>
      </c>
      <c r="B73" s="1">
        <v>338</v>
      </c>
      <c r="C73" s="1">
        <v>0.587870597839355</v>
      </c>
      <c r="D73" s="1">
        <v>0.158023715019226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536</v>
      </c>
      <c r="B74" s="1">
        <v>536</v>
      </c>
      <c r="C74" s="1">
        <v>0.585767984390259</v>
      </c>
      <c r="D74" s="1">
        <v>0.130775928497315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1" customFormat="1" spans="1:14">
      <c r="A75" s="7">
        <v>744</v>
      </c>
      <c r="B75" s="1">
        <v>744</v>
      </c>
      <c r="C75" s="1">
        <v>0.589840054512024</v>
      </c>
      <c r="D75" s="1">
        <v>0.148994445800781</v>
      </c>
      <c r="E75" s="1">
        <v>8</v>
      </c>
      <c r="F75" s="1">
        <v>4</v>
      </c>
      <c r="G75" s="1">
        <v>2</v>
      </c>
      <c r="H75" s="1">
        <v>6</v>
      </c>
      <c r="I75" s="1">
        <v>0.8</v>
      </c>
      <c r="J75" s="1">
        <v>0.666666666666667</v>
      </c>
      <c r="K75" s="1">
        <v>0.727272727272727</v>
      </c>
      <c r="L75" s="1">
        <v>0.4</v>
      </c>
      <c r="M75" s="1">
        <v>0.4</v>
      </c>
      <c r="N75" s="1">
        <v>0.7</v>
      </c>
    </row>
    <row r="76" s="1" customFormat="1" spans="1:14">
      <c r="A76" s="7">
        <v>921</v>
      </c>
      <c r="B76" s="1">
        <v>921</v>
      </c>
      <c r="C76" s="1">
        <v>0.586636185646057</v>
      </c>
      <c r="D76" s="1">
        <v>0.143693208694458</v>
      </c>
      <c r="E76" s="1">
        <v>7</v>
      </c>
      <c r="F76" s="1">
        <v>7</v>
      </c>
      <c r="G76" s="1">
        <v>3</v>
      </c>
      <c r="H76" s="1">
        <v>3</v>
      </c>
      <c r="I76" s="1">
        <v>0.7</v>
      </c>
      <c r="J76" s="1">
        <v>0.5</v>
      </c>
      <c r="K76" s="1">
        <v>0.583333333333333</v>
      </c>
      <c r="L76" s="1">
        <v>0.7</v>
      </c>
      <c r="M76" s="1">
        <v>0</v>
      </c>
      <c r="N76" s="1">
        <v>0.5</v>
      </c>
    </row>
    <row r="77" s="3" customFormat="1" spans="1:14">
      <c r="A77" s="9">
        <v>732</v>
      </c>
      <c r="B77" s="3">
        <v>732</v>
      </c>
      <c r="C77" s="3">
        <v>0.594576597213745</v>
      </c>
      <c r="D77" s="3">
        <v>0.153135180473328</v>
      </c>
      <c r="E77" s="3">
        <v>5</v>
      </c>
      <c r="F77" s="3">
        <v>6</v>
      </c>
      <c r="G77" s="3">
        <v>5</v>
      </c>
      <c r="H77" s="3">
        <v>4</v>
      </c>
      <c r="I77" s="3">
        <v>0.5</v>
      </c>
      <c r="J77" s="3">
        <v>0.454545454545454</v>
      </c>
      <c r="K77" s="3">
        <v>0.476190476190476</v>
      </c>
      <c r="L77" s="3">
        <v>0.6</v>
      </c>
      <c r="M77" s="3">
        <v>-0.1</v>
      </c>
      <c r="N77" s="3">
        <v>0.45</v>
      </c>
    </row>
    <row r="78" s="1" customFormat="1" spans="1:14">
      <c r="A78" s="7">
        <v>77</v>
      </c>
      <c r="B78" s="1">
        <v>77</v>
      </c>
      <c r="C78" s="1">
        <v>0.603342056274414</v>
      </c>
      <c r="D78" s="1">
        <v>0.210291981697082</v>
      </c>
      <c r="E78" s="1">
        <v>7</v>
      </c>
      <c r="F78" s="1">
        <v>6</v>
      </c>
      <c r="G78" s="1">
        <v>3</v>
      </c>
      <c r="H78" s="1">
        <v>4</v>
      </c>
      <c r="I78" s="1">
        <v>0.7</v>
      </c>
      <c r="J78" s="1">
        <v>0.538461538461539</v>
      </c>
      <c r="K78" s="1">
        <v>0.608695652173913</v>
      </c>
      <c r="L78" s="1">
        <v>0.6</v>
      </c>
      <c r="M78" s="1">
        <v>0.1</v>
      </c>
      <c r="N78" s="1">
        <v>0.55</v>
      </c>
    </row>
    <row r="79" s="1" customFormat="1" spans="1:14">
      <c r="A79" s="7">
        <v>35</v>
      </c>
      <c r="B79" s="1">
        <v>35</v>
      </c>
      <c r="C79" s="1">
        <v>0.607787728309631</v>
      </c>
      <c r="D79" s="1">
        <v>0.209023833274841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394</v>
      </c>
      <c r="B80" s="1">
        <v>394</v>
      </c>
      <c r="C80" s="1">
        <v>0.611793041229248</v>
      </c>
      <c r="D80" s="1">
        <v>0.229255795478821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175</v>
      </c>
      <c r="B81" s="1">
        <v>175</v>
      </c>
      <c r="C81" s="1">
        <v>0.614850163459778</v>
      </c>
      <c r="D81" s="1">
        <v>0.220418334007263</v>
      </c>
      <c r="E81" s="1">
        <v>8</v>
      </c>
      <c r="F81" s="1">
        <v>6</v>
      </c>
      <c r="G81" s="1">
        <v>2</v>
      </c>
      <c r="H81" s="1">
        <v>4</v>
      </c>
      <c r="I81" s="1">
        <v>0.8</v>
      </c>
      <c r="J81" s="1">
        <v>0.571428571428572</v>
      </c>
      <c r="K81" s="1">
        <v>0.666666666666667</v>
      </c>
      <c r="L81" s="1">
        <v>0.6</v>
      </c>
      <c r="M81" s="1">
        <v>0.2</v>
      </c>
      <c r="N81" s="1">
        <v>0.6</v>
      </c>
    </row>
    <row r="82" s="1" customFormat="1" spans="1:14">
      <c r="A82" s="7">
        <v>396</v>
      </c>
      <c r="B82" s="1">
        <v>396</v>
      </c>
      <c r="C82" s="1">
        <v>0.615647792816162</v>
      </c>
      <c r="D82" s="1">
        <v>0.24639880657196</v>
      </c>
      <c r="E82" s="1">
        <v>8</v>
      </c>
      <c r="F82" s="1">
        <v>3</v>
      </c>
      <c r="G82" s="1">
        <v>2</v>
      </c>
      <c r="H82" s="1">
        <v>7</v>
      </c>
      <c r="I82" s="1">
        <v>0.8</v>
      </c>
      <c r="J82" s="1">
        <v>0.727272727272727</v>
      </c>
      <c r="K82" s="1">
        <v>0.761904761904762</v>
      </c>
      <c r="L82" s="1">
        <v>0.3</v>
      </c>
      <c r="M82" s="1">
        <v>0.5</v>
      </c>
      <c r="N82" s="1">
        <v>0.75</v>
      </c>
    </row>
    <row r="83" s="1" customFormat="1" spans="1:14">
      <c r="A83" s="7">
        <v>624</v>
      </c>
      <c r="B83" s="1">
        <v>624</v>
      </c>
      <c r="C83" s="1">
        <v>0.61599063873291</v>
      </c>
      <c r="D83" s="1">
        <v>0.213096857070923</v>
      </c>
      <c r="E83" s="1">
        <v>8</v>
      </c>
      <c r="F83" s="1">
        <v>6</v>
      </c>
      <c r="G83" s="1">
        <v>2</v>
      </c>
      <c r="H83" s="1">
        <v>4</v>
      </c>
      <c r="I83" s="1">
        <v>0.8</v>
      </c>
      <c r="J83" s="1">
        <v>0.571428571428572</v>
      </c>
      <c r="K83" s="1">
        <v>0.666666666666667</v>
      </c>
      <c r="L83" s="1">
        <v>0.6</v>
      </c>
      <c r="M83" s="1">
        <v>0.2</v>
      </c>
      <c r="N83" s="1">
        <v>0.6</v>
      </c>
    </row>
    <row r="84" s="3" customFormat="1" spans="1:14">
      <c r="A84" s="9">
        <v>925</v>
      </c>
      <c r="B84" s="3">
        <v>925</v>
      </c>
      <c r="C84" s="3">
        <v>0.618133544921875</v>
      </c>
      <c r="D84" s="3">
        <v>0.211237907409668</v>
      </c>
      <c r="E84" s="3">
        <v>6</v>
      </c>
      <c r="F84" s="3">
        <v>3</v>
      </c>
      <c r="G84" s="3">
        <v>4</v>
      </c>
      <c r="H84" s="3">
        <v>7</v>
      </c>
      <c r="I84" s="3">
        <v>0.6</v>
      </c>
      <c r="J84" s="3">
        <v>0.666666666666667</v>
      </c>
      <c r="K84" s="3">
        <v>0.631578947368421</v>
      </c>
      <c r="L84" s="3">
        <v>0.3</v>
      </c>
      <c r="M84" s="3">
        <v>0.3</v>
      </c>
      <c r="N84" s="3">
        <v>0.65</v>
      </c>
    </row>
    <row r="85" s="1" customFormat="1" spans="1:14">
      <c r="A85" s="7">
        <v>313</v>
      </c>
      <c r="B85" s="1">
        <v>313</v>
      </c>
      <c r="C85" s="1">
        <v>0.621042728424072</v>
      </c>
      <c r="D85" s="1">
        <v>0.25707471370697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1" customFormat="1" spans="1:14">
      <c r="A86" s="7">
        <v>249</v>
      </c>
      <c r="B86" s="1">
        <v>249</v>
      </c>
      <c r="C86" s="1">
        <v>0.631833672523499</v>
      </c>
      <c r="D86" s="1">
        <v>0.211252689361572</v>
      </c>
      <c r="E86" s="1">
        <v>8</v>
      </c>
      <c r="F86" s="1">
        <v>4</v>
      </c>
      <c r="G86" s="1">
        <v>2</v>
      </c>
      <c r="H86" s="1">
        <v>6</v>
      </c>
      <c r="I86" s="1">
        <v>0.8</v>
      </c>
      <c r="J86" s="1">
        <v>0.666666666666667</v>
      </c>
      <c r="K86" s="1">
        <v>0.727272727272727</v>
      </c>
      <c r="L86" s="1">
        <v>0.4</v>
      </c>
      <c r="M86" s="1">
        <v>0.4</v>
      </c>
      <c r="N86" s="1">
        <v>0.7</v>
      </c>
    </row>
    <row r="87" s="1" customFormat="1" spans="1:14">
      <c r="A87" s="7">
        <v>40</v>
      </c>
      <c r="B87" s="1">
        <v>40</v>
      </c>
      <c r="C87" s="1">
        <v>0.634088516235352</v>
      </c>
      <c r="D87" s="1">
        <v>0.209302663803101</v>
      </c>
      <c r="E87" s="1">
        <v>9</v>
      </c>
      <c r="F87" s="1">
        <v>3</v>
      </c>
      <c r="G87" s="1">
        <v>1</v>
      </c>
      <c r="H87" s="1">
        <v>7</v>
      </c>
      <c r="I87" s="1">
        <v>0.9</v>
      </c>
      <c r="J87" s="1">
        <v>0.75</v>
      </c>
      <c r="K87" s="1">
        <v>0.818181818181818</v>
      </c>
      <c r="L87" s="1">
        <v>0.3</v>
      </c>
      <c r="M87" s="1">
        <v>0.6</v>
      </c>
      <c r="N87" s="1">
        <v>0.8</v>
      </c>
    </row>
    <row r="88" s="1" customFormat="1" spans="1:14">
      <c r="A88" s="7">
        <v>0</v>
      </c>
      <c r="B88" s="1">
        <v>0</v>
      </c>
      <c r="C88" s="1">
        <v>0.627311706542969</v>
      </c>
      <c r="D88" s="1">
        <v>0.206335783004761</v>
      </c>
      <c r="E88" s="1">
        <v>10</v>
      </c>
      <c r="F88" s="1">
        <v>5</v>
      </c>
      <c r="G88" s="1">
        <v>0</v>
      </c>
      <c r="H88" s="1">
        <v>5</v>
      </c>
      <c r="I88" s="1">
        <v>1</v>
      </c>
      <c r="J88" s="1">
        <v>0.666666666666667</v>
      </c>
      <c r="K88" s="1">
        <v>0.8</v>
      </c>
      <c r="L88" s="1">
        <v>0.5</v>
      </c>
      <c r="M88" s="1">
        <v>0.5</v>
      </c>
      <c r="N88" s="1">
        <v>0.75</v>
      </c>
    </row>
    <row r="89" s="1" customFormat="1" spans="1:14">
      <c r="A89" s="7">
        <v>584</v>
      </c>
      <c r="B89" s="1">
        <v>584</v>
      </c>
      <c r="C89" s="1">
        <v>0.62827479839325</v>
      </c>
      <c r="D89" s="1">
        <v>0.217533111572266</v>
      </c>
      <c r="E89" s="1">
        <v>10</v>
      </c>
      <c r="F89" s="1">
        <v>5</v>
      </c>
      <c r="G89" s="1">
        <v>0</v>
      </c>
      <c r="H89" s="1">
        <v>5</v>
      </c>
      <c r="I89" s="1">
        <v>1</v>
      </c>
      <c r="J89" s="1">
        <v>0.666666666666667</v>
      </c>
      <c r="K89" s="1">
        <v>0.8</v>
      </c>
      <c r="L89" s="1">
        <v>0.5</v>
      </c>
      <c r="M89" s="1">
        <v>0.5</v>
      </c>
      <c r="N89" s="1">
        <v>0.75</v>
      </c>
    </row>
    <row r="90" s="3" customFormat="1" spans="1:14">
      <c r="A90" s="9">
        <v>124</v>
      </c>
      <c r="B90" s="3">
        <v>124</v>
      </c>
      <c r="C90" s="3">
        <v>0.629390001296997</v>
      </c>
      <c r="D90" s="3">
        <v>0.210688233375549</v>
      </c>
      <c r="E90" s="3">
        <v>10</v>
      </c>
      <c r="F90" s="3">
        <v>9</v>
      </c>
      <c r="G90" s="3">
        <v>0</v>
      </c>
      <c r="H90" s="3">
        <v>1</v>
      </c>
      <c r="I90" s="3">
        <v>1</v>
      </c>
      <c r="J90" s="3">
        <v>0.526315789473684</v>
      </c>
      <c r="K90" s="3">
        <v>0.689655172413793</v>
      </c>
      <c r="L90" s="3">
        <v>0.9</v>
      </c>
      <c r="M90" s="3">
        <v>0.1</v>
      </c>
      <c r="N90" s="3">
        <v>0.55</v>
      </c>
    </row>
    <row r="91" s="1" customFormat="1" spans="1:14">
      <c r="A91" s="7">
        <v>123</v>
      </c>
      <c r="B91" s="1">
        <v>123</v>
      </c>
      <c r="C91" s="1">
        <v>0.64593517780304</v>
      </c>
      <c r="D91" s="1">
        <v>0.242363452911377</v>
      </c>
      <c r="E91" s="1">
        <v>9</v>
      </c>
      <c r="F91" s="1">
        <v>7</v>
      </c>
      <c r="G91" s="1">
        <v>1</v>
      </c>
      <c r="H91" s="1">
        <v>3</v>
      </c>
      <c r="I91" s="1">
        <v>0.9</v>
      </c>
      <c r="J91" s="1">
        <v>0.5625</v>
      </c>
      <c r="K91" s="1">
        <v>0.692307692307692</v>
      </c>
      <c r="L91" s="1">
        <v>0.7</v>
      </c>
      <c r="M91" s="1">
        <v>0.2</v>
      </c>
      <c r="N91" s="1">
        <v>0.6</v>
      </c>
    </row>
    <row r="92" s="1" customFormat="1" spans="1:14">
      <c r="A92" s="7">
        <v>43</v>
      </c>
      <c r="B92" s="1">
        <v>43</v>
      </c>
      <c r="C92" s="1">
        <v>0.656714081764221</v>
      </c>
      <c r="D92" s="1">
        <v>0.224246263504028</v>
      </c>
      <c r="E92" s="1">
        <v>9</v>
      </c>
      <c r="F92" s="1">
        <v>5</v>
      </c>
      <c r="G92" s="1">
        <v>1</v>
      </c>
      <c r="H92" s="1">
        <v>5</v>
      </c>
      <c r="I92" s="1">
        <v>0.9</v>
      </c>
      <c r="J92" s="1">
        <v>0.642857142857143</v>
      </c>
      <c r="K92" s="1">
        <v>0.75</v>
      </c>
      <c r="L92" s="1">
        <v>0.5</v>
      </c>
      <c r="M92" s="1">
        <v>0.4</v>
      </c>
      <c r="N92" s="1">
        <v>0.7</v>
      </c>
    </row>
    <row r="93" s="1" customFormat="1" spans="1:14">
      <c r="A93" s="7">
        <v>250</v>
      </c>
      <c r="B93" s="1">
        <v>250</v>
      </c>
      <c r="C93" s="1">
        <v>0.647572636604309</v>
      </c>
      <c r="D93" s="1">
        <v>0.24461555480957</v>
      </c>
      <c r="E93" s="1">
        <v>8</v>
      </c>
      <c r="F93" s="1">
        <v>5</v>
      </c>
      <c r="G93" s="1">
        <v>2</v>
      </c>
      <c r="H93" s="1">
        <v>5</v>
      </c>
      <c r="I93" s="1">
        <v>0.8</v>
      </c>
      <c r="J93" s="1">
        <v>0.615384615384615</v>
      </c>
      <c r="K93" s="1">
        <v>0.695652173913043</v>
      </c>
      <c r="L93" s="1">
        <v>0.5</v>
      </c>
      <c r="M93" s="1">
        <v>0.3</v>
      </c>
      <c r="N93" s="1">
        <v>0.65</v>
      </c>
    </row>
    <row r="94" s="3" customFormat="1" spans="1:14">
      <c r="A94" s="9">
        <v>909</v>
      </c>
      <c r="B94" s="3">
        <v>909</v>
      </c>
      <c r="C94" s="3">
        <v>0.651805877685547</v>
      </c>
      <c r="D94" s="3">
        <v>0.206578016281128</v>
      </c>
      <c r="E94" s="3">
        <v>9</v>
      </c>
      <c r="F94" s="3">
        <v>3</v>
      </c>
      <c r="G94" s="3">
        <v>1</v>
      </c>
      <c r="H94" s="3">
        <v>7</v>
      </c>
      <c r="I94" s="3">
        <v>0.9</v>
      </c>
      <c r="J94" s="3">
        <v>0.75</v>
      </c>
      <c r="K94" s="3">
        <v>0.818181818181818</v>
      </c>
      <c r="L94" s="3">
        <v>0.3</v>
      </c>
      <c r="M94" s="3">
        <v>0.6</v>
      </c>
      <c r="N94" s="3">
        <v>0.8</v>
      </c>
    </row>
    <row r="95" s="1" customFormat="1" spans="1:14">
      <c r="A95" s="7">
        <v>798</v>
      </c>
      <c r="B95" s="1">
        <v>798</v>
      </c>
      <c r="C95" s="1">
        <v>0.678243517875671</v>
      </c>
      <c r="D95" s="1">
        <v>0.237145304679871</v>
      </c>
      <c r="E95" s="1">
        <v>7</v>
      </c>
      <c r="F95" s="1">
        <v>5</v>
      </c>
      <c r="G95" s="1">
        <v>3</v>
      </c>
      <c r="H95" s="1">
        <v>5</v>
      </c>
      <c r="I95" s="1">
        <v>0.7</v>
      </c>
      <c r="J95" s="1">
        <v>0.583333333333333</v>
      </c>
      <c r="K95" s="1">
        <v>0.636363636363636</v>
      </c>
      <c r="L95" s="1">
        <v>0.5</v>
      </c>
      <c r="M95" s="1">
        <v>0.2</v>
      </c>
      <c r="N95" s="1">
        <v>0.6</v>
      </c>
    </row>
    <row r="96" s="3" customFormat="1" spans="1:14">
      <c r="A96" s="9">
        <v>451</v>
      </c>
      <c r="B96" s="3">
        <v>451</v>
      </c>
      <c r="C96" s="3">
        <v>0.665182590484619</v>
      </c>
      <c r="D96" s="3">
        <v>0.250267744064331</v>
      </c>
      <c r="E96" s="3">
        <v>9</v>
      </c>
      <c r="F96" s="3">
        <v>6</v>
      </c>
      <c r="G96" s="3">
        <v>1</v>
      </c>
      <c r="H96" s="3">
        <v>4</v>
      </c>
      <c r="I96" s="3">
        <v>0.9</v>
      </c>
      <c r="J96" s="3">
        <v>0.6</v>
      </c>
      <c r="K96" s="3">
        <v>0.72</v>
      </c>
      <c r="L96" s="3">
        <v>0.6</v>
      </c>
      <c r="M96" s="3">
        <v>0.3</v>
      </c>
      <c r="N96" s="3">
        <v>0.65</v>
      </c>
    </row>
    <row r="97" s="1" customFormat="1" spans="1:14">
      <c r="A97" s="7">
        <v>931</v>
      </c>
      <c r="B97" s="1">
        <v>931</v>
      </c>
      <c r="C97" s="1">
        <v>0.681087970733643</v>
      </c>
      <c r="D97" s="1">
        <v>0.24998950958252</v>
      </c>
      <c r="E97" s="1">
        <v>8</v>
      </c>
      <c r="F97" s="1">
        <v>5</v>
      </c>
      <c r="G97" s="1">
        <v>2</v>
      </c>
      <c r="H97" s="1">
        <v>5</v>
      </c>
      <c r="I97" s="1">
        <v>0.8</v>
      </c>
      <c r="J97" s="1">
        <v>0.615384615384615</v>
      </c>
      <c r="K97" s="1">
        <v>0.695652173913043</v>
      </c>
      <c r="L97" s="1">
        <v>0.5</v>
      </c>
      <c r="M97" s="1">
        <v>0.3</v>
      </c>
      <c r="N97" s="1">
        <v>0.65</v>
      </c>
    </row>
    <row r="98" s="1" customFormat="1" spans="3:13">
      <c r="C98" s="1">
        <f>AVERAGE(C2:C97)</f>
        <v>0.550794164339701</v>
      </c>
      <c r="D98" s="1">
        <f>AVERAGE(D2:D97)</f>
        <v>0.156609900295734</v>
      </c>
      <c r="L98" s="1">
        <f>AVERAGE(L2:L97)</f>
        <v>0.490625</v>
      </c>
      <c r="M98" s="1">
        <f>AVERAGE(M2:M97)</f>
        <v>0.307291666666667</v>
      </c>
    </row>
    <row r="99" s="1" customFormat="1"/>
    <row r="100" s="1" customFormat="1"/>
    <row r="101" s="1" customFormat="1" spans="3:8">
      <c r="C101" s="10" t="s">
        <v>13</v>
      </c>
      <c r="D101" s="1" t="s">
        <v>14</v>
      </c>
      <c r="H101" s="1" t="s">
        <v>47</v>
      </c>
    </row>
    <row r="102" s="21" customFormat="1" spans="3:11">
      <c r="C102" s="21" t="s">
        <v>15</v>
      </c>
      <c r="D102" s="21">
        <f>COUNTIF(C2:C97,"&lt;0.42")-COUNTIF(C2:C97,"&lt;0.4")</f>
        <v>1</v>
      </c>
      <c r="E102" s="21">
        <v>2</v>
      </c>
      <c r="H102" s="11">
        <v>0.02</v>
      </c>
      <c r="I102" s="1">
        <v>-40</v>
      </c>
      <c r="J102" s="1">
        <v>1960</v>
      </c>
      <c r="K102" s="1">
        <v>98</v>
      </c>
    </row>
    <row r="103" s="1" customFormat="1" spans="3:11">
      <c r="C103" s="1" t="s">
        <v>16</v>
      </c>
      <c r="D103" s="1">
        <f>COUNTIF(C2:C97,"&lt;0.44")-COUNTIF(C2:C97,"&lt;0.42")</f>
        <v>2</v>
      </c>
      <c r="E103" s="1">
        <v>3</v>
      </c>
      <c r="H103" s="11">
        <v>0.04</v>
      </c>
      <c r="I103" s="1">
        <v>-80</v>
      </c>
      <c r="J103" s="1">
        <v>1920</v>
      </c>
      <c r="K103" s="1">
        <v>96</v>
      </c>
    </row>
    <row r="104" s="4" customFormat="1" spans="3:11">
      <c r="C104" s="4" t="s">
        <v>17</v>
      </c>
      <c r="D104" s="4">
        <f>COUNTIF(C2:C97,"&lt;0.46")-COUNTIF(C2:C97,"&lt;0.44")</f>
        <v>4</v>
      </c>
      <c r="E104" s="4">
        <v>4</v>
      </c>
      <c r="H104" s="11">
        <v>0.1</v>
      </c>
      <c r="I104" s="1">
        <v>-200</v>
      </c>
      <c r="J104" s="1">
        <v>1800</v>
      </c>
      <c r="K104" s="1">
        <v>90</v>
      </c>
    </row>
    <row r="105" s="4" customFormat="1" spans="3:11">
      <c r="C105" s="4" t="s">
        <v>18</v>
      </c>
      <c r="D105" s="4">
        <f>COUNTIF(C2:C97,"&lt;0.48")-COUNTIF(C2:C97,"&lt;0.46")</f>
        <v>6</v>
      </c>
      <c r="E105" s="4">
        <v>6</v>
      </c>
      <c r="F105" s="4">
        <v>7</v>
      </c>
      <c r="G105" s="1">
        <v>13</v>
      </c>
      <c r="H105" s="11">
        <v>0.12</v>
      </c>
      <c r="I105" s="1">
        <v>-240</v>
      </c>
      <c r="J105" s="1">
        <v>1760</v>
      </c>
      <c r="K105" s="1">
        <v>88</v>
      </c>
    </row>
    <row r="106" s="1" customFormat="1" spans="3:6">
      <c r="C106" s="1" t="s">
        <v>19</v>
      </c>
      <c r="D106" s="1">
        <f>COUNTIF(C2:C97,"&lt;0.5")-COUNTIF(C2:C97,"&lt;0.48")</f>
        <v>7</v>
      </c>
      <c r="E106" s="1">
        <v>7</v>
      </c>
      <c r="F106" s="1">
        <v>9</v>
      </c>
    </row>
    <row r="107" s="1" customFormat="1" spans="3:7">
      <c r="C107" s="1" t="s">
        <v>20</v>
      </c>
      <c r="D107" s="1">
        <f>COUNTIF(C2:C97,"&lt;0.52")-COUNTIF(C2:C97,"&lt;0.5")</f>
        <v>9</v>
      </c>
      <c r="E107" s="1">
        <v>9</v>
      </c>
      <c r="F107" s="1">
        <v>11</v>
      </c>
      <c r="G107" s="1">
        <v>21</v>
      </c>
    </row>
    <row r="108" s="4" customFormat="1" spans="3:6">
      <c r="C108" s="4" t="s">
        <v>21</v>
      </c>
      <c r="D108" s="4">
        <f>COUNTIF(C2:C97,"&lt;0.54")-COUNTIF(C2:C97,"&lt;0.52")</f>
        <v>12</v>
      </c>
      <c r="E108" s="1">
        <v>12</v>
      </c>
      <c r="F108" s="4">
        <v>14</v>
      </c>
    </row>
    <row r="109" s="5" customFormat="1" spans="3:7">
      <c r="C109" s="5" t="s">
        <v>22</v>
      </c>
      <c r="D109" s="5">
        <f>COUNTIF(C2:C97,"&lt;0.56")-COUNTIF(C2:C97,"&lt;0.54")</f>
        <v>14</v>
      </c>
      <c r="E109" s="5">
        <v>14</v>
      </c>
      <c r="F109" s="5">
        <v>18</v>
      </c>
      <c r="G109" s="4">
        <v>26</v>
      </c>
    </row>
    <row r="110" s="1" customFormat="1" spans="3:6">
      <c r="C110" s="1" t="s">
        <v>23</v>
      </c>
      <c r="D110" s="1">
        <f>COUNTIF(C2:C97,"&lt;0.58")-COUNTIF(C2:C97,"&lt;0.56")</f>
        <v>12</v>
      </c>
      <c r="E110" s="1">
        <v>12</v>
      </c>
      <c r="F110" s="1">
        <v>14</v>
      </c>
    </row>
    <row r="111" s="1" customFormat="1" spans="3:7">
      <c r="C111" s="1" t="s">
        <v>24</v>
      </c>
      <c r="D111" s="1">
        <f>COUNTIF(C2:C97,"&lt;0.6")-COUNTIF(C2:C97,"&lt;0.58")</f>
        <v>9</v>
      </c>
      <c r="E111" s="1">
        <v>9</v>
      </c>
      <c r="F111" s="1">
        <v>11</v>
      </c>
      <c r="G111" s="1">
        <v>16</v>
      </c>
    </row>
    <row r="112" s="1" customFormat="1" spans="3:6">
      <c r="C112" s="1" t="s">
        <v>25</v>
      </c>
      <c r="D112" s="1">
        <f>COUNTIF(C2:C97,"&lt;0.62")-COUNTIF(C2:C97,"&lt;0.6")</f>
        <v>7</v>
      </c>
      <c r="E112" s="1">
        <v>7</v>
      </c>
      <c r="F112" s="1">
        <v>9</v>
      </c>
    </row>
    <row r="113" s="4" customFormat="1" spans="3:6">
      <c r="C113" s="4" t="s">
        <v>26</v>
      </c>
      <c r="D113" s="4">
        <f>COUNTIF(C2:C97,"&lt;0.64")-COUNTIF(C2:C97,"&lt;0.62")</f>
        <v>6</v>
      </c>
      <c r="E113" s="4">
        <v>6</v>
      </c>
      <c r="F113" s="4">
        <v>7</v>
      </c>
    </row>
    <row r="114" s="1" customFormat="1" spans="3:5">
      <c r="C114" s="1" t="s">
        <v>27</v>
      </c>
      <c r="D114" s="1">
        <f>COUNTIF(C2:C97,"&lt;0.66")-COUNTIF(C2:C97,"&lt;0.64")</f>
        <v>4</v>
      </c>
      <c r="E114" s="1">
        <v>4</v>
      </c>
    </row>
    <row r="115" s="1" customFormat="1" spans="3:5">
      <c r="C115" s="1" t="s">
        <v>28</v>
      </c>
      <c r="D115" s="1">
        <f>COUNTIF(C2:C97,"&lt;0.68")-COUNTIF(C2:C97,"&lt;0.66")</f>
        <v>2</v>
      </c>
      <c r="E115" s="1">
        <v>3</v>
      </c>
    </row>
    <row r="116" s="21" customFormat="1" spans="3:5">
      <c r="C116" s="21" t="s">
        <v>29</v>
      </c>
      <c r="D116" s="21">
        <f>COUNTIF(C2:C97,"&lt;0.7")-COUNTIF(C2:C97,"&lt;0.68")</f>
        <v>1</v>
      </c>
      <c r="E116" s="21">
        <v>2</v>
      </c>
    </row>
    <row r="117" s="4" customFormat="1" spans="3:4">
      <c r="C117" s="4" t="s">
        <v>30</v>
      </c>
      <c r="D117" s="4">
        <f>COUNTIF(C2:C97,"&lt;0.72")-COUNTIF(C2:C97,"&lt;0.7")</f>
        <v>0</v>
      </c>
    </row>
    <row r="118" s="1" customFormat="1" spans="3:4">
      <c r="C118" s="1" t="s">
        <v>31</v>
      </c>
      <c r="D118" s="1">
        <f>COUNTIF(C2:C97,"&lt;0.74")-COUNTIF(C2:C97,"&lt;0.72")</f>
        <v>0</v>
      </c>
    </row>
    <row r="119" s="1" customFormat="1" spans="3:8">
      <c r="C119" s="1" t="s">
        <v>32</v>
      </c>
      <c r="D119" s="1">
        <f>COUNTIF(C2:C97,"&lt;0.76")-COUNTIF(C2:C97,"&lt;0.74")</f>
        <v>0</v>
      </c>
      <c r="G119" s="4">
        <v>0.545</v>
      </c>
      <c r="H119" s="4">
        <v>0.087</v>
      </c>
    </row>
    <row r="120" s="4" customFormat="1" spans="3:8">
      <c r="C120" s="4" t="s">
        <v>33</v>
      </c>
      <c r="D120" s="4">
        <f>COUNTIF(C2:C97,"&lt;0.78")-COUNTIF(C2:C97,"&lt;0.76")</f>
        <v>0</v>
      </c>
      <c r="G120" s="4">
        <v>0.623</v>
      </c>
      <c r="H120" s="4">
        <v>0.11</v>
      </c>
    </row>
    <row r="121" s="4" customFormat="1" spans="3:8">
      <c r="C121" s="4" t="s">
        <v>34</v>
      </c>
      <c r="D121" s="4">
        <f>COUNTIF(C2:C97,"&lt;0.8")-COUNTIF(C2:C97,"&lt;0.78")</f>
        <v>0</v>
      </c>
      <c r="G121" s="4">
        <v>0.729</v>
      </c>
      <c r="H121" s="4">
        <v>0.156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3" workbookViewId="0">
      <selection activeCell="A23" sqref="$A23:$XFD23"/>
    </sheetView>
  </sheetViews>
  <sheetFormatPr defaultColWidth="9" defaultRowHeight="13.5"/>
  <cols>
    <col min="3" max="4" width="20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593</v>
      </c>
      <c r="B3" s="1">
        <v>593</v>
      </c>
      <c r="C3" s="1">
        <v>0.43289041519165</v>
      </c>
      <c r="D3" s="1">
        <v>0.0794225931167603</v>
      </c>
      <c r="E3" s="1">
        <v>8</v>
      </c>
      <c r="F3" s="1">
        <v>4</v>
      </c>
      <c r="G3" s="1">
        <v>2</v>
      </c>
      <c r="H3" s="1">
        <v>6</v>
      </c>
      <c r="I3" s="1">
        <v>0.8</v>
      </c>
      <c r="J3" s="1">
        <v>0.666666666666667</v>
      </c>
      <c r="K3" s="1">
        <v>0.727272727272727</v>
      </c>
      <c r="L3" s="1">
        <v>0.4</v>
      </c>
      <c r="M3" s="1">
        <v>0.4</v>
      </c>
      <c r="N3" s="1">
        <v>0.7</v>
      </c>
    </row>
    <row r="4" s="3" customFormat="1" spans="1:14">
      <c r="A4" s="9">
        <v>92</v>
      </c>
      <c r="B4" s="3">
        <v>92</v>
      </c>
      <c r="C4" s="3">
        <v>0.431062579154968</v>
      </c>
      <c r="D4" s="3">
        <v>0.0605270862579346</v>
      </c>
      <c r="E4" s="3">
        <v>9</v>
      </c>
      <c r="F4" s="3">
        <v>4</v>
      </c>
      <c r="G4" s="3">
        <v>1</v>
      </c>
      <c r="H4" s="3">
        <v>6</v>
      </c>
      <c r="I4" s="3">
        <v>0.9</v>
      </c>
      <c r="J4" s="3">
        <v>0.692307692307692</v>
      </c>
      <c r="K4" s="3">
        <v>0.782608695652174</v>
      </c>
      <c r="L4" s="3">
        <v>0.4</v>
      </c>
      <c r="M4" s="3">
        <v>0.5</v>
      </c>
      <c r="N4" s="3">
        <v>0.75</v>
      </c>
    </row>
    <row r="5" s="1" customFormat="1" spans="1:14">
      <c r="A5" s="7">
        <v>918</v>
      </c>
      <c r="B5" s="1">
        <v>918</v>
      </c>
      <c r="C5" s="1">
        <v>0.441282272338867</v>
      </c>
      <c r="D5" s="1">
        <v>0.0928820371627808</v>
      </c>
      <c r="E5" s="1">
        <v>10</v>
      </c>
      <c r="F5" s="1">
        <v>3</v>
      </c>
      <c r="G5" s="1">
        <v>0</v>
      </c>
      <c r="H5" s="1">
        <v>7</v>
      </c>
      <c r="I5" s="1">
        <v>1</v>
      </c>
      <c r="J5" s="1">
        <v>0.769230769230769</v>
      </c>
      <c r="K5" s="1">
        <v>0.869565217391304</v>
      </c>
      <c r="L5" s="1">
        <v>0.3</v>
      </c>
      <c r="M5" s="1">
        <v>0.7</v>
      </c>
      <c r="N5" s="1">
        <v>0.85</v>
      </c>
    </row>
    <row r="6" s="1" customFormat="1" spans="1:14">
      <c r="A6" s="7">
        <v>476</v>
      </c>
      <c r="B6" s="1">
        <v>476</v>
      </c>
      <c r="C6" s="1">
        <v>0.451286792755127</v>
      </c>
      <c r="D6" s="1">
        <v>0.127110123634338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3" customFormat="1" spans="1:14">
      <c r="A7" s="9">
        <v>117</v>
      </c>
      <c r="B7" s="3">
        <v>117</v>
      </c>
      <c r="C7" s="3">
        <v>0.451521635055542</v>
      </c>
      <c r="D7" s="3">
        <v>0.0555123090744019</v>
      </c>
      <c r="E7" s="3">
        <v>6</v>
      </c>
      <c r="F7" s="3">
        <v>3</v>
      </c>
      <c r="G7" s="3">
        <v>4</v>
      </c>
      <c r="H7" s="3">
        <v>7</v>
      </c>
      <c r="I7" s="3">
        <v>0.6</v>
      </c>
      <c r="J7" s="3">
        <v>0.666666666666667</v>
      </c>
      <c r="K7" s="3">
        <v>0.631578947368421</v>
      </c>
      <c r="L7" s="3">
        <v>0.3</v>
      </c>
      <c r="M7" s="3">
        <v>0.3</v>
      </c>
      <c r="N7" s="3">
        <v>0.65</v>
      </c>
    </row>
    <row r="8" s="1" customFormat="1" spans="1:14">
      <c r="A8" s="7">
        <v>471</v>
      </c>
      <c r="B8" s="1">
        <v>471</v>
      </c>
      <c r="C8" s="1">
        <v>0.46433687210083</v>
      </c>
      <c r="D8" s="1">
        <v>0.117367029190064</v>
      </c>
      <c r="E8" s="1">
        <v>7</v>
      </c>
      <c r="F8" s="1">
        <v>5</v>
      </c>
      <c r="G8" s="1">
        <v>3</v>
      </c>
      <c r="H8" s="1">
        <v>5</v>
      </c>
      <c r="I8" s="1">
        <v>0.7</v>
      </c>
      <c r="J8" s="1">
        <v>0.583333333333333</v>
      </c>
      <c r="K8" s="1">
        <v>0.636363636363636</v>
      </c>
      <c r="L8" s="1">
        <v>0.5</v>
      </c>
      <c r="M8" s="1">
        <v>0.2</v>
      </c>
      <c r="N8" s="1">
        <v>0.6</v>
      </c>
    </row>
    <row r="9" s="1" customFormat="1" spans="1:14">
      <c r="A9" s="7">
        <v>227</v>
      </c>
      <c r="B9" s="1">
        <v>227</v>
      </c>
      <c r="C9" s="1">
        <v>0.474483132362366</v>
      </c>
      <c r="D9" s="1">
        <v>0.0722849369049072</v>
      </c>
      <c r="E9" s="1">
        <v>8</v>
      </c>
      <c r="F9" s="1">
        <v>6</v>
      </c>
      <c r="G9" s="1">
        <v>2</v>
      </c>
      <c r="H9" s="1">
        <v>4</v>
      </c>
      <c r="I9" s="1">
        <v>0.8</v>
      </c>
      <c r="J9" s="1">
        <v>0.571428571428572</v>
      </c>
      <c r="K9" s="1">
        <v>0.666666666666667</v>
      </c>
      <c r="L9" s="1">
        <v>0.6</v>
      </c>
      <c r="M9" s="1">
        <v>0.2</v>
      </c>
      <c r="N9" s="1">
        <v>0.6</v>
      </c>
    </row>
    <row r="10" s="1" customFormat="1" spans="1:14">
      <c r="A10" s="7">
        <v>976</v>
      </c>
      <c r="B10" s="1">
        <v>976</v>
      </c>
      <c r="C10" s="1">
        <v>0.477346539497375</v>
      </c>
      <c r="D10" s="1">
        <v>0.0637125968933105</v>
      </c>
      <c r="E10" s="1">
        <v>10</v>
      </c>
      <c r="F10" s="1">
        <v>5</v>
      </c>
      <c r="G10" s="1">
        <v>0</v>
      </c>
      <c r="H10" s="1">
        <v>5</v>
      </c>
      <c r="I10" s="1">
        <v>1</v>
      </c>
      <c r="J10" s="1">
        <v>0.666666666666667</v>
      </c>
      <c r="K10" s="1">
        <v>0.8</v>
      </c>
      <c r="L10" s="1">
        <v>0.5</v>
      </c>
      <c r="M10" s="1">
        <v>0.5</v>
      </c>
      <c r="N10" s="1">
        <v>0.75</v>
      </c>
    </row>
    <row r="11" s="1" customFormat="1" spans="1:14">
      <c r="A11" s="7">
        <v>153</v>
      </c>
      <c r="B11" s="1">
        <v>153</v>
      </c>
      <c r="C11" s="1">
        <v>0.4783034324646</v>
      </c>
      <c r="D11" s="1">
        <v>0.0223274230957031</v>
      </c>
      <c r="E11" s="1">
        <v>10</v>
      </c>
      <c r="F11" s="1">
        <v>4</v>
      </c>
      <c r="G11" s="1">
        <v>0</v>
      </c>
      <c r="H11" s="1">
        <v>6</v>
      </c>
      <c r="I11" s="1">
        <v>1</v>
      </c>
      <c r="J11" s="1">
        <v>0.714285714285714</v>
      </c>
      <c r="K11" s="1">
        <v>0.833333333333333</v>
      </c>
      <c r="L11" s="1">
        <v>0.4</v>
      </c>
      <c r="M11" s="1">
        <v>0.6</v>
      </c>
      <c r="N11" s="1">
        <v>0.8</v>
      </c>
    </row>
    <row r="12" s="3" customFormat="1" spans="1:14">
      <c r="A12" s="9">
        <v>566</v>
      </c>
      <c r="B12" s="3">
        <v>566</v>
      </c>
      <c r="C12" s="3">
        <v>0.479554414749146</v>
      </c>
      <c r="D12" s="3">
        <v>0.09343421459198</v>
      </c>
      <c r="E12" s="3">
        <v>8</v>
      </c>
      <c r="F12" s="3">
        <v>8</v>
      </c>
      <c r="G12" s="3">
        <v>2</v>
      </c>
      <c r="H12" s="3">
        <v>2</v>
      </c>
      <c r="I12" s="3">
        <v>0.8</v>
      </c>
      <c r="J12" s="3">
        <v>0.5</v>
      </c>
      <c r="K12" s="3">
        <v>0.615384615384615</v>
      </c>
      <c r="L12" s="3">
        <v>0.8</v>
      </c>
      <c r="M12" s="3">
        <v>0</v>
      </c>
      <c r="N12" s="3">
        <v>0.5</v>
      </c>
    </row>
    <row r="13" s="1" customFormat="1" spans="1:14">
      <c r="A13" s="7">
        <v>472</v>
      </c>
      <c r="B13" s="1">
        <v>472</v>
      </c>
      <c r="C13" s="1">
        <v>0.494504332542419</v>
      </c>
      <c r="D13" s="1">
        <v>0.141242623329163</v>
      </c>
      <c r="E13" s="1">
        <v>10</v>
      </c>
      <c r="F13" s="1">
        <v>2</v>
      </c>
      <c r="G13" s="1">
        <v>0</v>
      </c>
      <c r="H13" s="1">
        <v>8</v>
      </c>
      <c r="I13" s="1">
        <v>1</v>
      </c>
      <c r="J13" s="1">
        <v>0.833333333333333</v>
      </c>
      <c r="K13" s="1">
        <v>0.909090909090909</v>
      </c>
      <c r="L13" s="1">
        <v>0.2</v>
      </c>
      <c r="M13" s="1">
        <v>0.8</v>
      </c>
      <c r="N13" s="1">
        <v>0.9</v>
      </c>
    </row>
    <row r="14" s="1" customFormat="1" spans="1:14">
      <c r="A14" s="7">
        <v>617</v>
      </c>
      <c r="B14" s="1">
        <v>617</v>
      </c>
      <c r="C14" s="1">
        <v>0.497442245483398</v>
      </c>
      <c r="D14" s="1">
        <v>0.169996380805969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673</v>
      </c>
      <c r="B15" s="1">
        <v>673</v>
      </c>
      <c r="C15" s="1">
        <v>0.498719096183777</v>
      </c>
      <c r="D15" s="1">
        <v>0.132249593734741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726</v>
      </c>
      <c r="B16" s="1">
        <v>726</v>
      </c>
      <c r="C16" s="1">
        <v>0.496374607086182</v>
      </c>
      <c r="D16" s="1">
        <v>0.120480537414551</v>
      </c>
      <c r="E16" s="1">
        <v>4</v>
      </c>
      <c r="F16" s="1">
        <v>6</v>
      </c>
      <c r="G16" s="1">
        <v>6</v>
      </c>
      <c r="H16" s="1">
        <v>4</v>
      </c>
      <c r="I16" s="1">
        <v>0.4</v>
      </c>
      <c r="J16" s="1">
        <v>0.4</v>
      </c>
      <c r="K16" s="1">
        <v>0.4</v>
      </c>
      <c r="L16" s="1">
        <v>0.6</v>
      </c>
      <c r="M16" s="1">
        <v>-0.2</v>
      </c>
      <c r="N16" s="1">
        <v>0.4</v>
      </c>
    </row>
    <row r="17" s="1" customFormat="1" spans="1:14">
      <c r="A17" s="7">
        <v>529</v>
      </c>
      <c r="B17" s="1">
        <v>529</v>
      </c>
      <c r="C17" s="1">
        <v>0.489478945732117</v>
      </c>
      <c r="D17" s="1">
        <v>0.123929500579834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620</v>
      </c>
      <c r="B18" s="1">
        <v>620</v>
      </c>
      <c r="C18" s="1">
        <v>0.489030361175537</v>
      </c>
      <c r="D18" s="1">
        <v>0.124538898468018</v>
      </c>
      <c r="E18" s="1">
        <v>8</v>
      </c>
      <c r="F18" s="1">
        <v>5</v>
      </c>
      <c r="G18" s="1">
        <v>2</v>
      </c>
      <c r="H18" s="1">
        <v>5</v>
      </c>
      <c r="I18" s="1">
        <v>0.8</v>
      </c>
      <c r="J18" s="1">
        <v>0.615384615384615</v>
      </c>
      <c r="K18" s="1">
        <v>0.695652173913043</v>
      </c>
      <c r="L18" s="1">
        <v>0.5</v>
      </c>
      <c r="M18" s="1">
        <v>0.3</v>
      </c>
      <c r="N18" s="1">
        <v>0.65</v>
      </c>
    </row>
    <row r="19" s="3" customFormat="1" spans="1:14">
      <c r="A19" s="9">
        <v>42</v>
      </c>
      <c r="B19" s="3">
        <v>42</v>
      </c>
      <c r="C19" s="3">
        <v>0.494099974632263</v>
      </c>
      <c r="D19" s="3">
        <v>0.111146330833435</v>
      </c>
      <c r="E19" s="3">
        <v>7</v>
      </c>
      <c r="F19" s="3">
        <v>5</v>
      </c>
      <c r="G19" s="3">
        <v>3</v>
      </c>
      <c r="H19" s="3">
        <v>5</v>
      </c>
      <c r="I19" s="3">
        <v>0.7</v>
      </c>
      <c r="J19" s="3">
        <v>0.583333333333333</v>
      </c>
      <c r="K19" s="3">
        <v>0.636363636363636</v>
      </c>
      <c r="L19" s="3">
        <v>0.5</v>
      </c>
      <c r="M19" s="3">
        <v>0.2</v>
      </c>
      <c r="N19" s="3">
        <v>0.6</v>
      </c>
    </row>
    <row r="20" s="1" customFormat="1" spans="1:14">
      <c r="A20" s="7">
        <v>635</v>
      </c>
      <c r="B20" s="1">
        <v>635</v>
      </c>
      <c r="C20" s="1">
        <v>0.511435985565186</v>
      </c>
      <c r="D20" s="1">
        <v>0.165743589401245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942</v>
      </c>
      <c r="B21" s="1">
        <v>942</v>
      </c>
      <c r="C21" s="1">
        <v>0.514297127723694</v>
      </c>
      <c r="D21" s="1">
        <v>0.156838059425354</v>
      </c>
      <c r="E21" s="1">
        <v>7</v>
      </c>
      <c r="F21" s="1">
        <v>3</v>
      </c>
      <c r="G21" s="1">
        <v>3</v>
      </c>
      <c r="H21" s="1">
        <v>7</v>
      </c>
      <c r="I21" s="1">
        <v>0.7</v>
      </c>
      <c r="J21" s="1">
        <v>0.7</v>
      </c>
      <c r="K21" s="1">
        <v>0.7</v>
      </c>
      <c r="L21" s="1">
        <v>0.3</v>
      </c>
      <c r="M21" s="1">
        <v>0.4</v>
      </c>
      <c r="N21" s="1">
        <v>0.7</v>
      </c>
    </row>
    <row r="22" s="4" customFormat="1" spans="1:14">
      <c r="A22" s="17">
        <v>906</v>
      </c>
      <c r="B22" s="4">
        <v>906</v>
      </c>
      <c r="C22" s="4">
        <v>0.51990270614624</v>
      </c>
      <c r="D22" s="4">
        <v>0.155476093292236</v>
      </c>
      <c r="E22" s="4">
        <v>9</v>
      </c>
      <c r="F22" s="4">
        <v>5</v>
      </c>
      <c r="G22" s="4">
        <v>1</v>
      </c>
      <c r="H22" s="4">
        <v>5</v>
      </c>
      <c r="I22" s="4">
        <v>0.9</v>
      </c>
      <c r="J22" s="4">
        <v>0.642857142857143</v>
      </c>
      <c r="K22" s="4">
        <v>0.75</v>
      </c>
      <c r="L22" s="4">
        <v>0.5</v>
      </c>
      <c r="M22" s="4">
        <v>0.4</v>
      </c>
      <c r="N22" s="4">
        <v>0.7</v>
      </c>
    </row>
    <row r="23" s="1" customFormat="1" spans="1:14">
      <c r="A23" s="7">
        <v>433</v>
      </c>
      <c r="B23" s="1">
        <v>433</v>
      </c>
      <c r="C23" s="1">
        <v>0.510927319526672</v>
      </c>
      <c r="D23" s="1">
        <v>0.150305390357971</v>
      </c>
      <c r="E23" s="1">
        <v>4</v>
      </c>
      <c r="F23" s="1">
        <v>4</v>
      </c>
      <c r="G23" s="1">
        <v>6</v>
      </c>
      <c r="H23" s="1">
        <v>6</v>
      </c>
      <c r="I23" s="1">
        <v>0.4</v>
      </c>
      <c r="J23" s="1">
        <v>0.5</v>
      </c>
      <c r="K23" s="1">
        <v>0.444444444444444</v>
      </c>
      <c r="L23" s="1">
        <v>0.4</v>
      </c>
      <c r="M23" s="1">
        <v>0</v>
      </c>
      <c r="N23" s="1">
        <v>0.5</v>
      </c>
    </row>
    <row r="24" s="1" customFormat="1" spans="1:14">
      <c r="A24" s="7">
        <v>603</v>
      </c>
      <c r="B24" s="1">
        <v>603</v>
      </c>
      <c r="C24" s="1">
        <v>0.510679364204407</v>
      </c>
      <c r="D24" s="1">
        <v>0.140520811080933</v>
      </c>
      <c r="E24" s="1">
        <v>8</v>
      </c>
      <c r="F24" s="1">
        <v>4</v>
      </c>
      <c r="G24" s="1">
        <v>2</v>
      </c>
      <c r="H24" s="1">
        <v>6</v>
      </c>
      <c r="I24" s="1">
        <v>0.8</v>
      </c>
      <c r="J24" s="1">
        <v>0.666666666666667</v>
      </c>
      <c r="K24" s="1">
        <v>0.727272727272727</v>
      </c>
      <c r="L24" s="1">
        <v>0.4</v>
      </c>
      <c r="M24" s="1">
        <v>0.4</v>
      </c>
      <c r="N24" s="1">
        <v>0.7</v>
      </c>
    </row>
    <row r="25" s="1" customFormat="1" spans="1:14">
      <c r="A25" s="7">
        <v>651</v>
      </c>
      <c r="B25" s="1">
        <v>651</v>
      </c>
      <c r="C25" s="1">
        <v>0.501839160919189</v>
      </c>
      <c r="D25" s="1">
        <v>0.142430782318115</v>
      </c>
      <c r="E25" s="1">
        <v>10</v>
      </c>
      <c r="F25" s="1">
        <v>5</v>
      </c>
      <c r="G25" s="1">
        <v>0</v>
      </c>
      <c r="H25" s="1">
        <v>5</v>
      </c>
      <c r="I25" s="1">
        <v>1</v>
      </c>
      <c r="J25" s="1">
        <v>0.666666666666667</v>
      </c>
      <c r="K25" s="1">
        <v>0.8</v>
      </c>
      <c r="L25" s="1">
        <v>0.5</v>
      </c>
      <c r="M25" s="1">
        <v>0.5</v>
      </c>
      <c r="N25" s="1">
        <v>0.75</v>
      </c>
    </row>
    <row r="26" s="1" customFormat="1" spans="1:14">
      <c r="A26" s="7">
        <v>967</v>
      </c>
      <c r="B26" s="1">
        <v>967</v>
      </c>
      <c r="C26" s="1">
        <v>0.505633950233459</v>
      </c>
      <c r="D26" s="1">
        <v>0.134837865829468</v>
      </c>
      <c r="E26" s="1">
        <v>10</v>
      </c>
      <c r="F26" s="1">
        <v>4</v>
      </c>
      <c r="G26" s="1">
        <v>0</v>
      </c>
      <c r="H26" s="1">
        <v>6</v>
      </c>
      <c r="I26" s="1">
        <v>1</v>
      </c>
      <c r="J26" s="1">
        <v>0.714285714285714</v>
      </c>
      <c r="K26" s="1">
        <v>0.833333333333333</v>
      </c>
      <c r="L26" s="1">
        <v>0.4</v>
      </c>
      <c r="M26" s="1">
        <v>0.6</v>
      </c>
      <c r="N26" s="1">
        <v>0.8</v>
      </c>
    </row>
    <row r="27" s="1" customFormat="1" spans="1:14">
      <c r="A27" s="7">
        <v>601</v>
      </c>
      <c r="B27" s="1">
        <v>601</v>
      </c>
      <c r="C27" s="1">
        <v>0.507957339286804</v>
      </c>
      <c r="D27" s="1">
        <v>0.136493921279907</v>
      </c>
      <c r="E27" s="1">
        <v>10</v>
      </c>
      <c r="F27" s="1">
        <v>6</v>
      </c>
      <c r="G27" s="1">
        <v>0</v>
      </c>
      <c r="H27" s="1">
        <v>4</v>
      </c>
      <c r="I27" s="1">
        <v>1</v>
      </c>
      <c r="J27" s="1">
        <v>0.625</v>
      </c>
      <c r="K27" s="1">
        <v>0.769230769230769</v>
      </c>
      <c r="L27" s="1">
        <v>0.6</v>
      </c>
      <c r="M27" s="1">
        <v>0.4</v>
      </c>
      <c r="N27" s="1">
        <v>0.7</v>
      </c>
    </row>
    <row r="28" s="3" customFormat="1" spans="1:14">
      <c r="A28" s="9">
        <v>320</v>
      </c>
      <c r="B28" s="3">
        <v>320</v>
      </c>
      <c r="C28" s="3">
        <v>0.505656719207764</v>
      </c>
      <c r="D28" s="3">
        <v>0.121524333953857</v>
      </c>
      <c r="E28" s="3">
        <v>9</v>
      </c>
      <c r="F28" s="3">
        <v>7</v>
      </c>
      <c r="G28" s="3">
        <v>1</v>
      </c>
      <c r="H28" s="3">
        <v>3</v>
      </c>
      <c r="I28" s="3">
        <v>0.9</v>
      </c>
      <c r="J28" s="3">
        <v>0.5625</v>
      </c>
      <c r="K28" s="3">
        <v>0.692307692307692</v>
      </c>
      <c r="L28" s="3">
        <v>0.7</v>
      </c>
      <c r="M28" s="3">
        <v>0.2</v>
      </c>
      <c r="N28" s="3">
        <v>0.6</v>
      </c>
    </row>
    <row r="29" s="1" customFormat="1" spans="1:14">
      <c r="A29" s="7">
        <v>703</v>
      </c>
      <c r="B29" s="1">
        <v>703</v>
      </c>
      <c r="C29" s="1">
        <v>0.525601744651794</v>
      </c>
      <c r="D29" s="1">
        <v>0.133638381958008</v>
      </c>
      <c r="E29" s="1">
        <v>7</v>
      </c>
      <c r="F29" s="1">
        <v>4</v>
      </c>
      <c r="G29" s="1">
        <v>3</v>
      </c>
      <c r="H29" s="1">
        <v>6</v>
      </c>
      <c r="I29" s="1">
        <v>0.7</v>
      </c>
      <c r="J29" s="1">
        <v>0.636363636363636</v>
      </c>
      <c r="K29" s="1">
        <v>0.666666666666667</v>
      </c>
      <c r="L29" s="1">
        <v>0.4</v>
      </c>
      <c r="M29" s="1">
        <v>0.3</v>
      </c>
      <c r="N29" s="1">
        <v>0.65</v>
      </c>
    </row>
    <row r="30" s="1" customFormat="1" spans="1:14">
      <c r="A30" s="7">
        <v>137</v>
      </c>
      <c r="B30" s="1">
        <v>137</v>
      </c>
      <c r="C30" s="1">
        <v>0.525725841522217</v>
      </c>
      <c r="D30" s="1">
        <v>0.184110879898071</v>
      </c>
      <c r="E30" s="1">
        <v>7</v>
      </c>
      <c r="F30" s="1">
        <v>5</v>
      </c>
      <c r="G30" s="1">
        <v>3</v>
      </c>
      <c r="H30" s="1">
        <v>5</v>
      </c>
      <c r="I30" s="1">
        <v>0.7</v>
      </c>
      <c r="J30" s="1">
        <v>0.583333333333333</v>
      </c>
      <c r="K30" s="1">
        <v>0.636363636363636</v>
      </c>
      <c r="L30" s="1">
        <v>0.5</v>
      </c>
      <c r="M30" s="1">
        <v>0.2</v>
      </c>
      <c r="N30" s="1">
        <v>0.6</v>
      </c>
    </row>
    <row r="31" s="1" customFormat="1" spans="1:14">
      <c r="A31" s="7">
        <v>820</v>
      </c>
      <c r="B31" s="1">
        <v>820</v>
      </c>
      <c r="C31" s="1">
        <v>0.533361554145813</v>
      </c>
      <c r="D31" s="1">
        <v>0.134491801261902</v>
      </c>
      <c r="E31" s="1">
        <v>7</v>
      </c>
      <c r="F31" s="1">
        <v>8</v>
      </c>
      <c r="G31" s="1">
        <v>3</v>
      </c>
      <c r="H31" s="1">
        <v>2</v>
      </c>
      <c r="I31" s="1">
        <v>0.7</v>
      </c>
      <c r="J31" s="1">
        <v>0.466666666666667</v>
      </c>
      <c r="K31" s="1">
        <v>0.56</v>
      </c>
      <c r="L31" s="1">
        <v>0.8</v>
      </c>
      <c r="M31" s="1">
        <v>-0.1</v>
      </c>
      <c r="N31" s="1">
        <v>0.45</v>
      </c>
    </row>
    <row r="32" s="1" customFormat="1" spans="1:14">
      <c r="A32" s="7">
        <v>734</v>
      </c>
      <c r="B32" s="1">
        <v>734</v>
      </c>
      <c r="C32" s="1">
        <v>0.534730076789856</v>
      </c>
      <c r="D32" s="1">
        <v>0.167190194129944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164</v>
      </c>
      <c r="B33" s="1">
        <v>164</v>
      </c>
      <c r="C33" s="1">
        <v>0.534845352172852</v>
      </c>
      <c r="D33" s="1">
        <v>0.169167995452881</v>
      </c>
      <c r="E33" s="1">
        <v>5</v>
      </c>
      <c r="F33" s="1">
        <v>4</v>
      </c>
      <c r="G33" s="1">
        <v>5</v>
      </c>
      <c r="H33" s="1">
        <v>6</v>
      </c>
      <c r="I33" s="1">
        <v>0.5</v>
      </c>
      <c r="J33" s="1">
        <v>0.555555555555556</v>
      </c>
      <c r="K33" s="1">
        <v>0.526315789473684</v>
      </c>
      <c r="L33" s="1">
        <v>0.4</v>
      </c>
      <c r="M33" s="1">
        <v>0.1</v>
      </c>
      <c r="N33" s="1">
        <v>0.55</v>
      </c>
    </row>
    <row r="34" s="1" customFormat="1" spans="1:14">
      <c r="A34" s="7">
        <v>650</v>
      </c>
      <c r="B34" s="1">
        <v>650</v>
      </c>
      <c r="C34" s="1">
        <v>0.538241386413574</v>
      </c>
      <c r="D34" s="1">
        <v>0.150728464126587</v>
      </c>
      <c r="E34" s="1">
        <v>7</v>
      </c>
      <c r="F34" s="1">
        <v>5</v>
      </c>
      <c r="G34" s="1">
        <v>3</v>
      </c>
      <c r="H34" s="1">
        <v>5</v>
      </c>
      <c r="I34" s="1">
        <v>0.7</v>
      </c>
      <c r="J34" s="1">
        <v>0.583333333333333</v>
      </c>
      <c r="K34" s="1">
        <v>0.636363636363636</v>
      </c>
      <c r="L34" s="1">
        <v>0.5</v>
      </c>
      <c r="M34" s="1">
        <v>0.2</v>
      </c>
      <c r="N34" s="1">
        <v>0.6</v>
      </c>
    </row>
    <row r="35" s="4" customFormat="1" spans="1:14">
      <c r="A35" s="17">
        <v>915</v>
      </c>
      <c r="B35" s="4">
        <v>915</v>
      </c>
      <c r="C35" s="4">
        <v>0.539467930793762</v>
      </c>
      <c r="D35" s="4">
        <v>0.120784521102905</v>
      </c>
      <c r="E35" s="4">
        <v>9</v>
      </c>
      <c r="F35" s="4">
        <v>5</v>
      </c>
      <c r="G35" s="4">
        <v>1</v>
      </c>
      <c r="H35" s="4">
        <v>5</v>
      </c>
      <c r="I35" s="4">
        <v>0.9</v>
      </c>
      <c r="J35" s="4">
        <v>0.642857142857143</v>
      </c>
      <c r="K35" s="4">
        <v>0.75</v>
      </c>
      <c r="L35" s="4">
        <v>0.5</v>
      </c>
      <c r="M35" s="4">
        <v>0.4</v>
      </c>
      <c r="N35" s="4">
        <v>0.7</v>
      </c>
    </row>
    <row r="36" s="1" customFormat="1" spans="1:14">
      <c r="A36" s="7">
        <v>671</v>
      </c>
      <c r="B36" s="1">
        <v>671</v>
      </c>
      <c r="C36" s="1">
        <v>0.538898587226868</v>
      </c>
      <c r="D36" s="1">
        <v>0.0999214649200439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54</v>
      </c>
      <c r="B37" s="1">
        <v>54</v>
      </c>
      <c r="C37" s="1">
        <v>0.538972735404968</v>
      </c>
      <c r="D37" s="1">
        <v>0.0957413911819458</v>
      </c>
      <c r="E37" s="1">
        <v>9</v>
      </c>
      <c r="F37" s="1">
        <v>4</v>
      </c>
      <c r="G37" s="1">
        <v>1</v>
      </c>
      <c r="H37" s="1">
        <v>6</v>
      </c>
      <c r="I37" s="1">
        <v>0.9</v>
      </c>
      <c r="J37" s="1">
        <v>0.692307692307692</v>
      </c>
      <c r="K37" s="1">
        <v>0.782608695652174</v>
      </c>
      <c r="L37" s="1">
        <v>0.4</v>
      </c>
      <c r="M37" s="1">
        <v>0.5</v>
      </c>
      <c r="N37" s="1">
        <v>0.75</v>
      </c>
    </row>
    <row r="38" s="1" customFormat="1" spans="1:14">
      <c r="A38" s="7">
        <v>971</v>
      </c>
      <c r="B38" s="1">
        <v>971</v>
      </c>
      <c r="C38" s="1">
        <v>0.52179229259491</v>
      </c>
      <c r="D38" s="1">
        <v>0.0986318588256836</v>
      </c>
      <c r="E38" s="1">
        <v>9</v>
      </c>
      <c r="F38" s="1">
        <v>6</v>
      </c>
      <c r="G38" s="1">
        <v>1</v>
      </c>
      <c r="H38" s="1">
        <v>4</v>
      </c>
      <c r="I38" s="1">
        <v>0.9</v>
      </c>
      <c r="J38" s="1">
        <v>0.6</v>
      </c>
      <c r="K38" s="1">
        <v>0.72</v>
      </c>
      <c r="L38" s="1">
        <v>0.6</v>
      </c>
      <c r="M38" s="1">
        <v>0.3</v>
      </c>
      <c r="N38" s="1">
        <v>0.65</v>
      </c>
    </row>
    <row r="39" s="3" customFormat="1" spans="1:14">
      <c r="A39" s="9">
        <v>646</v>
      </c>
      <c r="B39" s="3">
        <v>646</v>
      </c>
      <c r="C39" s="3">
        <v>0.535928726196289</v>
      </c>
      <c r="D39" s="3">
        <v>0.093133807182312</v>
      </c>
      <c r="E39" s="3">
        <v>7</v>
      </c>
      <c r="F39" s="3">
        <v>4</v>
      </c>
      <c r="G39" s="3">
        <v>3</v>
      </c>
      <c r="H39" s="3">
        <v>6</v>
      </c>
      <c r="I39" s="3">
        <v>0.7</v>
      </c>
      <c r="J39" s="3">
        <v>0.636363636363636</v>
      </c>
      <c r="K39" s="3">
        <v>0.666666666666667</v>
      </c>
      <c r="L39" s="3">
        <v>0.4</v>
      </c>
      <c r="M39" s="3">
        <v>0.3</v>
      </c>
      <c r="N39" s="3">
        <v>0.65</v>
      </c>
    </row>
    <row r="40" s="1" customFormat="1" spans="1:14">
      <c r="A40" s="7">
        <v>213</v>
      </c>
      <c r="B40" s="1">
        <v>213</v>
      </c>
      <c r="C40" s="1">
        <v>0.540220141410828</v>
      </c>
      <c r="D40" s="1">
        <v>0.181421518325806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" customFormat="1" spans="1:14">
      <c r="A41" s="7">
        <v>719</v>
      </c>
      <c r="B41" s="1">
        <v>719</v>
      </c>
      <c r="C41" s="1">
        <v>0.55800187587738</v>
      </c>
      <c r="D41" s="1">
        <v>0.176747798919678</v>
      </c>
      <c r="E41" s="1">
        <v>7</v>
      </c>
      <c r="F41" s="1">
        <v>4</v>
      </c>
      <c r="G41" s="1">
        <v>3</v>
      </c>
      <c r="H41" s="1">
        <v>6</v>
      </c>
      <c r="I41" s="1">
        <v>0.7</v>
      </c>
      <c r="J41" s="1">
        <v>0.636363636363636</v>
      </c>
      <c r="K41" s="1">
        <v>0.666666666666667</v>
      </c>
      <c r="L41" s="1">
        <v>0.4</v>
      </c>
      <c r="M41" s="1">
        <v>0.3</v>
      </c>
      <c r="N41" s="1">
        <v>0.65</v>
      </c>
    </row>
    <row r="42" s="1" customFormat="1" spans="1:14">
      <c r="A42" s="7">
        <v>765</v>
      </c>
      <c r="B42" s="1">
        <v>765</v>
      </c>
      <c r="C42" s="1">
        <v>0.557815074920654</v>
      </c>
      <c r="D42" s="1">
        <v>0.176732897758484</v>
      </c>
      <c r="E42" s="1">
        <v>7</v>
      </c>
      <c r="F42" s="1">
        <v>6</v>
      </c>
      <c r="G42" s="1">
        <v>3</v>
      </c>
      <c r="H42" s="1">
        <v>4</v>
      </c>
      <c r="I42" s="1">
        <v>0.7</v>
      </c>
      <c r="J42" s="1">
        <v>0.538461538461539</v>
      </c>
      <c r="K42" s="1">
        <v>0.608695652173913</v>
      </c>
      <c r="L42" s="1">
        <v>0.6</v>
      </c>
      <c r="M42" s="1">
        <v>0.1</v>
      </c>
      <c r="N42" s="1">
        <v>0.55</v>
      </c>
    </row>
    <row r="43" s="1" customFormat="1" spans="1:14">
      <c r="A43" s="7">
        <v>231</v>
      </c>
      <c r="B43" s="1">
        <v>231</v>
      </c>
      <c r="C43" s="1">
        <v>0.545077800750732</v>
      </c>
      <c r="D43" s="1">
        <v>0.16381049156189</v>
      </c>
      <c r="E43" s="1">
        <v>4</v>
      </c>
      <c r="F43" s="1">
        <v>6</v>
      </c>
      <c r="G43" s="1">
        <v>6</v>
      </c>
      <c r="H43" s="1">
        <v>4</v>
      </c>
      <c r="I43" s="1">
        <v>0.4</v>
      </c>
      <c r="J43" s="1">
        <v>0.4</v>
      </c>
      <c r="K43" s="1">
        <v>0.4</v>
      </c>
      <c r="L43" s="1">
        <v>0.6</v>
      </c>
      <c r="M43" s="1">
        <v>-0.2</v>
      </c>
      <c r="N43" s="1">
        <v>0.4</v>
      </c>
    </row>
    <row r="44" s="1" customFormat="1" spans="1:14">
      <c r="A44" s="7">
        <v>258</v>
      </c>
      <c r="B44" s="1">
        <v>258</v>
      </c>
      <c r="C44" s="1">
        <v>0.543748259544373</v>
      </c>
      <c r="D44" s="1">
        <v>0.161749958992004</v>
      </c>
      <c r="E44" s="1">
        <v>9</v>
      </c>
      <c r="F44" s="1">
        <v>7</v>
      </c>
      <c r="G44" s="1">
        <v>1</v>
      </c>
      <c r="H44" s="1">
        <v>3</v>
      </c>
      <c r="I44" s="1">
        <v>0.9</v>
      </c>
      <c r="J44" s="1">
        <v>0.5625</v>
      </c>
      <c r="K44" s="1">
        <v>0.692307692307692</v>
      </c>
      <c r="L44" s="1">
        <v>0.7</v>
      </c>
      <c r="M44" s="1">
        <v>0.2</v>
      </c>
      <c r="N44" s="1">
        <v>0.6</v>
      </c>
    </row>
    <row r="45" s="1" customFormat="1" spans="1:14">
      <c r="A45" s="7">
        <v>538</v>
      </c>
      <c r="B45" s="1">
        <v>538</v>
      </c>
      <c r="C45" s="1">
        <v>0.559895634651184</v>
      </c>
      <c r="D45" s="1">
        <v>0.154874205589294</v>
      </c>
      <c r="E45" s="1">
        <v>9</v>
      </c>
      <c r="F45" s="1">
        <v>2</v>
      </c>
      <c r="G45" s="1">
        <v>1</v>
      </c>
      <c r="H45" s="1">
        <v>8</v>
      </c>
      <c r="I45" s="1">
        <v>0.9</v>
      </c>
      <c r="J45" s="1">
        <v>0.818181818181818</v>
      </c>
      <c r="K45" s="1">
        <v>0.857142857142857</v>
      </c>
      <c r="L45" s="1">
        <v>0.2</v>
      </c>
      <c r="M45" s="1">
        <v>0.7</v>
      </c>
      <c r="N45" s="1">
        <v>0.85</v>
      </c>
    </row>
    <row r="46" s="1" customFormat="1" spans="1:14">
      <c r="A46" s="7">
        <v>844</v>
      </c>
      <c r="B46" s="1">
        <v>844</v>
      </c>
      <c r="C46" s="1">
        <v>0.55314040184021</v>
      </c>
      <c r="D46" s="1">
        <v>0.158351898193359</v>
      </c>
      <c r="E46" s="1">
        <v>9</v>
      </c>
      <c r="F46" s="1">
        <v>4</v>
      </c>
      <c r="G46" s="1">
        <v>1</v>
      </c>
      <c r="H46" s="1">
        <v>6</v>
      </c>
      <c r="I46" s="1">
        <v>0.9</v>
      </c>
      <c r="J46" s="1">
        <v>0.692307692307692</v>
      </c>
      <c r="K46" s="1">
        <v>0.782608695652174</v>
      </c>
      <c r="L46" s="1">
        <v>0.4</v>
      </c>
      <c r="M46" s="1">
        <v>0.5</v>
      </c>
      <c r="N46" s="1">
        <v>0.75</v>
      </c>
    </row>
    <row r="47" s="1" customFormat="1" spans="1:14">
      <c r="A47" s="7">
        <v>248</v>
      </c>
      <c r="B47" s="1">
        <v>248</v>
      </c>
      <c r="C47" s="1">
        <v>0.556867003440857</v>
      </c>
      <c r="D47" s="1">
        <v>0.15160608291626</v>
      </c>
      <c r="E47" s="1">
        <v>9</v>
      </c>
      <c r="F47" s="1">
        <v>2</v>
      </c>
      <c r="G47" s="1">
        <v>1</v>
      </c>
      <c r="H47" s="1">
        <v>8</v>
      </c>
      <c r="I47" s="1">
        <v>0.9</v>
      </c>
      <c r="J47" s="1">
        <v>0.818181818181818</v>
      </c>
      <c r="K47" s="1">
        <v>0.857142857142857</v>
      </c>
      <c r="L47" s="1">
        <v>0.2</v>
      </c>
      <c r="M47" s="1">
        <v>0.7</v>
      </c>
      <c r="N47" s="1">
        <v>0.85</v>
      </c>
    </row>
    <row r="48" s="1" customFormat="1" spans="1:14">
      <c r="A48" s="7">
        <v>648</v>
      </c>
      <c r="B48" s="1">
        <v>648</v>
      </c>
      <c r="C48" s="1">
        <v>0.55717945098877</v>
      </c>
      <c r="D48" s="1">
        <v>0.155620455741882</v>
      </c>
      <c r="E48" s="1">
        <v>8</v>
      </c>
      <c r="F48" s="1">
        <v>3</v>
      </c>
      <c r="G48" s="1">
        <v>2</v>
      </c>
      <c r="H48" s="1">
        <v>7</v>
      </c>
      <c r="I48" s="1">
        <v>0.8</v>
      </c>
      <c r="J48" s="1">
        <v>0.727272727272727</v>
      </c>
      <c r="K48" s="1">
        <v>0.761904761904762</v>
      </c>
      <c r="L48" s="1">
        <v>0.3</v>
      </c>
      <c r="M48" s="1">
        <v>0.5</v>
      </c>
      <c r="N48" s="1">
        <v>0.75</v>
      </c>
    </row>
    <row r="49" s="1" customFormat="1" spans="1:14">
      <c r="A49" s="7">
        <v>180</v>
      </c>
      <c r="B49" s="1">
        <v>180</v>
      </c>
      <c r="C49" s="1">
        <v>0.541766285896301</v>
      </c>
      <c r="D49" s="1">
        <v>0.149829506874085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521</v>
      </c>
      <c r="B50" s="1">
        <v>521</v>
      </c>
      <c r="C50" s="1">
        <v>0.545008897781372</v>
      </c>
      <c r="D50" s="1">
        <v>0.148417949676514</v>
      </c>
      <c r="E50" s="1">
        <v>9</v>
      </c>
      <c r="F50" s="1">
        <v>3</v>
      </c>
      <c r="G50" s="1">
        <v>1</v>
      </c>
      <c r="H50" s="1">
        <v>7</v>
      </c>
      <c r="I50" s="1">
        <v>0.9</v>
      </c>
      <c r="J50" s="1">
        <v>0.75</v>
      </c>
      <c r="K50" s="1">
        <v>0.818181818181818</v>
      </c>
      <c r="L50" s="1">
        <v>0.3</v>
      </c>
      <c r="M50" s="1">
        <v>0.6</v>
      </c>
      <c r="N50" s="1">
        <v>0.8</v>
      </c>
    </row>
    <row r="51" s="1" customFormat="1" spans="1:14">
      <c r="A51" s="7">
        <v>231</v>
      </c>
      <c r="B51" s="1">
        <v>231</v>
      </c>
      <c r="C51" s="1">
        <v>0.545077800750732</v>
      </c>
      <c r="D51" s="1">
        <v>0.16381049156189</v>
      </c>
      <c r="E51" s="1">
        <v>4</v>
      </c>
      <c r="F51" s="1">
        <v>6</v>
      </c>
      <c r="G51" s="1">
        <v>6</v>
      </c>
      <c r="H51" s="1">
        <v>4</v>
      </c>
      <c r="I51" s="1">
        <v>0.4</v>
      </c>
      <c r="J51" s="1">
        <v>0.4</v>
      </c>
      <c r="K51" s="1">
        <v>0.4</v>
      </c>
      <c r="L51" s="1">
        <v>0.6</v>
      </c>
      <c r="M51" s="1">
        <v>-0.2</v>
      </c>
      <c r="N51" s="1">
        <v>0.4</v>
      </c>
    </row>
    <row r="52" s="1" customFormat="1" spans="1:14">
      <c r="A52" s="7">
        <v>218</v>
      </c>
      <c r="B52" s="1">
        <v>218</v>
      </c>
      <c r="C52" s="1">
        <v>0.551250457763672</v>
      </c>
      <c r="D52" s="1">
        <v>0.141288995742798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3" customFormat="1" spans="1:14">
      <c r="A53" s="9">
        <v>449</v>
      </c>
      <c r="B53" s="3">
        <v>449</v>
      </c>
      <c r="C53" s="3">
        <v>0.547256350517273</v>
      </c>
      <c r="D53" s="3">
        <v>0.13961124420166</v>
      </c>
      <c r="E53" s="3">
        <v>7</v>
      </c>
      <c r="F53" s="3">
        <v>4</v>
      </c>
      <c r="G53" s="3">
        <v>3</v>
      </c>
      <c r="H53" s="3">
        <v>6</v>
      </c>
      <c r="I53" s="3">
        <v>0.7</v>
      </c>
      <c r="J53" s="3">
        <v>0.636363636363636</v>
      </c>
      <c r="K53" s="3">
        <v>0.666666666666667</v>
      </c>
      <c r="L53" s="3">
        <v>0.4</v>
      </c>
      <c r="M53" s="3">
        <v>0.3</v>
      </c>
      <c r="N53" s="3">
        <v>0.65</v>
      </c>
    </row>
    <row r="54" s="1" customFormat="1" spans="1:14">
      <c r="A54" s="7">
        <v>873</v>
      </c>
      <c r="B54" s="1">
        <v>873</v>
      </c>
      <c r="C54" s="1">
        <v>0.570534706115723</v>
      </c>
      <c r="D54" s="1">
        <v>0.215624690055847</v>
      </c>
      <c r="E54" s="1">
        <v>7</v>
      </c>
      <c r="F54" s="1">
        <v>9</v>
      </c>
      <c r="G54" s="1">
        <v>3</v>
      </c>
      <c r="H54" s="1">
        <v>1</v>
      </c>
      <c r="I54" s="1">
        <v>0.7</v>
      </c>
      <c r="J54" s="1">
        <v>0.4375</v>
      </c>
      <c r="K54" s="1">
        <v>0.538461538461538</v>
      </c>
      <c r="L54" s="1">
        <v>0.9</v>
      </c>
      <c r="M54" s="1">
        <v>-0.2</v>
      </c>
      <c r="N54" s="1">
        <v>0.4</v>
      </c>
    </row>
    <row r="55" s="1" customFormat="1" spans="1:14">
      <c r="A55" s="7">
        <v>300</v>
      </c>
      <c r="B55" s="1">
        <v>300</v>
      </c>
      <c r="C55" s="1">
        <v>0.560271143913269</v>
      </c>
      <c r="D55" s="1">
        <v>0.151661396026611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1" customFormat="1" spans="1:14">
      <c r="A56" s="7">
        <v>674</v>
      </c>
      <c r="B56" s="1">
        <v>674</v>
      </c>
      <c r="C56" s="1">
        <v>0.564037680625916</v>
      </c>
      <c r="D56" s="1">
        <v>0.191290736198425</v>
      </c>
      <c r="E56" s="1">
        <v>7</v>
      </c>
      <c r="F56" s="1">
        <v>4</v>
      </c>
      <c r="G56" s="1">
        <v>3</v>
      </c>
      <c r="H56" s="1">
        <v>6</v>
      </c>
      <c r="I56" s="1">
        <v>0.7</v>
      </c>
      <c r="J56" s="1">
        <v>0.636363636363636</v>
      </c>
      <c r="K56" s="1">
        <v>0.666666666666667</v>
      </c>
      <c r="L56" s="1">
        <v>0.4</v>
      </c>
      <c r="M56" s="1">
        <v>0.3</v>
      </c>
      <c r="N56" s="1">
        <v>0.65</v>
      </c>
    </row>
    <row r="57" s="1" customFormat="1" spans="1:14">
      <c r="A57" s="7">
        <v>532</v>
      </c>
      <c r="B57" s="1">
        <v>532</v>
      </c>
      <c r="C57" s="1">
        <v>0.578299045562744</v>
      </c>
      <c r="D57" s="1">
        <v>0.178171277046204</v>
      </c>
      <c r="E57" s="1">
        <v>9</v>
      </c>
      <c r="F57" s="1">
        <v>4</v>
      </c>
      <c r="G57" s="1">
        <v>1</v>
      </c>
      <c r="H57" s="1">
        <v>6</v>
      </c>
      <c r="I57" s="1">
        <v>0.9</v>
      </c>
      <c r="J57" s="1">
        <v>0.692307692307692</v>
      </c>
      <c r="K57" s="1">
        <v>0.782608695652174</v>
      </c>
      <c r="L57" s="1">
        <v>0.4</v>
      </c>
      <c r="M57" s="1">
        <v>0.5</v>
      </c>
      <c r="N57" s="1">
        <v>0.75</v>
      </c>
    </row>
    <row r="58" s="1" customFormat="1" spans="1:14">
      <c r="A58" s="7">
        <v>712</v>
      </c>
      <c r="B58" s="1">
        <v>712</v>
      </c>
      <c r="C58" s="1">
        <v>0.576433420181274</v>
      </c>
      <c r="D58" s="1">
        <v>0.146623849868774</v>
      </c>
      <c r="E58" s="1">
        <v>9</v>
      </c>
      <c r="F58" s="1">
        <v>7</v>
      </c>
      <c r="G58" s="1">
        <v>1</v>
      </c>
      <c r="H58" s="1">
        <v>3</v>
      </c>
      <c r="I58" s="1">
        <v>0.9</v>
      </c>
      <c r="J58" s="1">
        <v>0.5625</v>
      </c>
      <c r="K58" s="1">
        <v>0.692307692307692</v>
      </c>
      <c r="L58" s="1">
        <v>0.7</v>
      </c>
      <c r="M58" s="1">
        <v>0.2</v>
      </c>
      <c r="N58" s="1">
        <v>0.6</v>
      </c>
    </row>
    <row r="59" s="1" customFormat="1" spans="1:14">
      <c r="A59" s="7">
        <v>799</v>
      </c>
      <c r="B59" s="1">
        <v>799</v>
      </c>
      <c r="C59" s="1">
        <v>0.567524433135986</v>
      </c>
      <c r="D59" s="1">
        <v>0.155826210975647</v>
      </c>
      <c r="E59" s="1">
        <v>6</v>
      </c>
      <c r="F59" s="1">
        <v>3</v>
      </c>
      <c r="G59" s="1">
        <v>4</v>
      </c>
      <c r="H59" s="1">
        <v>7</v>
      </c>
      <c r="I59" s="1">
        <v>0.6</v>
      </c>
      <c r="J59" s="1">
        <v>0.666666666666667</v>
      </c>
      <c r="K59" s="1">
        <v>0.631578947368421</v>
      </c>
      <c r="L59" s="1">
        <v>0.3</v>
      </c>
      <c r="M59" s="1">
        <v>0.3</v>
      </c>
      <c r="N59" s="1">
        <v>0.65</v>
      </c>
    </row>
    <row r="60" s="1" customFormat="1" spans="1:14">
      <c r="A60" s="7">
        <v>61</v>
      </c>
      <c r="B60" s="1">
        <v>61</v>
      </c>
      <c r="C60" s="1">
        <v>0.564577460289001</v>
      </c>
      <c r="D60" s="1">
        <v>0.156044363975525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462</v>
      </c>
      <c r="B61" s="1">
        <v>462</v>
      </c>
      <c r="C61" s="1">
        <v>0.576398372650146</v>
      </c>
      <c r="D61" s="1">
        <v>0.160635709762573</v>
      </c>
      <c r="E61" s="1">
        <v>6</v>
      </c>
      <c r="F61" s="1">
        <v>7</v>
      </c>
      <c r="G61" s="1">
        <v>4</v>
      </c>
      <c r="H61" s="1">
        <v>3</v>
      </c>
      <c r="I61" s="1">
        <v>0.6</v>
      </c>
      <c r="J61" s="1">
        <v>0.461538461538462</v>
      </c>
      <c r="K61" s="1">
        <v>0.521739130434783</v>
      </c>
      <c r="L61" s="1">
        <v>0.7</v>
      </c>
      <c r="M61" s="1">
        <v>-0.1</v>
      </c>
      <c r="N61" s="1">
        <v>0.45</v>
      </c>
    </row>
    <row r="62" s="1" customFormat="1" spans="1:14">
      <c r="A62" s="7">
        <v>794</v>
      </c>
      <c r="B62" s="1">
        <v>794</v>
      </c>
      <c r="C62" s="1">
        <v>0.564637064933777</v>
      </c>
      <c r="D62" s="1">
        <v>0.143502593040466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122</v>
      </c>
      <c r="B63" s="1">
        <v>122</v>
      </c>
      <c r="C63" s="1">
        <v>0.562414288520813</v>
      </c>
      <c r="D63" s="1">
        <v>0.181339740753174</v>
      </c>
      <c r="E63" s="1">
        <v>9</v>
      </c>
      <c r="F63" s="1">
        <v>6</v>
      </c>
      <c r="G63" s="1">
        <v>1</v>
      </c>
      <c r="H63" s="1">
        <v>4</v>
      </c>
      <c r="I63" s="1">
        <v>0.9</v>
      </c>
      <c r="J63" s="1">
        <v>0.6</v>
      </c>
      <c r="K63" s="1">
        <v>0.72</v>
      </c>
      <c r="L63" s="1">
        <v>0.6</v>
      </c>
      <c r="M63" s="1">
        <v>0.3</v>
      </c>
      <c r="N63" s="1">
        <v>0.65</v>
      </c>
    </row>
    <row r="64" s="3" customFormat="1" spans="1:14">
      <c r="A64" s="9">
        <v>434</v>
      </c>
      <c r="B64" s="3">
        <v>434</v>
      </c>
      <c r="C64" s="3">
        <v>0.576648116111755</v>
      </c>
      <c r="D64" s="3">
        <v>0.148520231246948</v>
      </c>
      <c r="E64" s="3">
        <v>7</v>
      </c>
      <c r="F64" s="3">
        <v>5</v>
      </c>
      <c r="G64" s="3">
        <v>3</v>
      </c>
      <c r="H64" s="3">
        <v>5</v>
      </c>
      <c r="I64" s="3">
        <v>0.7</v>
      </c>
      <c r="J64" s="3">
        <v>0.583333333333333</v>
      </c>
      <c r="K64" s="3">
        <v>0.636363636363636</v>
      </c>
      <c r="L64" s="3">
        <v>0.5</v>
      </c>
      <c r="M64" s="3">
        <v>0.2</v>
      </c>
      <c r="N64" s="3">
        <v>0.6</v>
      </c>
    </row>
    <row r="65" s="1" customFormat="1" spans="1:14">
      <c r="A65" s="7">
        <v>807</v>
      </c>
      <c r="B65" s="1">
        <v>807</v>
      </c>
      <c r="C65" s="1">
        <v>0.587384819984436</v>
      </c>
      <c r="D65" s="1">
        <v>0.212218403816223</v>
      </c>
      <c r="E65" s="1">
        <v>6</v>
      </c>
      <c r="F65" s="1">
        <v>6</v>
      </c>
      <c r="G65" s="1">
        <v>4</v>
      </c>
      <c r="H65" s="1">
        <v>4</v>
      </c>
      <c r="I65" s="1">
        <v>0.6</v>
      </c>
      <c r="J65" s="1">
        <v>0.5</v>
      </c>
      <c r="K65" s="1">
        <v>0.545454545454545</v>
      </c>
      <c r="L65" s="1">
        <v>0.6</v>
      </c>
      <c r="M65" s="1">
        <v>0</v>
      </c>
      <c r="N65" s="1">
        <v>0.5</v>
      </c>
    </row>
    <row r="66" s="1" customFormat="1" spans="1:14">
      <c r="A66" s="7">
        <v>28</v>
      </c>
      <c r="B66" s="1">
        <v>28</v>
      </c>
      <c r="C66" s="1">
        <v>0.596928119659424</v>
      </c>
      <c r="D66" s="1">
        <v>0.172947764396668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1" customFormat="1" spans="1:14">
      <c r="A67" s="7">
        <v>128</v>
      </c>
      <c r="B67" s="1">
        <v>128</v>
      </c>
      <c r="C67" s="1">
        <v>0.591395378112793</v>
      </c>
      <c r="D67" s="1">
        <v>0.16316032409668</v>
      </c>
      <c r="E67" s="1">
        <v>9</v>
      </c>
      <c r="F67" s="1">
        <v>4</v>
      </c>
      <c r="G67" s="1">
        <v>1</v>
      </c>
      <c r="H67" s="1">
        <v>6</v>
      </c>
      <c r="I67" s="1">
        <v>0.9</v>
      </c>
      <c r="J67" s="1">
        <v>0.692307692307692</v>
      </c>
      <c r="K67" s="1">
        <v>0.782608695652174</v>
      </c>
      <c r="L67" s="1">
        <v>0.4</v>
      </c>
      <c r="M67" s="1">
        <v>0.5</v>
      </c>
      <c r="N67" s="1">
        <v>0.75</v>
      </c>
    </row>
    <row r="68" s="1" customFormat="1" spans="1:14">
      <c r="A68" s="7">
        <v>564</v>
      </c>
      <c r="B68" s="1">
        <v>564</v>
      </c>
      <c r="C68" s="1">
        <v>0.591322898864746</v>
      </c>
      <c r="D68" s="1">
        <v>0.230110764503479</v>
      </c>
      <c r="E68" s="1">
        <v>7</v>
      </c>
      <c r="F68" s="1">
        <v>6</v>
      </c>
      <c r="G68" s="1">
        <v>3</v>
      </c>
      <c r="H68" s="1">
        <v>4</v>
      </c>
      <c r="I68" s="1">
        <v>0.7</v>
      </c>
      <c r="J68" s="1">
        <v>0.538461538461539</v>
      </c>
      <c r="K68" s="1">
        <v>0.608695652173913</v>
      </c>
      <c r="L68" s="1">
        <v>0.6</v>
      </c>
      <c r="M68" s="1">
        <v>0.1</v>
      </c>
      <c r="N68" s="1">
        <v>0.55</v>
      </c>
    </row>
    <row r="69" s="1" customFormat="1" spans="1:14">
      <c r="A69" s="7">
        <v>338</v>
      </c>
      <c r="B69" s="1">
        <v>338</v>
      </c>
      <c r="C69" s="1">
        <v>0.587870597839355</v>
      </c>
      <c r="D69" s="1">
        <v>0.158023715019226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1" customFormat="1" spans="1:14">
      <c r="A70" s="7">
        <v>536</v>
      </c>
      <c r="B70" s="1">
        <v>536</v>
      </c>
      <c r="C70" s="1">
        <v>0.585767984390259</v>
      </c>
      <c r="D70" s="1">
        <v>0.130775928497315</v>
      </c>
      <c r="E70" s="1">
        <v>10</v>
      </c>
      <c r="F70" s="1">
        <v>4</v>
      </c>
      <c r="G70" s="1">
        <v>0</v>
      </c>
      <c r="H70" s="1">
        <v>6</v>
      </c>
      <c r="I70" s="1">
        <v>1</v>
      </c>
      <c r="J70" s="1">
        <v>0.714285714285714</v>
      </c>
      <c r="K70" s="1">
        <v>0.833333333333333</v>
      </c>
      <c r="L70" s="1">
        <v>0.4</v>
      </c>
      <c r="M70" s="1">
        <v>0.6</v>
      </c>
      <c r="N70" s="1">
        <v>0.8</v>
      </c>
    </row>
    <row r="71" s="1" customFormat="1" spans="1:14">
      <c r="A71" s="7">
        <v>744</v>
      </c>
      <c r="B71" s="1">
        <v>744</v>
      </c>
      <c r="C71" s="1">
        <v>0.589840054512024</v>
      </c>
      <c r="D71" s="1">
        <v>0.148994445800781</v>
      </c>
      <c r="E71" s="1">
        <v>8</v>
      </c>
      <c r="F71" s="1">
        <v>4</v>
      </c>
      <c r="G71" s="1">
        <v>2</v>
      </c>
      <c r="H71" s="1">
        <v>6</v>
      </c>
      <c r="I71" s="1">
        <v>0.8</v>
      </c>
      <c r="J71" s="1">
        <v>0.666666666666667</v>
      </c>
      <c r="K71" s="1">
        <v>0.727272727272727</v>
      </c>
      <c r="L71" s="1">
        <v>0.4</v>
      </c>
      <c r="M71" s="1">
        <v>0.4</v>
      </c>
      <c r="N71" s="1">
        <v>0.7</v>
      </c>
    </row>
    <row r="72" s="1" customFormat="1" spans="1:14">
      <c r="A72" s="7">
        <v>921</v>
      </c>
      <c r="B72" s="1">
        <v>921</v>
      </c>
      <c r="C72" s="1">
        <v>0.586636185646057</v>
      </c>
      <c r="D72" s="1">
        <v>0.143693208694458</v>
      </c>
      <c r="E72" s="1">
        <v>7</v>
      </c>
      <c r="F72" s="1">
        <v>7</v>
      </c>
      <c r="G72" s="1">
        <v>3</v>
      </c>
      <c r="H72" s="1">
        <v>3</v>
      </c>
      <c r="I72" s="1">
        <v>0.7</v>
      </c>
      <c r="J72" s="1">
        <v>0.5</v>
      </c>
      <c r="K72" s="1">
        <v>0.583333333333333</v>
      </c>
      <c r="L72" s="1">
        <v>0.7</v>
      </c>
      <c r="M72" s="1">
        <v>0</v>
      </c>
      <c r="N72" s="1">
        <v>0.5</v>
      </c>
    </row>
    <row r="73" s="3" customFormat="1" spans="1:14">
      <c r="A73" s="9">
        <v>732</v>
      </c>
      <c r="B73" s="3">
        <v>732</v>
      </c>
      <c r="C73" s="3">
        <v>0.594576597213745</v>
      </c>
      <c r="D73" s="3">
        <v>0.153135180473328</v>
      </c>
      <c r="E73" s="3">
        <v>5</v>
      </c>
      <c r="F73" s="3">
        <v>6</v>
      </c>
      <c r="G73" s="3">
        <v>5</v>
      </c>
      <c r="H73" s="3">
        <v>4</v>
      </c>
      <c r="I73" s="3">
        <v>0.5</v>
      </c>
      <c r="J73" s="3">
        <v>0.454545454545454</v>
      </c>
      <c r="K73" s="3">
        <v>0.476190476190476</v>
      </c>
      <c r="L73" s="3">
        <v>0.6</v>
      </c>
      <c r="M73" s="3">
        <v>-0.1</v>
      </c>
      <c r="N73" s="3">
        <v>0.45</v>
      </c>
    </row>
    <row r="74" s="1" customFormat="1" spans="1:14">
      <c r="A74" s="7">
        <v>77</v>
      </c>
      <c r="B74" s="1">
        <v>77</v>
      </c>
      <c r="C74" s="1">
        <v>0.603342056274414</v>
      </c>
      <c r="D74" s="1">
        <v>0.210291981697082</v>
      </c>
      <c r="E74" s="1">
        <v>7</v>
      </c>
      <c r="F74" s="1">
        <v>6</v>
      </c>
      <c r="G74" s="1">
        <v>3</v>
      </c>
      <c r="H74" s="1">
        <v>4</v>
      </c>
      <c r="I74" s="1">
        <v>0.7</v>
      </c>
      <c r="J74" s="1">
        <v>0.538461538461539</v>
      </c>
      <c r="K74" s="1">
        <v>0.608695652173913</v>
      </c>
      <c r="L74" s="1">
        <v>0.6</v>
      </c>
      <c r="M74" s="1">
        <v>0.1</v>
      </c>
      <c r="N74" s="1">
        <v>0.55</v>
      </c>
    </row>
    <row r="75" s="1" customFormat="1" spans="1:14">
      <c r="A75" s="7">
        <v>35</v>
      </c>
      <c r="B75" s="1">
        <v>35</v>
      </c>
      <c r="C75" s="1">
        <v>0.607787728309631</v>
      </c>
      <c r="D75" s="1">
        <v>0.209023833274841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394</v>
      </c>
      <c r="B76" s="1">
        <v>394</v>
      </c>
      <c r="C76" s="1">
        <v>0.611793041229248</v>
      </c>
      <c r="D76" s="1">
        <v>0.229255795478821</v>
      </c>
      <c r="E76" s="1">
        <v>8</v>
      </c>
      <c r="F76" s="1">
        <v>6</v>
      </c>
      <c r="G76" s="1">
        <v>2</v>
      </c>
      <c r="H76" s="1">
        <v>4</v>
      </c>
      <c r="I76" s="1">
        <v>0.8</v>
      </c>
      <c r="J76" s="1">
        <v>0.571428571428572</v>
      </c>
      <c r="K76" s="1">
        <v>0.666666666666667</v>
      </c>
      <c r="L76" s="1">
        <v>0.6</v>
      </c>
      <c r="M76" s="1">
        <v>0.2</v>
      </c>
      <c r="N76" s="1">
        <v>0.6</v>
      </c>
    </row>
    <row r="77" s="1" customFormat="1" spans="1:14">
      <c r="A77" s="7">
        <v>175</v>
      </c>
      <c r="B77" s="1">
        <v>175</v>
      </c>
      <c r="C77" s="1">
        <v>0.614850163459778</v>
      </c>
      <c r="D77" s="1">
        <v>0.220418334007263</v>
      </c>
      <c r="E77" s="1">
        <v>8</v>
      </c>
      <c r="F77" s="1">
        <v>6</v>
      </c>
      <c r="G77" s="1">
        <v>2</v>
      </c>
      <c r="H77" s="1">
        <v>4</v>
      </c>
      <c r="I77" s="1">
        <v>0.8</v>
      </c>
      <c r="J77" s="1">
        <v>0.571428571428572</v>
      </c>
      <c r="K77" s="1">
        <v>0.666666666666667</v>
      </c>
      <c r="L77" s="1">
        <v>0.6</v>
      </c>
      <c r="M77" s="1">
        <v>0.2</v>
      </c>
      <c r="N77" s="1">
        <v>0.6</v>
      </c>
    </row>
    <row r="78" s="1" customFormat="1" spans="1:14">
      <c r="A78" s="7">
        <v>396</v>
      </c>
      <c r="B78" s="1">
        <v>396</v>
      </c>
      <c r="C78" s="1">
        <v>0.615647792816162</v>
      </c>
      <c r="D78" s="1">
        <v>0.24639880657196</v>
      </c>
      <c r="E78" s="1">
        <v>8</v>
      </c>
      <c r="F78" s="1">
        <v>3</v>
      </c>
      <c r="G78" s="1">
        <v>2</v>
      </c>
      <c r="H78" s="1">
        <v>7</v>
      </c>
      <c r="I78" s="1">
        <v>0.8</v>
      </c>
      <c r="J78" s="1">
        <v>0.727272727272727</v>
      </c>
      <c r="K78" s="1">
        <v>0.761904761904762</v>
      </c>
      <c r="L78" s="1">
        <v>0.3</v>
      </c>
      <c r="M78" s="1">
        <v>0.5</v>
      </c>
      <c r="N78" s="1">
        <v>0.75</v>
      </c>
    </row>
    <row r="79" s="1" customFormat="1" spans="1:14">
      <c r="A79" s="7">
        <v>624</v>
      </c>
      <c r="B79" s="1">
        <v>624</v>
      </c>
      <c r="C79" s="1">
        <v>0.61599063873291</v>
      </c>
      <c r="D79" s="1">
        <v>0.213096857070923</v>
      </c>
      <c r="E79" s="1">
        <v>8</v>
      </c>
      <c r="F79" s="1">
        <v>6</v>
      </c>
      <c r="G79" s="1">
        <v>2</v>
      </c>
      <c r="H79" s="1">
        <v>4</v>
      </c>
      <c r="I79" s="1">
        <v>0.8</v>
      </c>
      <c r="J79" s="1">
        <v>0.571428571428572</v>
      </c>
      <c r="K79" s="1">
        <v>0.666666666666667</v>
      </c>
      <c r="L79" s="1">
        <v>0.6</v>
      </c>
      <c r="M79" s="1">
        <v>0.2</v>
      </c>
      <c r="N79" s="1">
        <v>0.6</v>
      </c>
    </row>
    <row r="80" s="3" customFormat="1" spans="1:14">
      <c r="A80" s="9">
        <v>925</v>
      </c>
      <c r="B80" s="3">
        <v>925</v>
      </c>
      <c r="C80" s="3">
        <v>0.618133544921875</v>
      </c>
      <c r="D80" s="3">
        <v>0.211237907409668</v>
      </c>
      <c r="E80" s="3">
        <v>6</v>
      </c>
      <c r="F80" s="3">
        <v>3</v>
      </c>
      <c r="G80" s="3">
        <v>4</v>
      </c>
      <c r="H80" s="3">
        <v>7</v>
      </c>
      <c r="I80" s="3">
        <v>0.6</v>
      </c>
      <c r="J80" s="3">
        <v>0.666666666666667</v>
      </c>
      <c r="K80" s="3">
        <v>0.631578947368421</v>
      </c>
      <c r="L80" s="3">
        <v>0.3</v>
      </c>
      <c r="M80" s="3">
        <v>0.3</v>
      </c>
      <c r="N80" s="3">
        <v>0.65</v>
      </c>
    </row>
    <row r="81" s="1" customFormat="1" spans="1:14">
      <c r="A81" s="7">
        <v>313</v>
      </c>
      <c r="B81" s="1">
        <v>313</v>
      </c>
      <c r="C81" s="1">
        <v>0.621042728424072</v>
      </c>
      <c r="D81" s="1">
        <v>0.25707471370697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40</v>
      </c>
      <c r="B82" s="1">
        <v>40</v>
      </c>
      <c r="C82" s="1">
        <v>0.634088516235352</v>
      </c>
      <c r="D82" s="1">
        <v>0.209302663803101</v>
      </c>
      <c r="E82" s="1">
        <v>9</v>
      </c>
      <c r="F82" s="1">
        <v>3</v>
      </c>
      <c r="G82" s="1">
        <v>1</v>
      </c>
      <c r="H82" s="1">
        <v>7</v>
      </c>
      <c r="I82" s="1">
        <v>0.9</v>
      </c>
      <c r="J82" s="1">
        <v>0.75</v>
      </c>
      <c r="K82" s="1">
        <v>0.818181818181818</v>
      </c>
      <c r="L82" s="1">
        <v>0.3</v>
      </c>
      <c r="M82" s="1">
        <v>0.6</v>
      </c>
      <c r="N82" s="1">
        <v>0.8</v>
      </c>
    </row>
    <row r="83" s="1" customFormat="1" spans="1:14">
      <c r="A83" s="7">
        <v>0</v>
      </c>
      <c r="B83" s="1">
        <v>0</v>
      </c>
      <c r="C83" s="1">
        <v>0.627311706542969</v>
      </c>
      <c r="D83" s="1">
        <v>0.206335783004761</v>
      </c>
      <c r="E83" s="1">
        <v>10</v>
      </c>
      <c r="F83" s="1">
        <v>5</v>
      </c>
      <c r="G83" s="1">
        <v>0</v>
      </c>
      <c r="H83" s="1">
        <v>5</v>
      </c>
      <c r="I83" s="1">
        <v>1</v>
      </c>
      <c r="J83" s="1">
        <v>0.666666666666667</v>
      </c>
      <c r="K83" s="1">
        <v>0.8</v>
      </c>
      <c r="L83" s="1">
        <v>0.5</v>
      </c>
      <c r="M83" s="1">
        <v>0.5</v>
      </c>
      <c r="N83" s="1">
        <v>0.75</v>
      </c>
    </row>
    <row r="84" s="1" customFormat="1" spans="1:14">
      <c r="A84" s="7">
        <v>584</v>
      </c>
      <c r="B84" s="1">
        <v>584</v>
      </c>
      <c r="C84" s="1">
        <v>0.62827479839325</v>
      </c>
      <c r="D84" s="1">
        <v>0.217533111572266</v>
      </c>
      <c r="E84" s="1">
        <v>10</v>
      </c>
      <c r="F84" s="1">
        <v>5</v>
      </c>
      <c r="G84" s="1">
        <v>0</v>
      </c>
      <c r="H84" s="1">
        <v>5</v>
      </c>
      <c r="I84" s="1">
        <v>1</v>
      </c>
      <c r="J84" s="1">
        <v>0.666666666666667</v>
      </c>
      <c r="K84" s="1">
        <v>0.8</v>
      </c>
      <c r="L84" s="1">
        <v>0.5</v>
      </c>
      <c r="M84" s="1">
        <v>0.5</v>
      </c>
      <c r="N84" s="1">
        <v>0.75</v>
      </c>
    </row>
    <row r="85" s="3" customFormat="1" spans="1:14">
      <c r="A85" s="9">
        <v>124</v>
      </c>
      <c r="B85" s="3">
        <v>124</v>
      </c>
      <c r="C85" s="3">
        <v>0.629390001296997</v>
      </c>
      <c r="D85" s="3">
        <v>0.210688233375549</v>
      </c>
      <c r="E85" s="3">
        <v>10</v>
      </c>
      <c r="F85" s="3">
        <v>9</v>
      </c>
      <c r="G85" s="3">
        <v>0</v>
      </c>
      <c r="H85" s="3">
        <v>1</v>
      </c>
      <c r="I85" s="3">
        <v>1</v>
      </c>
      <c r="J85" s="3">
        <v>0.526315789473684</v>
      </c>
      <c r="K85" s="3">
        <v>0.689655172413793</v>
      </c>
      <c r="L85" s="3">
        <v>0.9</v>
      </c>
      <c r="M85" s="3">
        <v>0.1</v>
      </c>
      <c r="N85" s="3">
        <v>0.55</v>
      </c>
    </row>
    <row r="86" s="1" customFormat="1" spans="1:14">
      <c r="A86" s="7">
        <v>123</v>
      </c>
      <c r="B86" s="1">
        <v>123</v>
      </c>
      <c r="C86" s="1">
        <v>0.64593517780304</v>
      </c>
      <c r="D86" s="1">
        <v>0.242363452911377</v>
      </c>
      <c r="E86" s="1">
        <v>9</v>
      </c>
      <c r="F86" s="1">
        <v>7</v>
      </c>
      <c r="G86" s="1">
        <v>1</v>
      </c>
      <c r="H86" s="1">
        <v>3</v>
      </c>
      <c r="I86" s="1">
        <v>0.9</v>
      </c>
      <c r="J86" s="1">
        <v>0.5625</v>
      </c>
      <c r="K86" s="1">
        <v>0.692307692307692</v>
      </c>
      <c r="L86" s="1">
        <v>0.7</v>
      </c>
      <c r="M86" s="1">
        <v>0.2</v>
      </c>
      <c r="N86" s="1">
        <v>0.6</v>
      </c>
    </row>
    <row r="87" s="1" customFormat="1" spans="1:14">
      <c r="A87" s="7">
        <v>250</v>
      </c>
      <c r="B87" s="1">
        <v>250</v>
      </c>
      <c r="C87" s="1">
        <v>0.647572636604309</v>
      </c>
      <c r="D87" s="1">
        <v>0.24461555480957</v>
      </c>
      <c r="E87" s="1">
        <v>8</v>
      </c>
      <c r="F87" s="1">
        <v>5</v>
      </c>
      <c r="G87" s="1">
        <v>2</v>
      </c>
      <c r="H87" s="1">
        <v>5</v>
      </c>
      <c r="I87" s="1">
        <v>0.8</v>
      </c>
      <c r="J87" s="1">
        <v>0.615384615384615</v>
      </c>
      <c r="K87" s="1">
        <v>0.695652173913043</v>
      </c>
      <c r="L87" s="1">
        <v>0.5</v>
      </c>
      <c r="M87" s="1">
        <v>0.3</v>
      </c>
      <c r="N87" s="1">
        <v>0.65</v>
      </c>
    </row>
    <row r="88" s="3" customFormat="1" spans="1:14">
      <c r="A88" s="9">
        <v>909</v>
      </c>
      <c r="B88" s="3">
        <v>909</v>
      </c>
      <c r="C88" s="3">
        <v>0.651805877685547</v>
      </c>
      <c r="D88" s="3">
        <v>0.206578016281128</v>
      </c>
      <c r="E88" s="3">
        <v>9</v>
      </c>
      <c r="F88" s="3">
        <v>3</v>
      </c>
      <c r="G88" s="3">
        <v>1</v>
      </c>
      <c r="H88" s="3">
        <v>7</v>
      </c>
      <c r="I88" s="3">
        <v>0.9</v>
      </c>
      <c r="J88" s="3">
        <v>0.75</v>
      </c>
      <c r="K88" s="3">
        <v>0.818181818181818</v>
      </c>
      <c r="L88" s="3">
        <v>0.3</v>
      </c>
      <c r="M88" s="3">
        <v>0.6</v>
      </c>
      <c r="N88" s="3">
        <v>0.8</v>
      </c>
    </row>
    <row r="89" s="1" customFormat="1" spans="1:14">
      <c r="A89" s="7">
        <v>798</v>
      </c>
      <c r="B89" s="1">
        <v>798</v>
      </c>
      <c r="C89" s="1">
        <v>0.678243517875671</v>
      </c>
      <c r="D89" s="1">
        <v>0.237145304679871</v>
      </c>
      <c r="E89" s="1">
        <v>7</v>
      </c>
      <c r="F89" s="1">
        <v>5</v>
      </c>
      <c r="G89" s="1">
        <v>3</v>
      </c>
      <c r="H89" s="1">
        <v>5</v>
      </c>
      <c r="I89" s="1">
        <v>0.7</v>
      </c>
      <c r="J89" s="1">
        <v>0.583333333333333</v>
      </c>
      <c r="K89" s="1">
        <v>0.636363636363636</v>
      </c>
      <c r="L89" s="1">
        <v>0.5</v>
      </c>
      <c r="M89" s="1">
        <v>0.2</v>
      </c>
      <c r="N89" s="1">
        <v>0.6</v>
      </c>
    </row>
    <row r="90" s="3" customFormat="1" spans="1:14">
      <c r="A90" s="9">
        <v>451</v>
      </c>
      <c r="B90" s="3">
        <v>451</v>
      </c>
      <c r="C90" s="3">
        <v>0.665182590484619</v>
      </c>
      <c r="D90" s="3">
        <v>0.250267744064331</v>
      </c>
      <c r="E90" s="3">
        <v>9</v>
      </c>
      <c r="F90" s="3">
        <v>6</v>
      </c>
      <c r="G90" s="3">
        <v>1</v>
      </c>
      <c r="H90" s="3">
        <v>4</v>
      </c>
      <c r="I90" s="3">
        <v>0.9</v>
      </c>
      <c r="J90" s="3">
        <v>0.6</v>
      </c>
      <c r="K90" s="3">
        <v>0.72</v>
      </c>
      <c r="L90" s="3">
        <v>0.6</v>
      </c>
      <c r="M90" s="3">
        <v>0.3</v>
      </c>
      <c r="N90" s="3">
        <v>0.65</v>
      </c>
    </row>
    <row r="91" s="1" customFormat="1" spans="1:14">
      <c r="A91" s="7">
        <v>931</v>
      </c>
      <c r="B91" s="1">
        <v>931</v>
      </c>
      <c r="C91" s="1">
        <v>0.681087970733643</v>
      </c>
      <c r="D91" s="1">
        <v>0.24998950958252</v>
      </c>
      <c r="E91" s="1">
        <v>8</v>
      </c>
      <c r="F91" s="1">
        <v>5</v>
      </c>
      <c r="G91" s="1">
        <v>2</v>
      </c>
      <c r="H91" s="1">
        <v>5</v>
      </c>
      <c r="I91" s="1">
        <v>0.8</v>
      </c>
      <c r="J91" s="1">
        <v>0.615384615384615</v>
      </c>
      <c r="K91" s="1">
        <v>0.695652173913043</v>
      </c>
      <c r="L91" s="1">
        <v>0.5</v>
      </c>
      <c r="M91" s="1">
        <v>0.3</v>
      </c>
      <c r="N91" s="1">
        <v>0.65</v>
      </c>
    </row>
    <row r="92" s="1" customFormat="1" spans="3:13">
      <c r="C92" s="1">
        <f>AVERAGE(C2:C91)</f>
        <v>0.550793561670515</v>
      </c>
      <c r="D92" s="1">
        <f>AVERAGE(D2:D91)</f>
        <v>0.156712656550937</v>
      </c>
      <c r="L92" s="1">
        <f>AVERAGE(L2:L91)</f>
        <v>0.493333333333333</v>
      </c>
      <c r="M92" s="1">
        <f>AVERAGE(M2:M91)</f>
        <v>0.306666666666667</v>
      </c>
    </row>
    <row r="93" s="1" customFormat="1"/>
    <row r="94" s="1" customFormat="1"/>
    <row r="95" s="1" customFormat="1" spans="3:8">
      <c r="C95" s="10" t="s">
        <v>13</v>
      </c>
      <c r="D95" s="1" t="s">
        <v>14</v>
      </c>
      <c r="H95" s="1" t="s">
        <v>47</v>
      </c>
    </row>
    <row r="96" s="21" customFormat="1" spans="3:11">
      <c r="C96" s="21" t="s">
        <v>15</v>
      </c>
      <c r="D96" s="21">
        <f>COUNTIF(C2:C91,"&lt;0.42")-COUNTIF(C2:C91,"&lt;0.4")</f>
        <v>1</v>
      </c>
      <c r="E96" s="21">
        <v>2</v>
      </c>
      <c r="H96" s="11">
        <v>0.02</v>
      </c>
      <c r="I96" s="1">
        <v>-40</v>
      </c>
      <c r="J96" s="1">
        <v>1960</v>
      </c>
      <c r="K96" s="1">
        <v>98</v>
      </c>
    </row>
    <row r="97" s="1" customFormat="1" spans="3:11">
      <c r="C97" s="1" t="s">
        <v>16</v>
      </c>
      <c r="D97" s="1">
        <f>COUNTIF(C2:C91,"&lt;0.44")-COUNTIF(C2:C91,"&lt;0.42")</f>
        <v>2</v>
      </c>
      <c r="E97" s="1">
        <v>3</v>
      </c>
      <c r="H97" s="11">
        <v>0.04</v>
      </c>
      <c r="I97" s="1">
        <v>-80</v>
      </c>
      <c r="J97" s="1">
        <v>1920</v>
      </c>
      <c r="K97" s="1">
        <v>96</v>
      </c>
    </row>
    <row r="98" s="4" customFormat="1" spans="3:11">
      <c r="C98" s="4" t="s">
        <v>17</v>
      </c>
      <c r="D98" s="4">
        <f>COUNTIF(C2:C91,"&lt;0.46")-COUNTIF(C2:C91,"&lt;0.44")</f>
        <v>3</v>
      </c>
      <c r="E98" s="4">
        <v>4</v>
      </c>
      <c r="H98" s="11">
        <v>0.1</v>
      </c>
      <c r="I98" s="1">
        <v>-200</v>
      </c>
      <c r="J98" s="1">
        <v>1800</v>
      </c>
      <c r="K98" s="1">
        <v>90</v>
      </c>
    </row>
    <row r="99" s="4" customFormat="1" spans="3:11">
      <c r="C99" s="4" t="s">
        <v>18</v>
      </c>
      <c r="D99" s="4">
        <f>COUNTIF(C2:C91,"&lt;0.48")-COUNTIF(C2:C91,"&lt;0.46")</f>
        <v>5</v>
      </c>
      <c r="E99" s="4">
        <v>6</v>
      </c>
      <c r="F99" s="4">
        <v>7</v>
      </c>
      <c r="G99" s="1">
        <v>13</v>
      </c>
      <c r="H99" s="11">
        <v>0.12</v>
      </c>
      <c r="I99" s="1">
        <v>-240</v>
      </c>
      <c r="J99" s="1">
        <v>1760</v>
      </c>
      <c r="K99" s="1">
        <v>88</v>
      </c>
    </row>
    <row r="100" s="1" customFormat="1" spans="3:6">
      <c r="C100" s="1" t="s">
        <v>19</v>
      </c>
      <c r="D100" s="1">
        <f>COUNTIF(C2:C91,"&lt;0.5")-COUNTIF(C2:C91,"&lt;0.48")</f>
        <v>7</v>
      </c>
      <c r="E100" s="1">
        <v>7</v>
      </c>
      <c r="F100" s="1">
        <v>9</v>
      </c>
    </row>
    <row r="101" s="1" customFormat="1" spans="3:7">
      <c r="C101" s="1" t="s">
        <v>20</v>
      </c>
      <c r="D101" s="1">
        <f>COUNTIF(C2:C91,"&lt;0.52")-COUNTIF(C2:C91,"&lt;0.5")</f>
        <v>9</v>
      </c>
      <c r="E101" s="1">
        <v>9</v>
      </c>
      <c r="F101" s="1">
        <v>11</v>
      </c>
      <c r="G101" s="1">
        <v>21</v>
      </c>
    </row>
    <row r="102" s="4" customFormat="1" spans="3:6">
      <c r="C102" s="4" t="s">
        <v>21</v>
      </c>
      <c r="D102" s="4">
        <f>COUNTIF(C2:C91,"&lt;0.54")-COUNTIF(C2:C91,"&lt;0.52")</f>
        <v>11</v>
      </c>
      <c r="E102" s="1">
        <v>12</v>
      </c>
      <c r="F102" s="4">
        <v>14</v>
      </c>
    </row>
    <row r="103" s="5" customFormat="1" spans="3:7">
      <c r="C103" s="5" t="s">
        <v>22</v>
      </c>
      <c r="D103" s="5">
        <f>COUNTIF(C2:C91,"&lt;0.56")-COUNTIF(C2:C91,"&lt;0.54")</f>
        <v>14</v>
      </c>
      <c r="E103" s="5">
        <v>14</v>
      </c>
      <c r="F103" s="5">
        <v>18</v>
      </c>
      <c r="G103" s="4">
        <v>26</v>
      </c>
    </row>
    <row r="104" s="1" customFormat="1" spans="3:6">
      <c r="C104" s="1" t="s">
        <v>23</v>
      </c>
      <c r="D104" s="1">
        <f>COUNTIF(C2:C91,"&lt;0.58")-COUNTIF(C2:C91,"&lt;0.56")</f>
        <v>11</v>
      </c>
      <c r="E104" s="1">
        <v>12</v>
      </c>
      <c r="F104" s="1">
        <v>14</v>
      </c>
    </row>
    <row r="105" s="1" customFormat="1" spans="3:7">
      <c r="C105" s="1" t="s">
        <v>24</v>
      </c>
      <c r="D105" s="1">
        <f>COUNTIF(C2:C91,"&lt;0.6")-COUNTIF(C2:C91,"&lt;0.58")</f>
        <v>9</v>
      </c>
      <c r="E105" s="1">
        <v>9</v>
      </c>
      <c r="F105" s="1">
        <v>11</v>
      </c>
      <c r="G105" s="1">
        <v>16</v>
      </c>
    </row>
    <row r="106" s="1" customFormat="1" spans="3:6">
      <c r="C106" s="1" t="s">
        <v>25</v>
      </c>
      <c r="D106" s="1">
        <f>COUNTIF(C2:C91,"&lt;0.62")-COUNTIF(C2:C91,"&lt;0.6")</f>
        <v>7</v>
      </c>
      <c r="E106" s="1">
        <v>7</v>
      </c>
      <c r="F106" s="1">
        <v>9</v>
      </c>
    </row>
    <row r="107" s="4" customFormat="1" spans="3:6">
      <c r="C107" s="4" t="s">
        <v>26</v>
      </c>
      <c r="D107" s="4">
        <f>COUNTIF(C2:C91,"&lt;0.64")-COUNTIF(C2:C91,"&lt;0.62")</f>
        <v>5</v>
      </c>
      <c r="E107" s="4">
        <v>6</v>
      </c>
      <c r="F107" s="4">
        <v>7</v>
      </c>
    </row>
    <row r="108" s="1" customFormat="1" spans="3:5">
      <c r="C108" s="1" t="s">
        <v>27</v>
      </c>
      <c r="D108" s="1">
        <f>COUNTIF(C2:C91,"&lt;0.66")-COUNTIF(C2:C91,"&lt;0.64")</f>
        <v>3</v>
      </c>
      <c r="E108" s="1">
        <v>4</v>
      </c>
    </row>
    <row r="109" s="1" customFormat="1" spans="3:5">
      <c r="C109" s="1" t="s">
        <v>28</v>
      </c>
      <c r="D109" s="1">
        <f>COUNTIF(C2:C91,"&lt;0.68")-COUNTIF(C2:C91,"&lt;0.66")</f>
        <v>2</v>
      </c>
      <c r="E109" s="1">
        <v>3</v>
      </c>
    </row>
    <row r="110" s="21" customFormat="1" spans="3:5">
      <c r="C110" s="21" t="s">
        <v>29</v>
      </c>
      <c r="D110" s="21">
        <f>COUNTIF(C2:C91,"&lt;0.7")-COUNTIF(C2:C91,"&lt;0.68")</f>
        <v>1</v>
      </c>
      <c r="E110" s="21">
        <v>2</v>
      </c>
    </row>
    <row r="111" s="4" customFormat="1" spans="3:4">
      <c r="C111" s="4" t="s">
        <v>30</v>
      </c>
      <c r="D111" s="4">
        <f>COUNTIF(C2:C91,"&lt;0.72")-COUNTIF(C2:C91,"&lt;0.7")</f>
        <v>0</v>
      </c>
    </row>
    <row r="112" s="1" customFormat="1" spans="3:4">
      <c r="C112" s="1" t="s">
        <v>31</v>
      </c>
      <c r="D112" s="1">
        <f>COUNTIF(C2:C91,"&lt;0.74")-COUNTIF(C2:C91,"&lt;0.72")</f>
        <v>0</v>
      </c>
    </row>
    <row r="113" s="1" customFormat="1" spans="3:8">
      <c r="C113" s="1" t="s">
        <v>32</v>
      </c>
      <c r="D113" s="1">
        <f>COUNTIF(C2:C91,"&lt;0.76")-COUNTIF(C2:C91,"&lt;0.74")</f>
        <v>0</v>
      </c>
      <c r="G113" s="4">
        <v>0.545</v>
      </c>
      <c r="H113" s="4">
        <v>0.087</v>
      </c>
    </row>
    <row r="114" s="4" customFormat="1" spans="3:8">
      <c r="C114" s="4" t="s">
        <v>33</v>
      </c>
      <c r="D114" s="4">
        <f>COUNTIF(C2:C91,"&lt;0.78")-COUNTIF(C2:C91,"&lt;0.76")</f>
        <v>0</v>
      </c>
      <c r="G114" s="4">
        <v>0.623</v>
      </c>
      <c r="H114" s="4">
        <v>0.11</v>
      </c>
    </row>
    <row r="115" s="4" customFormat="1" spans="3:8">
      <c r="C115" s="4" t="s">
        <v>34</v>
      </c>
      <c r="D115" s="4">
        <f>COUNTIF(C2:C91,"&lt;0.8")-COUNTIF(C2:C91,"&lt;0.78")</f>
        <v>0</v>
      </c>
      <c r="G115" s="4">
        <v>0.729</v>
      </c>
      <c r="H115" s="4">
        <v>0.156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8" workbookViewId="0">
      <selection activeCell="A23" sqref="$A23:$XFD23"/>
    </sheetView>
  </sheetViews>
  <sheetFormatPr defaultColWidth="9" defaultRowHeight="13.5"/>
  <cols>
    <col min="3" max="4" width="18.75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593</v>
      </c>
      <c r="B3" s="1">
        <v>593</v>
      </c>
      <c r="C3" s="1">
        <v>0.43289041519165</v>
      </c>
      <c r="D3" s="1">
        <v>0.0794225931167603</v>
      </c>
      <c r="E3" s="1">
        <v>8</v>
      </c>
      <c r="F3" s="1">
        <v>4</v>
      </c>
      <c r="G3" s="1">
        <v>2</v>
      </c>
      <c r="H3" s="1">
        <v>6</v>
      </c>
      <c r="I3" s="1">
        <v>0.8</v>
      </c>
      <c r="J3" s="1">
        <v>0.666666666666667</v>
      </c>
      <c r="K3" s="1">
        <v>0.727272727272727</v>
      </c>
      <c r="L3" s="1">
        <v>0.4</v>
      </c>
      <c r="M3" s="1">
        <v>0.4</v>
      </c>
      <c r="N3" s="1">
        <v>0.7</v>
      </c>
    </row>
    <row r="4" s="3" customFormat="1" spans="1:14">
      <c r="A4" s="9">
        <v>92</v>
      </c>
      <c r="B4" s="3">
        <v>92</v>
      </c>
      <c r="C4" s="3">
        <v>0.431062579154968</v>
      </c>
      <c r="D4" s="3">
        <v>0.0605270862579346</v>
      </c>
      <c r="E4" s="3">
        <v>9</v>
      </c>
      <c r="F4" s="3">
        <v>4</v>
      </c>
      <c r="G4" s="3">
        <v>1</v>
      </c>
      <c r="H4" s="3">
        <v>6</v>
      </c>
      <c r="I4" s="3">
        <v>0.9</v>
      </c>
      <c r="J4" s="3">
        <v>0.692307692307692</v>
      </c>
      <c r="K4" s="3">
        <v>0.782608695652174</v>
      </c>
      <c r="L4" s="3">
        <v>0.4</v>
      </c>
      <c r="M4" s="3">
        <v>0.5</v>
      </c>
      <c r="N4" s="3">
        <v>0.75</v>
      </c>
    </row>
    <row r="5" s="1" customFormat="1" spans="1:14">
      <c r="A5" s="7">
        <v>918</v>
      </c>
      <c r="B5" s="1">
        <v>918</v>
      </c>
      <c r="C5" s="1">
        <v>0.441282272338867</v>
      </c>
      <c r="D5" s="1">
        <v>0.0928820371627808</v>
      </c>
      <c r="E5" s="1">
        <v>10</v>
      </c>
      <c r="F5" s="1">
        <v>3</v>
      </c>
      <c r="G5" s="1">
        <v>0</v>
      </c>
      <c r="H5" s="1">
        <v>7</v>
      </c>
      <c r="I5" s="1">
        <v>1</v>
      </c>
      <c r="J5" s="1">
        <v>0.769230769230769</v>
      </c>
      <c r="K5" s="1">
        <v>0.869565217391304</v>
      </c>
      <c r="L5" s="1">
        <v>0.3</v>
      </c>
      <c r="M5" s="1">
        <v>0.7</v>
      </c>
      <c r="N5" s="1">
        <v>0.85</v>
      </c>
    </row>
    <row r="6" s="1" customFormat="1" spans="1:14">
      <c r="A6" s="7">
        <v>476</v>
      </c>
      <c r="B6" s="1">
        <v>476</v>
      </c>
      <c r="C6" s="1">
        <v>0.451286792755127</v>
      </c>
      <c r="D6" s="1">
        <v>0.127110123634338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3" customFormat="1" spans="1:14">
      <c r="A7" s="9">
        <v>117</v>
      </c>
      <c r="B7" s="3">
        <v>117</v>
      </c>
      <c r="C7" s="3">
        <v>0.451521635055542</v>
      </c>
      <c r="D7" s="3">
        <v>0.0555123090744019</v>
      </c>
      <c r="E7" s="3">
        <v>6</v>
      </c>
      <c r="F7" s="3">
        <v>3</v>
      </c>
      <c r="G7" s="3">
        <v>4</v>
      </c>
      <c r="H7" s="3">
        <v>7</v>
      </c>
      <c r="I7" s="3">
        <v>0.6</v>
      </c>
      <c r="J7" s="3">
        <v>0.666666666666667</v>
      </c>
      <c r="K7" s="3">
        <v>0.631578947368421</v>
      </c>
      <c r="L7" s="3">
        <v>0.3</v>
      </c>
      <c r="M7" s="3">
        <v>0.3</v>
      </c>
      <c r="N7" s="3">
        <v>0.65</v>
      </c>
    </row>
    <row r="8" s="1" customFormat="1" spans="1:14">
      <c r="A8" s="7">
        <v>471</v>
      </c>
      <c r="B8" s="1">
        <v>471</v>
      </c>
      <c r="C8" s="1">
        <v>0.46433687210083</v>
      </c>
      <c r="D8" s="1">
        <v>0.117367029190064</v>
      </c>
      <c r="E8" s="1">
        <v>7</v>
      </c>
      <c r="F8" s="1">
        <v>5</v>
      </c>
      <c r="G8" s="1">
        <v>3</v>
      </c>
      <c r="H8" s="1">
        <v>5</v>
      </c>
      <c r="I8" s="1">
        <v>0.7</v>
      </c>
      <c r="J8" s="1">
        <v>0.583333333333333</v>
      </c>
      <c r="K8" s="1">
        <v>0.636363636363636</v>
      </c>
      <c r="L8" s="1">
        <v>0.5</v>
      </c>
      <c r="M8" s="1">
        <v>0.2</v>
      </c>
      <c r="N8" s="1">
        <v>0.6</v>
      </c>
    </row>
    <row r="9" s="1" customFormat="1" spans="1:14">
      <c r="A9" s="7">
        <v>227</v>
      </c>
      <c r="B9" s="1">
        <v>227</v>
      </c>
      <c r="C9" s="1">
        <v>0.474483132362366</v>
      </c>
      <c r="D9" s="1">
        <v>0.0722849369049072</v>
      </c>
      <c r="E9" s="1">
        <v>8</v>
      </c>
      <c r="F9" s="1">
        <v>6</v>
      </c>
      <c r="G9" s="1">
        <v>2</v>
      </c>
      <c r="H9" s="1">
        <v>4</v>
      </c>
      <c r="I9" s="1">
        <v>0.8</v>
      </c>
      <c r="J9" s="1">
        <v>0.571428571428572</v>
      </c>
      <c r="K9" s="1">
        <v>0.666666666666667</v>
      </c>
      <c r="L9" s="1">
        <v>0.6</v>
      </c>
      <c r="M9" s="1">
        <v>0.2</v>
      </c>
      <c r="N9" s="1">
        <v>0.6</v>
      </c>
    </row>
    <row r="10" s="1" customFormat="1" spans="1:14">
      <c r="A10" s="7">
        <v>976</v>
      </c>
      <c r="B10" s="1">
        <v>976</v>
      </c>
      <c r="C10" s="1">
        <v>0.477346539497375</v>
      </c>
      <c r="D10" s="1">
        <v>0.0637125968933105</v>
      </c>
      <c r="E10" s="1">
        <v>10</v>
      </c>
      <c r="F10" s="1">
        <v>5</v>
      </c>
      <c r="G10" s="1">
        <v>0</v>
      </c>
      <c r="H10" s="1">
        <v>5</v>
      </c>
      <c r="I10" s="1">
        <v>1</v>
      </c>
      <c r="J10" s="1">
        <v>0.666666666666667</v>
      </c>
      <c r="K10" s="1">
        <v>0.8</v>
      </c>
      <c r="L10" s="1">
        <v>0.5</v>
      </c>
      <c r="M10" s="1">
        <v>0.5</v>
      </c>
      <c r="N10" s="1">
        <v>0.75</v>
      </c>
    </row>
    <row r="11" s="1" customFormat="1" spans="1:14">
      <c r="A11" s="7">
        <v>153</v>
      </c>
      <c r="B11" s="1">
        <v>153</v>
      </c>
      <c r="C11" s="1">
        <v>0.4783034324646</v>
      </c>
      <c r="D11" s="1">
        <v>0.0223274230957031</v>
      </c>
      <c r="E11" s="1">
        <v>10</v>
      </c>
      <c r="F11" s="1">
        <v>4</v>
      </c>
      <c r="G11" s="1">
        <v>0</v>
      </c>
      <c r="H11" s="1">
        <v>6</v>
      </c>
      <c r="I11" s="1">
        <v>1</v>
      </c>
      <c r="J11" s="1">
        <v>0.714285714285714</v>
      </c>
      <c r="K11" s="1">
        <v>0.833333333333333</v>
      </c>
      <c r="L11" s="1">
        <v>0.4</v>
      </c>
      <c r="M11" s="1">
        <v>0.6</v>
      </c>
      <c r="N11" s="1">
        <v>0.8</v>
      </c>
    </row>
    <row r="12" s="3" customFormat="1" spans="1:14">
      <c r="A12" s="9">
        <v>566</v>
      </c>
      <c r="B12" s="3">
        <v>566</v>
      </c>
      <c r="C12" s="3">
        <v>0.479554414749146</v>
      </c>
      <c r="D12" s="3">
        <v>0.09343421459198</v>
      </c>
      <c r="E12" s="3">
        <v>8</v>
      </c>
      <c r="F12" s="3">
        <v>8</v>
      </c>
      <c r="G12" s="3">
        <v>2</v>
      </c>
      <c r="H12" s="3">
        <v>2</v>
      </c>
      <c r="I12" s="3">
        <v>0.8</v>
      </c>
      <c r="J12" s="3">
        <v>0.5</v>
      </c>
      <c r="K12" s="3">
        <v>0.615384615384615</v>
      </c>
      <c r="L12" s="3">
        <v>0.8</v>
      </c>
      <c r="M12" s="3">
        <v>0</v>
      </c>
      <c r="N12" s="3">
        <v>0.5</v>
      </c>
    </row>
    <row r="13" s="1" customFormat="1" spans="1:14">
      <c r="A13" s="7">
        <v>472</v>
      </c>
      <c r="B13" s="1">
        <v>472</v>
      </c>
      <c r="C13" s="1">
        <v>0.494504332542419</v>
      </c>
      <c r="D13" s="1">
        <v>0.141242623329163</v>
      </c>
      <c r="E13" s="1">
        <v>10</v>
      </c>
      <c r="F13" s="1">
        <v>2</v>
      </c>
      <c r="G13" s="1">
        <v>0</v>
      </c>
      <c r="H13" s="1">
        <v>8</v>
      </c>
      <c r="I13" s="1">
        <v>1</v>
      </c>
      <c r="J13" s="1">
        <v>0.833333333333333</v>
      </c>
      <c r="K13" s="1">
        <v>0.909090909090909</v>
      </c>
      <c r="L13" s="1">
        <v>0.2</v>
      </c>
      <c r="M13" s="1">
        <v>0.8</v>
      </c>
      <c r="N13" s="1">
        <v>0.9</v>
      </c>
    </row>
    <row r="14" s="1" customFormat="1" spans="1:14">
      <c r="A14" s="7">
        <v>617</v>
      </c>
      <c r="B14" s="1">
        <v>617</v>
      </c>
      <c r="C14" s="1">
        <v>0.497442245483398</v>
      </c>
      <c r="D14" s="1">
        <v>0.169996380805969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673</v>
      </c>
      <c r="B15" s="1">
        <v>673</v>
      </c>
      <c r="C15" s="1">
        <v>0.498719096183777</v>
      </c>
      <c r="D15" s="1">
        <v>0.132249593734741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726</v>
      </c>
      <c r="B16" s="1">
        <v>726</v>
      </c>
      <c r="C16" s="1">
        <v>0.496374607086182</v>
      </c>
      <c r="D16" s="1">
        <v>0.120480537414551</v>
      </c>
      <c r="E16" s="1">
        <v>4</v>
      </c>
      <c r="F16" s="1">
        <v>6</v>
      </c>
      <c r="G16" s="1">
        <v>6</v>
      </c>
      <c r="H16" s="1">
        <v>4</v>
      </c>
      <c r="I16" s="1">
        <v>0.4</v>
      </c>
      <c r="J16" s="1">
        <v>0.4</v>
      </c>
      <c r="K16" s="1">
        <v>0.4</v>
      </c>
      <c r="L16" s="1">
        <v>0.6</v>
      </c>
      <c r="M16" s="1">
        <v>-0.2</v>
      </c>
      <c r="N16" s="1">
        <v>0.4</v>
      </c>
    </row>
    <row r="17" s="1" customFormat="1" spans="1:14">
      <c r="A17" s="7">
        <v>529</v>
      </c>
      <c r="B17" s="1">
        <v>529</v>
      </c>
      <c r="C17" s="1">
        <v>0.489478945732117</v>
      </c>
      <c r="D17" s="1">
        <v>0.123929500579834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620</v>
      </c>
      <c r="B18" s="1">
        <v>620</v>
      </c>
      <c r="C18" s="1">
        <v>0.489030361175537</v>
      </c>
      <c r="D18" s="1">
        <v>0.124538898468018</v>
      </c>
      <c r="E18" s="1">
        <v>8</v>
      </c>
      <c r="F18" s="1">
        <v>5</v>
      </c>
      <c r="G18" s="1">
        <v>2</v>
      </c>
      <c r="H18" s="1">
        <v>5</v>
      </c>
      <c r="I18" s="1">
        <v>0.8</v>
      </c>
      <c r="J18" s="1">
        <v>0.615384615384615</v>
      </c>
      <c r="K18" s="1">
        <v>0.695652173913043</v>
      </c>
      <c r="L18" s="1">
        <v>0.5</v>
      </c>
      <c r="M18" s="1">
        <v>0.3</v>
      </c>
      <c r="N18" s="1">
        <v>0.65</v>
      </c>
    </row>
    <row r="19" s="3" customFormat="1" spans="1:14">
      <c r="A19" s="9">
        <v>42</v>
      </c>
      <c r="B19" s="3">
        <v>42</v>
      </c>
      <c r="C19" s="3">
        <v>0.494099974632263</v>
      </c>
      <c r="D19" s="3">
        <v>0.111146330833435</v>
      </c>
      <c r="E19" s="3">
        <v>7</v>
      </c>
      <c r="F19" s="3">
        <v>5</v>
      </c>
      <c r="G19" s="3">
        <v>3</v>
      </c>
      <c r="H19" s="3">
        <v>5</v>
      </c>
      <c r="I19" s="3">
        <v>0.7</v>
      </c>
      <c r="J19" s="3">
        <v>0.583333333333333</v>
      </c>
      <c r="K19" s="3">
        <v>0.636363636363636</v>
      </c>
      <c r="L19" s="3">
        <v>0.5</v>
      </c>
      <c r="M19" s="3">
        <v>0.2</v>
      </c>
      <c r="N19" s="3">
        <v>0.6</v>
      </c>
    </row>
    <row r="20" s="1" customFormat="1" spans="1:14">
      <c r="A20" s="7">
        <v>635</v>
      </c>
      <c r="B20" s="1">
        <v>635</v>
      </c>
      <c r="C20" s="1">
        <v>0.511435985565186</v>
      </c>
      <c r="D20" s="1">
        <v>0.165743589401245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942</v>
      </c>
      <c r="B21" s="1">
        <v>942</v>
      </c>
      <c r="C21" s="1">
        <v>0.514297127723694</v>
      </c>
      <c r="D21" s="1">
        <v>0.156838059425354</v>
      </c>
      <c r="E21" s="1">
        <v>7</v>
      </c>
      <c r="F21" s="1">
        <v>3</v>
      </c>
      <c r="G21" s="1">
        <v>3</v>
      </c>
      <c r="H21" s="1">
        <v>7</v>
      </c>
      <c r="I21" s="1">
        <v>0.7</v>
      </c>
      <c r="J21" s="1">
        <v>0.7</v>
      </c>
      <c r="K21" s="1">
        <v>0.7</v>
      </c>
      <c r="L21" s="1">
        <v>0.3</v>
      </c>
      <c r="M21" s="1">
        <v>0.4</v>
      </c>
      <c r="N21" s="1">
        <v>0.7</v>
      </c>
    </row>
    <row r="22" s="4" customFormat="1" spans="1:14">
      <c r="A22" s="17">
        <v>906</v>
      </c>
      <c r="B22" s="4">
        <v>906</v>
      </c>
      <c r="C22" s="4">
        <v>0.51990270614624</v>
      </c>
      <c r="D22" s="4">
        <v>0.155476093292236</v>
      </c>
      <c r="E22" s="4">
        <v>9</v>
      </c>
      <c r="F22" s="4">
        <v>5</v>
      </c>
      <c r="G22" s="4">
        <v>1</v>
      </c>
      <c r="H22" s="4">
        <v>5</v>
      </c>
      <c r="I22" s="4">
        <v>0.9</v>
      </c>
      <c r="J22" s="4">
        <v>0.642857142857143</v>
      </c>
      <c r="K22" s="4">
        <v>0.75</v>
      </c>
      <c r="L22" s="4">
        <v>0.5</v>
      </c>
      <c r="M22" s="4">
        <v>0.4</v>
      </c>
      <c r="N22" s="4">
        <v>0.7</v>
      </c>
    </row>
    <row r="23" s="1" customFormat="1" spans="1:14">
      <c r="A23" s="7">
        <v>433</v>
      </c>
      <c r="B23" s="1">
        <v>433</v>
      </c>
      <c r="C23" s="1">
        <v>0.510927319526672</v>
      </c>
      <c r="D23" s="1">
        <v>0.150305390357971</v>
      </c>
      <c r="E23" s="1">
        <v>4</v>
      </c>
      <c r="F23" s="1">
        <v>4</v>
      </c>
      <c r="G23" s="1">
        <v>6</v>
      </c>
      <c r="H23" s="1">
        <v>6</v>
      </c>
      <c r="I23" s="1">
        <v>0.4</v>
      </c>
      <c r="J23" s="1">
        <v>0.5</v>
      </c>
      <c r="K23" s="1">
        <v>0.444444444444444</v>
      </c>
      <c r="L23" s="1">
        <v>0.4</v>
      </c>
      <c r="M23" s="1">
        <v>0</v>
      </c>
      <c r="N23" s="1">
        <v>0.5</v>
      </c>
    </row>
    <row r="24" s="1" customFormat="1" spans="1:14">
      <c r="A24" s="7">
        <v>603</v>
      </c>
      <c r="B24" s="1">
        <v>603</v>
      </c>
      <c r="C24" s="1">
        <v>0.510679364204407</v>
      </c>
      <c r="D24" s="1">
        <v>0.140520811080933</v>
      </c>
      <c r="E24" s="1">
        <v>8</v>
      </c>
      <c r="F24" s="1">
        <v>4</v>
      </c>
      <c r="G24" s="1">
        <v>2</v>
      </c>
      <c r="H24" s="1">
        <v>6</v>
      </c>
      <c r="I24" s="1">
        <v>0.8</v>
      </c>
      <c r="J24" s="1">
        <v>0.666666666666667</v>
      </c>
      <c r="K24" s="1">
        <v>0.727272727272727</v>
      </c>
      <c r="L24" s="1">
        <v>0.4</v>
      </c>
      <c r="M24" s="1">
        <v>0.4</v>
      </c>
      <c r="N24" s="1">
        <v>0.7</v>
      </c>
    </row>
    <row r="25" s="1" customFormat="1" spans="1:14">
      <c r="A25" s="7">
        <v>651</v>
      </c>
      <c r="B25" s="1">
        <v>651</v>
      </c>
      <c r="C25" s="1">
        <v>0.501839160919189</v>
      </c>
      <c r="D25" s="1">
        <v>0.142430782318115</v>
      </c>
      <c r="E25" s="1">
        <v>10</v>
      </c>
      <c r="F25" s="1">
        <v>5</v>
      </c>
      <c r="G25" s="1">
        <v>0</v>
      </c>
      <c r="H25" s="1">
        <v>5</v>
      </c>
      <c r="I25" s="1">
        <v>1</v>
      </c>
      <c r="J25" s="1">
        <v>0.666666666666667</v>
      </c>
      <c r="K25" s="1">
        <v>0.8</v>
      </c>
      <c r="L25" s="1">
        <v>0.5</v>
      </c>
      <c r="M25" s="1">
        <v>0.5</v>
      </c>
      <c r="N25" s="1">
        <v>0.75</v>
      </c>
    </row>
    <row r="26" s="1" customFormat="1" spans="1:14">
      <c r="A26" s="7">
        <v>967</v>
      </c>
      <c r="B26" s="1">
        <v>967</v>
      </c>
      <c r="C26" s="1">
        <v>0.505633950233459</v>
      </c>
      <c r="D26" s="1">
        <v>0.134837865829468</v>
      </c>
      <c r="E26" s="1">
        <v>10</v>
      </c>
      <c r="F26" s="1">
        <v>4</v>
      </c>
      <c r="G26" s="1">
        <v>0</v>
      </c>
      <c r="H26" s="1">
        <v>6</v>
      </c>
      <c r="I26" s="1">
        <v>1</v>
      </c>
      <c r="J26" s="1">
        <v>0.714285714285714</v>
      </c>
      <c r="K26" s="1">
        <v>0.833333333333333</v>
      </c>
      <c r="L26" s="1">
        <v>0.4</v>
      </c>
      <c r="M26" s="1">
        <v>0.6</v>
      </c>
      <c r="N26" s="1">
        <v>0.8</v>
      </c>
    </row>
    <row r="27" s="1" customFormat="1" spans="1:14">
      <c r="A27" s="7">
        <v>601</v>
      </c>
      <c r="B27" s="1">
        <v>601</v>
      </c>
      <c r="C27" s="1">
        <v>0.507957339286804</v>
      </c>
      <c r="D27" s="1">
        <v>0.136493921279907</v>
      </c>
      <c r="E27" s="1">
        <v>10</v>
      </c>
      <c r="F27" s="1">
        <v>6</v>
      </c>
      <c r="G27" s="1">
        <v>0</v>
      </c>
      <c r="H27" s="1">
        <v>4</v>
      </c>
      <c r="I27" s="1">
        <v>1</v>
      </c>
      <c r="J27" s="1">
        <v>0.625</v>
      </c>
      <c r="K27" s="1">
        <v>0.769230769230769</v>
      </c>
      <c r="L27" s="1">
        <v>0.6</v>
      </c>
      <c r="M27" s="1">
        <v>0.4</v>
      </c>
      <c r="N27" s="1">
        <v>0.7</v>
      </c>
    </row>
    <row r="28" s="3" customFormat="1" spans="1:14">
      <c r="A28" s="9">
        <v>320</v>
      </c>
      <c r="B28" s="3">
        <v>320</v>
      </c>
      <c r="C28" s="3">
        <v>0.505656719207764</v>
      </c>
      <c r="D28" s="3">
        <v>0.121524333953857</v>
      </c>
      <c r="E28" s="3">
        <v>9</v>
      </c>
      <c r="F28" s="3">
        <v>7</v>
      </c>
      <c r="G28" s="3">
        <v>1</v>
      </c>
      <c r="H28" s="3">
        <v>3</v>
      </c>
      <c r="I28" s="3">
        <v>0.9</v>
      </c>
      <c r="J28" s="3">
        <v>0.5625</v>
      </c>
      <c r="K28" s="3">
        <v>0.692307692307692</v>
      </c>
      <c r="L28" s="3">
        <v>0.7</v>
      </c>
      <c r="M28" s="3">
        <v>0.2</v>
      </c>
      <c r="N28" s="3">
        <v>0.6</v>
      </c>
    </row>
    <row r="29" s="1" customFormat="1" spans="1:14">
      <c r="A29" s="7">
        <v>703</v>
      </c>
      <c r="B29" s="1">
        <v>703</v>
      </c>
      <c r="C29" s="1">
        <v>0.525601744651794</v>
      </c>
      <c r="D29" s="1">
        <v>0.133638381958008</v>
      </c>
      <c r="E29" s="1">
        <v>7</v>
      </c>
      <c r="F29" s="1">
        <v>4</v>
      </c>
      <c r="G29" s="1">
        <v>3</v>
      </c>
      <c r="H29" s="1">
        <v>6</v>
      </c>
      <c r="I29" s="1">
        <v>0.7</v>
      </c>
      <c r="J29" s="1">
        <v>0.636363636363636</v>
      </c>
      <c r="K29" s="1">
        <v>0.666666666666667</v>
      </c>
      <c r="L29" s="1">
        <v>0.4</v>
      </c>
      <c r="M29" s="1">
        <v>0.3</v>
      </c>
      <c r="N29" s="1">
        <v>0.65</v>
      </c>
    </row>
    <row r="30" s="1" customFormat="1" spans="1:14">
      <c r="A30" s="7">
        <v>137</v>
      </c>
      <c r="B30" s="1">
        <v>137</v>
      </c>
      <c r="C30" s="1">
        <v>0.525725841522217</v>
      </c>
      <c r="D30" s="1">
        <v>0.184110879898071</v>
      </c>
      <c r="E30" s="1">
        <v>7</v>
      </c>
      <c r="F30" s="1">
        <v>5</v>
      </c>
      <c r="G30" s="1">
        <v>3</v>
      </c>
      <c r="H30" s="1">
        <v>5</v>
      </c>
      <c r="I30" s="1">
        <v>0.7</v>
      </c>
      <c r="J30" s="1">
        <v>0.583333333333333</v>
      </c>
      <c r="K30" s="1">
        <v>0.636363636363636</v>
      </c>
      <c r="L30" s="1">
        <v>0.5</v>
      </c>
      <c r="M30" s="1">
        <v>0.2</v>
      </c>
      <c r="N30" s="1">
        <v>0.6</v>
      </c>
    </row>
    <row r="31" s="1" customFormat="1" spans="1:14">
      <c r="A31" s="7">
        <v>820</v>
      </c>
      <c r="B31" s="1">
        <v>820</v>
      </c>
      <c r="C31" s="1">
        <v>0.533361554145813</v>
      </c>
      <c r="D31" s="1">
        <v>0.134491801261902</v>
      </c>
      <c r="E31" s="1">
        <v>7</v>
      </c>
      <c r="F31" s="1">
        <v>8</v>
      </c>
      <c r="G31" s="1">
        <v>3</v>
      </c>
      <c r="H31" s="1">
        <v>2</v>
      </c>
      <c r="I31" s="1">
        <v>0.7</v>
      </c>
      <c r="J31" s="1">
        <v>0.466666666666667</v>
      </c>
      <c r="K31" s="1">
        <v>0.56</v>
      </c>
      <c r="L31" s="1">
        <v>0.8</v>
      </c>
      <c r="M31" s="1">
        <v>-0.1</v>
      </c>
      <c r="N31" s="1">
        <v>0.45</v>
      </c>
    </row>
    <row r="32" s="1" customFormat="1" spans="1:14">
      <c r="A32" s="7">
        <v>734</v>
      </c>
      <c r="B32" s="1">
        <v>734</v>
      </c>
      <c r="C32" s="1">
        <v>0.534730076789856</v>
      </c>
      <c r="D32" s="1">
        <v>0.167190194129944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164</v>
      </c>
      <c r="B33" s="1">
        <v>164</v>
      </c>
      <c r="C33" s="1">
        <v>0.534845352172852</v>
      </c>
      <c r="D33" s="1">
        <v>0.169167995452881</v>
      </c>
      <c r="E33" s="1">
        <v>5</v>
      </c>
      <c r="F33" s="1">
        <v>4</v>
      </c>
      <c r="G33" s="1">
        <v>5</v>
      </c>
      <c r="H33" s="1">
        <v>6</v>
      </c>
      <c r="I33" s="1">
        <v>0.5</v>
      </c>
      <c r="J33" s="1">
        <v>0.555555555555556</v>
      </c>
      <c r="K33" s="1">
        <v>0.526315789473684</v>
      </c>
      <c r="L33" s="1">
        <v>0.4</v>
      </c>
      <c r="M33" s="1">
        <v>0.1</v>
      </c>
      <c r="N33" s="1">
        <v>0.55</v>
      </c>
    </row>
    <row r="34" s="1" customFormat="1" spans="1:14">
      <c r="A34" s="7">
        <v>650</v>
      </c>
      <c r="B34" s="1">
        <v>650</v>
      </c>
      <c r="C34" s="1">
        <v>0.538241386413574</v>
      </c>
      <c r="D34" s="1">
        <v>0.150728464126587</v>
      </c>
      <c r="E34" s="1">
        <v>7</v>
      </c>
      <c r="F34" s="1">
        <v>5</v>
      </c>
      <c r="G34" s="1">
        <v>3</v>
      </c>
      <c r="H34" s="1">
        <v>5</v>
      </c>
      <c r="I34" s="1">
        <v>0.7</v>
      </c>
      <c r="J34" s="1">
        <v>0.583333333333333</v>
      </c>
      <c r="K34" s="1">
        <v>0.636363636363636</v>
      </c>
      <c r="L34" s="1">
        <v>0.5</v>
      </c>
      <c r="M34" s="1">
        <v>0.2</v>
      </c>
      <c r="N34" s="1">
        <v>0.6</v>
      </c>
    </row>
    <row r="35" s="4" customFormat="1" spans="1:14">
      <c r="A35" s="17">
        <v>915</v>
      </c>
      <c r="B35" s="4">
        <v>915</v>
      </c>
      <c r="C35" s="4">
        <v>0.539467930793762</v>
      </c>
      <c r="D35" s="4">
        <v>0.120784521102905</v>
      </c>
      <c r="E35" s="4">
        <v>9</v>
      </c>
      <c r="F35" s="4">
        <v>5</v>
      </c>
      <c r="G35" s="4">
        <v>1</v>
      </c>
      <c r="H35" s="4">
        <v>5</v>
      </c>
      <c r="I35" s="4">
        <v>0.9</v>
      </c>
      <c r="J35" s="4">
        <v>0.642857142857143</v>
      </c>
      <c r="K35" s="4">
        <v>0.75</v>
      </c>
      <c r="L35" s="4">
        <v>0.5</v>
      </c>
      <c r="M35" s="4">
        <v>0.4</v>
      </c>
      <c r="N35" s="4">
        <v>0.7</v>
      </c>
    </row>
    <row r="36" s="1" customFormat="1" spans="1:14">
      <c r="A36" s="7">
        <v>671</v>
      </c>
      <c r="B36" s="1">
        <v>671</v>
      </c>
      <c r="C36" s="1">
        <v>0.538898587226868</v>
      </c>
      <c r="D36" s="1">
        <v>0.0999214649200439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54</v>
      </c>
      <c r="B37" s="1">
        <v>54</v>
      </c>
      <c r="C37" s="1">
        <v>0.538972735404968</v>
      </c>
      <c r="D37" s="1">
        <v>0.0957413911819458</v>
      </c>
      <c r="E37" s="1">
        <v>9</v>
      </c>
      <c r="F37" s="1">
        <v>4</v>
      </c>
      <c r="G37" s="1">
        <v>1</v>
      </c>
      <c r="H37" s="1">
        <v>6</v>
      </c>
      <c r="I37" s="1">
        <v>0.9</v>
      </c>
      <c r="J37" s="1">
        <v>0.692307692307692</v>
      </c>
      <c r="K37" s="1">
        <v>0.782608695652174</v>
      </c>
      <c r="L37" s="1">
        <v>0.4</v>
      </c>
      <c r="M37" s="1">
        <v>0.5</v>
      </c>
      <c r="N37" s="1">
        <v>0.75</v>
      </c>
    </row>
    <row r="38" s="1" customFormat="1" spans="1:14">
      <c r="A38" s="7">
        <v>971</v>
      </c>
      <c r="B38" s="1">
        <v>971</v>
      </c>
      <c r="C38" s="1">
        <v>0.52179229259491</v>
      </c>
      <c r="D38" s="1">
        <v>0.0986318588256836</v>
      </c>
      <c r="E38" s="1">
        <v>9</v>
      </c>
      <c r="F38" s="1">
        <v>6</v>
      </c>
      <c r="G38" s="1">
        <v>1</v>
      </c>
      <c r="H38" s="1">
        <v>4</v>
      </c>
      <c r="I38" s="1">
        <v>0.9</v>
      </c>
      <c r="J38" s="1">
        <v>0.6</v>
      </c>
      <c r="K38" s="1">
        <v>0.72</v>
      </c>
      <c r="L38" s="1">
        <v>0.6</v>
      </c>
      <c r="M38" s="1">
        <v>0.3</v>
      </c>
      <c r="N38" s="1">
        <v>0.65</v>
      </c>
    </row>
    <row r="39" s="3" customFormat="1" spans="1:14">
      <c r="A39" s="9">
        <v>646</v>
      </c>
      <c r="B39" s="3">
        <v>646</v>
      </c>
      <c r="C39" s="3">
        <v>0.535928726196289</v>
      </c>
      <c r="D39" s="3">
        <v>0.093133807182312</v>
      </c>
      <c r="E39" s="3">
        <v>7</v>
      </c>
      <c r="F39" s="3">
        <v>4</v>
      </c>
      <c r="G39" s="3">
        <v>3</v>
      </c>
      <c r="H39" s="3">
        <v>6</v>
      </c>
      <c r="I39" s="3">
        <v>0.7</v>
      </c>
      <c r="J39" s="3">
        <v>0.636363636363636</v>
      </c>
      <c r="K39" s="3">
        <v>0.666666666666667</v>
      </c>
      <c r="L39" s="3">
        <v>0.4</v>
      </c>
      <c r="M39" s="3">
        <v>0.3</v>
      </c>
      <c r="N39" s="3">
        <v>0.65</v>
      </c>
    </row>
    <row r="40" s="1" customFormat="1" spans="1:14">
      <c r="A40" s="7">
        <v>213</v>
      </c>
      <c r="B40" s="1">
        <v>213</v>
      </c>
      <c r="C40" s="1">
        <v>0.540220141410828</v>
      </c>
      <c r="D40" s="1">
        <v>0.181421518325806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" customFormat="1" spans="1:14">
      <c r="A41" s="7">
        <v>719</v>
      </c>
      <c r="B41" s="1">
        <v>719</v>
      </c>
      <c r="C41" s="1">
        <v>0.55800187587738</v>
      </c>
      <c r="D41" s="1">
        <v>0.176747798919678</v>
      </c>
      <c r="E41" s="1">
        <v>7</v>
      </c>
      <c r="F41" s="1">
        <v>4</v>
      </c>
      <c r="G41" s="1">
        <v>3</v>
      </c>
      <c r="H41" s="1">
        <v>6</v>
      </c>
      <c r="I41" s="1">
        <v>0.7</v>
      </c>
      <c r="J41" s="1">
        <v>0.636363636363636</v>
      </c>
      <c r="K41" s="1">
        <v>0.666666666666667</v>
      </c>
      <c r="L41" s="1">
        <v>0.4</v>
      </c>
      <c r="M41" s="1">
        <v>0.3</v>
      </c>
      <c r="N41" s="1">
        <v>0.65</v>
      </c>
    </row>
    <row r="42" s="1" customFormat="1" spans="1:14">
      <c r="A42" s="7">
        <v>765</v>
      </c>
      <c r="B42" s="1">
        <v>765</v>
      </c>
      <c r="C42" s="1">
        <v>0.557815074920654</v>
      </c>
      <c r="D42" s="1">
        <v>0.176732897758484</v>
      </c>
      <c r="E42" s="1">
        <v>7</v>
      </c>
      <c r="F42" s="1">
        <v>6</v>
      </c>
      <c r="G42" s="1">
        <v>3</v>
      </c>
      <c r="H42" s="1">
        <v>4</v>
      </c>
      <c r="I42" s="1">
        <v>0.7</v>
      </c>
      <c r="J42" s="1">
        <v>0.538461538461539</v>
      </c>
      <c r="K42" s="1">
        <v>0.608695652173913</v>
      </c>
      <c r="L42" s="1">
        <v>0.6</v>
      </c>
      <c r="M42" s="1">
        <v>0.1</v>
      </c>
      <c r="N42" s="1">
        <v>0.55</v>
      </c>
    </row>
    <row r="43" s="1" customFormat="1" spans="1:14">
      <c r="A43" s="7">
        <v>538</v>
      </c>
      <c r="B43" s="1">
        <v>538</v>
      </c>
      <c r="C43" s="1">
        <v>0.559895634651184</v>
      </c>
      <c r="D43" s="1">
        <v>0.154874205589294</v>
      </c>
      <c r="E43" s="1">
        <v>9</v>
      </c>
      <c r="F43" s="1">
        <v>2</v>
      </c>
      <c r="G43" s="1">
        <v>1</v>
      </c>
      <c r="H43" s="1">
        <v>8</v>
      </c>
      <c r="I43" s="1">
        <v>0.9</v>
      </c>
      <c r="J43" s="1">
        <v>0.818181818181818</v>
      </c>
      <c r="K43" s="1">
        <v>0.857142857142857</v>
      </c>
      <c r="L43" s="1">
        <v>0.2</v>
      </c>
      <c r="M43" s="1">
        <v>0.7</v>
      </c>
      <c r="N43" s="1">
        <v>0.85</v>
      </c>
    </row>
    <row r="44" s="1" customFormat="1" spans="1:14">
      <c r="A44" s="7">
        <v>844</v>
      </c>
      <c r="B44" s="1">
        <v>844</v>
      </c>
      <c r="C44" s="1">
        <v>0.55314040184021</v>
      </c>
      <c r="D44" s="1">
        <v>0.158351898193359</v>
      </c>
      <c r="E44" s="1">
        <v>9</v>
      </c>
      <c r="F44" s="1">
        <v>4</v>
      </c>
      <c r="G44" s="1">
        <v>1</v>
      </c>
      <c r="H44" s="1">
        <v>6</v>
      </c>
      <c r="I44" s="1">
        <v>0.9</v>
      </c>
      <c r="J44" s="1">
        <v>0.692307692307692</v>
      </c>
      <c r="K44" s="1">
        <v>0.782608695652174</v>
      </c>
      <c r="L44" s="1">
        <v>0.4</v>
      </c>
      <c r="M44" s="1">
        <v>0.5</v>
      </c>
      <c r="N44" s="1">
        <v>0.75</v>
      </c>
    </row>
    <row r="45" s="1" customFormat="1" spans="1:14">
      <c r="A45" s="7">
        <v>248</v>
      </c>
      <c r="B45" s="1">
        <v>248</v>
      </c>
      <c r="C45" s="1">
        <v>0.556867003440857</v>
      </c>
      <c r="D45" s="1">
        <v>0.15160608291626</v>
      </c>
      <c r="E45" s="1">
        <v>9</v>
      </c>
      <c r="F45" s="1">
        <v>2</v>
      </c>
      <c r="G45" s="1">
        <v>1</v>
      </c>
      <c r="H45" s="1">
        <v>8</v>
      </c>
      <c r="I45" s="1">
        <v>0.9</v>
      </c>
      <c r="J45" s="1">
        <v>0.818181818181818</v>
      </c>
      <c r="K45" s="1">
        <v>0.857142857142857</v>
      </c>
      <c r="L45" s="1">
        <v>0.2</v>
      </c>
      <c r="M45" s="1">
        <v>0.7</v>
      </c>
      <c r="N45" s="1">
        <v>0.85</v>
      </c>
    </row>
    <row r="46" s="1" customFormat="1" spans="1:14">
      <c r="A46" s="7">
        <v>648</v>
      </c>
      <c r="B46" s="1">
        <v>648</v>
      </c>
      <c r="C46" s="1">
        <v>0.55717945098877</v>
      </c>
      <c r="D46" s="1">
        <v>0.155620455741882</v>
      </c>
      <c r="E46" s="1">
        <v>8</v>
      </c>
      <c r="F46" s="1">
        <v>3</v>
      </c>
      <c r="G46" s="1">
        <v>2</v>
      </c>
      <c r="H46" s="1">
        <v>7</v>
      </c>
      <c r="I46" s="1">
        <v>0.8</v>
      </c>
      <c r="J46" s="1">
        <v>0.727272727272727</v>
      </c>
      <c r="K46" s="1">
        <v>0.761904761904762</v>
      </c>
      <c r="L46" s="1">
        <v>0.3</v>
      </c>
      <c r="M46" s="1">
        <v>0.5</v>
      </c>
      <c r="N46" s="1">
        <v>0.75</v>
      </c>
    </row>
    <row r="47" s="1" customFormat="1" spans="1:14">
      <c r="A47" s="7">
        <v>180</v>
      </c>
      <c r="B47" s="1">
        <v>180</v>
      </c>
      <c r="C47" s="1">
        <v>0.541766285896301</v>
      </c>
      <c r="D47" s="1">
        <v>0.149829506874085</v>
      </c>
      <c r="E47" s="1">
        <v>8</v>
      </c>
      <c r="F47" s="1">
        <v>6</v>
      </c>
      <c r="G47" s="1">
        <v>2</v>
      </c>
      <c r="H47" s="1">
        <v>4</v>
      </c>
      <c r="I47" s="1">
        <v>0.8</v>
      </c>
      <c r="J47" s="1">
        <v>0.571428571428572</v>
      </c>
      <c r="K47" s="1">
        <v>0.666666666666667</v>
      </c>
      <c r="L47" s="1">
        <v>0.6</v>
      </c>
      <c r="M47" s="1">
        <v>0.2</v>
      </c>
      <c r="N47" s="1">
        <v>0.6</v>
      </c>
    </row>
    <row r="48" s="1" customFormat="1" spans="1:14">
      <c r="A48" s="7">
        <v>521</v>
      </c>
      <c r="B48" s="1">
        <v>521</v>
      </c>
      <c r="C48" s="1">
        <v>0.545008897781372</v>
      </c>
      <c r="D48" s="1">
        <v>0.148417949676514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231</v>
      </c>
      <c r="B49" s="1">
        <v>231</v>
      </c>
      <c r="C49" s="1">
        <v>0.545077800750732</v>
      </c>
      <c r="D49" s="1">
        <v>0.16381049156189</v>
      </c>
      <c r="E49" s="1">
        <v>4</v>
      </c>
      <c r="F49" s="1">
        <v>6</v>
      </c>
      <c r="G49" s="1">
        <v>6</v>
      </c>
      <c r="H49" s="1">
        <v>4</v>
      </c>
      <c r="I49" s="1">
        <v>0.4</v>
      </c>
      <c r="J49" s="1">
        <v>0.4</v>
      </c>
      <c r="K49" s="1">
        <v>0.4</v>
      </c>
      <c r="L49" s="1">
        <v>0.6</v>
      </c>
      <c r="M49" s="1">
        <v>-0.2</v>
      </c>
      <c r="N49" s="1">
        <v>0.4</v>
      </c>
    </row>
    <row r="50" s="1" customFormat="1" spans="1:14">
      <c r="A50" s="7">
        <v>218</v>
      </c>
      <c r="B50" s="1">
        <v>218</v>
      </c>
      <c r="C50" s="1">
        <v>0.551250457763672</v>
      </c>
      <c r="D50" s="1">
        <v>0.141288995742798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3" customFormat="1" spans="1:14">
      <c r="A51" s="9">
        <v>449</v>
      </c>
      <c r="B51" s="3">
        <v>449</v>
      </c>
      <c r="C51" s="3">
        <v>0.547256350517273</v>
      </c>
      <c r="D51" s="3">
        <v>0.13961124420166</v>
      </c>
      <c r="E51" s="3">
        <v>7</v>
      </c>
      <c r="F51" s="3">
        <v>4</v>
      </c>
      <c r="G51" s="3">
        <v>3</v>
      </c>
      <c r="H51" s="3">
        <v>6</v>
      </c>
      <c r="I51" s="3">
        <v>0.7</v>
      </c>
      <c r="J51" s="3">
        <v>0.636363636363636</v>
      </c>
      <c r="K51" s="3">
        <v>0.666666666666667</v>
      </c>
      <c r="L51" s="3">
        <v>0.4</v>
      </c>
      <c r="M51" s="3">
        <v>0.3</v>
      </c>
      <c r="N51" s="3">
        <v>0.65</v>
      </c>
    </row>
    <row r="52" s="1" customFormat="1" spans="1:14">
      <c r="A52" s="7">
        <v>873</v>
      </c>
      <c r="B52" s="1">
        <v>873</v>
      </c>
      <c r="C52" s="1">
        <v>0.570534706115723</v>
      </c>
      <c r="D52" s="1">
        <v>0.215624690055847</v>
      </c>
      <c r="E52" s="1">
        <v>7</v>
      </c>
      <c r="F52" s="1">
        <v>9</v>
      </c>
      <c r="G52" s="1">
        <v>3</v>
      </c>
      <c r="H52" s="1">
        <v>1</v>
      </c>
      <c r="I52" s="1">
        <v>0.7</v>
      </c>
      <c r="J52" s="1">
        <v>0.4375</v>
      </c>
      <c r="K52" s="1">
        <v>0.538461538461538</v>
      </c>
      <c r="L52" s="1">
        <v>0.9</v>
      </c>
      <c r="M52" s="1">
        <v>-0.2</v>
      </c>
      <c r="N52" s="1">
        <v>0.4</v>
      </c>
    </row>
    <row r="53" s="1" customFormat="1" spans="1:14">
      <c r="A53" s="7">
        <v>300</v>
      </c>
      <c r="B53" s="1">
        <v>300</v>
      </c>
      <c r="C53" s="1">
        <v>0.560271143913269</v>
      </c>
      <c r="D53" s="1">
        <v>0.151661396026611</v>
      </c>
      <c r="E53" s="1">
        <v>9</v>
      </c>
      <c r="F53" s="1">
        <v>5</v>
      </c>
      <c r="G53" s="1">
        <v>1</v>
      </c>
      <c r="H53" s="1">
        <v>5</v>
      </c>
      <c r="I53" s="1">
        <v>0.9</v>
      </c>
      <c r="J53" s="1">
        <v>0.642857142857143</v>
      </c>
      <c r="K53" s="1">
        <v>0.75</v>
      </c>
      <c r="L53" s="1">
        <v>0.5</v>
      </c>
      <c r="M53" s="1">
        <v>0.4</v>
      </c>
      <c r="N53" s="1">
        <v>0.7</v>
      </c>
    </row>
    <row r="54" s="1" customFormat="1" spans="1:14">
      <c r="A54" s="7">
        <v>674</v>
      </c>
      <c r="B54" s="1">
        <v>674</v>
      </c>
      <c r="C54" s="1">
        <v>0.564037680625916</v>
      </c>
      <c r="D54" s="1">
        <v>0.191290736198425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532</v>
      </c>
      <c r="B55" s="1">
        <v>532</v>
      </c>
      <c r="C55" s="1">
        <v>0.578299045562744</v>
      </c>
      <c r="D55" s="1">
        <v>0.178171277046204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712</v>
      </c>
      <c r="B56" s="1">
        <v>712</v>
      </c>
      <c r="C56" s="1">
        <v>0.576433420181274</v>
      </c>
      <c r="D56" s="1">
        <v>0.146623849868774</v>
      </c>
      <c r="E56" s="1">
        <v>9</v>
      </c>
      <c r="F56" s="1">
        <v>7</v>
      </c>
      <c r="G56" s="1">
        <v>1</v>
      </c>
      <c r="H56" s="1">
        <v>3</v>
      </c>
      <c r="I56" s="1">
        <v>0.9</v>
      </c>
      <c r="J56" s="1">
        <v>0.5625</v>
      </c>
      <c r="K56" s="1">
        <v>0.692307692307692</v>
      </c>
      <c r="L56" s="1">
        <v>0.7</v>
      </c>
      <c r="M56" s="1">
        <v>0.2</v>
      </c>
      <c r="N56" s="1">
        <v>0.6</v>
      </c>
    </row>
    <row r="57" s="1" customFormat="1" spans="1:14">
      <c r="A57" s="7">
        <v>799</v>
      </c>
      <c r="B57" s="1">
        <v>799</v>
      </c>
      <c r="C57" s="1">
        <v>0.567524433135986</v>
      </c>
      <c r="D57" s="1">
        <v>0.155826210975647</v>
      </c>
      <c r="E57" s="1">
        <v>6</v>
      </c>
      <c r="F57" s="1">
        <v>3</v>
      </c>
      <c r="G57" s="1">
        <v>4</v>
      </c>
      <c r="H57" s="1">
        <v>7</v>
      </c>
      <c r="I57" s="1">
        <v>0.6</v>
      </c>
      <c r="J57" s="1">
        <v>0.666666666666667</v>
      </c>
      <c r="K57" s="1">
        <v>0.631578947368421</v>
      </c>
      <c r="L57" s="1">
        <v>0.3</v>
      </c>
      <c r="M57" s="1">
        <v>0.3</v>
      </c>
      <c r="N57" s="1">
        <v>0.65</v>
      </c>
    </row>
    <row r="58" s="1" customFormat="1" spans="1:14">
      <c r="A58" s="7">
        <v>61</v>
      </c>
      <c r="B58" s="1">
        <v>61</v>
      </c>
      <c r="C58" s="1">
        <v>0.564577460289001</v>
      </c>
      <c r="D58" s="1">
        <v>0.156044363975525</v>
      </c>
      <c r="E58" s="1">
        <v>7</v>
      </c>
      <c r="F58" s="1">
        <v>4</v>
      </c>
      <c r="G58" s="1">
        <v>3</v>
      </c>
      <c r="H58" s="1">
        <v>6</v>
      </c>
      <c r="I58" s="1">
        <v>0.7</v>
      </c>
      <c r="J58" s="1">
        <v>0.636363636363636</v>
      </c>
      <c r="K58" s="1">
        <v>0.666666666666667</v>
      </c>
      <c r="L58" s="1">
        <v>0.4</v>
      </c>
      <c r="M58" s="1">
        <v>0.3</v>
      </c>
      <c r="N58" s="1">
        <v>0.65</v>
      </c>
    </row>
    <row r="59" s="1" customFormat="1" spans="1:14">
      <c r="A59" s="7">
        <v>462</v>
      </c>
      <c r="B59" s="1">
        <v>462</v>
      </c>
      <c r="C59" s="1">
        <v>0.576398372650146</v>
      </c>
      <c r="D59" s="1">
        <v>0.160635709762573</v>
      </c>
      <c r="E59" s="1">
        <v>6</v>
      </c>
      <c r="F59" s="1">
        <v>7</v>
      </c>
      <c r="G59" s="1">
        <v>4</v>
      </c>
      <c r="H59" s="1">
        <v>3</v>
      </c>
      <c r="I59" s="1">
        <v>0.6</v>
      </c>
      <c r="J59" s="1">
        <v>0.461538461538462</v>
      </c>
      <c r="K59" s="1">
        <v>0.521739130434783</v>
      </c>
      <c r="L59" s="1">
        <v>0.7</v>
      </c>
      <c r="M59" s="1">
        <v>-0.1</v>
      </c>
      <c r="N59" s="1">
        <v>0.45</v>
      </c>
    </row>
    <row r="60" s="1" customFormat="1" spans="1:14">
      <c r="A60" s="7">
        <v>794</v>
      </c>
      <c r="B60" s="1">
        <v>794</v>
      </c>
      <c r="C60" s="1">
        <v>0.564637064933777</v>
      </c>
      <c r="D60" s="1">
        <v>0.143502593040466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122</v>
      </c>
      <c r="B61" s="1">
        <v>122</v>
      </c>
      <c r="C61" s="1">
        <v>0.562414288520813</v>
      </c>
      <c r="D61" s="1">
        <v>0.181339740753174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3" customFormat="1" spans="1:14">
      <c r="A62" s="9">
        <v>434</v>
      </c>
      <c r="B62" s="3">
        <v>434</v>
      </c>
      <c r="C62" s="3">
        <v>0.576648116111755</v>
      </c>
      <c r="D62" s="3">
        <v>0.148520231246948</v>
      </c>
      <c r="E62" s="3">
        <v>7</v>
      </c>
      <c r="F62" s="3">
        <v>5</v>
      </c>
      <c r="G62" s="3">
        <v>3</v>
      </c>
      <c r="H62" s="3">
        <v>5</v>
      </c>
      <c r="I62" s="3">
        <v>0.7</v>
      </c>
      <c r="J62" s="3">
        <v>0.583333333333333</v>
      </c>
      <c r="K62" s="3">
        <v>0.636363636363636</v>
      </c>
      <c r="L62" s="3">
        <v>0.5</v>
      </c>
      <c r="M62" s="3">
        <v>0.2</v>
      </c>
      <c r="N62" s="3">
        <v>0.6</v>
      </c>
    </row>
    <row r="63" s="1" customFormat="1" spans="1:14">
      <c r="A63" s="7">
        <v>807</v>
      </c>
      <c r="B63" s="1">
        <v>807</v>
      </c>
      <c r="C63" s="1">
        <v>0.587384819984436</v>
      </c>
      <c r="D63" s="1">
        <v>0.212218403816223</v>
      </c>
      <c r="E63" s="1">
        <v>6</v>
      </c>
      <c r="F63" s="1">
        <v>6</v>
      </c>
      <c r="G63" s="1">
        <v>4</v>
      </c>
      <c r="H63" s="1">
        <v>4</v>
      </c>
      <c r="I63" s="1">
        <v>0.6</v>
      </c>
      <c r="J63" s="1">
        <v>0.5</v>
      </c>
      <c r="K63" s="1">
        <v>0.545454545454545</v>
      </c>
      <c r="L63" s="1">
        <v>0.6</v>
      </c>
      <c r="M63" s="1">
        <v>0</v>
      </c>
      <c r="N63" s="1">
        <v>0.5</v>
      </c>
    </row>
    <row r="64" s="1" customFormat="1" spans="1:14">
      <c r="A64" s="7">
        <v>28</v>
      </c>
      <c r="B64" s="1">
        <v>28</v>
      </c>
      <c r="C64" s="1">
        <v>0.596928119659424</v>
      </c>
      <c r="D64" s="1">
        <v>0.172947764396668</v>
      </c>
      <c r="E64" s="1">
        <v>10</v>
      </c>
      <c r="F64" s="1">
        <v>4</v>
      </c>
      <c r="G64" s="1">
        <v>0</v>
      </c>
      <c r="H64" s="1">
        <v>6</v>
      </c>
      <c r="I64" s="1">
        <v>1</v>
      </c>
      <c r="J64" s="1">
        <v>0.714285714285714</v>
      </c>
      <c r="K64" s="1">
        <v>0.833333333333333</v>
      </c>
      <c r="L64" s="1">
        <v>0.4</v>
      </c>
      <c r="M64" s="1">
        <v>0.6</v>
      </c>
      <c r="N64" s="1">
        <v>0.8</v>
      </c>
    </row>
    <row r="65" s="1" customFormat="1" spans="1:14">
      <c r="A65" s="7">
        <v>128</v>
      </c>
      <c r="B65" s="1">
        <v>128</v>
      </c>
      <c r="C65" s="1">
        <v>0.591395378112793</v>
      </c>
      <c r="D65" s="1">
        <v>0.16316032409668</v>
      </c>
      <c r="E65" s="1">
        <v>9</v>
      </c>
      <c r="F65" s="1">
        <v>4</v>
      </c>
      <c r="G65" s="1">
        <v>1</v>
      </c>
      <c r="H65" s="1">
        <v>6</v>
      </c>
      <c r="I65" s="1">
        <v>0.9</v>
      </c>
      <c r="J65" s="1">
        <v>0.692307692307692</v>
      </c>
      <c r="K65" s="1">
        <v>0.782608695652174</v>
      </c>
      <c r="L65" s="1">
        <v>0.4</v>
      </c>
      <c r="M65" s="1">
        <v>0.5</v>
      </c>
      <c r="N65" s="1">
        <v>0.75</v>
      </c>
    </row>
    <row r="66" s="1" customFormat="1" spans="1:14">
      <c r="A66" s="7">
        <v>564</v>
      </c>
      <c r="B66" s="1">
        <v>564</v>
      </c>
      <c r="C66" s="1">
        <v>0.591322898864746</v>
      </c>
      <c r="D66" s="1">
        <v>0.230110764503479</v>
      </c>
      <c r="E66" s="1">
        <v>7</v>
      </c>
      <c r="F66" s="1">
        <v>6</v>
      </c>
      <c r="G66" s="1">
        <v>3</v>
      </c>
      <c r="H66" s="1">
        <v>4</v>
      </c>
      <c r="I66" s="1">
        <v>0.7</v>
      </c>
      <c r="J66" s="1">
        <v>0.538461538461539</v>
      </c>
      <c r="K66" s="1">
        <v>0.608695652173913</v>
      </c>
      <c r="L66" s="1">
        <v>0.6</v>
      </c>
      <c r="M66" s="1">
        <v>0.1</v>
      </c>
      <c r="N66" s="1">
        <v>0.55</v>
      </c>
    </row>
    <row r="67" s="1" customFormat="1" spans="1:14">
      <c r="A67" s="7">
        <v>338</v>
      </c>
      <c r="B67" s="1">
        <v>338</v>
      </c>
      <c r="C67" s="1">
        <v>0.587870597839355</v>
      </c>
      <c r="D67" s="1">
        <v>0.158023715019226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1" customFormat="1" spans="1:14">
      <c r="A68" s="7">
        <v>536</v>
      </c>
      <c r="B68" s="1">
        <v>536</v>
      </c>
      <c r="C68" s="1">
        <v>0.585767984390259</v>
      </c>
      <c r="D68" s="1">
        <v>0.130775928497315</v>
      </c>
      <c r="E68" s="1">
        <v>10</v>
      </c>
      <c r="F68" s="1">
        <v>4</v>
      </c>
      <c r="G68" s="1">
        <v>0</v>
      </c>
      <c r="H68" s="1">
        <v>6</v>
      </c>
      <c r="I68" s="1">
        <v>1</v>
      </c>
      <c r="J68" s="1">
        <v>0.714285714285714</v>
      </c>
      <c r="K68" s="1">
        <v>0.833333333333333</v>
      </c>
      <c r="L68" s="1">
        <v>0.4</v>
      </c>
      <c r="M68" s="1">
        <v>0.6</v>
      </c>
      <c r="N68" s="1">
        <v>0.8</v>
      </c>
    </row>
    <row r="69" s="1" customFormat="1" spans="1:14">
      <c r="A69" s="7">
        <v>744</v>
      </c>
      <c r="B69" s="1">
        <v>744</v>
      </c>
      <c r="C69" s="1">
        <v>0.589840054512024</v>
      </c>
      <c r="D69" s="1">
        <v>0.148994445800781</v>
      </c>
      <c r="E69" s="1">
        <v>8</v>
      </c>
      <c r="F69" s="1">
        <v>4</v>
      </c>
      <c r="G69" s="1">
        <v>2</v>
      </c>
      <c r="H69" s="1">
        <v>6</v>
      </c>
      <c r="I69" s="1">
        <v>0.8</v>
      </c>
      <c r="J69" s="1">
        <v>0.666666666666667</v>
      </c>
      <c r="K69" s="1">
        <v>0.727272727272727</v>
      </c>
      <c r="L69" s="1">
        <v>0.4</v>
      </c>
      <c r="M69" s="1">
        <v>0.4</v>
      </c>
      <c r="N69" s="1">
        <v>0.7</v>
      </c>
    </row>
    <row r="70" s="1" customFormat="1" spans="1:14">
      <c r="A70" s="7">
        <v>921</v>
      </c>
      <c r="B70" s="1">
        <v>921</v>
      </c>
      <c r="C70" s="1">
        <v>0.586636185646057</v>
      </c>
      <c r="D70" s="1">
        <v>0.143693208694458</v>
      </c>
      <c r="E70" s="1">
        <v>7</v>
      </c>
      <c r="F70" s="1">
        <v>7</v>
      </c>
      <c r="G70" s="1">
        <v>3</v>
      </c>
      <c r="H70" s="1">
        <v>3</v>
      </c>
      <c r="I70" s="1">
        <v>0.7</v>
      </c>
      <c r="J70" s="1">
        <v>0.5</v>
      </c>
      <c r="K70" s="1">
        <v>0.583333333333333</v>
      </c>
      <c r="L70" s="1">
        <v>0.7</v>
      </c>
      <c r="M70" s="1">
        <v>0</v>
      </c>
      <c r="N70" s="1">
        <v>0.5</v>
      </c>
    </row>
    <row r="71" s="3" customFormat="1" spans="1:14">
      <c r="A71" s="9">
        <v>732</v>
      </c>
      <c r="B71" s="3">
        <v>732</v>
      </c>
      <c r="C71" s="3">
        <v>0.594576597213745</v>
      </c>
      <c r="D71" s="3">
        <v>0.153135180473328</v>
      </c>
      <c r="E71" s="3">
        <v>5</v>
      </c>
      <c r="F71" s="3">
        <v>6</v>
      </c>
      <c r="G71" s="3">
        <v>5</v>
      </c>
      <c r="H71" s="3">
        <v>4</v>
      </c>
      <c r="I71" s="3">
        <v>0.5</v>
      </c>
      <c r="J71" s="3">
        <v>0.454545454545454</v>
      </c>
      <c r="K71" s="3">
        <v>0.476190476190476</v>
      </c>
      <c r="L71" s="3">
        <v>0.6</v>
      </c>
      <c r="M71" s="3">
        <v>-0.1</v>
      </c>
      <c r="N71" s="3">
        <v>0.45</v>
      </c>
    </row>
    <row r="72" s="1" customFormat="1" spans="1:14">
      <c r="A72" s="7">
        <v>77</v>
      </c>
      <c r="B72" s="1">
        <v>77</v>
      </c>
      <c r="C72" s="1">
        <v>0.603342056274414</v>
      </c>
      <c r="D72" s="1">
        <v>0.210291981697082</v>
      </c>
      <c r="E72" s="1">
        <v>7</v>
      </c>
      <c r="F72" s="1">
        <v>6</v>
      </c>
      <c r="G72" s="1">
        <v>3</v>
      </c>
      <c r="H72" s="1">
        <v>4</v>
      </c>
      <c r="I72" s="1">
        <v>0.7</v>
      </c>
      <c r="J72" s="1">
        <v>0.538461538461539</v>
      </c>
      <c r="K72" s="1">
        <v>0.608695652173913</v>
      </c>
      <c r="L72" s="1">
        <v>0.6</v>
      </c>
      <c r="M72" s="1">
        <v>0.1</v>
      </c>
      <c r="N72" s="1">
        <v>0.55</v>
      </c>
    </row>
    <row r="73" s="1" customFormat="1" spans="1:14">
      <c r="A73" s="7">
        <v>35</v>
      </c>
      <c r="B73" s="1">
        <v>35</v>
      </c>
      <c r="C73" s="1">
        <v>0.607787728309631</v>
      </c>
      <c r="D73" s="1">
        <v>0.209023833274841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394</v>
      </c>
      <c r="B74" s="1">
        <v>394</v>
      </c>
      <c r="C74" s="1">
        <v>0.611793041229248</v>
      </c>
      <c r="D74" s="1">
        <v>0.229255795478821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175</v>
      </c>
      <c r="B75" s="1">
        <v>175</v>
      </c>
      <c r="C75" s="1">
        <v>0.614850163459778</v>
      </c>
      <c r="D75" s="1">
        <v>0.220418334007263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1" customFormat="1" spans="1:14">
      <c r="A76" s="7">
        <v>396</v>
      </c>
      <c r="B76" s="1">
        <v>396</v>
      </c>
      <c r="C76" s="1">
        <v>0.615647792816162</v>
      </c>
      <c r="D76" s="1">
        <v>0.24639880657196</v>
      </c>
      <c r="E76" s="1">
        <v>8</v>
      </c>
      <c r="F76" s="1">
        <v>3</v>
      </c>
      <c r="G76" s="1">
        <v>2</v>
      </c>
      <c r="H76" s="1">
        <v>7</v>
      </c>
      <c r="I76" s="1">
        <v>0.8</v>
      </c>
      <c r="J76" s="1">
        <v>0.727272727272727</v>
      </c>
      <c r="K76" s="1">
        <v>0.761904761904762</v>
      </c>
      <c r="L76" s="1">
        <v>0.3</v>
      </c>
      <c r="M76" s="1">
        <v>0.5</v>
      </c>
      <c r="N76" s="1">
        <v>0.75</v>
      </c>
    </row>
    <row r="77" s="1" customFormat="1" spans="1:14">
      <c r="A77" s="7">
        <v>624</v>
      </c>
      <c r="B77" s="1">
        <v>624</v>
      </c>
      <c r="C77" s="1">
        <v>0.61599063873291</v>
      </c>
      <c r="D77" s="1">
        <v>0.213096857070923</v>
      </c>
      <c r="E77" s="1">
        <v>8</v>
      </c>
      <c r="F77" s="1">
        <v>6</v>
      </c>
      <c r="G77" s="1">
        <v>2</v>
      </c>
      <c r="H77" s="1">
        <v>4</v>
      </c>
      <c r="I77" s="1">
        <v>0.8</v>
      </c>
      <c r="J77" s="1">
        <v>0.571428571428572</v>
      </c>
      <c r="K77" s="1">
        <v>0.666666666666667</v>
      </c>
      <c r="L77" s="1">
        <v>0.6</v>
      </c>
      <c r="M77" s="1">
        <v>0.2</v>
      </c>
      <c r="N77" s="1">
        <v>0.6</v>
      </c>
    </row>
    <row r="78" s="3" customFormat="1" spans="1:14">
      <c r="A78" s="9">
        <v>925</v>
      </c>
      <c r="B78" s="3">
        <v>925</v>
      </c>
      <c r="C78" s="3">
        <v>0.618133544921875</v>
      </c>
      <c r="D78" s="3">
        <v>0.211237907409668</v>
      </c>
      <c r="E78" s="3">
        <v>6</v>
      </c>
      <c r="F78" s="3">
        <v>3</v>
      </c>
      <c r="G78" s="3">
        <v>4</v>
      </c>
      <c r="H78" s="3">
        <v>7</v>
      </c>
      <c r="I78" s="3">
        <v>0.6</v>
      </c>
      <c r="J78" s="3">
        <v>0.666666666666667</v>
      </c>
      <c r="K78" s="3">
        <v>0.631578947368421</v>
      </c>
      <c r="L78" s="3">
        <v>0.3</v>
      </c>
      <c r="M78" s="3">
        <v>0.3</v>
      </c>
      <c r="N78" s="3">
        <v>0.65</v>
      </c>
    </row>
    <row r="79" s="1" customFormat="1" spans="1:14">
      <c r="A79" s="7">
        <v>313</v>
      </c>
      <c r="B79" s="1">
        <v>313</v>
      </c>
      <c r="C79" s="1">
        <v>0.621042728424072</v>
      </c>
      <c r="D79" s="1">
        <v>0.25707471370697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40</v>
      </c>
      <c r="B80" s="1">
        <v>40</v>
      </c>
      <c r="C80" s="1">
        <v>0.634088516235352</v>
      </c>
      <c r="D80" s="1">
        <v>0.209302663803101</v>
      </c>
      <c r="E80" s="1">
        <v>9</v>
      </c>
      <c r="F80" s="1">
        <v>3</v>
      </c>
      <c r="G80" s="1">
        <v>1</v>
      </c>
      <c r="H80" s="1">
        <v>7</v>
      </c>
      <c r="I80" s="1">
        <v>0.9</v>
      </c>
      <c r="J80" s="1">
        <v>0.75</v>
      </c>
      <c r="K80" s="1">
        <v>0.818181818181818</v>
      </c>
      <c r="L80" s="1">
        <v>0.3</v>
      </c>
      <c r="M80" s="1">
        <v>0.6</v>
      </c>
      <c r="N80" s="1">
        <v>0.8</v>
      </c>
    </row>
    <row r="81" s="1" customFormat="1" spans="1:14">
      <c r="A81" s="7">
        <v>0</v>
      </c>
      <c r="B81" s="1">
        <v>0</v>
      </c>
      <c r="C81" s="1">
        <v>0.627311706542969</v>
      </c>
      <c r="D81" s="1">
        <v>0.206335783004761</v>
      </c>
      <c r="E81" s="1">
        <v>10</v>
      </c>
      <c r="F81" s="1">
        <v>5</v>
      </c>
      <c r="G81" s="1">
        <v>0</v>
      </c>
      <c r="H81" s="1">
        <v>5</v>
      </c>
      <c r="I81" s="1">
        <v>1</v>
      </c>
      <c r="J81" s="1">
        <v>0.666666666666667</v>
      </c>
      <c r="K81" s="1">
        <v>0.8</v>
      </c>
      <c r="L81" s="1">
        <v>0.5</v>
      </c>
      <c r="M81" s="1">
        <v>0.5</v>
      </c>
      <c r="N81" s="1">
        <v>0.75</v>
      </c>
    </row>
    <row r="82" s="1" customFormat="1" spans="1:14">
      <c r="A82" s="7">
        <v>584</v>
      </c>
      <c r="B82" s="1">
        <v>584</v>
      </c>
      <c r="C82" s="1">
        <v>0.62827479839325</v>
      </c>
      <c r="D82" s="1">
        <v>0.217533111572266</v>
      </c>
      <c r="E82" s="1">
        <v>10</v>
      </c>
      <c r="F82" s="1">
        <v>5</v>
      </c>
      <c r="G82" s="1">
        <v>0</v>
      </c>
      <c r="H82" s="1">
        <v>5</v>
      </c>
      <c r="I82" s="1">
        <v>1</v>
      </c>
      <c r="J82" s="1">
        <v>0.666666666666667</v>
      </c>
      <c r="K82" s="1">
        <v>0.8</v>
      </c>
      <c r="L82" s="1">
        <v>0.5</v>
      </c>
      <c r="M82" s="1">
        <v>0.5</v>
      </c>
      <c r="N82" s="1">
        <v>0.75</v>
      </c>
    </row>
    <row r="83" s="3" customFormat="1" spans="1:14">
      <c r="A83" s="9">
        <v>124</v>
      </c>
      <c r="B83" s="3">
        <v>124</v>
      </c>
      <c r="C83" s="3">
        <v>0.629390001296997</v>
      </c>
      <c r="D83" s="3">
        <v>0.210688233375549</v>
      </c>
      <c r="E83" s="3">
        <v>10</v>
      </c>
      <c r="F83" s="3">
        <v>9</v>
      </c>
      <c r="G83" s="3">
        <v>0</v>
      </c>
      <c r="H83" s="3">
        <v>1</v>
      </c>
      <c r="I83" s="3">
        <v>1</v>
      </c>
      <c r="J83" s="3">
        <v>0.526315789473684</v>
      </c>
      <c r="K83" s="3">
        <v>0.689655172413793</v>
      </c>
      <c r="L83" s="3">
        <v>0.9</v>
      </c>
      <c r="M83" s="3">
        <v>0.1</v>
      </c>
      <c r="N83" s="3">
        <v>0.55</v>
      </c>
    </row>
    <row r="84" s="1" customFormat="1" spans="1:14">
      <c r="A84" s="7">
        <v>123</v>
      </c>
      <c r="B84" s="1">
        <v>123</v>
      </c>
      <c r="C84" s="1">
        <v>0.64593517780304</v>
      </c>
      <c r="D84" s="1">
        <v>0.242363452911377</v>
      </c>
      <c r="E84" s="1">
        <v>9</v>
      </c>
      <c r="F84" s="1">
        <v>7</v>
      </c>
      <c r="G84" s="1">
        <v>1</v>
      </c>
      <c r="H84" s="1">
        <v>3</v>
      </c>
      <c r="I84" s="1">
        <v>0.9</v>
      </c>
      <c r="J84" s="1">
        <v>0.5625</v>
      </c>
      <c r="K84" s="1">
        <v>0.692307692307692</v>
      </c>
      <c r="L84" s="1">
        <v>0.7</v>
      </c>
      <c r="M84" s="1">
        <v>0.2</v>
      </c>
      <c r="N84" s="1">
        <v>0.6</v>
      </c>
    </row>
    <row r="85" s="1" customFormat="1" spans="1:14">
      <c r="A85" s="7">
        <v>250</v>
      </c>
      <c r="B85" s="1">
        <v>250</v>
      </c>
      <c r="C85" s="1">
        <v>0.647572636604309</v>
      </c>
      <c r="D85" s="1">
        <v>0.24461555480957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3" customFormat="1" spans="1:14">
      <c r="A86" s="9">
        <v>909</v>
      </c>
      <c r="B86" s="3">
        <v>909</v>
      </c>
      <c r="C86" s="3">
        <v>0.651805877685547</v>
      </c>
      <c r="D86" s="3">
        <v>0.206578016281128</v>
      </c>
      <c r="E86" s="3">
        <v>9</v>
      </c>
      <c r="F86" s="3">
        <v>3</v>
      </c>
      <c r="G86" s="3">
        <v>1</v>
      </c>
      <c r="H86" s="3">
        <v>7</v>
      </c>
      <c r="I86" s="3">
        <v>0.9</v>
      </c>
      <c r="J86" s="3">
        <v>0.75</v>
      </c>
      <c r="K86" s="3">
        <v>0.818181818181818</v>
      </c>
      <c r="L86" s="3">
        <v>0.3</v>
      </c>
      <c r="M86" s="3">
        <v>0.6</v>
      </c>
      <c r="N86" s="3">
        <v>0.8</v>
      </c>
    </row>
    <row r="87" s="1" customFormat="1" spans="1:14">
      <c r="A87" s="7">
        <v>798</v>
      </c>
      <c r="B87" s="1">
        <v>798</v>
      </c>
      <c r="C87" s="1">
        <v>0.678243517875671</v>
      </c>
      <c r="D87" s="1">
        <v>0.237145304679871</v>
      </c>
      <c r="E87" s="1">
        <v>7</v>
      </c>
      <c r="F87" s="1">
        <v>5</v>
      </c>
      <c r="G87" s="1">
        <v>3</v>
      </c>
      <c r="H87" s="1">
        <v>5</v>
      </c>
      <c r="I87" s="1">
        <v>0.7</v>
      </c>
      <c r="J87" s="1">
        <v>0.583333333333333</v>
      </c>
      <c r="K87" s="1">
        <v>0.636363636363636</v>
      </c>
      <c r="L87" s="1">
        <v>0.5</v>
      </c>
      <c r="M87" s="1">
        <v>0.2</v>
      </c>
      <c r="N87" s="1">
        <v>0.6</v>
      </c>
    </row>
    <row r="88" s="3" customFormat="1" spans="1:14">
      <c r="A88" s="9">
        <v>451</v>
      </c>
      <c r="B88" s="3">
        <v>451</v>
      </c>
      <c r="C88" s="3">
        <v>0.665182590484619</v>
      </c>
      <c r="D88" s="3">
        <v>0.250267744064331</v>
      </c>
      <c r="E88" s="3">
        <v>9</v>
      </c>
      <c r="F88" s="3">
        <v>6</v>
      </c>
      <c r="G88" s="3">
        <v>1</v>
      </c>
      <c r="H88" s="3">
        <v>4</v>
      </c>
      <c r="I88" s="3">
        <v>0.9</v>
      </c>
      <c r="J88" s="3">
        <v>0.6</v>
      </c>
      <c r="K88" s="3">
        <v>0.72</v>
      </c>
      <c r="L88" s="3">
        <v>0.6</v>
      </c>
      <c r="M88" s="3">
        <v>0.3</v>
      </c>
      <c r="N88" s="3">
        <v>0.65</v>
      </c>
    </row>
    <row r="89" s="1" customFormat="1" spans="1:14">
      <c r="A89" s="7">
        <v>931</v>
      </c>
      <c r="B89" s="1">
        <v>931</v>
      </c>
      <c r="C89" s="1">
        <v>0.681087970733643</v>
      </c>
      <c r="D89" s="1">
        <v>0.24998950958252</v>
      </c>
      <c r="E89" s="1">
        <v>8</v>
      </c>
      <c r="F89" s="1">
        <v>5</v>
      </c>
      <c r="G89" s="1">
        <v>2</v>
      </c>
      <c r="H89" s="1">
        <v>5</v>
      </c>
      <c r="I89" s="1">
        <v>0.8</v>
      </c>
      <c r="J89" s="1">
        <v>0.615384615384615</v>
      </c>
      <c r="K89" s="1">
        <v>0.695652173913043</v>
      </c>
      <c r="L89" s="1">
        <v>0.5</v>
      </c>
      <c r="M89" s="1">
        <v>0.3</v>
      </c>
      <c r="N89" s="1">
        <v>0.65</v>
      </c>
    </row>
    <row r="90" s="1" customFormat="1" spans="3:13">
      <c r="C90" s="1">
        <f>AVERAGE(C2:C89)</f>
        <v>0.550938573750583</v>
      </c>
      <c r="D90" s="1">
        <f>AVERAGE(D2:D89)</f>
        <v>0.15657475726171</v>
      </c>
      <c r="L90" s="1">
        <f>AVERAGE(L2:L89)</f>
        <v>0.489772727272727</v>
      </c>
      <c r="M90" s="1">
        <f>AVERAGE(M2:M89)</f>
        <v>0.313636363636364</v>
      </c>
    </row>
    <row r="91" s="1" customFormat="1"/>
    <row r="92" s="1" customFormat="1"/>
    <row r="93" s="1" customFormat="1" spans="3:8">
      <c r="C93" s="10" t="s">
        <v>13</v>
      </c>
      <c r="D93" s="1" t="s">
        <v>14</v>
      </c>
      <c r="H93" s="1" t="s">
        <v>47</v>
      </c>
    </row>
    <row r="94" s="21" customFormat="1" spans="3:11">
      <c r="C94" s="21" t="s">
        <v>15</v>
      </c>
      <c r="D94" s="21">
        <f>COUNTIF(C2:C89,"&lt;0.42")-COUNTIF(C2:C89,"&lt;0.4")</f>
        <v>1</v>
      </c>
      <c r="E94" s="21">
        <v>2</v>
      </c>
      <c r="H94" s="11">
        <v>0.02</v>
      </c>
      <c r="I94" s="1">
        <v>-40</v>
      </c>
      <c r="J94" s="1">
        <v>1960</v>
      </c>
      <c r="K94" s="1">
        <v>98</v>
      </c>
    </row>
    <row r="95" s="1" customFormat="1" spans="3:11">
      <c r="C95" s="1" t="s">
        <v>16</v>
      </c>
      <c r="D95" s="1">
        <f>COUNTIF(C2:C89,"&lt;0.44")-COUNTIF(C2:C89,"&lt;0.42")</f>
        <v>2</v>
      </c>
      <c r="E95" s="1">
        <v>3</v>
      </c>
      <c r="H95" s="11">
        <v>0.04</v>
      </c>
      <c r="I95" s="1">
        <v>-80</v>
      </c>
      <c r="J95" s="1">
        <v>1920</v>
      </c>
      <c r="K95" s="1">
        <v>96</v>
      </c>
    </row>
    <row r="96" s="4" customFormat="1" spans="3:11">
      <c r="C96" s="4" t="s">
        <v>17</v>
      </c>
      <c r="D96" s="4">
        <f>COUNTIF(C2:C89,"&lt;0.46")-COUNTIF(C2:C89,"&lt;0.44")</f>
        <v>3</v>
      </c>
      <c r="E96" s="4">
        <v>4</v>
      </c>
      <c r="H96" s="11">
        <v>0.1</v>
      </c>
      <c r="I96" s="1">
        <v>-200</v>
      </c>
      <c r="J96" s="1">
        <v>1800</v>
      </c>
      <c r="K96" s="1">
        <v>90</v>
      </c>
    </row>
    <row r="97" s="4" customFormat="1" spans="3:11">
      <c r="C97" s="4" t="s">
        <v>18</v>
      </c>
      <c r="D97" s="4">
        <f>COUNTIF(C2:C89,"&lt;0.48")-COUNTIF(C2:C89,"&lt;0.46")</f>
        <v>5</v>
      </c>
      <c r="E97" s="4">
        <v>6</v>
      </c>
      <c r="F97" s="4">
        <v>7</v>
      </c>
      <c r="G97" s="1">
        <v>13</v>
      </c>
      <c r="H97" s="11">
        <v>0.12</v>
      </c>
      <c r="I97" s="1">
        <v>-240</v>
      </c>
      <c r="J97" s="1">
        <v>1760</v>
      </c>
      <c r="K97" s="1">
        <v>88</v>
      </c>
    </row>
    <row r="98" s="1" customFormat="1" spans="3:6">
      <c r="C98" s="1" t="s">
        <v>19</v>
      </c>
      <c r="D98" s="1">
        <f>COUNTIF(C2:C89,"&lt;0.5")-COUNTIF(C2:C89,"&lt;0.48")</f>
        <v>7</v>
      </c>
      <c r="E98" s="1">
        <v>7</v>
      </c>
      <c r="F98" s="1">
        <v>9</v>
      </c>
    </row>
    <row r="99" s="1" customFormat="1" spans="3:7">
      <c r="C99" s="1" t="s">
        <v>20</v>
      </c>
      <c r="D99" s="1">
        <f>COUNTIF(C2:C89,"&lt;0.52")-COUNTIF(C2:C89,"&lt;0.5")</f>
        <v>9</v>
      </c>
      <c r="E99" s="1">
        <v>9</v>
      </c>
      <c r="F99" s="1">
        <v>11</v>
      </c>
      <c r="G99" s="1">
        <v>21</v>
      </c>
    </row>
    <row r="100" s="4" customFormat="1" spans="3:6">
      <c r="C100" s="4" t="s">
        <v>21</v>
      </c>
      <c r="D100" s="4">
        <f>COUNTIF(C2:C89,"&lt;0.54")-COUNTIF(C2:C89,"&lt;0.52")</f>
        <v>11</v>
      </c>
      <c r="E100" s="1">
        <v>12</v>
      </c>
      <c r="F100" s="4">
        <v>14</v>
      </c>
    </row>
    <row r="101" s="5" customFormat="1" spans="3:7">
      <c r="C101" s="5" t="s">
        <v>22</v>
      </c>
      <c r="D101" s="5">
        <f>COUNTIF(C2:C89,"&lt;0.56")-COUNTIF(C2:C89,"&lt;0.54")</f>
        <v>12</v>
      </c>
      <c r="E101" s="5">
        <v>14</v>
      </c>
      <c r="F101" s="5">
        <v>18</v>
      </c>
      <c r="G101" s="4">
        <v>26</v>
      </c>
    </row>
    <row r="102" s="1" customFormat="1" spans="3:6">
      <c r="C102" s="1" t="s">
        <v>23</v>
      </c>
      <c r="D102" s="1">
        <f>COUNTIF(C2:C89,"&lt;0.58")-COUNTIF(C2:C89,"&lt;0.56")</f>
        <v>11</v>
      </c>
      <c r="E102" s="1">
        <v>12</v>
      </c>
      <c r="F102" s="1">
        <v>14</v>
      </c>
    </row>
    <row r="103" s="1" customFormat="1" spans="3:7">
      <c r="C103" s="1" t="s">
        <v>24</v>
      </c>
      <c r="D103" s="1">
        <f>COUNTIF(C2:C89,"&lt;0.6")-COUNTIF(C2:C89,"&lt;0.58")</f>
        <v>9</v>
      </c>
      <c r="E103" s="1">
        <v>9</v>
      </c>
      <c r="F103" s="1">
        <v>11</v>
      </c>
      <c r="G103" s="1">
        <v>16</v>
      </c>
    </row>
    <row r="104" s="1" customFormat="1" spans="3:6">
      <c r="C104" s="1" t="s">
        <v>25</v>
      </c>
      <c r="D104" s="1">
        <f>COUNTIF(C2:C89,"&lt;0.62")-COUNTIF(C2:C89,"&lt;0.6")</f>
        <v>7</v>
      </c>
      <c r="E104" s="1">
        <v>7</v>
      </c>
      <c r="F104" s="1">
        <v>9</v>
      </c>
    </row>
    <row r="105" s="4" customFormat="1" spans="3:6">
      <c r="C105" s="4" t="s">
        <v>26</v>
      </c>
      <c r="D105" s="4">
        <f>COUNTIF(C2:C89,"&lt;0.64")-COUNTIF(C2:C89,"&lt;0.62")</f>
        <v>5</v>
      </c>
      <c r="E105" s="4">
        <v>6</v>
      </c>
      <c r="F105" s="4">
        <v>7</v>
      </c>
    </row>
    <row r="106" s="1" customFormat="1" spans="3:5">
      <c r="C106" s="1" t="s">
        <v>27</v>
      </c>
      <c r="D106" s="1">
        <f>COUNTIF(C2:C89,"&lt;0.66")-COUNTIF(C2:C89,"&lt;0.64")</f>
        <v>3</v>
      </c>
      <c r="E106" s="1">
        <v>4</v>
      </c>
    </row>
    <row r="107" s="1" customFormat="1" spans="3:5">
      <c r="C107" s="1" t="s">
        <v>28</v>
      </c>
      <c r="D107" s="1">
        <f>COUNTIF(C2:C89,"&lt;0.68")-COUNTIF(C2:C89,"&lt;0.66")</f>
        <v>2</v>
      </c>
      <c r="E107" s="1">
        <v>3</v>
      </c>
    </row>
    <row r="108" s="21" customFormat="1" spans="3:5">
      <c r="C108" s="21" t="s">
        <v>29</v>
      </c>
      <c r="D108" s="21">
        <f>COUNTIF(C2:C89,"&lt;0.7")-COUNTIF(C2:C89,"&lt;0.68")</f>
        <v>1</v>
      </c>
      <c r="E108" s="21">
        <v>2</v>
      </c>
    </row>
    <row r="109" s="4" customFormat="1" spans="3:4">
      <c r="C109" s="4" t="s">
        <v>30</v>
      </c>
      <c r="D109" s="4">
        <f>COUNTIF(C2:C89,"&lt;0.72")-COUNTIF(C2:C89,"&lt;0.7")</f>
        <v>0</v>
      </c>
    </row>
    <row r="110" s="1" customFormat="1" spans="3:4">
      <c r="C110" s="1" t="s">
        <v>31</v>
      </c>
      <c r="D110" s="1">
        <f>COUNTIF(C2:C89,"&lt;0.74")-COUNTIF(C2:C89,"&lt;0.72")</f>
        <v>0</v>
      </c>
    </row>
    <row r="111" s="1" customFormat="1" spans="3:8">
      <c r="C111" s="1" t="s">
        <v>32</v>
      </c>
      <c r="D111" s="1">
        <f>COUNTIF(C2:C89,"&lt;0.76")-COUNTIF(C2:C89,"&lt;0.74")</f>
        <v>0</v>
      </c>
      <c r="G111" s="4">
        <v>0.545</v>
      </c>
      <c r="H111" s="4">
        <v>0.087</v>
      </c>
    </row>
    <row r="112" s="4" customFormat="1" spans="3:8">
      <c r="C112" s="4" t="s">
        <v>33</v>
      </c>
      <c r="D112" s="4">
        <f>COUNTIF(C2:C89,"&lt;0.78")-COUNTIF(C2:C89,"&lt;0.76")</f>
        <v>0</v>
      </c>
      <c r="G112" s="4">
        <v>0.623</v>
      </c>
      <c r="H112" s="4">
        <v>0.11</v>
      </c>
    </row>
    <row r="113" s="4" customFormat="1" spans="3:8">
      <c r="C113" s="4" t="s">
        <v>34</v>
      </c>
      <c r="D113" s="4">
        <f>COUNTIF(C2:C89,"&lt;0.8")-COUNTIF(C2:C89,"&lt;0.78")</f>
        <v>0</v>
      </c>
      <c r="G113" s="4">
        <v>0.729</v>
      </c>
      <c r="H113" s="4">
        <v>0.156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9" workbookViewId="0">
      <selection activeCell="A23" sqref="$A23:$XFD23"/>
    </sheetView>
  </sheetViews>
  <sheetFormatPr defaultColWidth="9" defaultRowHeight="13.5"/>
  <cols>
    <col min="3" max="4" width="23.13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564</v>
      </c>
      <c r="B2" s="3">
        <v>564</v>
      </c>
      <c r="C2" s="3">
        <v>0.591322898864746</v>
      </c>
      <c r="D2" s="3">
        <v>0.230110764503479</v>
      </c>
      <c r="E2" s="3">
        <v>7</v>
      </c>
      <c r="F2" s="3">
        <v>6</v>
      </c>
      <c r="G2" s="3">
        <v>3</v>
      </c>
      <c r="H2" s="3">
        <v>4</v>
      </c>
      <c r="I2" s="3">
        <v>0.7</v>
      </c>
      <c r="J2" s="3">
        <v>0.538461538461539</v>
      </c>
      <c r="K2" s="3">
        <v>0.608695652173913</v>
      </c>
      <c r="L2" s="3">
        <v>0.6</v>
      </c>
      <c r="M2" s="3">
        <v>0.1</v>
      </c>
      <c r="N2" s="3">
        <v>0.55</v>
      </c>
    </row>
    <row r="3" s="4" customFormat="1" spans="1:14">
      <c r="A3" s="17">
        <v>624</v>
      </c>
      <c r="B3" s="4">
        <v>624</v>
      </c>
      <c r="C3" s="4">
        <v>0.61599063873291</v>
      </c>
      <c r="D3" s="4">
        <v>0.213096857070923</v>
      </c>
      <c r="E3" s="4">
        <v>8</v>
      </c>
      <c r="F3" s="4">
        <v>6</v>
      </c>
      <c r="G3" s="4">
        <v>2</v>
      </c>
      <c r="H3" s="4">
        <v>4</v>
      </c>
      <c r="I3" s="4">
        <v>0.8</v>
      </c>
      <c r="J3" s="4">
        <v>0.571428571428572</v>
      </c>
      <c r="K3" s="4">
        <v>0.666666666666667</v>
      </c>
      <c r="L3" s="4">
        <v>0.6</v>
      </c>
      <c r="M3" s="4">
        <v>0.2</v>
      </c>
      <c r="N3" s="4">
        <v>0.6</v>
      </c>
    </row>
    <row r="4" s="4" customFormat="1" spans="1:14">
      <c r="A4" s="17">
        <v>925</v>
      </c>
      <c r="B4" s="4">
        <v>925</v>
      </c>
      <c r="C4" s="4">
        <v>0.618133544921875</v>
      </c>
      <c r="D4" s="4">
        <v>0.211237907409668</v>
      </c>
      <c r="E4" s="4">
        <v>6</v>
      </c>
      <c r="F4" s="4">
        <v>3</v>
      </c>
      <c r="G4" s="4">
        <v>4</v>
      </c>
      <c r="H4" s="4">
        <v>7</v>
      </c>
      <c r="I4" s="4">
        <v>0.6</v>
      </c>
      <c r="J4" s="4">
        <v>0.666666666666667</v>
      </c>
      <c r="K4" s="4">
        <v>0.631578947368421</v>
      </c>
      <c r="L4" s="4">
        <v>0.3</v>
      </c>
      <c r="M4" s="4">
        <v>0.3</v>
      </c>
      <c r="N4" s="4">
        <v>0.65</v>
      </c>
    </row>
    <row r="5" s="3" customFormat="1" spans="1:14">
      <c r="A5" s="9">
        <v>727</v>
      </c>
      <c r="B5" s="3">
        <v>727</v>
      </c>
      <c r="C5" s="3">
        <v>0.618215918540955</v>
      </c>
      <c r="D5" s="3">
        <v>0.194237232208252</v>
      </c>
      <c r="E5" s="3">
        <v>10</v>
      </c>
      <c r="F5" s="3">
        <v>2</v>
      </c>
      <c r="G5" s="3">
        <v>0</v>
      </c>
      <c r="H5" s="3">
        <v>8</v>
      </c>
      <c r="I5" s="3">
        <v>1</v>
      </c>
      <c r="J5" s="3">
        <v>0.833333333333333</v>
      </c>
      <c r="K5" s="3">
        <v>0.909090909090909</v>
      </c>
      <c r="L5" s="3">
        <v>0.2</v>
      </c>
      <c r="M5" s="3">
        <v>0.8</v>
      </c>
      <c r="N5" s="3">
        <v>0.9</v>
      </c>
    </row>
    <row r="6" s="4" customFormat="1" spans="1:14">
      <c r="A6" s="17">
        <v>313</v>
      </c>
      <c r="B6" s="4">
        <v>313</v>
      </c>
      <c r="C6" s="4">
        <v>0.621042728424072</v>
      </c>
      <c r="D6" s="4">
        <v>0.25707471370697</v>
      </c>
      <c r="E6" s="4">
        <v>8</v>
      </c>
      <c r="F6" s="4">
        <v>5</v>
      </c>
      <c r="G6" s="4">
        <v>2</v>
      </c>
      <c r="H6" s="4">
        <v>5</v>
      </c>
      <c r="I6" s="4">
        <v>0.8</v>
      </c>
      <c r="J6" s="4">
        <v>0.615384615384615</v>
      </c>
      <c r="K6" s="4">
        <v>0.695652173913043</v>
      </c>
      <c r="L6" s="4">
        <v>0.5</v>
      </c>
      <c r="M6" s="4">
        <v>0.3</v>
      </c>
      <c r="N6" s="4">
        <v>0.65</v>
      </c>
    </row>
    <row r="7" s="4" customFormat="1" spans="1:14">
      <c r="A7" s="17">
        <v>584</v>
      </c>
      <c r="B7" s="4">
        <v>584</v>
      </c>
      <c r="C7" s="4">
        <v>0.62827479839325</v>
      </c>
      <c r="D7" s="4">
        <v>0.217533111572266</v>
      </c>
      <c r="E7" s="4">
        <v>10</v>
      </c>
      <c r="F7" s="4">
        <v>5</v>
      </c>
      <c r="G7" s="4">
        <v>0</v>
      </c>
      <c r="H7" s="4">
        <v>5</v>
      </c>
      <c r="I7" s="4">
        <v>1</v>
      </c>
      <c r="J7" s="4">
        <v>0.666666666666667</v>
      </c>
      <c r="K7" s="4">
        <v>0.8</v>
      </c>
      <c r="L7" s="4">
        <v>0.5</v>
      </c>
      <c r="M7" s="4">
        <v>0.5</v>
      </c>
      <c r="N7" s="4">
        <v>0.75</v>
      </c>
    </row>
    <row r="8" s="4" customFormat="1" spans="1:14">
      <c r="A8" s="17">
        <v>124</v>
      </c>
      <c r="B8" s="4">
        <v>124</v>
      </c>
      <c r="C8" s="4">
        <v>0.629390001296997</v>
      </c>
      <c r="D8" s="4">
        <v>0.210688233375549</v>
      </c>
      <c r="E8" s="4">
        <v>10</v>
      </c>
      <c r="F8" s="4">
        <v>9</v>
      </c>
      <c r="G8" s="4">
        <v>0</v>
      </c>
      <c r="H8" s="4">
        <v>1</v>
      </c>
      <c r="I8" s="4">
        <v>1</v>
      </c>
      <c r="J8" s="4">
        <v>0.526315789473684</v>
      </c>
      <c r="K8" s="4">
        <v>0.689655172413793</v>
      </c>
      <c r="L8" s="4">
        <v>0.9</v>
      </c>
      <c r="M8" s="4">
        <v>0.1</v>
      </c>
      <c r="N8" s="4">
        <v>0.55</v>
      </c>
    </row>
    <row r="9" s="3" customFormat="1" spans="1:14">
      <c r="A9" s="9">
        <v>249</v>
      </c>
      <c r="B9" s="3">
        <v>249</v>
      </c>
      <c r="C9" s="3">
        <v>0.631833672523499</v>
      </c>
      <c r="D9" s="3">
        <v>0.211252689361572</v>
      </c>
      <c r="E9" s="3">
        <v>8</v>
      </c>
      <c r="F9" s="3">
        <v>4</v>
      </c>
      <c r="G9" s="3">
        <v>2</v>
      </c>
      <c r="H9" s="3">
        <v>6</v>
      </c>
      <c r="I9" s="3">
        <v>0.8</v>
      </c>
      <c r="J9" s="3">
        <v>0.666666666666667</v>
      </c>
      <c r="K9" s="3">
        <v>0.727272727272727</v>
      </c>
      <c r="L9" s="3">
        <v>0.4</v>
      </c>
      <c r="M9" s="3">
        <v>0.4</v>
      </c>
      <c r="N9" s="3">
        <v>0.7</v>
      </c>
    </row>
    <row r="10" s="1" customFormat="1" spans="1:14">
      <c r="A10" s="7">
        <v>237</v>
      </c>
      <c r="B10" s="1">
        <v>237</v>
      </c>
      <c r="C10" s="1">
        <v>0.640653610229492</v>
      </c>
      <c r="D10" s="1">
        <v>0.0327328443527222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877</v>
      </c>
      <c r="B11" s="1">
        <v>877</v>
      </c>
      <c r="C11" s="1">
        <v>0.646478891372681</v>
      </c>
      <c r="D11" s="1">
        <v>0.0775332450866699</v>
      </c>
      <c r="E11" s="1">
        <v>9</v>
      </c>
      <c r="F11" s="1">
        <v>3</v>
      </c>
      <c r="G11" s="1">
        <v>1</v>
      </c>
      <c r="H11" s="1">
        <v>7</v>
      </c>
      <c r="I11" s="1">
        <v>0.9</v>
      </c>
      <c r="J11" s="1">
        <v>0.75</v>
      </c>
      <c r="K11" s="1">
        <v>0.818181818181818</v>
      </c>
      <c r="L11" s="1">
        <v>0.3</v>
      </c>
      <c r="M11" s="1">
        <v>0.6</v>
      </c>
      <c r="N11" s="1">
        <v>0.8</v>
      </c>
    </row>
    <row r="12" s="1" customFormat="1" spans="1:14">
      <c r="A12" s="7">
        <v>211</v>
      </c>
      <c r="B12" s="1">
        <v>211</v>
      </c>
      <c r="C12" s="1">
        <v>0.647201657295227</v>
      </c>
      <c r="D12" s="1">
        <v>0.0204806327819824</v>
      </c>
      <c r="E12" s="1">
        <v>10</v>
      </c>
      <c r="F12" s="1">
        <v>4</v>
      </c>
      <c r="G12" s="1">
        <v>0</v>
      </c>
      <c r="H12" s="1">
        <v>6</v>
      </c>
      <c r="I12" s="1">
        <v>1</v>
      </c>
      <c r="J12" s="1">
        <v>0.714285714285714</v>
      </c>
      <c r="K12" s="1">
        <v>0.833333333333333</v>
      </c>
      <c r="L12" s="1">
        <v>0.4</v>
      </c>
      <c r="M12" s="1">
        <v>0.6</v>
      </c>
      <c r="N12" s="1">
        <v>0.8</v>
      </c>
    </row>
    <row r="13" s="1" customFormat="1" spans="1:14">
      <c r="A13" s="7">
        <v>754</v>
      </c>
      <c r="B13" s="1">
        <v>754</v>
      </c>
      <c r="C13" s="1">
        <v>0.648199319839478</v>
      </c>
      <c r="D13" s="1">
        <v>0.176639199256897</v>
      </c>
      <c r="E13" s="1">
        <v>7</v>
      </c>
      <c r="F13" s="1">
        <v>5</v>
      </c>
      <c r="G13" s="1">
        <v>3</v>
      </c>
      <c r="H13" s="1">
        <v>5</v>
      </c>
      <c r="I13" s="1">
        <v>0.7</v>
      </c>
      <c r="J13" s="1">
        <v>0.583333333333333</v>
      </c>
      <c r="K13" s="1">
        <v>0.636363636363636</v>
      </c>
      <c r="L13" s="1">
        <v>0.5</v>
      </c>
      <c r="M13" s="1">
        <v>0.2</v>
      </c>
      <c r="N13" s="1">
        <v>0.6</v>
      </c>
    </row>
    <row r="14" s="1" customFormat="1" spans="1:14">
      <c r="A14" s="7">
        <v>909</v>
      </c>
      <c r="B14" s="1">
        <v>909</v>
      </c>
      <c r="C14" s="1">
        <v>0.651805877685547</v>
      </c>
      <c r="D14" s="1">
        <v>0.206578016281128</v>
      </c>
      <c r="E14" s="1">
        <v>9</v>
      </c>
      <c r="F14" s="1">
        <v>3</v>
      </c>
      <c r="G14" s="1">
        <v>1</v>
      </c>
      <c r="H14" s="1">
        <v>7</v>
      </c>
      <c r="I14" s="1">
        <v>0.9</v>
      </c>
      <c r="J14" s="1">
        <v>0.75</v>
      </c>
      <c r="K14" s="1">
        <v>0.818181818181818</v>
      </c>
      <c r="L14" s="1">
        <v>0.3</v>
      </c>
      <c r="M14" s="1">
        <v>0.6</v>
      </c>
      <c r="N14" s="1">
        <v>0.8</v>
      </c>
    </row>
    <row r="15" s="3" customFormat="1" spans="1:14">
      <c r="A15" s="9">
        <v>43</v>
      </c>
      <c r="B15" s="3">
        <v>43</v>
      </c>
      <c r="C15" s="3">
        <v>0.656714081764221</v>
      </c>
      <c r="D15" s="3">
        <v>0.224246263504028</v>
      </c>
      <c r="E15" s="3">
        <v>9</v>
      </c>
      <c r="F15" s="3">
        <v>5</v>
      </c>
      <c r="G15" s="3">
        <v>1</v>
      </c>
      <c r="H15" s="3">
        <v>5</v>
      </c>
      <c r="I15" s="3">
        <v>0.9</v>
      </c>
      <c r="J15" s="3">
        <v>0.642857142857143</v>
      </c>
      <c r="K15" s="3">
        <v>0.75</v>
      </c>
      <c r="L15" s="3">
        <v>0.5</v>
      </c>
      <c r="M15" s="3">
        <v>0.4</v>
      </c>
      <c r="N15" s="3">
        <v>0.7</v>
      </c>
    </row>
    <row r="16" s="1" customFormat="1" spans="1:14">
      <c r="A16" s="7">
        <v>852</v>
      </c>
      <c r="B16" s="1">
        <v>852</v>
      </c>
      <c r="C16" s="1">
        <v>0.661973476409912</v>
      </c>
      <c r="D16" s="1">
        <v>0.0750224590301514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681</v>
      </c>
      <c r="B17" s="1">
        <v>681</v>
      </c>
      <c r="C17" s="1">
        <v>0.662702322006226</v>
      </c>
      <c r="D17" s="1">
        <v>0.0978585481643677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496</v>
      </c>
      <c r="B18" s="1">
        <v>496</v>
      </c>
      <c r="C18" s="1">
        <v>0.663251161575317</v>
      </c>
      <c r="D18" s="1">
        <v>0.086097240447998</v>
      </c>
      <c r="E18" s="1">
        <v>10</v>
      </c>
      <c r="F18" s="1">
        <v>6</v>
      </c>
      <c r="G18" s="1">
        <v>0</v>
      </c>
      <c r="H18" s="1">
        <v>4</v>
      </c>
      <c r="I18" s="1">
        <v>1</v>
      </c>
      <c r="J18" s="1">
        <v>0.625</v>
      </c>
      <c r="K18" s="1">
        <v>0.769230769230769</v>
      </c>
      <c r="L18" s="1">
        <v>0.6</v>
      </c>
      <c r="M18" s="1">
        <v>0.4</v>
      </c>
      <c r="N18" s="1">
        <v>0.7</v>
      </c>
    </row>
    <row r="19" s="1" customFormat="1" spans="1:14">
      <c r="A19" s="7">
        <v>294</v>
      </c>
      <c r="B19" s="1">
        <v>294</v>
      </c>
      <c r="C19" s="1">
        <v>0.663757920265198</v>
      </c>
      <c r="D19" s="1">
        <v>0.0591132640838623</v>
      </c>
      <c r="E19" s="1">
        <v>9</v>
      </c>
      <c r="F19" s="1">
        <v>3</v>
      </c>
      <c r="G19" s="1">
        <v>1</v>
      </c>
      <c r="H19" s="1">
        <v>7</v>
      </c>
      <c r="I19" s="1">
        <v>0.9</v>
      </c>
      <c r="J19" s="1">
        <v>0.75</v>
      </c>
      <c r="K19" s="1">
        <v>0.818181818181818</v>
      </c>
      <c r="L19" s="1">
        <v>0.3</v>
      </c>
      <c r="M19" s="1">
        <v>0.6</v>
      </c>
      <c r="N19" s="1">
        <v>0.8</v>
      </c>
    </row>
    <row r="20" s="1" customFormat="1" spans="1:14">
      <c r="A20" s="7">
        <v>660</v>
      </c>
      <c r="B20" s="1">
        <v>660</v>
      </c>
      <c r="C20" s="1">
        <v>0.679148435592651</v>
      </c>
      <c r="D20" s="1">
        <v>0.0501850843429565</v>
      </c>
      <c r="E20" s="1">
        <v>7</v>
      </c>
      <c r="F20" s="1">
        <v>4</v>
      </c>
      <c r="G20" s="1">
        <v>3</v>
      </c>
      <c r="H20" s="1">
        <v>6</v>
      </c>
      <c r="I20" s="1">
        <v>0.7</v>
      </c>
      <c r="J20" s="1">
        <v>0.636363636363636</v>
      </c>
      <c r="K20" s="1">
        <v>0.666666666666667</v>
      </c>
      <c r="L20" s="1">
        <v>0.4</v>
      </c>
      <c r="M20" s="1">
        <v>0.3</v>
      </c>
      <c r="N20" s="1">
        <v>0.65</v>
      </c>
    </row>
    <row r="21" s="1" customFormat="1" spans="1:14">
      <c r="A21" s="7">
        <v>552</v>
      </c>
      <c r="B21" s="1">
        <v>552</v>
      </c>
      <c r="C21" s="1">
        <v>0.67832338809967</v>
      </c>
      <c r="D21" s="1">
        <v>0.0571120977401733</v>
      </c>
      <c r="E21" s="1">
        <v>7</v>
      </c>
      <c r="F21" s="1">
        <v>5</v>
      </c>
      <c r="G21" s="1">
        <v>3</v>
      </c>
      <c r="H21" s="1">
        <v>5</v>
      </c>
      <c r="I21" s="1">
        <v>0.7</v>
      </c>
      <c r="J21" s="1">
        <v>0.583333333333333</v>
      </c>
      <c r="K21" s="1">
        <v>0.636363636363636</v>
      </c>
      <c r="L21" s="1">
        <v>0.5</v>
      </c>
      <c r="M21" s="1">
        <v>0.2</v>
      </c>
      <c r="N21" s="1">
        <v>0.6</v>
      </c>
    </row>
    <row r="22" s="3" customFormat="1" spans="1:14">
      <c r="A22" s="9">
        <v>294</v>
      </c>
      <c r="B22" s="3">
        <v>294</v>
      </c>
      <c r="C22" s="3">
        <v>0.663757920265198</v>
      </c>
      <c r="D22" s="3">
        <v>0.0591132640838623</v>
      </c>
      <c r="E22" s="3">
        <v>9</v>
      </c>
      <c r="F22" s="3">
        <v>3</v>
      </c>
      <c r="G22" s="3">
        <v>1</v>
      </c>
      <c r="H22" s="3">
        <v>7</v>
      </c>
      <c r="I22" s="3">
        <v>0.9</v>
      </c>
      <c r="J22" s="3">
        <v>0.75</v>
      </c>
      <c r="K22" s="3">
        <v>0.818181818181818</v>
      </c>
      <c r="L22" s="3">
        <v>0.3</v>
      </c>
      <c r="M22" s="3">
        <v>0.6</v>
      </c>
      <c r="N22" s="3">
        <v>0.8</v>
      </c>
    </row>
    <row r="23" s="1" customFormat="1" spans="1:14">
      <c r="A23" s="7">
        <v>202</v>
      </c>
      <c r="B23" s="1">
        <v>202</v>
      </c>
      <c r="C23" s="1">
        <v>0.682697415351868</v>
      </c>
      <c r="D23" s="1">
        <v>0.0130748748779297</v>
      </c>
      <c r="E23" s="1">
        <v>7</v>
      </c>
      <c r="F23" s="1">
        <v>7</v>
      </c>
      <c r="G23" s="1">
        <v>3</v>
      </c>
      <c r="H23" s="1">
        <v>3</v>
      </c>
      <c r="I23" s="1">
        <v>0.7</v>
      </c>
      <c r="J23" s="1">
        <v>0.5</v>
      </c>
      <c r="K23" s="1">
        <v>0.583333333333333</v>
      </c>
      <c r="L23" s="1">
        <v>0.7</v>
      </c>
      <c r="M23" s="1">
        <v>0</v>
      </c>
      <c r="N23" s="1">
        <v>0.5</v>
      </c>
    </row>
    <row r="24" s="1" customFormat="1" spans="1:14">
      <c r="A24" s="7">
        <v>662</v>
      </c>
      <c r="B24" s="1">
        <v>662</v>
      </c>
      <c r="C24" s="1">
        <v>0.681370139122009</v>
      </c>
      <c r="D24" s="1">
        <v>0.0188992023468018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276</v>
      </c>
      <c r="B25" s="1">
        <v>276</v>
      </c>
      <c r="C25" s="1">
        <v>0.680754899978638</v>
      </c>
      <c r="D25" s="1">
        <v>0.0205116271972656</v>
      </c>
      <c r="E25" s="1">
        <v>8</v>
      </c>
      <c r="F25" s="1">
        <v>5</v>
      </c>
      <c r="G25" s="1">
        <v>2</v>
      </c>
      <c r="H25" s="1">
        <v>5</v>
      </c>
      <c r="I25" s="1">
        <v>0.8</v>
      </c>
      <c r="J25" s="1">
        <v>0.615384615384615</v>
      </c>
      <c r="K25" s="1">
        <v>0.695652173913043</v>
      </c>
      <c r="L25" s="1">
        <v>0.5</v>
      </c>
      <c r="M25" s="1">
        <v>0.3</v>
      </c>
      <c r="N25" s="1">
        <v>0.65</v>
      </c>
    </row>
    <row r="26" s="1" customFormat="1" spans="1:14">
      <c r="A26" s="7">
        <v>373</v>
      </c>
      <c r="B26" s="1">
        <v>373</v>
      </c>
      <c r="C26" s="1">
        <v>0.695722937583923</v>
      </c>
      <c r="D26" s="1">
        <v>0.0393593311309815</v>
      </c>
      <c r="E26" s="1">
        <v>6</v>
      </c>
      <c r="F26" s="1">
        <v>4</v>
      </c>
      <c r="G26" s="1">
        <v>4</v>
      </c>
      <c r="H26" s="1">
        <v>6</v>
      </c>
      <c r="I26" s="1">
        <v>0.6</v>
      </c>
      <c r="J26" s="1">
        <v>0.6</v>
      </c>
      <c r="K26" s="1">
        <v>0.6</v>
      </c>
      <c r="L26" s="1">
        <v>0.4</v>
      </c>
      <c r="M26" s="1">
        <v>0.2</v>
      </c>
      <c r="N26" s="1">
        <v>0.6</v>
      </c>
    </row>
    <row r="27" s="1" customFormat="1" spans="1:14">
      <c r="A27" s="7">
        <v>56</v>
      </c>
      <c r="B27" s="1">
        <v>56</v>
      </c>
      <c r="C27" s="1">
        <v>0.686362504959106</v>
      </c>
      <c r="D27" s="1">
        <v>0.0313787460327148</v>
      </c>
      <c r="E27" s="1">
        <v>7</v>
      </c>
      <c r="F27" s="1">
        <v>7</v>
      </c>
      <c r="G27" s="1">
        <v>3</v>
      </c>
      <c r="H27" s="1">
        <v>3</v>
      </c>
      <c r="I27" s="1">
        <v>0.7</v>
      </c>
      <c r="J27" s="1">
        <v>0.5</v>
      </c>
      <c r="K27" s="1">
        <v>0.583333333333333</v>
      </c>
      <c r="L27" s="1">
        <v>0.7</v>
      </c>
      <c r="M27" s="1">
        <v>0</v>
      </c>
      <c r="N27" s="1">
        <v>0.5</v>
      </c>
    </row>
    <row r="28" s="1" customFormat="1" spans="1:14">
      <c r="A28" s="7">
        <v>675</v>
      </c>
      <c r="B28" s="1">
        <v>675</v>
      </c>
      <c r="C28" s="1">
        <v>0.682971835136414</v>
      </c>
      <c r="D28" s="1">
        <v>0.0337067842483521</v>
      </c>
      <c r="E28" s="1">
        <v>8</v>
      </c>
      <c r="F28" s="1">
        <v>4</v>
      </c>
      <c r="G28" s="1">
        <v>2</v>
      </c>
      <c r="H28" s="1">
        <v>6</v>
      </c>
      <c r="I28" s="1">
        <v>0.8</v>
      </c>
      <c r="J28" s="1">
        <v>0.666666666666667</v>
      </c>
      <c r="K28" s="1">
        <v>0.727272727272727</v>
      </c>
      <c r="L28" s="1">
        <v>0.4</v>
      </c>
      <c r="M28" s="1">
        <v>0.4</v>
      </c>
      <c r="N28" s="1">
        <v>0.7</v>
      </c>
    </row>
    <row r="29" s="1" customFormat="1" spans="1:14">
      <c r="A29" s="7">
        <v>498</v>
      </c>
      <c r="B29" s="1">
        <v>498</v>
      </c>
      <c r="C29" s="1">
        <v>0.696210503578186</v>
      </c>
      <c r="D29" s="1">
        <v>0.0400842428207398</v>
      </c>
      <c r="E29" s="1">
        <v>10</v>
      </c>
      <c r="F29" s="1">
        <v>3</v>
      </c>
      <c r="G29" s="1">
        <v>0</v>
      </c>
      <c r="H29" s="1">
        <v>7</v>
      </c>
      <c r="I29" s="1">
        <v>1</v>
      </c>
      <c r="J29" s="1">
        <v>0.769230769230769</v>
      </c>
      <c r="K29" s="1">
        <v>0.869565217391304</v>
      </c>
      <c r="L29" s="1">
        <v>0.3</v>
      </c>
      <c r="M29" s="1">
        <v>0.7</v>
      </c>
      <c r="N29" s="1">
        <v>0.85</v>
      </c>
    </row>
    <row r="30" s="1" customFormat="1" spans="1:14">
      <c r="A30" s="7">
        <v>89</v>
      </c>
      <c r="B30" s="1">
        <v>89</v>
      </c>
      <c r="C30" s="1">
        <v>0.684877753257751</v>
      </c>
      <c r="D30" s="1">
        <v>0.0499852895736694</v>
      </c>
      <c r="E30" s="1">
        <v>9</v>
      </c>
      <c r="F30" s="1">
        <v>2</v>
      </c>
      <c r="G30" s="1">
        <v>1</v>
      </c>
      <c r="H30" s="1">
        <v>8</v>
      </c>
      <c r="I30" s="1">
        <v>0.9</v>
      </c>
      <c r="J30" s="1">
        <v>0.818181818181818</v>
      </c>
      <c r="K30" s="1">
        <v>0.857142857142857</v>
      </c>
      <c r="L30" s="1">
        <v>0.2</v>
      </c>
      <c r="M30" s="1">
        <v>0.7</v>
      </c>
      <c r="N30" s="1">
        <v>0.85</v>
      </c>
    </row>
    <row r="31" s="3" customFormat="1" spans="1:14">
      <c r="A31" s="9">
        <v>746</v>
      </c>
      <c r="B31" s="3">
        <v>746</v>
      </c>
      <c r="C31" s="3">
        <v>0.680225491523743</v>
      </c>
      <c r="D31" s="3">
        <v>0.0561617612838745</v>
      </c>
      <c r="E31" s="3">
        <v>8</v>
      </c>
      <c r="F31" s="3">
        <v>3</v>
      </c>
      <c r="G31" s="3">
        <v>2</v>
      </c>
      <c r="H31" s="3">
        <v>7</v>
      </c>
      <c r="I31" s="3">
        <v>0.8</v>
      </c>
      <c r="J31" s="3">
        <v>0.727272727272727</v>
      </c>
      <c r="K31" s="3">
        <v>0.761904761904762</v>
      </c>
      <c r="L31" s="3">
        <v>0.3</v>
      </c>
      <c r="M31" s="3">
        <v>0.5</v>
      </c>
      <c r="N31" s="3">
        <v>0.75</v>
      </c>
    </row>
    <row r="32" s="1" customFormat="1" spans="1:14">
      <c r="A32" s="7">
        <v>780</v>
      </c>
      <c r="B32" s="1">
        <v>780</v>
      </c>
      <c r="C32" s="1">
        <v>0.700768947601318</v>
      </c>
      <c r="D32" s="1">
        <v>0.0417674779891968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6</v>
      </c>
      <c r="B33" s="1">
        <v>6</v>
      </c>
      <c r="C33" s="1">
        <v>0.70316219329834</v>
      </c>
      <c r="D33" s="1">
        <v>0.091391921043396</v>
      </c>
      <c r="E33" s="1">
        <v>9</v>
      </c>
      <c r="F33" s="1">
        <v>5</v>
      </c>
      <c r="G33" s="1">
        <v>1</v>
      </c>
      <c r="H33" s="1">
        <v>5</v>
      </c>
      <c r="I33" s="1">
        <v>0.9</v>
      </c>
      <c r="J33" s="1">
        <v>0.642857142857143</v>
      </c>
      <c r="K33" s="1">
        <v>0.75</v>
      </c>
      <c r="L33" s="1">
        <v>0.5</v>
      </c>
      <c r="M33" s="1">
        <v>0.4</v>
      </c>
      <c r="N33" s="1">
        <v>0.7</v>
      </c>
    </row>
    <row r="34" s="1" customFormat="1" spans="1:14">
      <c r="A34" s="7">
        <v>116</v>
      </c>
      <c r="B34" s="1">
        <v>116</v>
      </c>
      <c r="C34" s="1">
        <v>0.704044461250305</v>
      </c>
      <c r="D34" s="1">
        <v>0.072165846824646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1" customFormat="1" spans="1:14">
      <c r="A35" s="7">
        <v>435</v>
      </c>
      <c r="B35" s="1">
        <v>435</v>
      </c>
      <c r="C35" s="1">
        <v>0.708345055580139</v>
      </c>
      <c r="D35" s="1">
        <v>0.0942379236221313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3</v>
      </c>
      <c r="B36" s="1">
        <v>3</v>
      </c>
      <c r="C36" s="1">
        <v>0.708565592765808</v>
      </c>
      <c r="D36" s="1">
        <v>0.100190043449402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616</v>
      </c>
      <c r="B37" s="1">
        <v>616</v>
      </c>
      <c r="C37" s="1">
        <v>0.709154844284058</v>
      </c>
      <c r="D37" s="1">
        <v>0.0997705459594727</v>
      </c>
      <c r="E37" s="1">
        <v>10</v>
      </c>
      <c r="F37" s="1">
        <v>3</v>
      </c>
      <c r="G37" s="1">
        <v>0</v>
      </c>
      <c r="H37" s="1">
        <v>7</v>
      </c>
      <c r="I37" s="1">
        <v>1</v>
      </c>
      <c r="J37" s="1">
        <v>0.769230769230769</v>
      </c>
      <c r="K37" s="1">
        <v>0.869565217391304</v>
      </c>
      <c r="L37" s="1">
        <v>0.3</v>
      </c>
      <c r="M37" s="1">
        <v>0.7</v>
      </c>
      <c r="N37" s="1">
        <v>0.85</v>
      </c>
    </row>
    <row r="38" s="1" customFormat="1" spans="1:14">
      <c r="A38" s="7">
        <v>100</v>
      </c>
      <c r="B38" s="1">
        <v>100</v>
      </c>
      <c r="C38" s="1">
        <v>0.709319829940796</v>
      </c>
      <c r="D38" s="1">
        <v>0.0979667901992798</v>
      </c>
      <c r="E38" s="1">
        <v>9</v>
      </c>
      <c r="F38" s="1">
        <v>5</v>
      </c>
      <c r="G38" s="1">
        <v>1</v>
      </c>
      <c r="H38" s="1">
        <v>5</v>
      </c>
      <c r="I38" s="1">
        <v>0.9</v>
      </c>
      <c r="J38" s="1">
        <v>0.642857142857143</v>
      </c>
      <c r="K38" s="1">
        <v>0.75</v>
      </c>
      <c r="L38" s="1">
        <v>0.5</v>
      </c>
      <c r="M38" s="1">
        <v>0.4</v>
      </c>
      <c r="N38" s="1">
        <v>0.7</v>
      </c>
    </row>
    <row r="39" s="1" customFormat="1" spans="1:14">
      <c r="A39" s="7">
        <v>105</v>
      </c>
      <c r="B39" s="1">
        <v>105</v>
      </c>
      <c r="C39" s="1">
        <v>0.709338784217834</v>
      </c>
      <c r="D39" s="1">
        <v>0.0906252861022949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233</v>
      </c>
      <c r="B40" s="1">
        <v>233</v>
      </c>
      <c r="C40" s="1">
        <v>0.71002209186554</v>
      </c>
      <c r="D40" s="1">
        <v>0.0766681432723999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" customFormat="1" spans="1:14">
      <c r="A41" s="7">
        <v>399</v>
      </c>
      <c r="B41" s="1">
        <v>399</v>
      </c>
      <c r="C41" s="1">
        <v>0.716256022453308</v>
      </c>
      <c r="D41" s="1">
        <v>0.069300651550293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1" customFormat="1" spans="1:14">
      <c r="A42" s="7">
        <v>328</v>
      </c>
      <c r="B42" s="1">
        <v>328</v>
      </c>
      <c r="C42" s="1">
        <v>0.71317720413208</v>
      </c>
      <c r="D42" s="1">
        <v>0.0862201452255249</v>
      </c>
      <c r="E42" s="1">
        <v>10</v>
      </c>
      <c r="F42" s="1">
        <v>4</v>
      </c>
      <c r="G42" s="1">
        <v>0</v>
      </c>
      <c r="H42" s="1">
        <v>6</v>
      </c>
      <c r="I42" s="1">
        <v>1</v>
      </c>
      <c r="J42" s="1">
        <v>0.714285714285714</v>
      </c>
      <c r="K42" s="1">
        <v>0.833333333333333</v>
      </c>
      <c r="L42" s="1">
        <v>0.4</v>
      </c>
      <c r="M42" s="1">
        <v>0.6</v>
      </c>
      <c r="N42" s="1">
        <v>0.8</v>
      </c>
    </row>
    <row r="43" s="3" customFormat="1" spans="1:14">
      <c r="A43" s="9">
        <v>282</v>
      </c>
      <c r="B43" s="3">
        <v>282</v>
      </c>
      <c r="C43" s="3">
        <v>0.710972785949707</v>
      </c>
      <c r="D43" s="3">
        <v>0.0856907367706299</v>
      </c>
      <c r="E43" s="3">
        <v>5</v>
      </c>
      <c r="F43" s="3">
        <v>3</v>
      </c>
      <c r="G43" s="3">
        <v>5</v>
      </c>
      <c r="H43" s="3">
        <v>7</v>
      </c>
      <c r="I43" s="3">
        <v>0.5</v>
      </c>
      <c r="J43" s="3">
        <v>0.625</v>
      </c>
      <c r="K43" s="3">
        <v>0.555555555555556</v>
      </c>
      <c r="L43" s="3">
        <v>0.3</v>
      </c>
      <c r="M43" s="3">
        <v>0.2</v>
      </c>
      <c r="N43" s="3">
        <v>0.6</v>
      </c>
    </row>
    <row r="44" s="1" customFormat="1" spans="1:14">
      <c r="A44" s="7">
        <v>644</v>
      </c>
      <c r="B44" s="1">
        <v>644</v>
      </c>
      <c r="C44" s="1">
        <v>0.721666574478149</v>
      </c>
      <c r="D44" s="1">
        <v>0.0976516008377075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" customFormat="1" spans="1:14">
      <c r="A45" s="7">
        <v>223</v>
      </c>
      <c r="B45" s="1">
        <v>223</v>
      </c>
      <c r="C45" s="1">
        <v>0.731646060943604</v>
      </c>
      <c r="D45" s="1">
        <v>0.0777050256729126</v>
      </c>
      <c r="E45" s="1">
        <v>7</v>
      </c>
      <c r="F45" s="1">
        <v>6</v>
      </c>
      <c r="G45" s="1">
        <v>3</v>
      </c>
      <c r="H45" s="1">
        <v>4</v>
      </c>
      <c r="I45" s="1">
        <v>0.7</v>
      </c>
      <c r="J45" s="1">
        <v>0.538461538461539</v>
      </c>
      <c r="K45" s="1">
        <v>0.608695652173913</v>
      </c>
      <c r="L45" s="1">
        <v>0.6</v>
      </c>
      <c r="M45" s="1">
        <v>0.1</v>
      </c>
      <c r="N45" s="1">
        <v>0.55</v>
      </c>
    </row>
    <row r="46" s="1" customFormat="1" spans="1:14">
      <c r="A46" s="7">
        <v>152</v>
      </c>
      <c r="B46" s="1">
        <v>152</v>
      </c>
      <c r="C46" s="1">
        <v>0.733963966369629</v>
      </c>
      <c r="D46" s="1">
        <v>0.0578887462615967</v>
      </c>
      <c r="E46" s="1">
        <v>6</v>
      </c>
      <c r="F46" s="1">
        <v>6</v>
      </c>
      <c r="G46" s="1">
        <v>4</v>
      </c>
      <c r="H46" s="1">
        <v>4</v>
      </c>
      <c r="I46" s="1">
        <v>0.6</v>
      </c>
      <c r="J46" s="1">
        <v>0.5</v>
      </c>
      <c r="K46" s="1">
        <v>0.545454545454545</v>
      </c>
      <c r="L46" s="1">
        <v>0.6</v>
      </c>
      <c r="M46" s="1">
        <v>0</v>
      </c>
      <c r="N46" s="1">
        <v>0.5</v>
      </c>
    </row>
    <row r="47" s="1" customFormat="1" spans="1:14">
      <c r="A47" s="7">
        <v>20</v>
      </c>
      <c r="B47" s="1">
        <v>20</v>
      </c>
      <c r="C47" s="1">
        <v>0.73398494720459</v>
      </c>
      <c r="D47" s="1">
        <v>0.0834519863128662</v>
      </c>
      <c r="E47" s="1">
        <v>8</v>
      </c>
      <c r="F47" s="1">
        <v>5</v>
      </c>
      <c r="G47" s="1">
        <v>2</v>
      </c>
      <c r="H47" s="1">
        <v>5</v>
      </c>
      <c r="I47" s="1">
        <v>0.8</v>
      </c>
      <c r="J47" s="1">
        <v>0.615384615384615</v>
      </c>
      <c r="K47" s="1">
        <v>0.695652173913043</v>
      </c>
      <c r="L47" s="1">
        <v>0.5</v>
      </c>
      <c r="M47" s="1">
        <v>0.3</v>
      </c>
      <c r="N47" s="1">
        <v>0.65</v>
      </c>
    </row>
    <row r="48" s="1" customFormat="1" spans="1:14">
      <c r="A48" s="7">
        <v>583</v>
      </c>
      <c r="B48" s="1">
        <v>583</v>
      </c>
      <c r="C48" s="1">
        <v>0.734943270683289</v>
      </c>
      <c r="D48" s="1">
        <v>0.0786058902740479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613</v>
      </c>
      <c r="B49" s="1">
        <v>613</v>
      </c>
      <c r="C49" s="1">
        <v>0.727811574935913</v>
      </c>
      <c r="D49" s="1">
        <v>0.145453810691833</v>
      </c>
      <c r="E49" s="1">
        <v>9</v>
      </c>
      <c r="F49" s="1">
        <v>7</v>
      </c>
      <c r="G49" s="1">
        <v>1</v>
      </c>
      <c r="H49" s="1">
        <v>3</v>
      </c>
      <c r="I49" s="1">
        <v>0.9</v>
      </c>
      <c r="J49" s="1">
        <v>0.5625</v>
      </c>
      <c r="K49" s="1">
        <v>0.692307692307692</v>
      </c>
      <c r="L49" s="1">
        <v>0.7</v>
      </c>
      <c r="M49" s="1">
        <v>0.2</v>
      </c>
      <c r="N49" s="1">
        <v>0.6</v>
      </c>
    </row>
    <row r="50" s="1" customFormat="1" spans="1:14">
      <c r="A50" s="7">
        <v>815</v>
      </c>
      <c r="B50" s="1">
        <v>815</v>
      </c>
      <c r="C50" s="1">
        <v>0.726889848709106</v>
      </c>
      <c r="D50" s="1">
        <v>0.112776279449463</v>
      </c>
      <c r="E50" s="1">
        <v>7</v>
      </c>
      <c r="F50" s="1">
        <v>3</v>
      </c>
      <c r="G50" s="1">
        <v>3</v>
      </c>
      <c r="H50" s="1">
        <v>7</v>
      </c>
      <c r="I50" s="1">
        <v>0.7</v>
      </c>
      <c r="J50" s="1">
        <v>0.7</v>
      </c>
      <c r="K50" s="1">
        <v>0.7</v>
      </c>
      <c r="L50" s="1">
        <v>0.3</v>
      </c>
      <c r="M50" s="1">
        <v>0.4</v>
      </c>
      <c r="N50" s="1">
        <v>0.7</v>
      </c>
    </row>
    <row r="51" s="1" customFormat="1" spans="1:14">
      <c r="A51" s="7">
        <v>830</v>
      </c>
      <c r="B51" s="1">
        <v>830</v>
      </c>
      <c r="C51" s="1">
        <v>0.734759926795959</v>
      </c>
      <c r="D51" s="1">
        <v>0.130297183990478</v>
      </c>
      <c r="E51" s="1">
        <v>9</v>
      </c>
      <c r="F51" s="1">
        <v>5</v>
      </c>
      <c r="G51" s="1">
        <v>1</v>
      </c>
      <c r="H51" s="1">
        <v>5</v>
      </c>
      <c r="I51" s="1">
        <v>0.9</v>
      </c>
      <c r="J51" s="1">
        <v>0.642857142857143</v>
      </c>
      <c r="K51" s="1">
        <v>0.75</v>
      </c>
      <c r="L51" s="1">
        <v>0.5</v>
      </c>
      <c r="M51" s="1">
        <v>0.4</v>
      </c>
      <c r="N51" s="1">
        <v>0.7</v>
      </c>
    </row>
    <row r="52" s="1" customFormat="1" spans="1:14">
      <c r="A52" s="7">
        <v>785</v>
      </c>
      <c r="B52" s="1">
        <v>785</v>
      </c>
      <c r="C52" s="1">
        <v>0.73771059513092</v>
      </c>
      <c r="D52" s="1">
        <v>0.0737478733062744</v>
      </c>
      <c r="E52" s="1">
        <v>7</v>
      </c>
      <c r="F52" s="1">
        <v>5</v>
      </c>
      <c r="G52" s="1">
        <v>3</v>
      </c>
      <c r="H52" s="1">
        <v>5</v>
      </c>
      <c r="I52" s="1">
        <v>0.7</v>
      </c>
      <c r="J52" s="1">
        <v>0.583333333333333</v>
      </c>
      <c r="K52" s="1">
        <v>0.636363636363636</v>
      </c>
      <c r="L52" s="1">
        <v>0.5</v>
      </c>
      <c r="M52" s="1">
        <v>0.2</v>
      </c>
      <c r="N52" s="1">
        <v>0.6</v>
      </c>
    </row>
    <row r="53" s="4" customFormat="1" spans="1:14">
      <c r="A53" s="17">
        <v>206</v>
      </c>
      <c r="B53" s="4">
        <v>206</v>
      </c>
      <c r="C53" s="4">
        <v>0.739766359329224</v>
      </c>
      <c r="D53" s="4">
        <v>0.0500904321670532</v>
      </c>
      <c r="E53" s="4">
        <v>8</v>
      </c>
      <c r="F53" s="4">
        <v>7</v>
      </c>
      <c r="G53" s="4">
        <v>2</v>
      </c>
      <c r="H53" s="4">
        <v>3</v>
      </c>
      <c r="I53" s="4">
        <v>0.8</v>
      </c>
      <c r="J53" s="4">
        <v>0.533333333333333</v>
      </c>
      <c r="K53" s="4">
        <v>0.64</v>
      </c>
      <c r="L53" s="4">
        <v>0.7</v>
      </c>
      <c r="M53" s="4">
        <v>0.1</v>
      </c>
      <c r="N53" s="4">
        <v>0.55</v>
      </c>
    </row>
    <row r="54" s="1" customFormat="1" spans="1:14">
      <c r="A54" s="7">
        <v>621</v>
      </c>
      <c r="B54" s="1">
        <v>621</v>
      </c>
      <c r="C54" s="1">
        <v>0.728044509887695</v>
      </c>
      <c r="D54" s="1">
        <v>0.120934724807739</v>
      </c>
      <c r="E54" s="1">
        <v>9</v>
      </c>
      <c r="F54" s="1">
        <v>8</v>
      </c>
      <c r="G54" s="1">
        <v>1</v>
      </c>
      <c r="H54" s="1">
        <v>2</v>
      </c>
      <c r="I54" s="1">
        <v>0.9</v>
      </c>
      <c r="J54" s="1">
        <v>0.529411764705882</v>
      </c>
      <c r="K54" s="1">
        <v>0.666666666666667</v>
      </c>
      <c r="L54" s="1">
        <v>0.8</v>
      </c>
      <c r="M54" s="1">
        <v>0.1</v>
      </c>
      <c r="N54" s="1">
        <v>0.55</v>
      </c>
    </row>
    <row r="55" s="1" customFormat="1" spans="1:14">
      <c r="A55" s="7">
        <v>88</v>
      </c>
      <c r="B55" s="1">
        <v>88</v>
      </c>
      <c r="C55" s="1">
        <v>0.737314105033875</v>
      </c>
      <c r="D55" s="1">
        <v>0.139135479927063</v>
      </c>
      <c r="E55" s="1">
        <v>8</v>
      </c>
      <c r="F55" s="1">
        <v>6</v>
      </c>
      <c r="G55" s="1">
        <v>2</v>
      </c>
      <c r="H55" s="1">
        <v>4</v>
      </c>
      <c r="I55" s="1">
        <v>0.8</v>
      </c>
      <c r="J55" s="1">
        <v>0.571428571428572</v>
      </c>
      <c r="K55" s="1">
        <v>0.666666666666667</v>
      </c>
      <c r="L55" s="1">
        <v>0.6</v>
      </c>
      <c r="M55" s="1">
        <v>0.2</v>
      </c>
      <c r="N55" s="1">
        <v>0.6</v>
      </c>
    </row>
    <row r="56" s="1" customFormat="1" spans="1:14">
      <c r="A56" s="7">
        <v>155</v>
      </c>
      <c r="B56" s="1">
        <v>155</v>
      </c>
      <c r="C56" s="1">
        <v>0.72156834602356</v>
      </c>
      <c r="D56" s="1">
        <v>0.132761359214783</v>
      </c>
      <c r="E56" s="1">
        <v>6</v>
      </c>
      <c r="F56" s="1">
        <v>4</v>
      </c>
      <c r="G56" s="1">
        <v>4</v>
      </c>
      <c r="H56" s="1">
        <v>6</v>
      </c>
      <c r="I56" s="1">
        <v>0.6</v>
      </c>
      <c r="J56" s="1">
        <v>0.6</v>
      </c>
      <c r="K56" s="1">
        <v>0.6</v>
      </c>
      <c r="L56" s="1">
        <v>0.4</v>
      </c>
      <c r="M56" s="1">
        <v>0.2</v>
      </c>
      <c r="N56" s="1">
        <v>0.6</v>
      </c>
    </row>
    <row r="57" s="3" customFormat="1" spans="1:14">
      <c r="A57" s="9">
        <v>229</v>
      </c>
      <c r="B57" s="3">
        <v>229</v>
      </c>
      <c r="C57" s="3">
        <v>0.727859258651733</v>
      </c>
      <c r="D57" s="3">
        <v>0.110341310501099</v>
      </c>
      <c r="E57" s="3">
        <v>7</v>
      </c>
      <c r="F57" s="3">
        <v>7</v>
      </c>
      <c r="G57" s="3">
        <v>3</v>
      </c>
      <c r="H57" s="3">
        <v>3</v>
      </c>
      <c r="I57" s="3">
        <v>0.7</v>
      </c>
      <c r="J57" s="3">
        <v>0.5</v>
      </c>
      <c r="K57" s="3">
        <v>0.583333333333333</v>
      </c>
      <c r="L57" s="3">
        <v>0.7</v>
      </c>
      <c r="M57" s="3">
        <v>0</v>
      </c>
      <c r="N57" s="3">
        <v>0.5</v>
      </c>
    </row>
    <row r="58" s="1" customFormat="1" spans="1:14">
      <c r="A58" s="7">
        <v>709</v>
      </c>
      <c r="B58" s="1">
        <v>709</v>
      </c>
      <c r="C58" s="1">
        <v>0.741271138191223</v>
      </c>
      <c r="D58" s="1">
        <v>0.10593056678772</v>
      </c>
      <c r="E58" s="1">
        <v>10</v>
      </c>
      <c r="F58" s="1">
        <v>3</v>
      </c>
      <c r="G58" s="1">
        <v>0</v>
      </c>
      <c r="H58" s="1">
        <v>7</v>
      </c>
      <c r="I58" s="1">
        <v>1</v>
      </c>
      <c r="J58" s="1">
        <v>0.769230769230769</v>
      </c>
      <c r="K58" s="1">
        <v>0.869565217391304</v>
      </c>
      <c r="L58" s="1">
        <v>0.3</v>
      </c>
      <c r="M58" s="1">
        <v>0.7</v>
      </c>
      <c r="N58" s="1">
        <v>0.85</v>
      </c>
    </row>
    <row r="59" s="1" customFormat="1" spans="1:14">
      <c r="A59" s="7">
        <v>246</v>
      </c>
      <c r="B59" s="1">
        <v>246</v>
      </c>
      <c r="C59" s="1">
        <v>0.742902874946594</v>
      </c>
      <c r="D59" s="1">
        <v>0.0863687992095947</v>
      </c>
      <c r="E59" s="1">
        <v>9</v>
      </c>
      <c r="F59" s="1">
        <v>4</v>
      </c>
      <c r="G59" s="1">
        <v>1</v>
      </c>
      <c r="H59" s="1">
        <v>6</v>
      </c>
      <c r="I59" s="1">
        <v>0.9</v>
      </c>
      <c r="J59" s="1">
        <v>0.692307692307692</v>
      </c>
      <c r="K59" s="1">
        <v>0.782608695652174</v>
      </c>
      <c r="L59" s="1">
        <v>0.4</v>
      </c>
      <c r="M59" s="1">
        <v>0.5</v>
      </c>
      <c r="N59" s="1">
        <v>0.75</v>
      </c>
    </row>
    <row r="60" s="1" customFormat="1" spans="1:14">
      <c r="A60" s="7">
        <v>191</v>
      </c>
      <c r="B60" s="1">
        <v>191</v>
      </c>
      <c r="C60" s="1">
        <v>0.743518233299255</v>
      </c>
      <c r="D60" s="1">
        <v>0.100335359573364</v>
      </c>
      <c r="E60" s="1">
        <v>10</v>
      </c>
      <c r="F60" s="1">
        <v>5</v>
      </c>
      <c r="G60" s="1">
        <v>0</v>
      </c>
      <c r="H60" s="1">
        <v>5</v>
      </c>
      <c r="I60" s="1">
        <v>1</v>
      </c>
      <c r="J60" s="1">
        <v>0.666666666666667</v>
      </c>
      <c r="K60" s="1">
        <v>0.8</v>
      </c>
      <c r="L60" s="1">
        <v>0.5</v>
      </c>
      <c r="M60" s="1">
        <v>0.5</v>
      </c>
      <c r="N60" s="1">
        <v>0.75</v>
      </c>
    </row>
    <row r="61" s="1" customFormat="1" spans="1:14">
      <c r="A61" s="7">
        <v>119</v>
      </c>
      <c r="B61" s="1">
        <v>119</v>
      </c>
      <c r="C61" s="1">
        <v>0.745121121406555</v>
      </c>
      <c r="D61" s="1">
        <v>0.120239019393921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198</v>
      </c>
      <c r="B62" s="1">
        <v>198</v>
      </c>
      <c r="C62" s="1">
        <v>0.745155930519104</v>
      </c>
      <c r="D62" s="1">
        <v>0.0873236656188965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903</v>
      </c>
      <c r="B63" s="1">
        <v>903</v>
      </c>
      <c r="C63" s="1">
        <v>0.745175242424011</v>
      </c>
      <c r="D63" s="1">
        <v>0.116806983947754</v>
      </c>
      <c r="E63" s="1">
        <v>9</v>
      </c>
      <c r="F63" s="1">
        <v>2</v>
      </c>
      <c r="G63" s="1">
        <v>1</v>
      </c>
      <c r="H63" s="1">
        <v>8</v>
      </c>
      <c r="I63" s="1">
        <v>0.9</v>
      </c>
      <c r="J63" s="1">
        <v>0.818181818181818</v>
      </c>
      <c r="K63" s="1">
        <v>0.857142857142857</v>
      </c>
      <c r="L63" s="1">
        <v>0.2</v>
      </c>
      <c r="M63" s="1">
        <v>0.7</v>
      </c>
      <c r="N63" s="1">
        <v>0.85</v>
      </c>
    </row>
    <row r="64" s="1" customFormat="1" spans="1:14">
      <c r="A64" s="7">
        <v>287</v>
      </c>
      <c r="B64" s="1">
        <v>287</v>
      </c>
      <c r="C64" s="1">
        <v>0.745387673377991</v>
      </c>
      <c r="D64" s="1">
        <v>0.0656861066818237</v>
      </c>
      <c r="E64" s="1">
        <v>8</v>
      </c>
      <c r="F64" s="1">
        <v>4</v>
      </c>
      <c r="G64" s="1">
        <v>2</v>
      </c>
      <c r="H64" s="1">
        <v>6</v>
      </c>
      <c r="I64" s="1">
        <v>0.8</v>
      </c>
      <c r="J64" s="1">
        <v>0.666666666666667</v>
      </c>
      <c r="K64" s="1">
        <v>0.727272727272727</v>
      </c>
      <c r="L64" s="1">
        <v>0.4</v>
      </c>
      <c r="M64" s="1">
        <v>0.4</v>
      </c>
      <c r="N64" s="1">
        <v>0.7</v>
      </c>
    </row>
    <row r="65" s="1" customFormat="1" spans="1:14">
      <c r="A65" s="7">
        <v>74</v>
      </c>
      <c r="B65" s="1">
        <v>74</v>
      </c>
      <c r="C65" s="1">
        <v>0.745646357536316</v>
      </c>
      <c r="D65" s="1">
        <v>0.109940409660339</v>
      </c>
      <c r="E65" s="1">
        <v>5</v>
      </c>
      <c r="F65" s="1">
        <v>3</v>
      </c>
      <c r="G65" s="1">
        <v>5</v>
      </c>
      <c r="H65" s="1">
        <v>7</v>
      </c>
      <c r="I65" s="1">
        <v>0.5</v>
      </c>
      <c r="J65" s="1">
        <v>0.625</v>
      </c>
      <c r="K65" s="1">
        <v>0.555555555555556</v>
      </c>
      <c r="L65" s="1">
        <v>0.3</v>
      </c>
      <c r="M65" s="1">
        <v>0.2</v>
      </c>
      <c r="N65" s="1">
        <v>0.6</v>
      </c>
    </row>
    <row r="66" s="1" customFormat="1" spans="1:14">
      <c r="A66" s="7">
        <v>255</v>
      </c>
      <c r="B66" s="1">
        <v>255</v>
      </c>
      <c r="C66" s="1">
        <v>0.745726108551025</v>
      </c>
      <c r="D66" s="1">
        <v>0.0122008323669434</v>
      </c>
      <c r="E66" s="1">
        <v>9</v>
      </c>
      <c r="F66" s="1">
        <v>5</v>
      </c>
      <c r="G66" s="1">
        <v>1</v>
      </c>
      <c r="H66" s="1">
        <v>5</v>
      </c>
      <c r="I66" s="1">
        <v>0.9</v>
      </c>
      <c r="J66" s="1">
        <v>0.642857142857143</v>
      </c>
      <c r="K66" s="1">
        <v>0.75</v>
      </c>
      <c r="L66" s="1">
        <v>0.5</v>
      </c>
      <c r="M66" s="1">
        <v>0.4</v>
      </c>
      <c r="N66" s="1">
        <v>0.7</v>
      </c>
    </row>
    <row r="67" s="1" customFormat="1" spans="1:14">
      <c r="A67" s="7">
        <v>577</v>
      </c>
      <c r="B67" s="1">
        <v>577</v>
      </c>
      <c r="C67" s="1">
        <v>0.746004939079285</v>
      </c>
      <c r="D67" s="1">
        <v>0.101424694061279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67</v>
      </c>
      <c r="B68" s="1">
        <v>67</v>
      </c>
      <c r="C68" s="1">
        <v>0.746085166931152</v>
      </c>
      <c r="D68" s="1">
        <v>0.0754534006118774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3" customFormat="1" spans="1:14">
      <c r="A69" s="9">
        <v>429</v>
      </c>
      <c r="B69" s="3">
        <v>429</v>
      </c>
      <c r="C69" s="3">
        <v>0.746398687362671</v>
      </c>
      <c r="D69" s="3">
        <v>0.0914851427078247</v>
      </c>
      <c r="E69" s="3">
        <v>9</v>
      </c>
      <c r="F69" s="3">
        <v>6</v>
      </c>
      <c r="G69" s="3">
        <v>1</v>
      </c>
      <c r="H69" s="3">
        <v>4</v>
      </c>
      <c r="I69" s="3">
        <v>0.9</v>
      </c>
      <c r="J69" s="3">
        <v>0.6</v>
      </c>
      <c r="K69" s="3">
        <v>0.72</v>
      </c>
      <c r="L69" s="3">
        <v>0.6</v>
      </c>
      <c r="M69" s="3">
        <v>0.3</v>
      </c>
      <c r="N69" s="3">
        <v>0.65</v>
      </c>
    </row>
    <row r="70" s="1" customFormat="1" spans="1:14">
      <c r="A70" s="7">
        <v>714</v>
      </c>
      <c r="B70" s="1">
        <v>714</v>
      </c>
      <c r="C70" s="1">
        <v>0.760669589042664</v>
      </c>
      <c r="D70" s="1">
        <v>0.151639819145203</v>
      </c>
      <c r="E70" s="1">
        <v>10</v>
      </c>
      <c r="F70" s="1">
        <v>4</v>
      </c>
      <c r="G70" s="1">
        <v>0</v>
      </c>
      <c r="H70" s="1">
        <v>6</v>
      </c>
      <c r="I70" s="1">
        <v>1</v>
      </c>
      <c r="J70" s="1">
        <v>0.714285714285714</v>
      </c>
      <c r="K70" s="1">
        <v>0.833333333333333</v>
      </c>
      <c r="L70" s="1">
        <v>0.4</v>
      </c>
      <c r="M70" s="1">
        <v>0.6</v>
      </c>
      <c r="N70" s="1">
        <v>0.8</v>
      </c>
    </row>
    <row r="71" s="1" customFormat="1" spans="1:14">
      <c r="A71" s="7">
        <v>379</v>
      </c>
      <c r="B71" s="1">
        <v>379</v>
      </c>
      <c r="C71" s="1">
        <v>0.763228416442871</v>
      </c>
      <c r="D71" s="1">
        <v>0.146036624908447</v>
      </c>
      <c r="E71" s="1">
        <v>10</v>
      </c>
      <c r="F71" s="1">
        <v>6</v>
      </c>
      <c r="G71" s="1">
        <v>0</v>
      </c>
      <c r="H71" s="1">
        <v>4</v>
      </c>
      <c r="I71" s="1">
        <v>1</v>
      </c>
      <c r="J71" s="1">
        <v>0.625</v>
      </c>
      <c r="K71" s="1">
        <v>0.769230769230769</v>
      </c>
      <c r="L71" s="1">
        <v>0.6</v>
      </c>
      <c r="M71" s="1">
        <v>0.4</v>
      </c>
      <c r="N71" s="1">
        <v>0.7</v>
      </c>
    </row>
    <row r="72" s="1" customFormat="1" spans="1:14">
      <c r="A72" s="7">
        <v>358</v>
      </c>
      <c r="B72" s="1">
        <v>358</v>
      </c>
      <c r="C72" s="1">
        <v>0.764511704444885</v>
      </c>
      <c r="D72" s="1">
        <v>0.0849670171737671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256</v>
      </c>
      <c r="B73" s="1">
        <v>256</v>
      </c>
      <c r="C73" s="1">
        <v>0.769444704055786</v>
      </c>
      <c r="D73" s="1">
        <v>0.147529363632202</v>
      </c>
      <c r="E73" s="1">
        <v>10</v>
      </c>
      <c r="F73" s="1">
        <v>8</v>
      </c>
      <c r="G73" s="1">
        <v>0</v>
      </c>
      <c r="H73" s="1">
        <v>2</v>
      </c>
      <c r="I73" s="1">
        <v>1</v>
      </c>
      <c r="J73" s="1">
        <v>0.555555555555556</v>
      </c>
      <c r="K73" s="1">
        <v>0.714285714285714</v>
      </c>
      <c r="L73" s="1">
        <v>0.8</v>
      </c>
      <c r="M73" s="1">
        <v>0.2</v>
      </c>
      <c r="N73" s="1">
        <v>0.6</v>
      </c>
    </row>
    <row r="74" s="1" customFormat="1" spans="1:14">
      <c r="A74" s="7">
        <v>764</v>
      </c>
      <c r="B74" s="1">
        <v>764</v>
      </c>
      <c r="C74" s="1">
        <v>0.770396113395691</v>
      </c>
      <c r="D74" s="1">
        <v>0.118025183677673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888</v>
      </c>
      <c r="B75" s="1">
        <v>888</v>
      </c>
      <c r="C75" s="1">
        <v>0.771872639656067</v>
      </c>
      <c r="D75" s="1">
        <v>0.120152473449707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1" customFormat="1" spans="1:14">
      <c r="A76" s="7">
        <v>576</v>
      </c>
      <c r="B76" s="1">
        <v>576</v>
      </c>
      <c r="C76" s="1">
        <v>0.774784207344055</v>
      </c>
      <c r="D76" s="1">
        <v>0.0835216045379639</v>
      </c>
      <c r="E76" s="1">
        <v>8</v>
      </c>
      <c r="F76" s="1">
        <v>5</v>
      </c>
      <c r="G76" s="1">
        <v>2</v>
      </c>
      <c r="H76" s="1">
        <v>5</v>
      </c>
      <c r="I76" s="1">
        <v>0.8</v>
      </c>
      <c r="J76" s="1">
        <v>0.615384615384615</v>
      </c>
      <c r="K76" s="1">
        <v>0.695652173913043</v>
      </c>
      <c r="L76" s="1">
        <v>0.5</v>
      </c>
      <c r="M76" s="1">
        <v>0.3</v>
      </c>
      <c r="N76" s="1">
        <v>0.65</v>
      </c>
    </row>
    <row r="77" s="1" customFormat="1" spans="1:14">
      <c r="A77" s="7">
        <v>952</v>
      </c>
      <c r="B77" s="1">
        <v>952</v>
      </c>
      <c r="C77" s="1">
        <v>0.777769088745117</v>
      </c>
      <c r="D77" s="1">
        <v>0.174070596694946</v>
      </c>
      <c r="E77" s="1">
        <v>9</v>
      </c>
      <c r="F77" s="1">
        <v>8</v>
      </c>
      <c r="G77" s="1">
        <v>1</v>
      </c>
      <c r="H77" s="1">
        <v>2</v>
      </c>
      <c r="I77" s="1">
        <v>0.9</v>
      </c>
      <c r="J77" s="1">
        <v>0.529411764705882</v>
      </c>
      <c r="K77" s="1">
        <v>0.666666666666667</v>
      </c>
      <c r="L77" s="1">
        <v>0.8</v>
      </c>
      <c r="M77" s="1">
        <v>0.1</v>
      </c>
      <c r="N77" s="1">
        <v>0.55</v>
      </c>
    </row>
    <row r="78" s="3" customFormat="1" spans="1:14">
      <c r="A78" s="9">
        <v>637</v>
      </c>
      <c r="B78" s="3">
        <v>637</v>
      </c>
      <c r="C78" s="3">
        <v>0.779709577560425</v>
      </c>
      <c r="D78" s="3">
        <v>0.131428241729736</v>
      </c>
      <c r="E78" s="3">
        <v>8</v>
      </c>
      <c r="F78" s="3">
        <v>4</v>
      </c>
      <c r="G78" s="3">
        <v>2</v>
      </c>
      <c r="H78" s="3">
        <v>6</v>
      </c>
      <c r="I78" s="3">
        <v>0.8</v>
      </c>
      <c r="J78" s="3">
        <v>0.666666666666667</v>
      </c>
      <c r="K78" s="3">
        <v>0.727272727272727</v>
      </c>
      <c r="L78" s="3">
        <v>0.4</v>
      </c>
      <c r="M78" s="3">
        <v>0.4</v>
      </c>
      <c r="N78" s="3">
        <v>0.7</v>
      </c>
    </row>
    <row r="79" s="1" customFormat="1" spans="1:14">
      <c r="A79" s="7">
        <v>281</v>
      </c>
      <c r="B79" s="1">
        <v>281</v>
      </c>
      <c r="C79" s="1">
        <v>0.780123114585876</v>
      </c>
      <c r="D79" s="1">
        <v>0.199020862579346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880</v>
      </c>
      <c r="B80" s="1">
        <v>880</v>
      </c>
      <c r="C80" s="1">
        <v>0.780608892440796</v>
      </c>
      <c r="D80" s="1">
        <v>0.172005653381348</v>
      </c>
      <c r="E80" s="1">
        <v>9</v>
      </c>
      <c r="F80" s="1">
        <v>5</v>
      </c>
      <c r="G80" s="1">
        <v>1</v>
      </c>
      <c r="H80" s="1">
        <v>5</v>
      </c>
      <c r="I80" s="1">
        <v>0.9</v>
      </c>
      <c r="J80" s="1">
        <v>0.642857142857143</v>
      </c>
      <c r="K80" s="1">
        <v>0.75</v>
      </c>
      <c r="L80" s="1">
        <v>0.5</v>
      </c>
      <c r="M80" s="1">
        <v>0.4</v>
      </c>
      <c r="N80" s="1">
        <v>0.7</v>
      </c>
    </row>
    <row r="81" s="1" customFormat="1" spans="1:14">
      <c r="A81" s="7">
        <v>668</v>
      </c>
      <c r="B81" s="1">
        <v>668</v>
      </c>
      <c r="C81" s="1">
        <v>0.78334653377533</v>
      </c>
      <c r="D81" s="1">
        <v>0.184819221496582</v>
      </c>
      <c r="E81" s="1">
        <v>10</v>
      </c>
      <c r="F81" s="1">
        <v>6</v>
      </c>
      <c r="G81" s="1">
        <v>0</v>
      </c>
      <c r="H81" s="1">
        <v>4</v>
      </c>
      <c r="I81" s="1">
        <v>1</v>
      </c>
      <c r="J81" s="1">
        <v>0.625</v>
      </c>
      <c r="K81" s="1">
        <v>0.769230769230769</v>
      </c>
      <c r="L81" s="1">
        <v>0.6</v>
      </c>
      <c r="M81" s="1">
        <v>0.4</v>
      </c>
      <c r="N81" s="1">
        <v>0.7</v>
      </c>
    </row>
    <row r="82" s="1" customFormat="1" spans="1:14">
      <c r="A82" s="7">
        <v>704</v>
      </c>
      <c r="B82" s="1">
        <v>704</v>
      </c>
      <c r="C82" s="1">
        <v>0.793093085289001</v>
      </c>
      <c r="D82" s="1">
        <v>0.133874297142029</v>
      </c>
      <c r="E82" s="1">
        <v>9</v>
      </c>
      <c r="F82" s="1">
        <v>4</v>
      </c>
      <c r="G82" s="1">
        <v>1</v>
      </c>
      <c r="H82" s="1">
        <v>6</v>
      </c>
      <c r="I82" s="1">
        <v>0.9</v>
      </c>
      <c r="J82" s="1">
        <v>0.692307692307692</v>
      </c>
      <c r="K82" s="1">
        <v>0.782608695652174</v>
      </c>
      <c r="L82" s="1">
        <v>0.4</v>
      </c>
      <c r="M82" s="1">
        <v>0.5</v>
      </c>
      <c r="N82" s="1">
        <v>0.75</v>
      </c>
    </row>
    <row r="83" s="1" customFormat="1" spans="1:14">
      <c r="A83" s="7">
        <v>695</v>
      </c>
      <c r="B83" s="1">
        <v>695</v>
      </c>
      <c r="C83" s="1">
        <v>0.793387413024902</v>
      </c>
      <c r="D83" s="1">
        <v>0.140011191368103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929</v>
      </c>
      <c r="B84" s="1">
        <v>929</v>
      </c>
      <c r="C84" s="1">
        <v>0.795631051063538</v>
      </c>
      <c r="D84" s="1">
        <v>0.0636559724807739</v>
      </c>
      <c r="E84" s="1">
        <v>10</v>
      </c>
      <c r="F84" s="1">
        <v>4</v>
      </c>
      <c r="G84" s="1">
        <v>0</v>
      </c>
      <c r="H84" s="1">
        <v>6</v>
      </c>
      <c r="I84" s="1">
        <v>1</v>
      </c>
      <c r="J84" s="1">
        <v>0.714285714285714</v>
      </c>
      <c r="K84" s="1">
        <v>0.833333333333333</v>
      </c>
      <c r="L84" s="1">
        <v>0.4</v>
      </c>
      <c r="M84" s="1">
        <v>0.6</v>
      </c>
      <c r="N84" s="1">
        <v>0.8</v>
      </c>
    </row>
    <row r="85" s="3" customFormat="1" spans="1:14">
      <c r="A85" s="9">
        <v>439</v>
      </c>
      <c r="B85" s="3">
        <v>439</v>
      </c>
      <c r="C85" s="3">
        <v>0.799637913703918</v>
      </c>
      <c r="D85" s="3">
        <v>0.0570443868637085</v>
      </c>
      <c r="E85" s="3">
        <v>10</v>
      </c>
      <c r="F85" s="3">
        <v>3</v>
      </c>
      <c r="G85" s="3">
        <v>0</v>
      </c>
      <c r="H85" s="3">
        <v>7</v>
      </c>
      <c r="I85" s="3">
        <v>1</v>
      </c>
      <c r="J85" s="3">
        <v>0.769230769230769</v>
      </c>
      <c r="K85" s="3">
        <v>0.869565217391304</v>
      </c>
      <c r="L85" s="3">
        <v>0.3</v>
      </c>
      <c r="M85" s="3">
        <v>0.7</v>
      </c>
      <c r="N85" s="3">
        <v>0.85</v>
      </c>
    </row>
    <row r="86" s="1" customFormat="1" spans="1:14">
      <c r="A86" s="7">
        <v>773</v>
      </c>
      <c r="B86" s="1">
        <v>773</v>
      </c>
      <c r="C86" s="1">
        <v>0.804943203926086</v>
      </c>
      <c r="D86" s="1">
        <v>0.0974832773208618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598</v>
      </c>
      <c r="B87" s="1">
        <v>598</v>
      </c>
      <c r="C87" s="1">
        <v>0.808453559875488</v>
      </c>
      <c r="D87" s="1">
        <v>0.0991584062576294</v>
      </c>
      <c r="E87" s="1">
        <v>10</v>
      </c>
      <c r="F87" s="1">
        <v>3</v>
      </c>
      <c r="G87" s="1">
        <v>0</v>
      </c>
      <c r="H87" s="1">
        <v>7</v>
      </c>
      <c r="I87" s="1">
        <v>1</v>
      </c>
      <c r="J87" s="1">
        <v>0.769230769230769</v>
      </c>
      <c r="K87" s="1">
        <v>0.869565217391304</v>
      </c>
      <c r="L87" s="1">
        <v>0.3</v>
      </c>
      <c r="M87" s="1">
        <v>0.7</v>
      </c>
      <c r="N87" s="1">
        <v>0.85</v>
      </c>
    </row>
    <row r="88" s="1" customFormat="1" spans="1:14">
      <c r="A88" s="7">
        <v>207</v>
      </c>
      <c r="B88" s="1">
        <v>207</v>
      </c>
      <c r="C88" s="1">
        <v>0.812959790229797</v>
      </c>
      <c r="D88" s="1">
        <v>0.00219154357910156</v>
      </c>
      <c r="E88" s="1">
        <v>9</v>
      </c>
      <c r="F88" s="1">
        <v>2</v>
      </c>
      <c r="G88" s="1">
        <v>1</v>
      </c>
      <c r="H88" s="1">
        <v>8</v>
      </c>
      <c r="I88" s="1">
        <v>0.9</v>
      </c>
      <c r="J88" s="1">
        <v>0.818181818181818</v>
      </c>
      <c r="K88" s="1">
        <v>0.857142857142857</v>
      </c>
      <c r="L88" s="1">
        <v>0.2</v>
      </c>
      <c r="M88" s="1">
        <v>0.7</v>
      </c>
      <c r="N88" s="1">
        <v>0.85</v>
      </c>
    </row>
    <row r="89" s="1" customFormat="1" spans="1:14">
      <c r="A89" s="7">
        <v>454</v>
      </c>
      <c r="B89" s="1">
        <v>454</v>
      </c>
      <c r="C89" s="1">
        <v>0.81167459487915</v>
      </c>
      <c r="D89" s="1">
        <v>0.116322159767151</v>
      </c>
      <c r="E89" s="1">
        <v>5</v>
      </c>
      <c r="F89" s="1">
        <v>4</v>
      </c>
      <c r="G89" s="1">
        <v>5</v>
      </c>
      <c r="H89" s="1">
        <v>6</v>
      </c>
      <c r="I89" s="1">
        <v>0.5</v>
      </c>
      <c r="J89" s="1">
        <v>0.555555555555556</v>
      </c>
      <c r="K89" s="1">
        <v>0.526315789473684</v>
      </c>
      <c r="L89" s="1">
        <v>0.4</v>
      </c>
      <c r="M89" s="1">
        <v>0.1</v>
      </c>
      <c r="N89" s="1">
        <v>0.55</v>
      </c>
    </row>
    <row r="90" s="1" customFormat="1" spans="1:14">
      <c r="A90" s="7">
        <v>347</v>
      </c>
      <c r="B90" s="1">
        <v>347</v>
      </c>
      <c r="C90" s="1">
        <v>0.807642936706543</v>
      </c>
      <c r="D90" s="1">
        <v>0.11441159248352</v>
      </c>
      <c r="E90" s="1">
        <v>10</v>
      </c>
      <c r="F90" s="1">
        <v>7</v>
      </c>
      <c r="G90" s="1">
        <v>0</v>
      </c>
      <c r="H90" s="1">
        <v>3</v>
      </c>
      <c r="I90" s="1">
        <v>1</v>
      </c>
      <c r="J90" s="1">
        <v>0.588235294117647</v>
      </c>
      <c r="K90" s="1">
        <v>0.740740740740741</v>
      </c>
      <c r="L90" s="1">
        <v>0.7</v>
      </c>
      <c r="M90" s="1">
        <v>0.3</v>
      </c>
      <c r="N90" s="1">
        <v>0.65</v>
      </c>
    </row>
    <row r="91" s="3" customFormat="1" spans="1:14">
      <c r="A91" s="9">
        <v>631</v>
      </c>
      <c r="B91" s="3">
        <v>631</v>
      </c>
      <c r="C91" s="3">
        <v>0.809487223625183</v>
      </c>
      <c r="D91" s="3">
        <v>0.125691533088684</v>
      </c>
      <c r="E91" s="3">
        <v>7</v>
      </c>
      <c r="F91" s="3">
        <v>5</v>
      </c>
      <c r="G91" s="3">
        <v>3</v>
      </c>
      <c r="H91" s="3">
        <v>5</v>
      </c>
      <c r="I91" s="3">
        <v>0.7</v>
      </c>
      <c r="J91" s="3">
        <v>0.583333333333333</v>
      </c>
      <c r="K91" s="3">
        <v>0.636363636363636</v>
      </c>
      <c r="L91" s="3">
        <v>0.5</v>
      </c>
      <c r="M91" s="3">
        <v>0.2</v>
      </c>
      <c r="N91" s="3">
        <v>0.6</v>
      </c>
    </row>
    <row r="92" s="1" customFormat="1" spans="1:14">
      <c r="A92" s="7">
        <v>558</v>
      </c>
      <c r="B92" s="1">
        <v>558</v>
      </c>
      <c r="C92" s="1">
        <v>0.821733474731445</v>
      </c>
      <c r="D92" s="1">
        <v>0.137555122375488</v>
      </c>
      <c r="E92" s="1">
        <v>9</v>
      </c>
      <c r="F92" s="1">
        <v>5</v>
      </c>
      <c r="G92" s="1">
        <v>1</v>
      </c>
      <c r="H92" s="1">
        <v>5</v>
      </c>
      <c r="I92" s="1">
        <v>0.9</v>
      </c>
      <c r="J92" s="1">
        <v>0.642857142857143</v>
      </c>
      <c r="K92" s="1">
        <v>0.75</v>
      </c>
      <c r="L92" s="1">
        <v>0.5</v>
      </c>
      <c r="M92" s="1">
        <v>0.4</v>
      </c>
      <c r="N92" s="1">
        <v>0.7</v>
      </c>
    </row>
    <row r="93" s="1" customFormat="1" spans="1:14">
      <c r="A93" s="7">
        <v>406</v>
      </c>
      <c r="B93" s="1">
        <v>406</v>
      </c>
      <c r="C93" s="1">
        <v>0.822151780128479</v>
      </c>
      <c r="D93" s="1">
        <v>0.264414072036743</v>
      </c>
      <c r="E93" s="1">
        <v>6</v>
      </c>
      <c r="F93" s="1">
        <v>4</v>
      </c>
      <c r="G93" s="1">
        <v>4</v>
      </c>
      <c r="H93" s="1">
        <v>6</v>
      </c>
      <c r="I93" s="1">
        <v>0.6</v>
      </c>
      <c r="J93" s="1">
        <v>0.6</v>
      </c>
      <c r="K93" s="1">
        <v>0.6</v>
      </c>
      <c r="L93" s="1">
        <v>0.4</v>
      </c>
      <c r="M93" s="1">
        <v>0.2</v>
      </c>
      <c r="N93" s="1">
        <v>0.6</v>
      </c>
    </row>
    <row r="94" s="1" customFormat="1" spans="1:14">
      <c r="A94" s="7">
        <v>497</v>
      </c>
      <c r="B94" s="1">
        <v>497</v>
      </c>
      <c r="C94" s="1">
        <v>0.822490453720093</v>
      </c>
      <c r="D94" s="1">
        <v>0.249233245849609</v>
      </c>
      <c r="E94" s="1">
        <v>7</v>
      </c>
      <c r="F94" s="1">
        <v>4</v>
      </c>
      <c r="G94" s="1">
        <v>3</v>
      </c>
      <c r="H94" s="1">
        <v>6</v>
      </c>
      <c r="I94" s="1">
        <v>0.7</v>
      </c>
      <c r="J94" s="1">
        <v>0.636363636363636</v>
      </c>
      <c r="K94" s="1">
        <v>0.666666666666667</v>
      </c>
      <c r="L94" s="1">
        <v>0.4</v>
      </c>
      <c r="M94" s="1">
        <v>0.3</v>
      </c>
      <c r="N94" s="1">
        <v>0.65</v>
      </c>
    </row>
    <row r="95" s="3" customFormat="1" spans="1:14">
      <c r="A95" s="9">
        <v>694</v>
      </c>
      <c r="B95" s="3">
        <v>694</v>
      </c>
      <c r="C95" s="3">
        <v>0.832526206970215</v>
      </c>
      <c r="D95" s="3">
        <v>0.154374718666077</v>
      </c>
      <c r="E95" s="3">
        <v>9</v>
      </c>
      <c r="F95" s="3">
        <v>5</v>
      </c>
      <c r="G95" s="3">
        <v>1</v>
      </c>
      <c r="H95" s="3">
        <v>5</v>
      </c>
      <c r="I95" s="3">
        <v>0.9</v>
      </c>
      <c r="J95" s="3">
        <v>0.642857142857143</v>
      </c>
      <c r="K95" s="3">
        <v>0.75</v>
      </c>
      <c r="L95" s="3">
        <v>0.5</v>
      </c>
      <c r="M95" s="3">
        <v>0.4</v>
      </c>
      <c r="N95" s="3">
        <v>0.7</v>
      </c>
    </row>
    <row r="96" s="1" customFormat="1" spans="1:14">
      <c r="A96" s="7">
        <v>522</v>
      </c>
      <c r="B96" s="1">
        <v>522</v>
      </c>
      <c r="C96" s="1">
        <v>0.841399312019348</v>
      </c>
      <c r="D96" s="1">
        <v>0.0506949424743652</v>
      </c>
      <c r="E96" s="1">
        <v>9</v>
      </c>
      <c r="F96" s="1">
        <v>4</v>
      </c>
      <c r="G96" s="1">
        <v>1</v>
      </c>
      <c r="H96" s="1">
        <v>6</v>
      </c>
      <c r="I96" s="1">
        <v>0.9</v>
      </c>
      <c r="J96" s="1">
        <v>0.692307692307692</v>
      </c>
      <c r="K96" s="1">
        <v>0.782608695652174</v>
      </c>
      <c r="L96" s="1">
        <v>0.4</v>
      </c>
      <c r="M96" s="1">
        <v>0.5</v>
      </c>
      <c r="N96" s="1">
        <v>0.75</v>
      </c>
    </row>
    <row r="97" s="1" customFormat="1" spans="1:14">
      <c r="A97" s="7">
        <v>715</v>
      </c>
      <c r="B97" s="1">
        <v>715</v>
      </c>
      <c r="C97" s="1">
        <v>0.844211578369141</v>
      </c>
      <c r="D97" s="1">
        <v>0.191892504692078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3" customFormat="1" spans="1:14">
      <c r="A98" s="9">
        <v>219</v>
      </c>
      <c r="B98" s="3">
        <v>219</v>
      </c>
      <c r="C98" s="3">
        <v>0.856444478034973</v>
      </c>
      <c r="D98" s="3">
        <v>0.000388860702514648</v>
      </c>
      <c r="E98" s="3">
        <v>8</v>
      </c>
      <c r="F98" s="3">
        <v>6</v>
      </c>
      <c r="G98" s="3">
        <v>2</v>
      </c>
      <c r="H98" s="3">
        <v>4</v>
      </c>
      <c r="I98" s="3">
        <v>0.8</v>
      </c>
      <c r="J98" s="3">
        <v>0.571428571428572</v>
      </c>
      <c r="K98" s="3">
        <v>0.666666666666667</v>
      </c>
      <c r="L98" s="3">
        <v>0.6</v>
      </c>
      <c r="M98" s="3">
        <v>0.2</v>
      </c>
      <c r="N98" s="3">
        <v>0.6</v>
      </c>
    </row>
    <row r="99" s="1" customFormat="1" spans="1:14">
      <c r="A99" s="7">
        <v>408</v>
      </c>
      <c r="B99" s="1">
        <v>408</v>
      </c>
      <c r="C99" s="1">
        <v>0.869597673416138</v>
      </c>
      <c r="D99" s="1">
        <v>0.191558599472046</v>
      </c>
      <c r="E99" s="1">
        <v>7</v>
      </c>
      <c r="F99" s="1">
        <v>7</v>
      </c>
      <c r="G99" s="1">
        <v>3</v>
      </c>
      <c r="H99" s="1">
        <v>3</v>
      </c>
      <c r="I99" s="1">
        <v>0.7</v>
      </c>
      <c r="J99" s="1">
        <v>0.5</v>
      </c>
      <c r="K99" s="1">
        <v>0.583333333333333</v>
      </c>
      <c r="L99" s="1">
        <v>0.7</v>
      </c>
      <c r="M99" s="1">
        <v>0</v>
      </c>
      <c r="N99" s="1">
        <v>0.5</v>
      </c>
    </row>
    <row r="100" s="1" customFormat="1" spans="3:13">
      <c r="C100" s="1">
        <f>AVERAGE(C2:C99)</f>
        <v>0.72849741517281</v>
      </c>
      <c r="D100" s="1">
        <f>AVERAGE(D2:D99)</f>
        <v>0.108819498091328</v>
      </c>
      <c r="L100" s="1">
        <f>AVERAGE(L2:L99)</f>
        <v>0.472448979591837</v>
      </c>
      <c r="M100" s="1">
        <f>AVERAGE(M2:M99)</f>
        <v>0.372448979591837</v>
      </c>
    </row>
    <row r="101" s="1" customFormat="1"/>
    <row r="102" s="1" customFormat="1"/>
    <row r="103" s="1" customFormat="1" spans="3:5">
      <c r="C103" s="10" t="s">
        <v>13</v>
      </c>
      <c r="D103" s="1" t="s">
        <v>14</v>
      </c>
      <c r="E103" s="1" t="s">
        <v>47</v>
      </c>
    </row>
    <row r="104" s="1" customFormat="1" spans="3:8">
      <c r="C104" s="1" t="s">
        <v>15</v>
      </c>
      <c r="D104" s="1">
        <f>COUNTIF(C2:C99,"&lt;0.42")-COUNTIF(C2:C99,"&lt;0.4")</f>
        <v>0</v>
      </c>
      <c r="E104" s="11">
        <v>0.02</v>
      </c>
      <c r="F104" s="1">
        <v>-40</v>
      </c>
      <c r="G104" s="1">
        <v>1960</v>
      </c>
      <c r="H104" s="1">
        <v>98</v>
      </c>
    </row>
    <row r="105" s="1" customFormat="1" spans="3:8">
      <c r="C105" s="1" t="s">
        <v>16</v>
      </c>
      <c r="D105" s="1">
        <f>COUNTIF(C2:C99,"&lt;0.44")-COUNTIF(C2:C99,"&lt;0.42")</f>
        <v>0</v>
      </c>
      <c r="E105" s="11">
        <v>0.04</v>
      </c>
      <c r="F105" s="1">
        <v>-80</v>
      </c>
      <c r="G105" s="1">
        <v>1920</v>
      </c>
      <c r="H105" s="1">
        <v>96</v>
      </c>
    </row>
    <row r="106" s="1" customFormat="1" spans="3:8">
      <c r="C106" s="1" t="s">
        <v>17</v>
      </c>
      <c r="D106" s="1">
        <f>COUNTIF(C2:C99,"&lt;0.46")-COUNTIF(C2:C99,"&lt;0.44")</f>
        <v>0</v>
      </c>
      <c r="E106" s="11">
        <v>0.1</v>
      </c>
      <c r="F106" s="1">
        <v>-200</v>
      </c>
      <c r="G106" s="1">
        <v>1800</v>
      </c>
      <c r="H106" s="1">
        <v>90</v>
      </c>
    </row>
    <row r="107" s="1" customFormat="1" spans="3:8">
      <c r="C107" s="1" t="s">
        <v>18</v>
      </c>
      <c r="D107" s="1">
        <f>COUNTIF(C2:C99,"&lt;0.48")-COUNTIF(C2:C99,"&lt;0.46")</f>
        <v>0</v>
      </c>
      <c r="E107" s="11">
        <v>0.12</v>
      </c>
      <c r="F107" s="1">
        <v>-240</v>
      </c>
      <c r="G107" s="1">
        <v>1760</v>
      </c>
      <c r="H107" s="1">
        <v>88</v>
      </c>
    </row>
    <row r="108" s="1" customFormat="1" spans="3:4">
      <c r="C108" s="1" t="s">
        <v>19</v>
      </c>
      <c r="D108" s="1">
        <f>COUNTIF(C2:C99,"&lt;0.5")-COUNTIF(C2:C99,"&lt;0.48")</f>
        <v>0</v>
      </c>
    </row>
    <row r="109" s="1" customFormat="1" spans="3:4">
      <c r="C109" s="1" t="s">
        <v>20</v>
      </c>
      <c r="D109" s="1">
        <f>COUNTIF(C2:C99,"&lt;0.52")-COUNTIF(C2:C99,"&lt;0.5")</f>
        <v>0</v>
      </c>
    </row>
    <row r="110" s="4" customFormat="1" spans="3:4">
      <c r="C110" s="4" t="s">
        <v>21</v>
      </c>
      <c r="D110" s="4">
        <f>COUNTIF(C2:C99,"&lt;0.54")-COUNTIF(C2:C99,"&lt;0.52")</f>
        <v>0</v>
      </c>
    </row>
    <row r="111" s="4" customFormat="1" spans="3:4">
      <c r="C111" s="4" t="s">
        <v>22</v>
      </c>
      <c r="D111" s="4">
        <f>COUNTIF(C2:C99,"&lt;0.56")-COUNTIF(C2:C99,"&lt;0.54")</f>
        <v>0</v>
      </c>
    </row>
    <row r="112" s="1" customFormat="1" spans="3:4">
      <c r="C112" s="1" t="s">
        <v>23</v>
      </c>
      <c r="D112" s="1">
        <f>COUNTIF(C2:C99,"&lt;0.58")-COUNTIF(C2:C99,"&lt;0.56")</f>
        <v>0</v>
      </c>
    </row>
    <row r="113" s="21" customFormat="1" spans="3:5">
      <c r="C113" s="21" t="s">
        <v>24</v>
      </c>
      <c r="D113" s="21">
        <f>COUNTIF(C2:C99,"&lt;0.6")-COUNTIF(C2:C99,"&lt;0.58")</f>
        <v>1</v>
      </c>
      <c r="E113" s="21">
        <v>2</v>
      </c>
    </row>
    <row r="114" s="1" customFormat="1" spans="3:5">
      <c r="C114" s="1" t="s">
        <v>25</v>
      </c>
      <c r="D114" s="1">
        <f>COUNTIF(C2:C99,"&lt;0.62")-COUNTIF(C2:C99,"&lt;0.6")</f>
        <v>3</v>
      </c>
      <c r="E114" s="1">
        <v>3</v>
      </c>
    </row>
    <row r="115" s="4" customFormat="1" spans="3:5">
      <c r="C115" s="4" t="s">
        <v>26</v>
      </c>
      <c r="D115" s="4">
        <f>COUNTIF(C2:C99,"&lt;0.64")-COUNTIF(C2:C99,"&lt;0.62")</f>
        <v>4</v>
      </c>
      <c r="E115" s="4">
        <v>4</v>
      </c>
    </row>
    <row r="116" s="4" customFormat="1" spans="3:5">
      <c r="C116" s="4" t="s">
        <v>27</v>
      </c>
      <c r="D116" s="4">
        <f>COUNTIF(C2:C99,"&lt;0.66")-COUNTIF(C2:C99,"&lt;0.64")</f>
        <v>6</v>
      </c>
      <c r="E116" s="4">
        <v>6</v>
      </c>
    </row>
    <row r="117" s="1" customFormat="1" spans="3:5">
      <c r="C117" s="1" t="s">
        <v>28</v>
      </c>
      <c r="D117" s="1">
        <f>COUNTIF(C2:C99,"&lt;0.68")-COUNTIF(C2:C99,"&lt;0.66")</f>
        <v>7</v>
      </c>
      <c r="E117" s="1">
        <v>7</v>
      </c>
    </row>
    <row r="118" s="1" customFormat="1" spans="3:5">
      <c r="C118" s="1" t="s">
        <v>29</v>
      </c>
      <c r="D118" s="1">
        <f>COUNTIF(C2:C99,"&lt;0.7")-COUNTIF(C2:C99,"&lt;0.68")</f>
        <v>9</v>
      </c>
      <c r="E118" s="1">
        <v>9</v>
      </c>
    </row>
    <row r="119" s="4" customFormat="1" spans="3:5">
      <c r="C119" s="4" t="s">
        <v>30</v>
      </c>
      <c r="D119" s="4">
        <f>COUNTIF(C2:C99,"&lt;0.72")-COUNTIF(C2:C99,"&lt;0.7")</f>
        <v>12</v>
      </c>
      <c r="E119" s="4">
        <v>12</v>
      </c>
    </row>
    <row r="120" s="5" customFormat="1" spans="3:5">
      <c r="C120" s="5" t="s">
        <v>31</v>
      </c>
      <c r="D120" s="5">
        <f>COUNTIF(C2:C99,"&lt;0.74")-COUNTIF(C2:C99,"&lt;0.72")</f>
        <v>14</v>
      </c>
      <c r="E120" s="5">
        <v>14</v>
      </c>
    </row>
    <row r="121" s="1" customFormat="1" spans="3:5">
      <c r="C121" s="1" t="s">
        <v>32</v>
      </c>
      <c r="D121" s="1">
        <f>COUNTIF(C2:C99,"&lt;0.76")-COUNTIF(C2:C99,"&lt;0.74")</f>
        <v>12</v>
      </c>
      <c r="E121" s="1">
        <v>12</v>
      </c>
    </row>
    <row r="122" s="1" customFormat="1" spans="3:5">
      <c r="C122" s="1" t="s">
        <v>33</v>
      </c>
      <c r="D122" s="1">
        <f>COUNTIF(C2:C99,"&lt;0.78")-COUNTIF(C2:C99,"&lt;0.76")</f>
        <v>9</v>
      </c>
      <c r="E122" s="1">
        <v>9</v>
      </c>
    </row>
    <row r="123" s="4" customFormat="1" spans="3:5">
      <c r="C123" s="4" t="s">
        <v>34</v>
      </c>
      <c r="D123" s="4">
        <f>COUNTIF(C2:C99,"&lt;0.8")-COUNTIF(C2:C99,"&lt;0.78")</f>
        <v>7</v>
      </c>
      <c r="E123" s="4">
        <v>7</v>
      </c>
    </row>
    <row r="124" s="4" customFormat="1" spans="3:5">
      <c r="C124" s="4" t="s">
        <v>35</v>
      </c>
      <c r="D124" s="4">
        <f>COUNTIF(C2:C99,"&lt;0.82")-COUNTIF(C2:C99,"&lt;0.8")</f>
        <v>6</v>
      </c>
      <c r="E124" s="4">
        <v>6</v>
      </c>
    </row>
    <row r="125" s="1" customFormat="1" spans="3:5">
      <c r="C125" s="1" t="s">
        <v>36</v>
      </c>
      <c r="D125" s="1">
        <f>COUNTIF(C2:C99,"&lt;0.84")-COUNTIF(C2:C99,"&lt;0.82")</f>
        <v>4</v>
      </c>
      <c r="E125" s="1">
        <v>4</v>
      </c>
    </row>
    <row r="126" s="1" customFormat="1" spans="3:5">
      <c r="C126" s="1" t="s">
        <v>37</v>
      </c>
      <c r="D126" s="1">
        <f>COUNTIF(C2:C99,"&lt;0.86")-COUNTIF(C2:C99,"&lt;0.84")</f>
        <v>3</v>
      </c>
      <c r="E126" s="1">
        <v>3</v>
      </c>
    </row>
    <row r="127" s="21" customFormat="1" spans="3:5">
      <c r="C127" s="21" t="s">
        <v>38</v>
      </c>
      <c r="D127" s="21">
        <f>COUNTIF(C2:C99,"&lt;0.88")-COUNTIF(C2:C99,"&lt;0.86")</f>
        <v>1</v>
      </c>
      <c r="E127" s="21">
        <v>2</v>
      </c>
    </row>
    <row r="128" s="1" customFormat="1" spans="3:4">
      <c r="C128" s="1" t="s">
        <v>48</v>
      </c>
      <c r="D128" s="1">
        <f>COUNTIF(C2:C99,"&lt;0.9")-COUNTIF(C2:C99,"&lt;0.88")</f>
        <v>0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0.545</v>
      </c>
      <c r="G130" s="4">
        <v>0.087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0.623</v>
      </c>
      <c r="G131" s="4">
        <v>0.11</v>
      </c>
    </row>
    <row r="132" s="1" customFormat="1" spans="3:7">
      <c r="C132" s="1" t="s">
        <v>43</v>
      </c>
      <c r="D132" s="1">
        <f>COUNTIF(C2:C99,"&lt;0.98")-COUNTIF(C2:C99,"&lt;0.96")</f>
        <v>0</v>
      </c>
      <c r="F132" s="4">
        <v>0.729</v>
      </c>
      <c r="G132" s="4">
        <v>0.156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9" workbookViewId="0">
      <selection activeCell="A23" sqref="$A23:$XFD23"/>
    </sheetView>
  </sheetViews>
  <sheetFormatPr defaultColWidth="9" defaultRowHeight="13.5"/>
  <cols>
    <col min="3" max="4" width="18.63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564</v>
      </c>
      <c r="B2" s="3">
        <v>564</v>
      </c>
      <c r="C2" s="3">
        <v>0.591322898864746</v>
      </c>
      <c r="D2" s="3">
        <v>0.230110764503479</v>
      </c>
      <c r="E2" s="3">
        <v>7</v>
      </c>
      <c r="F2" s="3">
        <v>6</v>
      </c>
      <c r="G2" s="3">
        <v>3</v>
      </c>
      <c r="H2" s="3">
        <v>4</v>
      </c>
      <c r="I2" s="3">
        <v>0.7</v>
      </c>
      <c r="J2" s="3">
        <v>0.538461538461539</v>
      </c>
      <c r="K2" s="3">
        <v>0.608695652173913</v>
      </c>
      <c r="L2" s="3">
        <v>0.6</v>
      </c>
      <c r="M2" s="3">
        <v>0.1</v>
      </c>
      <c r="N2" s="3">
        <v>0.55</v>
      </c>
    </row>
    <row r="3" s="4" customFormat="1" spans="1:14">
      <c r="A3" s="17">
        <v>624</v>
      </c>
      <c r="B3" s="4">
        <v>624</v>
      </c>
      <c r="C3" s="4">
        <v>0.61599063873291</v>
      </c>
      <c r="D3" s="4">
        <v>0.213096857070923</v>
      </c>
      <c r="E3" s="4">
        <v>8</v>
      </c>
      <c r="F3" s="4">
        <v>6</v>
      </c>
      <c r="G3" s="4">
        <v>2</v>
      </c>
      <c r="H3" s="4">
        <v>4</v>
      </c>
      <c r="I3" s="4">
        <v>0.8</v>
      </c>
      <c r="J3" s="4">
        <v>0.571428571428572</v>
      </c>
      <c r="K3" s="4">
        <v>0.666666666666667</v>
      </c>
      <c r="L3" s="4">
        <v>0.6</v>
      </c>
      <c r="M3" s="4">
        <v>0.2</v>
      </c>
      <c r="N3" s="4">
        <v>0.6</v>
      </c>
    </row>
    <row r="4" s="3" customFormat="1" spans="1:14">
      <c r="A4" s="9">
        <v>925</v>
      </c>
      <c r="B4" s="3">
        <v>925</v>
      </c>
      <c r="C4" s="3">
        <v>0.618133544921875</v>
      </c>
      <c r="D4" s="3">
        <v>0.211237907409668</v>
      </c>
      <c r="E4" s="3">
        <v>6</v>
      </c>
      <c r="F4" s="3">
        <v>3</v>
      </c>
      <c r="G4" s="3">
        <v>4</v>
      </c>
      <c r="H4" s="3">
        <v>7</v>
      </c>
      <c r="I4" s="3">
        <v>0.6</v>
      </c>
      <c r="J4" s="3">
        <v>0.666666666666667</v>
      </c>
      <c r="K4" s="3">
        <v>0.631578947368421</v>
      </c>
      <c r="L4" s="3">
        <v>0.3</v>
      </c>
      <c r="M4" s="3">
        <v>0.3</v>
      </c>
      <c r="N4" s="3">
        <v>0.65</v>
      </c>
    </row>
    <row r="5" s="4" customFormat="1" spans="1:14">
      <c r="A5" s="17">
        <v>313</v>
      </c>
      <c r="B5" s="4">
        <v>313</v>
      </c>
      <c r="C5" s="4">
        <v>0.621042728424072</v>
      </c>
      <c r="D5" s="4">
        <v>0.25707471370697</v>
      </c>
      <c r="E5" s="4">
        <v>8</v>
      </c>
      <c r="F5" s="4">
        <v>5</v>
      </c>
      <c r="G5" s="4">
        <v>2</v>
      </c>
      <c r="H5" s="4">
        <v>5</v>
      </c>
      <c r="I5" s="4">
        <v>0.8</v>
      </c>
      <c r="J5" s="4">
        <v>0.615384615384615</v>
      </c>
      <c r="K5" s="4">
        <v>0.695652173913043</v>
      </c>
      <c r="L5" s="4">
        <v>0.5</v>
      </c>
      <c r="M5" s="4">
        <v>0.3</v>
      </c>
      <c r="N5" s="4">
        <v>0.65</v>
      </c>
    </row>
    <row r="6" s="4" customFormat="1" spans="1:14">
      <c r="A6" s="17">
        <v>584</v>
      </c>
      <c r="B6" s="4">
        <v>584</v>
      </c>
      <c r="C6" s="4">
        <v>0.62827479839325</v>
      </c>
      <c r="D6" s="4">
        <v>0.217533111572266</v>
      </c>
      <c r="E6" s="4">
        <v>10</v>
      </c>
      <c r="F6" s="4">
        <v>5</v>
      </c>
      <c r="G6" s="4">
        <v>0</v>
      </c>
      <c r="H6" s="4">
        <v>5</v>
      </c>
      <c r="I6" s="4">
        <v>1</v>
      </c>
      <c r="J6" s="4">
        <v>0.666666666666667</v>
      </c>
      <c r="K6" s="4">
        <v>0.8</v>
      </c>
      <c r="L6" s="4">
        <v>0.5</v>
      </c>
      <c r="M6" s="4">
        <v>0.5</v>
      </c>
      <c r="N6" s="4">
        <v>0.75</v>
      </c>
    </row>
    <row r="7" s="4" customFormat="1" spans="1:14">
      <c r="A7" s="17">
        <v>124</v>
      </c>
      <c r="B7" s="4">
        <v>124</v>
      </c>
      <c r="C7" s="4">
        <v>0.629390001296997</v>
      </c>
      <c r="D7" s="4">
        <v>0.210688233375549</v>
      </c>
      <c r="E7" s="4">
        <v>10</v>
      </c>
      <c r="F7" s="4">
        <v>9</v>
      </c>
      <c r="G7" s="4">
        <v>0</v>
      </c>
      <c r="H7" s="4">
        <v>1</v>
      </c>
      <c r="I7" s="4">
        <v>1</v>
      </c>
      <c r="J7" s="4">
        <v>0.526315789473684</v>
      </c>
      <c r="K7" s="4">
        <v>0.689655172413793</v>
      </c>
      <c r="L7" s="4">
        <v>0.9</v>
      </c>
      <c r="M7" s="4">
        <v>0.1</v>
      </c>
      <c r="N7" s="4">
        <v>0.55</v>
      </c>
    </row>
    <row r="8" s="3" customFormat="1" spans="1:14">
      <c r="A8" s="9">
        <v>249</v>
      </c>
      <c r="B8" s="3">
        <v>249</v>
      </c>
      <c r="C8" s="3">
        <v>0.631833672523499</v>
      </c>
      <c r="D8" s="3">
        <v>0.211252689361572</v>
      </c>
      <c r="E8" s="3">
        <v>8</v>
      </c>
      <c r="F8" s="3">
        <v>4</v>
      </c>
      <c r="G8" s="3">
        <v>2</v>
      </c>
      <c r="H8" s="3">
        <v>6</v>
      </c>
      <c r="I8" s="3">
        <v>0.8</v>
      </c>
      <c r="J8" s="3">
        <v>0.666666666666667</v>
      </c>
      <c r="K8" s="3">
        <v>0.727272727272727</v>
      </c>
      <c r="L8" s="3">
        <v>0.4</v>
      </c>
      <c r="M8" s="3">
        <v>0.4</v>
      </c>
      <c r="N8" s="3">
        <v>0.7</v>
      </c>
    </row>
    <row r="9" s="1" customFormat="1" spans="1:14">
      <c r="A9" s="7">
        <v>237</v>
      </c>
      <c r="B9" s="1">
        <v>237</v>
      </c>
      <c r="C9" s="1">
        <v>0.640653610229492</v>
      </c>
      <c r="D9" s="1">
        <v>0.0327328443527222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877</v>
      </c>
      <c r="B10" s="1">
        <v>877</v>
      </c>
      <c r="C10" s="1">
        <v>0.646478891372681</v>
      </c>
      <c r="D10" s="1">
        <v>0.0775332450866699</v>
      </c>
      <c r="E10" s="1">
        <v>9</v>
      </c>
      <c r="F10" s="1">
        <v>3</v>
      </c>
      <c r="G10" s="1">
        <v>1</v>
      </c>
      <c r="H10" s="1">
        <v>7</v>
      </c>
      <c r="I10" s="1">
        <v>0.9</v>
      </c>
      <c r="J10" s="1">
        <v>0.75</v>
      </c>
      <c r="K10" s="1">
        <v>0.818181818181818</v>
      </c>
      <c r="L10" s="1">
        <v>0.3</v>
      </c>
      <c r="M10" s="1">
        <v>0.6</v>
      </c>
      <c r="N10" s="1">
        <v>0.8</v>
      </c>
    </row>
    <row r="11" s="1" customFormat="1" spans="1:14">
      <c r="A11" s="7">
        <v>211</v>
      </c>
      <c r="B11" s="1">
        <v>211</v>
      </c>
      <c r="C11" s="1">
        <v>0.647201657295227</v>
      </c>
      <c r="D11" s="1">
        <v>0.0204806327819824</v>
      </c>
      <c r="E11" s="1">
        <v>10</v>
      </c>
      <c r="F11" s="1">
        <v>4</v>
      </c>
      <c r="G11" s="1">
        <v>0</v>
      </c>
      <c r="H11" s="1">
        <v>6</v>
      </c>
      <c r="I11" s="1">
        <v>1</v>
      </c>
      <c r="J11" s="1">
        <v>0.714285714285714</v>
      </c>
      <c r="K11" s="1">
        <v>0.833333333333333</v>
      </c>
      <c r="L11" s="1">
        <v>0.4</v>
      </c>
      <c r="M11" s="1">
        <v>0.6</v>
      </c>
      <c r="N11" s="1">
        <v>0.8</v>
      </c>
    </row>
    <row r="12" s="1" customFormat="1" spans="1:14">
      <c r="A12" s="7">
        <v>754</v>
      </c>
      <c r="B12" s="1">
        <v>754</v>
      </c>
      <c r="C12" s="1">
        <v>0.648199319839478</v>
      </c>
      <c r="D12" s="1">
        <v>0.176639199256897</v>
      </c>
      <c r="E12" s="1">
        <v>7</v>
      </c>
      <c r="F12" s="1">
        <v>5</v>
      </c>
      <c r="G12" s="1">
        <v>3</v>
      </c>
      <c r="H12" s="1">
        <v>5</v>
      </c>
      <c r="I12" s="1">
        <v>0.7</v>
      </c>
      <c r="J12" s="1">
        <v>0.583333333333333</v>
      </c>
      <c r="K12" s="1">
        <v>0.636363636363636</v>
      </c>
      <c r="L12" s="1">
        <v>0.5</v>
      </c>
      <c r="M12" s="1">
        <v>0.2</v>
      </c>
      <c r="N12" s="1">
        <v>0.6</v>
      </c>
    </row>
    <row r="13" s="1" customFormat="1" spans="1:14">
      <c r="A13" s="7">
        <v>909</v>
      </c>
      <c r="B13" s="1">
        <v>909</v>
      </c>
      <c r="C13" s="1">
        <v>0.651805877685547</v>
      </c>
      <c r="D13" s="1">
        <v>0.206578016281128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3" customFormat="1" spans="1:14">
      <c r="A14" s="9">
        <v>43</v>
      </c>
      <c r="B14" s="3">
        <v>43</v>
      </c>
      <c r="C14" s="3">
        <v>0.656714081764221</v>
      </c>
      <c r="D14" s="3">
        <v>0.224246263504028</v>
      </c>
      <c r="E14" s="3">
        <v>9</v>
      </c>
      <c r="F14" s="3">
        <v>5</v>
      </c>
      <c r="G14" s="3">
        <v>1</v>
      </c>
      <c r="H14" s="3">
        <v>5</v>
      </c>
      <c r="I14" s="3">
        <v>0.9</v>
      </c>
      <c r="J14" s="3">
        <v>0.642857142857143</v>
      </c>
      <c r="K14" s="3">
        <v>0.75</v>
      </c>
      <c r="L14" s="3">
        <v>0.5</v>
      </c>
      <c r="M14" s="3">
        <v>0.4</v>
      </c>
      <c r="N14" s="3">
        <v>0.7</v>
      </c>
    </row>
    <row r="15" s="1" customFormat="1" spans="1:14">
      <c r="A15" s="7">
        <v>852</v>
      </c>
      <c r="B15" s="1">
        <v>852</v>
      </c>
      <c r="C15" s="1">
        <v>0.661973476409912</v>
      </c>
      <c r="D15" s="1">
        <v>0.0750224590301514</v>
      </c>
      <c r="E15" s="1">
        <v>8</v>
      </c>
      <c r="F15" s="1">
        <v>4</v>
      </c>
      <c r="G15" s="1">
        <v>2</v>
      </c>
      <c r="H15" s="1">
        <v>6</v>
      </c>
      <c r="I15" s="1">
        <v>0.8</v>
      </c>
      <c r="J15" s="1">
        <v>0.666666666666667</v>
      </c>
      <c r="K15" s="1">
        <v>0.727272727272727</v>
      </c>
      <c r="L15" s="1">
        <v>0.4</v>
      </c>
      <c r="M15" s="1">
        <v>0.4</v>
      </c>
      <c r="N15" s="1">
        <v>0.7</v>
      </c>
    </row>
    <row r="16" s="1" customFormat="1" spans="1:14">
      <c r="A16" s="7">
        <v>681</v>
      </c>
      <c r="B16" s="1">
        <v>681</v>
      </c>
      <c r="C16" s="1">
        <v>0.662702322006226</v>
      </c>
      <c r="D16" s="1">
        <v>0.0978585481643677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" customFormat="1" spans="1:14">
      <c r="A17" s="7">
        <v>496</v>
      </c>
      <c r="B17" s="1">
        <v>496</v>
      </c>
      <c r="C17" s="1">
        <v>0.663251161575317</v>
      </c>
      <c r="D17" s="1">
        <v>0.086097240447998</v>
      </c>
      <c r="E17" s="1">
        <v>10</v>
      </c>
      <c r="F17" s="1">
        <v>6</v>
      </c>
      <c r="G17" s="1">
        <v>0</v>
      </c>
      <c r="H17" s="1">
        <v>4</v>
      </c>
      <c r="I17" s="1">
        <v>1</v>
      </c>
      <c r="J17" s="1">
        <v>0.625</v>
      </c>
      <c r="K17" s="1">
        <v>0.769230769230769</v>
      </c>
      <c r="L17" s="1">
        <v>0.6</v>
      </c>
      <c r="M17" s="1">
        <v>0.4</v>
      </c>
      <c r="N17" s="1">
        <v>0.7</v>
      </c>
    </row>
    <row r="18" s="1" customFormat="1" spans="1:14">
      <c r="A18" s="7">
        <v>294</v>
      </c>
      <c r="B18" s="1">
        <v>294</v>
      </c>
      <c r="C18" s="1">
        <v>0.663757920265198</v>
      </c>
      <c r="D18" s="1">
        <v>0.0591132640838623</v>
      </c>
      <c r="E18" s="1">
        <v>9</v>
      </c>
      <c r="F18" s="1">
        <v>3</v>
      </c>
      <c r="G18" s="1">
        <v>1</v>
      </c>
      <c r="H18" s="1">
        <v>7</v>
      </c>
      <c r="I18" s="1">
        <v>0.9</v>
      </c>
      <c r="J18" s="1">
        <v>0.75</v>
      </c>
      <c r="K18" s="1">
        <v>0.818181818181818</v>
      </c>
      <c r="L18" s="1">
        <v>0.3</v>
      </c>
      <c r="M18" s="1">
        <v>0.6</v>
      </c>
      <c r="N18" s="1">
        <v>0.8</v>
      </c>
    </row>
    <row r="19" s="1" customFormat="1" spans="1:14">
      <c r="A19" s="7">
        <v>660</v>
      </c>
      <c r="B19" s="1">
        <v>660</v>
      </c>
      <c r="C19" s="1">
        <v>0.679148435592651</v>
      </c>
      <c r="D19" s="1">
        <v>0.0501850843429565</v>
      </c>
      <c r="E19" s="1">
        <v>7</v>
      </c>
      <c r="F19" s="1">
        <v>4</v>
      </c>
      <c r="G19" s="1">
        <v>3</v>
      </c>
      <c r="H19" s="1">
        <v>6</v>
      </c>
      <c r="I19" s="1">
        <v>0.7</v>
      </c>
      <c r="J19" s="1">
        <v>0.636363636363636</v>
      </c>
      <c r="K19" s="1">
        <v>0.666666666666667</v>
      </c>
      <c r="L19" s="1">
        <v>0.4</v>
      </c>
      <c r="M19" s="1">
        <v>0.3</v>
      </c>
      <c r="N19" s="1">
        <v>0.65</v>
      </c>
    </row>
    <row r="20" s="1" customFormat="1" spans="1:14">
      <c r="A20" s="7">
        <v>552</v>
      </c>
      <c r="B20" s="1">
        <v>552</v>
      </c>
      <c r="C20" s="1">
        <v>0.67832338809967</v>
      </c>
      <c r="D20" s="1">
        <v>0.0571120977401733</v>
      </c>
      <c r="E20" s="1">
        <v>7</v>
      </c>
      <c r="F20" s="1">
        <v>5</v>
      </c>
      <c r="G20" s="1">
        <v>3</v>
      </c>
      <c r="H20" s="1">
        <v>5</v>
      </c>
      <c r="I20" s="1">
        <v>0.7</v>
      </c>
      <c r="J20" s="1">
        <v>0.583333333333333</v>
      </c>
      <c r="K20" s="1">
        <v>0.636363636363636</v>
      </c>
      <c r="L20" s="1">
        <v>0.5</v>
      </c>
      <c r="M20" s="1">
        <v>0.2</v>
      </c>
      <c r="N20" s="1">
        <v>0.6</v>
      </c>
    </row>
    <row r="21" s="3" customFormat="1" spans="1:14">
      <c r="A21" s="9">
        <v>294</v>
      </c>
      <c r="B21" s="3">
        <v>294</v>
      </c>
      <c r="C21" s="3">
        <v>0.663757920265198</v>
      </c>
      <c r="D21" s="3">
        <v>0.0591132640838623</v>
      </c>
      <c r="E21" s="3">
        <v>9</v>
      </c>
      <c r="F21" s="3">
        <v>3</v>
      </c>
      <c r="G21" s="3">
        <v>1</v>
      </c>
      <c r="H21" s="3">
        <v>7</v>
      </c>
      <c r="I21" s="3">
        <v>0.9</v>
      </c>
      <c r="J21" s="3">
        <v>0.75</v>
      </c>
      <c r="K21" s="3">
        <v>0.818181818181818</v>
      </c>
      <c r="L21" s="3">
        <v>0.3</v>
      </c>
      <c r="M21" s="3">
        <v>0.6</v>
      </c>
      <c r="N21" s="3">
        <v>0.8</v>
      </c>
    </row>
    <row r="22" s="1" customFormat="1" spans="1:14">
      <c r="A22" s="7">
        <v>202</v>
      </c>
      <c r="B22" s="1">
        <v>202</v>
      </c>
      <c r="C22" s="1">
        <v>0.682697415351868</v>
      </c>
      <c r="D22" s="1">
        <v>0.0130748748779297</v>
      </c>
      <c r="E22" s="1">
        <v>7</v>
      </c>
      <c r="F22" s="1">
        <v>7</v>
      </c>
      <c r="G22" s="1">
        <v>3</v>
      </c>
      <c r="H22" s="1">
        <v>3</v>
      </c>
      <c r="I22" s="1">
        <v>0.7</v>
      </c>
      <c r="J22" s="1">
        <v>0.5</v>
      </c>
      <c r="K22" s="1">
        <v>0.583333333333333</v>
      </c>
      <c r="L22" s="1">
        <v>0.7</v>
      </c>
      <c r="M22" s="1">
        <v>0</v>
      </c>
      <c r="N22" s="1">
        <v>0.5</v>
      </c>
    </row>
    <row r="23" s="1" customFormat="1" spans="1:14">
      <c r="A23" s="7">
        <v>662</v>
      </c>
      <c r="B23" s="1">
        <v>662</v>
      </c>
      <c r="C23" s="1">
        <v>0.681370139122009</v>
      </c>
      <c r="D23" s="1">
        <v>0.0188992023468018</v>
      </c>
      <c r="E23" s="1">
        <v>9</v>
      </c>
      <c r="F23" s="1">
        <v>5</v>
      </c>
      <c r="G23" s="1">
        <v>1</v>
      </c>
      <c r="H23" s="1">
        <v>5</v>
      </c>
      <c r="I23" s="1">
        <v>0.9</v>
      </c>
      <c r="J23" s="1">
        <v>0.642857142857143</v>
      </c>
      <c r="K23" s="1">
        <v>0.75</v>
      </c>
      <c r="L23" s="1">
        <v>0.5</v>
      </c>
      <c r="M23" s="1">
        <v>0.4</v>
      </c>
      <c r="N23" s="1">
        <v>0.7</v>
      </c>
    </row>
    <row r="24" s="1" customFormat="1" spans="1:14">
      <c r="A24" s="7">
        <v>276</v>
      </c>
      <c r="B24" s="1">
        <v>276</v>
      </c>
      <c r="C24" s="1">
        <v>0.680754899978638</v>
      </c>
      <c r="D24" s="1">
        <v>0.0205116271972656</v>
      </c>
      <c r="E24" s="1">
        <v>8</v>
      </c>
      <c r="F24" s="1">
        <v>5</v>
      </c>
      <c r="G24" s="1">
        <v>2</v>
      </c>
      <c r="H24" s="1">
        <v>5</v>
      </c>
      <c r="I24" s="1">
        <v>0.8</v>
      </c>
      <c r="J24" s="1">
        <v>0.615384615384615</v>
      </c>
      <c r="K24" s="1">
        <v>0.695652173913043</v>
      </c>
      <c r="L24" s="1">
        <v>0.5</v>
      </c>
      <c r="M24" s="1">
        <v>0.3</v>
      </c>
      <c r="N24" s="1">
        <v>0.65</v>
      </c>
    </row>
    <row r="25" s="1" customFormat="1" spans="1:14">
      <c r="A25" s="7">
        <v>373</v>
      </c>
      <c r="B25" s="1">
        <v>373</v>
      </c>
      <c r="C25" s="1">
        <v>0.695722937583923</v>
      </c>
      <c r="D25" s="1">
        <v>0.0393593311309815</v>
      </c>
      <c r="E25" s="1">
        <v>6</v>
      </c>
      <c r="F25" s="1">
        <v>4</v>
      </c>
      <c r="G25" s="1">
        <v>4</v>
      </c>
      <c r="H25" s="1">
        <v>6</v>
      </c>
      <c r="I25" s="1">
        <v>0.6</v>
      </c>
      <c r="J25" s="1">
        <v>0.6</v>
      </c>
      <c r="K25" s="1">
        <v>0.6</v>
      </c>
      <c r="L25" s="1">
        <v>0.4</v>
      </c>
      <c r="M25" s="1">
        <v>0.2</v>
      </c>
      <c r="N25" s="1">
        <v>0.6</v>
      </c>
    </row>
    <row r="26" s="1" customFormat="1" spans="1:14">
      <c r="A26" s="7">
        <v>56</v>
      </c>
      <c r="B26" s="1">
        <v>56</v>
      </c>
      <c r="C26" s="1">
        <v>0.686362504959106</v>
      </c>
      <c r="D26" s="1">
        <v>0.0313787460327148</v>
      </c>
      <c r="E26" s="1">
        <v>7</v>
      </c>
      <c r="F26" s="1">
        <v>7</v>
      </c>
      <c r="G26" s="1">
        <v>3</v>
      </c>
      <c r="H26" s="1">
        <v>3</v>
      </c>
      <c r="I26" s="1">
        <v>0.7</v>
      </c>
      <c r="J26" s="1">
        <v>0.5</v>
      </c>
      <c r="K26" s="1">
        <v>0.583333333333333</v>
      </c>
      <c r="L26" s="1">
        <v>0.7</v>
      </c>
      <c r="M26" s="1">
        <v>0</v>
      </c>
      <c r="N26" s="1">
        <v>0.5</v>
      </c>
    </row>
    <row r="27" s="1" customFormat="1" spans="1:14">
      <c r="A27" s="7">
        <v>675</v>
      </c>
      <c r="B27" s="1">
        <v>675</v>
      </c>
      <c r="C27" s="1">
        <v>0.682971835136414</v>
      </c>
      <c r="D27" s="1">
        <v>0.0337067842483521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498</v>
      </c>
      <c r="B28" s="1">
        <v>498</v>
      </c>
      <c r="C28" s="1">
        <v>0.696210503578186</v>
      </c>
      <c r="D28" s="1">
        <v>0.0400842428207398</v>
      </c>
      <c r="E28" s="1">
        <v>10</v>
      </c>
      <c r="F28" s="1">
        <v>3</v>
      </c>
      <c r="G28" s="1">
        <v>0</v>
      </c>
      <c r="H28" s="1">
        <v>7</v>
      </c>
      <c r="I28" s="1">
        <v>1</v>
      </c>
      <c r="J28" s="1">
        <v>0.769230769230769</v>
      </c>
      <c r="K28" s="1">
        <v>0.869565217391304</v>
      </c>
      <c r="L28" s="1">
        <v>0.3</v>
      </c>
      <c r="M28" s="1">
        <v>0.7</v>
      </c>
      <c r="N28" s="1">
        <v>0.85</v>
      </c>
    </row>
    <row r="29" s="1" customFormat="1" spans="1:14">
      <c r="A29" s="7">
        <v>89</v>
      </c>
      <c r="B29" s="1">
        <v>89</v>
      </c>
      <c r="C29" s="1">
        <v>0.684877753257751</v>
      </c>
      <c r="D29" s="1">
        <v>0.0499852895736694</v>
      </c>
      <c r="E29" s="1">
        <v>9</v>
      </c>
      <c r="F29" s="1">
        <v>2</v>
      </c>
      <c r="G29" s="1">
        <v>1</v>
      </c>
      <c r="H29" s="1">
        <v>8</v>
      </c>
      <c r="I29" s="1">
        <v>0.9</v>
      </c>
      <c r="J29" s="1">
        <v>0.818181818181818</v>
      </c>
      <c r="K29" s="1">
        <v>0.857142857142857</v>
      </c>
      <c r="L29" s="1">
        <v>0.2</v>
      </c>
      <c r="M29" s="1">
        <v>0.7</v>
      </c>
      <c r="N29" s="1">
        <v>0.85</v>
      </c>
    </row>
    <row r="30" s="3" customFormat="1" spans="1:14">
      <c r="A30" s="9">
        <v>746</v>
      </c>
      <c r="B30" s="3">
        <v>746</v>
      </c>
      <c r="C30" s="3">
        <v>0.680225491523743</v>
      </c>
      <c r="D30" s="3">
        <v>0.0561617612838745</v>
      </c>
      <c r="E30" s="3">
        <v>8</v>
      </c>
      <c r="F30" s="3">
        <v>3</v>
      </c>
      <c r="G30" s="3">
        <v>2</v>
      </c>
      <c r="H30" s="3">
        <v>7</v>
      </c>
      <c r="I30" s="3">
        <v>0.8</v>
      </c>
      <c r="J30" s="3">
        <v>0.727272727272727</v>
      </c>
      <c r="K30" s="3">
        <v>0.761904761904762</v>
      </c>
      <c r="L30" s="3">
        <v>0.3</v>
      </c>
      <c r="M30" s="3">
        <v>0.5</v>
      </c>
      <c r="N30" s="3">
        <v>0.75</v>
      </c>
    </row>
    <row r="31" s="1" customFormat="1" spans="1:14">
      <c r="A31" s="7">
        <v>780</v>
      </c>
      <c r="B31" s="1">
        <v>780</v>
      </c>
      <c r="C31" s="1">
        <v>0.700768947601318</v>
      </c>
      <c r="D31" s="1">
        <v>0.0417674779891968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6</v>
      </c>
      <c r="B32" s="1">
        <v>6</v>
      </c>
      <c r="C32" s="1">
        <v>0.70316219329834</v>
      </c>
      <c r="D32" s="1">
        <v>0.091391921043396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116</v>
      </c>
      <c r="B33" s="1">
        <v>116</v>
      </c>
      <c r="C33" s="1">
        <v>0.704044461250305</v>
      </c>
      <c r="D33" s="1">
        <v>0.072165846824646</v>
      </c>
      <c r="E33" s="1">
        <v>9</v>
      </c>
      <c r="F33" s="1">
        <v>4</v>
      </c>
      <c r="G33" s="1">
        <v>1</v>
      </c>
      <c r="H33" s="1">
        <v>6</v>
      </c>
      <c r="I33" s="1">
        <v>0.9</v>
      </c>
      <c r="J33" s="1">
        <v>0.692307692307692</v>
      </c>
      <c r="K33" s="1">
        <v>0.782608695652174</v>
      </c>
      <c r="L33" s="1">
        <v>0.4</v>
      </c>
      <c r="M33" s="1">
        <v>0.5</v>
      </c>
      <c r="N33" s="1">
        <v>0.75</v>
      </c>
    </row>
    <row r="34" s="1" customFormat="1" spans="1:14">
      <c r="A34" s="7">
        <v>435</v>
      </c>
      <c r="B34" s="1">
        <v>435</v>
      </c>
      <c r="C34" s="1">
        <v>0.708345055580139</v>
      </c>
      <c r="D34" s="1">
        <v>0.0942379236221313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1" customFormat="1" spans="1:14">
      <c r="A35" s="7">
        <v>3</v>
      </c>
      <c r="B35" s="1">
        <v>3</v>
      </c>
      <c r="C35" s="1">
        <v>0.708565592765808</v>
      </c>
      <c r="D35" s="1">
        <v>0.100190043449402</v>
      </c>
      <c r="E35" s="1">
        <v>8</v>
      </c>
      <c r="F35" s="1">
        <v>4</v>
      </c>
      <c r="G35" s="1">
        <v>2</v>
      </c>
      <c r="H35" s="1">
        <v>6</v>
      </c>
      <c r="I35" s="1">
        <v>0.8</v>
      </c>
      <c r="J35" s="1">
        <v>0.666666666666667</v>
      </c>
      <c r="K35" s="1">
        <v>0.727272727272727</v>
      </c>
      <c r="L35" s="1">
        <v>0.4</v>
      </c>
      <c r="M35" s="1">
        <v>0.4</v>
      </c>
      <c r="N35" s="1">
        <v>0.7</v>
      </c>
    </row>
    <row r="36" s="1" customFormat="1" spans="1:14">
      <c r="A36" s="7">
        <v>616</v>
      </c>
      <c r="B36" s="1">
        <v>616</v>
      </c>
      <c r="C36" s="1">
        <v>0.709154844284058</v>
      </c>
      <c r="D36" s="1">
        <v>0.0997705459594727</v>
      </c>
      <c r="E36" s="1">
        <v>10</v>
      </c>
      <c r="F36" s="1">
        <v>3</v>
      </c>
      <c r="G36" s="1">
        <v>0</v>
      </c>
      <c r="H36" s="1">
        <v>7</v>
      </c>
      <c r="I36" s="1">
        <v>1</v>
      </c>
      <c r="J36" s="1">
        <v>0.769230769230769</v>
      </c>
      <c r="K36" s="1">
        <v>0.869565217391304</v>
      </c>
      <c r="L36" s="1">
        <v>0.3</v>
      </c>
      <c r="M36" s="1">
        <v>0.7</v>
      </c>
      <c r="N36" s="1">
        <v>0.85</v>
      </c>
    </row>
    <row r="37" s="1" customFormat="1" spans="1:14">
      <c r="A37" s="7">
        <v>100</v>
      </c>
      <c r="B37" s="1">
        <v>100</v>
      </c>
      <c r="C37" s="1">
        <v>0.709319829940796</v>
      </c>
      <c r="D37" s="1">
        <v>0.0979667901992798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105</v>
      </c>
      <c r="B38" s="1">
        <v>105</v>
      </c>
      <c r="C38" s="1">
        <v>0.709338784217834</v>
      </c>
      <c r="D38" s="1">
        <v>0.0906252861022949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233</v>
      </c>
      <c r="B39" s="1">
        <v>233</v>
      </c>
      <c r="C39" s="1">
        <v>0.71002209186554</v>
      </c>
      <c r="D39" s="1">
        <v>0.0766681432723999</v>
      </c>
      <c r="E39" s="1">
        <v>9</v>
      </c>
      <c r="F39" s="1">
        <v>7</v>
      </c>
      <c r="G39" s="1">
        <v>1</v>
      </c>
      <c r="H39" s="1">
        <v>3</v>
      </c>
      <c r="I39" s="1">
        <v>0.9</v>
      </c>
      <c r="J39" s="1">
        <v>0.5625</v>
      </c>
      <c r="K39" s="1">
        <v>0.692307692307692</v>
      </c>
      <c r="L39" s="1">
        <v>0.7</v>
      </c>
      <c r="M39" s="1">
        <v>0.2</v>
      </c>
      <c r="N39" s="1">
        <v>0.6</v>
      </c>
    </row>
    <row r="40" s="1" customFormat="1" spans="1:14">
      <c r="A40" s="7">
        <v>399</v>
      </c>
      <c r="B40" s="1">
        <v>399</v>
      </c>
      <c r="C40" s="1">
        <v>0.716256022453308</v>
      </c>
      <c r="D40" s="1">
        <v>0.069300651550293</v>
      </c>
      <c r="E40" s="1">
        <v>10</v>
      </c>
      <c r="F40" s="1">
        <v>4</v>
      </c>
      <c r="G40" s="1">
        <v>0</v>
      </c>
      <c r="H40" s="1">
        <v>6</v>
      </c>
      <c r="I40" s="1">
        <v>1</v>
      </c>
      <c r="J40" s="1">
        <v>0.714285714285714</v>
      </c>
      <c r="K40" s="1">
        <v>0.833333333333333</v>
      </c>
      <c r="L40" s="1">
        <v>0.4</v>
      </c>
      <c r="M40" s="1">
        <v>0.6</v>
      </c>
      <c r="N40" s="1">
        <v>0.8</v>
      </c>
    </row>
    <row r="41" s="1" customFormat="1" spans="1:14">
      <c r="A41" s="7">
        <v>328</v>
      </c>
      <c r="B41" s="1">
        <v>328</v>
      </c>
      <c r="C41" s="1">
        <v>0.71317720413208</v>
      </c>
      <c r="D41" s="1">
        <v>0.0862201452255249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3" customFormat="1" spans="1:14">
      <c r="A42" s="9">
        <v>282</v>
      </c>
      <c r="B42" s="3">
        <v>282</v>
      </c>
      <c r="C42" s="3">
        <v>0.710972785949707</v>
      </c>
      <c r="D42" s="3">
        <v>0.0856907367706299</v>
      </c>
      <c r="E42" s="3">
        <v>5</v>
      </c>
      <c r="F42" s="3">
        <v>3</v>
      </c>
      <c r="G42" s="3">
        <v>5</v>
      </c>
      <c r="H42" s="3">
        <v>7</v>
      </c>
      <c r="I42" s="3">
        <v>0.5</v>
      </c>
      <c r="J42" s="3">
        <v>0.625</v>
      </c>
      <c r="K42" s="3">
        <v>0.555555555555556</v>
      </c>
      <c r="L42" s="3">
        <v>0.3</v>
      </c>
      <c r="M42" s="3">
        <v>0.2</v>
      </c>
      <c r="N42" s="3">
        <v>0.6</v>
      </c>
    </row>
    <row r="43" s="1" customFormat="1" spans="1:14">
      <c r="A43" s="7">
        <v>644</v>
      </c>
      <c r="B43" s="1">
        <v>644</v>
      </c>
      <c r="C43" s="1">
        <v>0.721666574478149</v>
      </c>
      <c r="D43" s="1">
        <v>0.0976516008377075</v>
      </c>
      <c r="E43" s="1">
        <v>10</v>
      </c>
      <c r="F43" s="1">
        <v>5</v>
      </c>
      <c r="G43" s="1">
        <v>0</v>
      </c>
      <c r="H43" s="1">
        <v>5</v>
      </c>
      <c r="I43" s="1">
        <v>1</v>
      </c>
      <c r="J43" s="1">
        <v>0.666666666666667</v>
      </c>
      <c r="K43" s="1">
        <v>0.8</v>
      </c>
      <c r="L43" s="1">
        <v>0.5</v>
      </c>
      <c r="M43" s="1">
        <v>0.5</v>
      </c>
      <c r="N43" s="1">
        <v>0.75</v>
      </c>
    </row>
    <row r="44" s="1" customFormat="1" spans="1:14">
      <c r="A44" s="7">
        <v>223</v>
      </c>
      <c r="B44" s="1">
        <v>223</v>
      </c>
      <c r="C44" s="1">
        <v>0.731646060943604</v>
      </c>
      <c r="D44" s="1">
        <v>0.0777050256729126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1" customFormat="1" spans="1:14">
      <c r="A45" s="7">
        <v>152</v>
      </c>
      <c r="B45" s="1">
        <v>152</v>
      </c>
      <c r="C45" s="1">
        <v>0.733963966369629</v>
      </c>
      <c r="D45" s="1">
        <v>0.0578887462615967</v>
      </c>
      <c r="E45" s="1">
        <v>6</v>
      </c>
      <c r="F45" s="1">
        <v>6</v>
      </c>
      <c r="G45" s="1">
        <v>4</v>
      </c>
      <c r="H45" s="1">
        <v>4</v>
      </c>
      <c r="I45" s="1">
        <v>0.6</v>
      </c>
      <c r="J45" s="1">
        <v>0.5</v>
      </c>
      <c r="K45" s="1">
        <v>0.545454545454545</v>
      </c>
      <c r="L45" s="1">
        <v>0.6</v>
      </c>
      <c r="M45" s="1">
        <v>0</v>
      </c>
      <c r="N45" s="1">
        <v>0.5</v>
      </c>
    </row>
    <row r="46" s="1" customFormat="1" spans="1:14">
      <c r="A46" s="7">
        <v>20</v>
      </c>
      <c r="B46" s="1">
        <v>20</v>
      </c>
      <c r="C46" s="1">
        <v>0.73398494720459</v>
      </c>
      <c r="D46" s="1">
        <v>0.0834519863128662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583</v>
      </c>
      <c r="B47" s="1">
        <v>583</v>
      </c>
      <c r="C47" s="1">
        <v>0.734943270683289</v>
      </c>
      <c r="D47" s="1">
        <v>0.0786058902740479</v>
      </c>
      <c r="E47" s="1">
        <v>9</v>
      </c>
      <c r="F47" s="1">
        <v>3</v>
      </c>
      <c r="G47" s="1">
        <v>1</v>
      </c>
      <c r="H47" s="1">
        <v>7</v>
      </c>
      <c r="I47" s="1">
        <v>0.9</v>
      </c>
      <c r="J47" s="1">
        <v>0.75</v>
      </c>
      <c r="K47" s="1">
        <v>0.818181818181818</v>
      </c>
      <c r="L47" s="1">
        <v>0.3</v>
      </c>
      <c r="M47" s="1">
        <v>0.6</v>
      </c>
      <c r="N47" s="1">
        <v>0.8</v>
      </c>
    </row>
    <row r="48" s="1" customFormat="1" spans="1:14">
      <c r="A48" s="7">
        <v>613</v>
      </c>
      <c r="B48" s="1">
        <v>613</v>
      </c>
      <c r="C48" s="1">
        <v>0.727811574935913</v>
      </c>
      <c r="D48" s="1">
        <v>0.145453810691833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815</v>
      </c>
      <c r="B49" s="1">
        <v>815</v>
      </c>
      <c r="C49" s="1">
        <v>0.726889848709106</v>
      </c>
      <c r="D49" s="1">
        <v>0.112776279449463</v>
      </c>
      <c r="E49" s="1">
        <v>7</v>
      </c>
      <c r="F49" s="1">
        <v>3</v>
      </c>
      <c r="G49" s="1">
        <v>3</v>
      </c>
      <c r="H49" s="1">
        <v>7</v>
      </c>
      <c r="I49" s="1">
        <v>0.7</v>
      </c>
      <c r="J49" s="1">
        <v>0.7</v>
      </c>
      <c r="K49" s="1">
        <v>0.7</v>
      </c>
      <c r="L49" s="1">
        <v>0.3</v>
      </c>
      <c r="M49" s="1">
        <v>0.4</v>
      </c>
      <c r="N49" s="1">
        <v>0.7</v>
      </c>
    </row>
    <row r="50" s="1" customFormat="1" spans="1:14">
      <c r="A50" s="7">
        <v>830</v>
      </c>
      <c r="B50" s="1">
        <v>830</v>
      </c>
      <c r="C50" s="1">
        <v>0.734759926795959</v>
      </c>
      <c r="D50" s="1">
        <v>0.130297183990478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" customFormat="1" spans="1:14">
      <c r="A51" s="7">
        <v>785</v>
      </c>
      <c r="B51" s="1">
        <v>785</v>
      </c>
      <c r="C51" s="1">
        <v>0.73771059513092</v>
      </c>
      <c r="D51" s="1">
        <v>0.0737478733062744</v>
      </c>
      <c r="E51" s="1">
        <v>7</v>
      </c>
      <c r="F51" s="1">
        <v>5</v>
      </c>
      <c r="G51" s="1">
        <v>3</v>
      </c>
      <c r="H51" s="1">
        <v>5</v>
      </c>
      <c r="I51" s="1">
        <v>0.7</v>
      </c>
      <c r="J51" s="1">
        <v>0.583333333333333</v>
      </c>
      <c r="K51" s="1">
        <v>0.636363636363636</v>
      </c>
      <c r="L51" s="1">
        <v>0.5</v>
      </c>
      <c r="M51" s="1">
        <v>0.2</v>
      </c>
      <c r="N51" s="1">
        <v>0.6</v>
      </c>
    </row>
    <row r="52" s="4" customFormat="1" spans="1:14">
      <c r="A52" s="17">
        <v>206</v>
      </c>
      <c r="B52" s="4">
        <v>206</v>
      </c>
      <c r="C52" s="4">
        <v>0.739766359329224</v>
      </c>
      <c r="D52" s="4">
        <v>0.0500904321670532</v>
      </c>
      <c r="E52" s="4">
        <v>8</v>
      </c>
      <c r="F52" s="4">
        <v>7</v>
      </c>
      <c r="G52" s="4">
        <v>2</v>
      </c>
      <c r="H52" s="4">
        <v>3</v>
      </c>
      <c r="I52" s="4">
        <v>0.8</v>
      </c>
      <c r="J52" s="4">
        <v>0.533333333333333</v>
      </c>
      <c r="K52" s="4">
        <v>0.64</v>
      </c>
      <c r="L52" s="4">
        <v>0.7</v>
      </c>
      <c r="M52" s="4">
        <v>0.1</v>
      </c>
      <c r="N52" s="4">
        <v>0.55</v>
      </c>
    </row>
    <row r="53" s="1" customFormat="1" spans="1:14">
      <c r="A53" s="7">
        <v>621</v>
      </c>
      <c r="B53" s="1">
        <v>621</v>
      </c>
      <c r="C53" s="1">
        <v>0.728044509887695</v>
      </c>
      <c r="D53" s="1">
        <v>0.120934724807739</v>
      </c>
      <c r="E53" s="1">
        <v>9</v>
      </c>
      <c r="F53" s="1">
        <v>8</v>
      </c>
      <c r="G53" s="1">
        <v>1</v>
      </c>
      <c r="H53" s="1">
        <v>2</v>
      </c>
      <c r="I53" s="1">
        <v>0.9</v>
      </c>
      <c r="J53" s="1">
        <v>0.529411764705882</v>
      </c>
      <c r="K53" s="1">
        <v>0.666666666666667</v>
      </c>
      <c r="L53" s="1">
        <v>0.8</v>
      </c>
      <c r="M53" s="1">
        <v>0.1</v>
      </c>
      <c r="N53" s="1">
        <v>0.55</v>
      </c>
    </row>
    <row r="54" s="1" customFormat="1" spans="1:14">
      <c r="A54" s="7">
        <v>88</v>
      </c>
      <c r="B54" s="1">
        <v>88</v>
      </c>
      <c r="C54" s="1">
        <v>0.737314105033875</v>
      </c>
      <c r="D54" s="1">
        <v>0.139135479927063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155</v>
      </c>
      <c r="B55" s="1">
        <v>155</v>
      </c>
      <c r="C55" s="1">
        <v>0.72156834602356</v>
      </c>
      <c r="D55" s="1">
        <v>0.132761359214783</v>
      </c>
      <c r="E55" s="1">
        <v>6</v>
      </c>
      <c r="F55" s="1">
        <v>4</v>
      </c>
      <c r="G55" s="1">
        <v>4</v>
      </c>
      <c r="H55" s="1">
        <v>6</v>
      </c>
      <c r="I55" s="1">
        <v>0.6</v>
      </c>
      <c r="J55" s="1">
        <v>0.6</v>
      </c>
      <c r="K55" s="1">
        <v>0.6</v>
      </c>
      <c r="L55" s="1">
        <v>0.4</v>
      </c>
      <c r="M55" s="1">
        <v>0.2</v>
      </c>
      <c r="N55" s="1">
        <v>0.6</v>
      </c>
    </row>
    <row r="56" s="3" customFormat="1" spans="1:14">
      <c r="A56" s="9">
        <v>229</v>
      </c>
      <c r="B56" s="3">
        <v>229</v>
      </c>
      <c r="C56" s="3">
        <v>0.727859258651733</v>
      </c>
      <c r="D56" s="3">
        <v>0.110341310501099</v>
      </c>
      <c r="E56" s="3">
        <v>7</v>
      </c>
      <c r="F56" s="3">
        <v>7</v>
      </c>
      <c r="G56" s="3">
        <v>3</v>
      </c>
      <c r="H56" s="3">
        <v>3</v>
      </c>
      <c r="I56" s="3">
        <v>0.7</v>
      </c>
      <c r="J56" s="3">
        <v>0.5</v>
      </c>
      <c r="K56" s="3">
        <v>0.583333333333333</v>
      </c>
      <c r="L56" s="3">
        <v>0.7</v>
      </c>
      <c r="M56" s="3">
        <v>0</v>
      </c>
      <c r="N56" s="3">
        <v>0.5</v>
      </c>
    </row>
    <row r="57" s="1" customFormat="1" spans="1:14">
      <c r="A57" s="7">
        <v>709</v>
      </c>
      <c r="B57" s="1">
        <v>709</v>
      </c>
      <c r="C57" s="1">
        <v>0.741271138191223</v>
      </c>
      <c r="D57" s="1">
        <v>0.10593056678772</v>
      </c>
      <c r="E57" s="1">
        <v>10</v>
      </c>
      <c r="F57" s="1">
        <v>3</v>
      </c>
      <c r="G57" s="1">
        <v>0</v>
      </c>
      <c r="H57" s="1">
        <v>7</v>
      </c>
      <c r="I57" s="1">
        <v>1</v>
      </c>
      <c r="J57" s="1">
        <v>0.769230769230769</v>
      </c>
      <c r="K57" s="1">
        <v>0.869565217391304</v>
      </c>
      <c r="L57" s="1">
        <v>0.3</v>
      </c>
      <c r="M57" s="1">
        <v>0.7</v>
      </c>
      <c r="N57" s="1">
        <v>0.85</v>
      </c>
    </row>
    <row r="58" s="1" customFormat="1" spans="1:14">
      <c r="A58" s="7">
        <v>246</v>
      </c>
      <c r="B58" s="1">
        <v>246</v>
      </c>
      <c r="C58" s="1">
        <v>0.742902874946594</v>
      </c>
      <c r="D58" s="1">
        <v>0.0863687992095947</v>
      </c>
      <c r="E58" s="1">
        <v>9</v>
      </c>
      <c r="F58" s="1">
        <v>4</v>
      </c>
      <c r="G58" s="1">
        <v>1</v>
      </c>
      <c r="H58" s="1">
        <v>6</v>
      </c>
      <c r="I58" s="1">
        <v>0.9</v>
      </c>
      <c r="J58" s="1">
        <v>0.692307692307692</v>
      </c>
      <c r="K58" s="1">
        <v>0.782608695652174</v>
      </c>
      <c r="L58" s="1">
        <v>0.4</v>
      </c>
      <c r="M58" s="1">
        <v>0.5</v>
      </c>
      <c r="N58" s="1">
        <v>0.75</v>
      </c>
    </row>
    <row r="59" s="1" customFormat="1" spans="1:14">
      <c r="A59" s="7">
        <v>191</v>
      </c>
      <c r="B59" s="1">
        <v>191</v>
      </c>
      <c r="C59" s="1">
        <v>0.743518233299255</v>
      </c>
      <c r="D59" s="1">
        <v>0.100335359573364</v>
      </c>
      <c r="E59" s="1">
        <v>10</v>
      </c>
      <c r="F59" s="1">
        <v>5</v>
      </c>
      <c r="G59" s="1">
        <v>0</v>
      </c>
      <c r="H59" s="1">
        <v>5</v>
      </c>
      <c r="I59" s="1">
        <v>1</v>
      </c>
      <c r="J59" s="1">
        <v>0.666666666666667</v>
      </c>
      <c r="K59" s="1">
        <v>0.8</v>
      </c>
      <c r="L59" s="1">
        <v>0.5</v>
      </c>
      <c r="M59" s="1">
        <v>0.5</v>
      </c>
      <c r="N59" s="1">
        <v>0.75</v>
      </c>
    </row>
    <row r="60" s="1" customFormat="1" spans="1:14">
      <c r="A60" s="7">
        <v>119</v>
      </c>
      <c r="B60" s="1">
        <v>119</v>
      </c>
      <c r="C60" s="1">
        <v>0.745121121406555</v>
      </c>
      <c r="D60" s="1">
        <v>0.120239019393921</v>
      </c>
      <c r="E60" s="1">
        <v>9</v>
      </c>
      <c r="F60" s="1">
        <v>4</v>
      </c>
      <c r="G60" s="1">
        <v>1</v>
      </c>
      <c r="H60" s="1">
        <v>6</v>
      </c>
      <c r="I60" s="1">
        <v>0.9</v>
      </c>
      <c r="J60" s="1">
        <v>0.692307692307692</v>
      </c>
      <c r="K60" s="1">
        <v>0.782608695652174</v>
      </c>
      <c r="L60" s="1">
        <v>0.4</v>
      </c>
      <c r="M60" s="1">
        <v>0.5</v>
      </c>
      <c r="N60" s="1">
        <v>0.75</v>
      </c>
    </row>
    <row r="61" s="1" customFormat="1" spans="1:14">
      <c r="A61" s="7">
        <v>198</v>
      </c>
      <c r="B61" s="1">
        <v>198</v>
      </c>
      <c r="C61" s="1">
        <v>0.745155930519104</v>
      </c>
      <c r="D61" s="1">
        <v>0.0873236656188965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903</v>
      </c>
      <c r="B62" s="1">
        <v>903</v>
      </c>
      <c r="C62" s="1">
        <v>0.745175242424011</v>
      </c>
      <c r="D62" s="1">
        <v>0.116806983947754</v>
      </c>
      <c r="E62" s="1">
        <v>9</v>
      </c>
      <c r="F62" s="1">
        <v>2</v>
      </c>
      <c r="G62" s="1">
        <v>1</v>
      </c>
      <c r="H62" s="1">
        <v>8</v>
      </c>
      <c r="I62" s="1">
        <v>0.9</v>
      </c>
      <c r="J62" s="1">
        <v>0.818181818181818</v>
      </c>
      <c r="K62" s="1">
        <v>0.857142857142857</v>
      </c>
      <c r="L62" s="1">
        <v>0.2</v>
      </c>
      <c r="M62" s="1">
        <v>0.7</v>
      </c>
      <c r="N62" s="1">
        <v>0.85</v>
      </c>
    </row>
    <row r="63" s="1" customFormat="1" spans="1:14">
      <c r="A63" s="7">
        <v>287</v>
      </c>
      <c r="B63" s="1">
        <v>287</v>
      </c>
      <c r="C63" s="1">
        <v>0.745387673377991</v>
      </c>
      <c r="D63" s="1">
        <v>0.0656861066818237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74</v>
      </c>
      <c r="B64" s="1">
        <v>74</v>
      </c>
      <c r="C64" s="1">
        <v>0.745646357536316</v>
      </c>
      <c r="D64" s="1">
        <v>0.109940409660339</v>
      </c>
      <c r="E64" s="1">
        <v>5</v>
      </c>
      <c r="F64" s="1">
        <v>3</v>
      </c>
      <c r="G64" s="1">
        <v>5</v>
      </c>
      <c r="H64" s="1">
        <v>7</v>
      </c>
      <c r="I64" s="1">
        <v>0.5</v>
      </c>
      <c r="J64" s="1">
        <v>0.625</v>
      </c>
      <c r="K64" s="1">
        <v>0.555555555555556</v>
      </c>
      <c r="L64" s="1">
        <v>0.3</v>
      </c>
      <c r="M64" s="1">
        <v>0.2</v>
      </c>
      <c r="N64" s="1">
        <v>0.6</v>
      </c>
    </row>
    <row r="65" s="1" customFormat="1" spans="1:14">
      <c r="A65" s="7">
        <v>255</v>
      </c>
      <c r="B65" s="1">
        <v>255</v>
      </c>
      <c r="C65" s="1">
        <v>0.745726108551025</v>
      </c>
      <c r="D65" s="1">
        <v>0.0122008323669434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577</v>
      </c>
      <c r="B66" s="1">
        <v>577</v>
      </c>
      <c r="C66" s="1">
        <v>0.746004939079285</v>
      </c>
      <c r="D66" s="1">
        <v>0.101424694061279</v>
      </c>
      <c r="E66" s="1">
        <v>9</v>
      </c>
      <c r="F66" s="1">
        <v>6</v>
      </c>
      <c r="G66" s="1">
        <v>1</v>
      </c>
      <c r="H66" s="1">
        <v>4</v>
      </c>
      <c r="I66" s="1">
        <v>0.9</v>
      </c>
      <c r="J66" s="1">
        <v>0.6</v>
      </c>
      <c r="K66" s="1">
        <v>0.72</v>
      </c>
      <c r="L66" s="1">
        <v>0.6</v>
      </c>
      <c r="M66" s="1">
        <v>0.3</v>
      </c>
      <c r="N66" s="1">
        <v>0.65</v>
      </c>
    </row>
    <row r="67" s="1" customFormat="1" spans="1:14">
      <c r="A67" s="7">
        <v>67</v>
      </c>
      <c r="B67" s="1">
        <v>67</v>
      </c>
      <c r="C67" s="1">
        <v>0.746085166931152</v>
      </c>
      <c r="D67" s="1">
        <v>0.0754534006118774</v>
      </c>
      <c r="E67" s="1">
        <v>9</v>
      </c>
      <c r="F67" s="1">
        <v>4</v>
      </c>
      <c r="G67" s="1">
        <v>1</v>
      </c>
      <c r="H67" s="1">
        <v>6</v>
      </c>
      <c r="I67" s="1">
        <v>0.9</v>
      </c>
      <c r="J67" s="1">
        <v>0.692307692307692</v>
      </c>
      <c r="K67" s="1">
        <v>0.782608695652174</v>
      </c>
      <c r="L67" s="1">
        <v>0.4</v>
      </c>
      <c r="M67" s="1">
        <v>0.5</v>
      </c>
      <c r="N67" s="1">
        <v>0.75</v>
      </c>
    </row>
    <row r="68" s="3" customFormat="1" spans="1:14">
      <c r="A68" s="9">
        <v>429</v>
      </c>
      <c r="B68" s="3">
        <v>429</v>
      </c>
      <c r="C68" s="3">
        <v>0.746398687362671</v>
      </c>
      <c r="D68" s="3">
        <v>0.0914851427078247</v>
      </c>
      <c r="E68" s="3">
        <v>9</v>
      </c>
      <c r="F68" s="3">
        <v>6</v>
      </c>
      <c r="G68" s="3">
        <v>1</v>
      </c>
      <c r="H68" s="3">
        <v>4</v>
      </c>
      <c r="I68" s="3">
        <v>0.9</v>
      </c>
      <c r="J68" s="3">
        <v>0.6</v>
      </c>
      <c r="K68" s="3">
        <v>0.72</v>
      </c>
      <c r="L68" s="3">
        <v>0.6</v>
      </c>
      <c r="M68" s="3">
        <v>0.3</v>
      </c>
      <c r="N68" s="3">
        <v>0.65</v>
      </c>
    </row>
    <row r="69" s="1" customFormat="1" spans="1:14">
      <c r="A69" s="7">
        <v>714</v>
      </c>
      <c r="B69" s="1">
        <v>714</v>
      </c>
      <c r="C69" s="1">
        <v>0.760669589042664</v>
      </c>
      <c r="D69" s="1">
        <v>0.151639819145203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379</v>
      </c>
      <c r="B70" s="1">
        <v>379</v>
      </c>
      <c r="C70" s="1">
        <v>0.763228416442871</v>
      </c>
      <c r="D70" s="1">
        <v>0.146036624908447</v>
      </c>
      <c r="E70" s="1">
        <v>10</v>
      </c>
      <c r="F70" s="1">
        <v>6</v>
      </c>
      <c r="G70" s="1">
        <v>0</v>
      </c>
      <c r="H70" s="1">
        <v>4</v>
      </c>
      <c r="I70" s="1">
        <v>1</v>
      </c>
      <c r="J70" s="1">
        <v>0.625</v>
      </c>
      <c r="K70" s="1">
        <v>0.769230769230769</v>
      </c>
      <c r="L70" s="1">
        <v>0.6</v>
      </c>
      <c r="M70" s="1">
        <v>0.4</v>
      </c>
      <c r="N70" s="1">
        <v>0.7</v>
      </c>
    </row>
    <row r="71" s="1" customFormat="1" spans="1:14">
      <c r="A71" s="7">
        <v>358</v>
      </c>
      <c r="B71" s="1">
        <v>358</v>
      </c>
      <c r="C71" s="1">
        <v>0.764511704444885</v>
      </c>
      <c r="D71" s="1">
        <v>0.0849670171737671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256</v>
      </c>
      <c r="B72" s="1">
        <v>256</v>
      </c>
      <c r="C72" s="1">
        <v>0.769444704055786</v>
      </c>
      <c r="D72" s="1">
        <v>0.147529363632202</v>
      </c>
      <c r="E72" s="1">
        <v>10</v>
      </c>
      <c r="F72" s="1">
        <v>8</v>
      </c>
      <c r="G72" s="1">
        <v>0</v>
      </c>
      <c r="H72" s="1">
        <v>2</v>
      </c>
      <c r="I72" s="1">
        <v>1</v>
      </c>
      <c r="J72" s="1">
        <v>0.555555555555556</v>
      </c>
      <c r="K72" s="1">
        <v>0.714285714285714</v>
      </c>
      <c r="L72" s="1">
        <v>0.8</v>
      </c>
      <c r="M72" s="1">
        <v>0.2</v>
      </c>
      <c r="N72" s="1">
        <v>0.6</v>
      </c>
    </row>
    <row r="73" s="1" customFormat="1" spans="1:14">
      <c r="A73" s="7">
        <v>764</v>
      </c>
      <c r="B73" s="1">
        <v>764</v>
      </c>
      <c r="C73" s="1">
        <v>0.770396113395691</v>
      </c>
      <c r="D73" s="1">
        <v>0.118025183677673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888</v>
      </c>
      <c r="B74" s="1">
        <v>888</v>
      </c>
      <c r="C74" s="1">
        <v>0.771872639656067</v>
      </c>
      <c r="D74" s="1">
        <v>0.120152473449707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576</v>
      </c>
      <c r="B75" s="1">
        <v>576</v>
      </c>
      <c r="C75" s="1">
        <v>0.774784207344055</v>
      </c>
      <c r="D75" s="1">
        <v>0.0835216045379639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952</v>
      </c>
      <c r="B76" s="1">
        <v>952</v>
      </c>
      <c r="C76" s="1">
        <v>0.777769088745117</v>
      </c>
      <c r="D76" s="1">
        <v>0.174070596694946</v>
      </c>
      <c r="E76" s="1">
        <v>9</v>
      </c>
      <c r="F76" s="1">
        <v>8</v>
      </c>
      <c r="G76" s="1">
        <v>1</v>
      </c>
      <c r="H76" s="1">
        <v>2</v>
      </c>
      <c r="I76" s="1">
        <v>0.9</v>
      </c>
      <c r="J76" s="1">
        <v>0.529411764705882</v>
      </c>
      <c r="K76" s="1">
        <v>0.666666666666667</v>
      </c>
      <c r="L76" s="1">
        <v>0.8</v>
      </c>
      <c r="M76" s="1">
        <v>0.1</v>
      </c>
      <c r="N76" s="1">
        <v>0.55</v>
      </c>
    </row>
    <row r="77" s="3" customFormat="1" spans="1:14">
      <c r="A77" s="9">
        <v>637</v>
      </c>
      <c r="B77" s="3">
        <v>637</v>
      </c>
      <c r="C77" s="3">
        <v>0.779709577560425</v>
      </c>
      <c r="D77" s="3">
        <v>0.131428241729736</v>
      </c>
      <c r="E77" s="3">
        <v>8</v>
      </c>
      <c r="F77" s="3">
        <v>4</v>
      </c>
      <c r="G77" s="3">
        <v>2</v>
      </c>
      <c r="H77" s="3">
        <v>6</v>
      </c>
      <c r="I77" s="3">
        <v>0.8</v>
      </c>
      <c r="J77" s="3">
        <v>0.666666666666667</v>
      </c>
      <c r="K77" s="3">
        <v>0.727272727272727</v>
      </c>
      <c r="L77" s="3">
        <v>0.4</v>
      </c>
      <c r="M77" s="3">
        <v>0.4</v>
      </c>
      <c r="N77" s="3">
        <v>0.7</v>
      </c>
    </row>
    <row r="78" s="1" customFormat="1" spans="1:14">
      <c r="A78" s="7">
        <v>281</v>
      </c>
      <c r="B78" s="1">
        <v>281</v>
      </c>
      <c r="C78" s="1">
        <v>0.780123114585876</v>
      </c>
      <c r="D78" s="1">
        <v>0.199020862579346</v>
      </c>
      <c r="E78" s="1">
        <v>8</v>
      </c>
      <c r="F78" s="1">
        <v>5</v>
      </c>
      <c r="G78" s="1">
        <v>2</v>
      </c>
      <c r="H78" s="1">
        <v>5</v>
      </c>
      <c r="I78" s="1">
        <v>0.8</v>
      </c>
      <c r="J78" s="1">
        <v>0.615384615384615</v>
      </c>
      <c r="K78" s="1">
        <v>0.695652173913043</v>
      </c>
      <c r="L78" s="1">
        <v>0.5</v>
      </c>
      <c r="M78" s="1">
        <v>0.3</v>
      </c>
      <c r="N78" s="1">
        <v>0.65</v>
      </c>
    </row>
    <row r="79" s="1" customFormat="1" spans="1:14">
      <c r="A79" s="7">
        <v>880</v>
      </c>
      <c r="B79" s="1">
        <v>880</v>
      </c>
      <c r="C79" s="1">
        <v>0.780608892440796</v>
      </c>
      <c r="D79" s="1">
        <v>0.172005653381348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668</v>
      </c>
      <c r="B80" s="1">
        <v>668</v>
      </c>
      <c r="C80" s="1">
        <v>0.78334653377533</v>
      </c>
      <c r="D80" s="1">
        <v>0.184819221496582</v>
      </c>
      <c r="E80" s="1">
        <v>10</v>
      </c>
      <c r="F80" s="1">
        <v>6</v>
      </c>
      <c r="G80" s="1">
        <v>0</v>
      </c>
      <c r="H80" s="1">
        <v>4</v>
      </c>
      <c r="I80" s="1">
        <v>1</v>
      </c>
      <c r="J80" s="1">
        <v>0.625</v>
      </c>
      <c r="K80" s="1">
        <v>0.769230769230769</v>
      </c>
      <c r="L80" s="1">
        <v>0.6</v>
      </c>
      <c r="M80" s="1">
        <v>0.4</v>
      </c>
      <c r="N80" s="1">
        <v>0.7</v>
      </c>
    </row>
    <row r="81" s="1" customFormat="1" spans="1:14">
      <c r="A81" s="7">
        <v>704</v>
      </c>
      <c r="B81" s="1">
        <v>704</v>
      </c>
      <c r="C81" s="1">
        <v>0.793093085289001</v>
      </c>
      <c r="D81" s="1">
        <v>0.133874297142029</v>
      </c>
      <c r="E81" s="1">
        <v>9</v>
      </c>
      <c r="F81" s="1">
        <v>4</v>
      </c>
      <c r="G81" s="1">
        <v>1</v>
      </c>
      <c r="H81" s="1">
        <v>6</v>
      </c>
      <c r="I81" s="1">
        <v>0.9</v>
      </c>
      <c r="J81" s="1">
        <v>0.692307692307692</v>
      </c>
      <c r="K81" s="1">
        <v>0.782608695652174</v>
      </c>
      <c r="L81" s="1">
        <v>0.4</v>
      </c>
      <c r="M81" s="1">
        <v>0.5</v>
      </c>
      <c r="N81" s="1">
        <v>0.75</v>
      </c>
    </row>
    <row r="82" s="1" customFormat="1" spans="1:14">
      <c r="A82" s="7">
        <v>695</v>
      </c>
      <c r="B82" s="1">
        <v>695</v>
      </c>
      <c r="C82" s="1">
        <v>0.793387413024902</v>
      </c>
      <c r="D82" s="1">
        <v>0.140011191368103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1" customFormat="1" spans="1:14">
      <c r="A83" s="7">
        <v>929</v>
      </c>
      <c r="B83" s="1">
        <v>929</v>
      </c>
      <c r="C83" s="1">
        <v>0.795631051063538</v>
      </c>
      <c r="D83" s="1">
        <v>0.0636559724807739</v>
      </c>
      <c r="E83" s="1">
        <v>10</v>
      </c>
      <c r="F83" s="1">
        <v>4</v>
      </c>
      <c r="G83" s="1">
        <v>0</v>
      </c>
      <c r="H83" s="1">
        <v>6</v>
      </c>
      <c r="I83" s="1">
        <v>1</v>
      </c>
      <c r="J83" s="1">
        <v>0.714285714285714</v>
      </c>
      <c r="K83" s="1">
        <v>0.833333333333333</v>
      </c>
      <c r="L83" s="1">
        <v>0.4</v>
      </c>
      <c r="M83" s="1">
        <v>0.6</v>
      </c>
      <c r="N83" s="1">
        <v>0.8</v>
      </c>
    </row>
    <row r="84" s="3" customFormat="1" spans="1:14">
      <c r="A84" s="9">
        <v>439</v>
      </c>
      <c r="B84" s="3">
        <v>439</v>
      </c>
      <c r="C84" s="3">
        <v>0.799637913703918</v>
      </c>
      <c r="D84" s="3">
        <v>0.0570443868637085</v>
      </c>
      <c r="E84" s="3">
        <v>10</v>
      </c>
      <c r="F84" s="3">
        <v>3</v>
      </c>
      <c r="G84" s="3">
        <v>0</v>
      </c>
      <c r="H84" s="3">
        <v>7</v>
      </c>
      <c r="I84" s="3">
        <v>1</v>
      </c>
      <c r="J84" s="3">
        <v>0.769230769230769</v>
      </c>
      <c r="K84" s="3">
        <v>0.869565217391304</v>
      </c>
      <c r="L84" s="3">
        <v>0.3</v>
      </c>
      <c r="M84" s="3">
        <v>0.7</v>
      </c>
      <c r="N84" s="3">
        <v>0.85</v>
      </c>
    </row>
    <row r="85" s="1" customFormat="1" spans="1:14">
      <c r="A85" s="7">
        <v>773</v>
      </c>
      <c r="B85" s="1">
        <v>773</v>
      </c>
      <c r="C85" s="1">
        <v>0.804943203926086</v>
      </c>
      <c r="D85" s="1">
        <v>0.0974832773208618</v>
      </c>
      <c r="E85" s="1">
        <v>9</v>
      </c>
      <c r="F85" s="1">
        <v>3</v>
      </c>
      <c r="G85" s="1">
        <v>1</v>
      </c>
      <c r="H85" s="1">
        <v>7</v>
      </c>
      <c r="I85" s="1">
        <v>0.9</v>
      </c>
      <c r="J85" s="1">
        <v>0.75</v>
      </c>
      <c r="K85" s="1">
        <v>0.818181818181818</v>
      </c>
      <c r="L85" s="1">
        <v>0.3</v>
      </c>
      <c r="M85" s="1">
        <v>0.6</v>
      </c>
      <c r="N85" s="1">
        <v>0.8</v>
      </c>
    </row>
    <row r="86" s="1" customFormat="1" spans="1:14">
      <c r="A86" s="7">
        <v>598</v>
      </c>
      <c r="B86" s="1">
        <v>598</v>
      </c>
      <c r="C86" s="1">
        <v>0.808453559875488</v>
      </c>
      <c r="D86" s="1">
        <v>0.0991584062576294</v>
      </c>
      <c r="E86" s="1">
        <v>10</v>
      </c>
      <c r="F86" s="1">
        <v>3</v>
      </c>
      <c r="G86" s="1">
        <v>0</v>
      </c>
      <c r="H86" s="1">
        <v>7</v>
      </c>
      <c r="I86" s="1">
        <v>1</v>
      </c>
      <c r="J86" s="1">
        <v>0.769230769230769</v>
      </c>
      <c r="K86" s="1">
        <v>0.869565217391304</v>
      </c>
      <c r="L86" s="1">
        <v>0.3</v>
      </c>
      <c r="M86" s="1">
        <v>0.7</v>
      </c>
      <c r="N86" s="1">
        <v>0.85</v>
      </c>
    </row>
    <row r="87" s="1" customFormat="1" spans="1:14">
      <c r="A87" s="7">
        <v>207</v>
      </c>
      <c r="B87" s="1">
        <v>207</v>
      </c>
      <c r="C87" s="1">
        <v>0.812959790229797</v>
      </c>
      <c r="D87" s="1">
        <v>0.00219154357910156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1" customFormat="1" spans="1:14">
      <c r="A88" s="7">
        <v>454</v>
      </c>
      <c r="B88" s="1">
        <v>454</v>
      </c>
      <c r="C88" s="1">
        <v>0.81167459487915</v>
      </c>
      <c r="D88" s="1">
        <v>0.116322159767151</v>
      </c>
      <c r="E88" s="1">
        <v>5</v>
      </c>
      <c r="F88" s="1">
        <v>4</v>
      </c>
      <c r="G88" s="1">
        <v>5</v>
      </c>
      <c r="H88" s="1">
        <v>6</v>
      </c>
      <c r="I88" s="1">
        <v>0.5</v>
      </c>
      <c r="J88" s="1">
        <v>0.555555555555556</v>
      </c>
      <c r="K88" s="1">
        <v>0.526315789473684</v>
      </c>
      <c r="L88" s="1">
        <v>0.4</v>
      </c>
      <c r="M88" s="1">
        <v>0.1</v>
      </c>
      <c r="N88" s="1">
        <v>0.55</v>
      </c>
    </row>
    <row r="89" s="1" customFormat="1" spans="1:14">
      <c r="A89" s="7">
        <v>347</v>
      </c>
      <c r="B89" s="1">
        <v>347</v>
      </c>
      <c r="C89" s="1">
        <v>0.807642936706543</v>
      </c>
      <c r="D89" s="1">
        <v>0.11441159248352</v>
      </c>
      <c r="E89" s="1">
        <v>10</v>
      </c>
      <c r="F89" s="1">
        <v>7</v>
      </c>
      <c r="G89" s="1">
        <v>0</v>
      </c>
      <c r="H89" s="1">
        <v>3</v>
      </c>
      <c r="I89" s="1">
        <v>1</v>
      </c>
      <c r="J89" s="1">
        <v>0.588235294117647</v>
      </c>
      <c r="K89" s="1">
        <v>0.740740740740741</v>
      </c>
      <c r="L89" s="1">
        <v>0.7</v>
      </c>
      <c r="M89" s="1">
        <v>0.3</v>
      </c>
      <c r="N89" s="1">
        <v>0.65</v>
      </c>
    </row>
    <row r="90" s="3" customFormat="1" spans="1:14">
      <c r="A90" s="9">
        <v>631</v>
      </c>
      <c r="B90" s="3">
        <v>631</v>
      </c>
      <c r="C90" s="3">
        <v>0.809487223625183</v>
      </c>
      <c r="D90" s="3">
        <v>0.125691533088684</v>
      </c>
      <c r="E90" s="3">
        <v>7</v>
      </c>
      <c r="F90" s="3">
        <v>5</v>
      </c>
      <c r="G90" s="3">
        <v>3</v>
      </c>
      <c r="H90" s="3">
        <v>5</v>
      </c>
      <c r="I90" s="3">
        <v>0.7</v>
      </c>
      <c r="J90" s="3">
        <v>0.583333333333333</v>
      </c>
      <c r="K90" s="3">
        <v>0.636363636363636</v>
      </c>
      <c r="L90" s="3">
        <v>0.5</v>
      </c>
      <c r="M90" s="3">
        <v>0.2</v>
      </c>
      <c r="N90" s="3">
        <v>0.6</v>
      </c>
    </row>
    <row r="91" s="1" customFormat="1" spans="1:14">
      <c r="A91" s="7">
        <v>558</v>
      </c>
      <c r="B91" s="1">
        <v>558</v>
      </c>
      <c r="C91" s="1">
        <v>0.821733474731445</v>
      </c>
      <c r="D91" s="1">
        <v>0.137555122375488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406</v>
      </c>
      <c r="B92" s="1">
        <v>406</v>
      </c>
      <c r="C92" s="1">
        <v>0.822151780128479</v>
      </c>
      <c r="D92" s="1">
        <v>0.264414072036743</v>
      </c>
      <c r="E92" s="1">
        <v>6</v>
      </c>
      <c r="F92" s="1">
        <v>4</v>
      </c>
      <c r="G92" s="1">
        <v>4</v>
      </c>
      <c r="H92" s="1">
        <v>6</v>
      </c>
      <c r="I92" s="1">
        <v>0.6</v>
      </c>
      <c r="J92" s="1">
        <v>0.6</v>
      </c>
      <c r="K92" s="1">
        <v>0.6</v>
      </c>
      <c r="L92" s="1">
        <v>0.4</v>
      </c>
      <c r="M92" s="1">
        <v>0.2</v>
      </c>
      <c r="N92" s="1">
        <v>0.6</v>
      </c>
    </row>
    <row r="93" s="1" customFormat="1" spans="1:14">
      <c r="A93" s="7">
        <v>497</v>
      </c>
      <c r="B93" s="1">
        <v>497</v>
      </c>
      <c r="C93" s="1">
        <v>0.822490453720093</v>
      </c>
      <c r="D93" s="1">
        <v>0.249233245849609</v>
      </c>
      <c r="E93" s="1">
        <v>7</v>
      </c>
      <c r="F93" s="1">
        <v>4</v>
      </c>
      <c r="G93" s="1">
        <v>3</v>
      </c>
      <c r="H93" s="1">
        <v>6</v>
      </c>
      <c r="I93" s="1">
        <v>0.7</v>
      </c>
      <c r="J93" s="1">
        <v>0.636363636363636</v>
      </c>
      <c r="K93" s="1">
        <v>0.666666666666667</v>
      </c>
      <c r="L93" s="1">
        <v>0.4</v>
      </c>
      <c r="M93" s="1">
        <v>0.3</v>
      </c>
      <c r="N93" s="1">
        <v>0.65</v>
      </c>
    </row>
    <row r="94" s="3" customFormat="1" spans="1:14">
      <c r="A94" s="9">
        <v>694</v>
      </c>
      <c r="B94" s="3">
        <v>694</v>
      </c>
      <c r="C94" s="3">
        <v>0.832526206970215</v>
      </c>
      <c r="D94" s="3">
        <v>0.154374718666077</v>
      </c>
      <c r="E94" s="3">
        <v>9</v>
      </c>
      <c r="F94" s="3">
        <v>5</v>
      </c>
      <c r="G94" s="3">
        <v>1</v>
      </c>
      <c r="H94" s="3">
        <v>5</v>
      </c>
      <c r="I94" s="3">
        <v>0.9</v>
      </c>
      <c r="J94" s="3">
        <v>0.642857142857143</v>
      </c>
      <c r="K94" s="3">
        <v>0.75</v>
      </c>
      <c r="L94" s="3">
        <v>0.5</v>
      </c>
      <c r="M94" s="3">
        <v>0.4</v>
      </c>
      <c r="N94" s="3">
        <v>0.7</v>
      </c>
    </row>
    <row r="95" s="1" customFormat="1" spans="1:14">
      <c r="A95" s="7">
        <v>715</v>
      </c>
      <c r="B95" s="1">
        <v>715</v>
      </c>
      <c r="C95" s="1">
        <v>0.844211578369141</v>
      </c>
      <c r="D95" s="1">
        <v>0.191892504692078</v>
      </c>
      <c r="E95" s="1">
        <v>9</v>
      </c>
      <c r="F95" s="1">
        <v>5</v>
      </c>
      <c r="G95" s="1">
        <v>1</v>
      </c>
      <c r="H95" s="1">
        <v>5</v>
      </c>
      <c r="I95" s="1">
        <v>0.9</v>
      </c>
      <c r="J95" s="1">
        <v>0.642857142857143</v>
      </c>
      <c r="K95" s="1">
        <v>0.75</v>
      </c>
      <c r="L95" s="1">
        <v>0.5</v>
      </c>
      <c r="M95" s="1">
        <v>0.4</v>
      </c>
      <c r="N95" s="1">
        <v>0.7</v>
      </c>
    </row>
    <row r="96" s="3" customFormat="1" spans="1:14">
      <c r="A96" s="9">
        <v>219</v>
      </c>
      <c r="B96" s="3">
        <v>219</v>
      </c>
      <c r="C96" s="3">
        <v>0.856444478034973</v>
      </c>
      <c r="D96" s="3">
        <v>0.000388860702514648</v>
      </c>
      <c r="E96" s="3">
        <v>8</v>
      </c>
      <c r="F96" s="3">
        <v>6</v>
      </c>
      <c r="G96" s="3">
        <v>2</v>
      </c>
      <c r="H96" s="3">
        <v>4</v>
      </c>
      <c r="I96" s="3">
        <v>0.8</v>
      </c>
      <c r="J96" s="3">
        <v>0.571428571428572</v>
      </c>
      <c r="K96" s="3">
        <v>0.666666666666667</v>
      </c>
      <c r="L96" s="3">
        <v>0.6</v>
      </c>
      <c r="M96" s="3">
        <v>0.2</v>
      </c>
      <c r="N96" s="3">
        <v>0.6</v>
      </c>
    </row>
    <row r="97" s="1" customFormat="1" spans="1:14">
      <c r="A97" s="7">
        <v>408</v>
      </c>
      <c r="B97" s="1">
        <v>408</v>
      </c>
      <c r="C97" s="1">
        <v>0.869597673416138</v>
      </c>
      <c r="D97" s="1">
        <v>0.191558599472046</v>
      </c>
      <c r="E97" s="1">
        <v>7</v>
      </c>
      <c r="F97" s="1">
        <v>7</v>
      </c>
      <c r="G97" s="1">
        <v>3</v>
      </c>
      <c r="H97" s="1">
        <v>3</v>
      </c>
      <c r="I97" s="1">
        <v>0.7</v>
      </c>
      <c r="J97" s="1">
        <v>0.5</v>
      </c>
      <c r="K97" s="1">
        <v>0.583333333333333</v>
      </c>
      <c r="L97" s="1">
        <v>0.7</v>
      </c>
      <c r="M97" s="1">
        <v>0</v>
      </c>
      <c r="N97" s="1">
        <v>0.5</v>
      </c>
    </row>
    <row r="98" s="1" customFormat="1" spans="3:13">
      <c r="C98" s="1">
        <f>AVERAGE(C2:C97)</f>
        <v>0.728470119337241</v>
      </c>
      <c r="D98" s="1">
        <f>AVERAGE(D2:D97)</f>
        <v>0.10853519414862</v>
      </c>
      <c r="L98" s="1">
        <f>AVERAGE(L2:L97)</f>
        <v>0.476041666666667</v>
      </c>
      <c r="M98" s="1">
        <f>AVERAGE(M2:M97)</f>
        <v>0.366666666666667</v>
      </c>
    </row>
    <row r="99" s="1" customFormat="1"/>
    <row r="100" s="1" customFormat="1"/>
    <row r="101" s="1" customFormat="1" spans="3:5">
      <c r="C101" s="10" t="s">
        <v>13</v>
      </c>
      <c r="D101" s="1" t="s">
        <v>14</v>
      </c>
      <c r="E101" s="1" t="s">
        <v>47</v>
      </c>
    </row>
    <row r="102" s="1" customFormat="1" spans="3:8">
      <c r="C102" s="1" t="s">
        <v>15</v>
      </c>
      <c r="D102" s="1">
        <f>COUNTIF(C2:C97,"&lt;0.42")-COUNTIF(C2:C97,"&lt;0.4")</f>
        <v>0</v>
      </c>
      <c r="E102" s="11">
        <v>0.02</v>
      </c>
      <c r="F102" s="1">
        <v>-40</v>
      </c>
      <c r="G102" s="1">
        <v>1960</v>
      </c>
      <c r="H102" s="1">
        <v>98</v>
      </c>
    </row>
    <row r="103" s="1" customFormat="1" spans="3:8">
      <c r="C103" s="1" t="s">
        <v>16</v>
      </c>
      <c r="D103" s="1">
        <f>COUNTIF(C2:C97,"&lt;0.44")-COUNTIF(C2:C97,"&lt;0.42")</f>
        <v>0</v>
      </c>
      <c r="E103" s="11">
        <v>0.04</v>
      </c>
      <c r="F103" s="1">
        <v>-80</v>
      </c>
      <c r="G103" s="1">
        <v>1920</v>
      </c>
      <c r="H103" s="1">
        <v>96</v>
      </c>
    </row>
    <row r="104" s="1" customFormat="1" spans="3:8">
      <c r="C104" s="1" t="s">
        <v>17</v>
      </c>
      <c r="D104" s="1">
        <f>COUNTIF(C2:C97,"&lt;0.46")-COUNTIF(C2:C97,"&lt;0.44")</f>
        <v>0</v>
      </c>
      <c r="E104" s="11">
        <v>0.1</v>
      </c>
      <c r="F104" s="1">
        <v>-200</v>
      </c>
      <c r="G104" s="1">
        <v>1800</v>
      </c>
      <c r="H104" s="1">
        <v>90</v>
      </c>
    </row>
    <row r="105" s="1" customFormat="1" spans="3:8">
      <c r="C105" s="1" t="s">
        <v>18</v>
      </c>
      <c r="D105" s="1">
        <f>COUNTIF(C2:C97,"&lt;0.48")-COUNTIF(C2:C97,"&lt;0.46")</f>
        <v>0</v>
      </c>
      <c r="E105" s="11">
        <v>0.12</v>
      </c>
      <c r="F105" s="1">
        <v>-240</v>
      </c>
      <c r="G105" s="1">
        <v>1760</v>
      </c>
      <c r="H105" s="1">
        <v>88</v>
      </c>
    </row>
    <row r="106" s="1" customFormat="1" spans="3:4">
      <c r="C106" s="1" t="s">
        <v>19</v>
      </c>
      <c r="D106" s="1">
        <f>COUNTIF(C2:C97,"&lt;0.5")-COUNTIF(C2:C97,"&lt;0.48")</f>
        <v>0</v>
      </c>
    </row>
    <row r="107" s="1" customFormat="1" spans="3:4">
      <c r="C107" s="1" t="s">
        <v>20</v>
      </c>
      <c r="D107" s="1">
        <f>COUNTIF(C2:C97,"&lt;0.52")-COUNTIF(C2:C97,"&lt;0.5")</f>
        <v>0</v>
      </c>
    </row>
    <row r="108" s="4" customFormat="1" spans="3:4">
      <c r="C108" s="4" t="s">
        <v>21</v>
      </c>
      <c r="D108" s="4">
        <f>COUNTIF(C2:C97,"&lt;0.54")-COUNTIF(C2:C97,"&lt;0.52")</f>
        <v>0</v>
      </c>
    </row>
    <row r="109" s="4" customFormat="1" spans="3:4">
      <c r="C109" s="4" t="s">
        <v>22</v>
      </c>
      <c r="D109" s="4">
        <f>COUNTIF(C2:C97,"&lt;0.56")-COUNTIF(C2:C97,"&lt;0.54")</f>
        <v>0</v>
      </c>
    </row>
    <row r="110" s="1" customFormat="1" spans="3:4">
      <c r="C110" s="1" t="s">
        <v>23</v>
      </c>
      <c r="D110" s="1">
        <f>COUNTIF(C2:C97,"&lt;0.58")-COUNTIF(C2:C97,"&lt;0.56")</f>
        <v>0</v>
      </c>
    </row>
    <row r="111" s="21" customFormat="1" spans="3:5">
      <c r="C111" s="21" t="s">
        <v>24</v>
      </c>
      <c r="D111" s="21">
        <f>COUNTIF(C2:C97,"&lt;0.6")-COUNTIF(C2:C97,"&lt;0.58")</f>
        <v>1</v>
      </c>
      <c r="E111" s="21">
        <v>2</v>
      </c>
    </row>
    <row r="112" s="1" customFormat="1" spans="3:5">
      <c r="C112" s="1" t="s">
        <v>25</v>
      </c>
      <c r="D112" s="1">
        <f>COUNTIF(C2:C97,"&lt;0.62")-COUNTIF(C2:C97,"&lt;0.6")</f>
        <v>2</v>
      </c>
      <c r="E112" s="1">
        <v>3</v>
      </c>
    </row>
    <row r="113" s="4" customFormat="1" spans="3:5">
      <c r="C113" s="4" t="s">
        <v>26</v>
      </c>
      <c r="D113" s="4">
        <f>COUNTIF(C2:C97,"&lt;0.64")-COUNTIF(C2:C97,"&lt;0.62")</f>
        <v>4</v>
      </c>
      <c r="E113" s="4">
        <v>4</v>
      </c>
    </row>
    <row r="114" s="4" customFormat="1" spans="3:5">
      <c r="C114" s="4" t="s">
        <v>27</v>
      </c>
      <c r="D114" s="4">
        <f>COUNTIF(C2:C97,"&lt;0.66")-COUNTIF(C2:C97,"&lt;0.64")</f>
        <v>6</v>
      </c>
      <c r="E114" s="4">
        <v>6</v>
      </c>
    </row>
    <row r="115" s="1" customFormat="1" spans="3:5">
      <c r="C115" s="1" t="s">
        <v>28</v>
      </c>
      <c r="D115" s="1">
        <f>COUNTIF(C2:C97,"&lt;0.68")-COUNTIF(C2:C97,"&lt;0.66")</f>
        <v>7</v>
      </c>
      <c r="E115" s="1">
        <v>7</v>
      </c>
    </row>
    <row r="116" s="1" customFormat="1" spans="3:5">
      <c r="C116" s="1" t="s">
        <v>29</v>
      </c>
      <c r="D116" s="1">
        <f>COUNTIF(C2:C97,"&lt;0.7")-COUNTIF(C2:C97,"&lt;0.68")</f>
        <v>9</v>
      </c>
      <c r="E116" s="1">
        <v>9</v>
      </c>
    </row>
    <row r="117" s="4" customFormat="1" spans="3:5">
      <c r="C117" s="4" t="s">
        <v>30</v>
      </c>
      <c r="D117" s="4">
        <f>COUNTIF(C2:C97,"&lt;0.72")-COUNTIF(C2:C97,"&lt;0.7")</f>
        <v>12</v>
      </c>
      <c r="E117" s="4">
        <v>12</v>
      </c>
    </row>
    <row r="118" s="5" customFormat="1" spans="3:5">
      <c r="C118" s="5" t="s">
        <v>31</v>
      </c>
      <c r="D118" s="5">
        <f>COUNTIF(C2:C97,"&lt;0.74")-COUNTIF(C2:C97,"&lt;0.72")</f>
        <v>14</v>
      </c>
      <c r="E118" s="5">
        <v>14</v>
      </c>
    </row>
    <row r="119" s="1" customFormat="1" spans="3:5">
      <c r="C119" s="1" t="s">
        <v>32</v>
      </c>
      <c r="D119" s="1">
        <f>COUNTIF(C2:C97,"&lt;0.76")-COUNTIF(C2:C97,"&lt;0.74")</f>
        <v>12</v>
      </c>
      <c r="E119" s="1">
        <v>12</v>
      </c>
    </row>
    <row r="120" s="1" customFormat="1" spans="3:5">
      <c r="C120" s="1" t="s">
        <v>33</v>
      </c>
      <c r="D120" s="1">
        <f>COUNTIF(C2:C97,"&lt;0.78")-COUNTIF(C2:C97,"&lt;0.76")</f>
        <v>9</v>
      </c>
      <c r="E120" s="1">
        <v>9</v>
      </c>
    </row>
    <row r="121" s="4" customFormat="1" spans="3:5">
      <c r="C121" s="4" t="s">
        <v>34</v>
      </c>
      <c r="D121" s="4">
        <f>COUNTIF(C2:C97,"&lt;0.8")-COUNTIF(C2:C97,"&lt;0.78")</f>
        <v>7</v>
      </c>
      <c r="E121" s="4">
        <v>7</v>
      </c>
    </row>
    <row r="122" s="4" customFormat="1" spans="3:5">
      <c r="C122" s="4" t="s">
        <v>35</v>
      </c>
      <c r="D122" s="4">
        <f>COUNTIF(C2:C97,"&lt;0.82")-COUNTIF(C2:C97,"&lt;0.8")</f>
        <v>6</v>
      </c>
      <c r="E122" s="4">
        <v>6</v>
      </c>
    </row>
    <row r="123" s="1" customFormat="1" spans="3:5">
      <c r="C123" s="1" t="s">
        <v>36</v>
      </c>
      <c r="D123" s="1">
        <f>COUNTIF(C2:C97,"&lt;0.84")-COUNTIF(C2:C97,"&lt;0.82")</f>
        <v>4</v>
      </c>
      <c r="E123" s="1">
        <v>4</v>
      </c>
    </row>
    <row r="124" s="1" customFormat="1" spans="3:5">
      <c r="C124" s="1" t="s">
        <v>37</v>
      </c>
      <c r="D124" s="1">
        <f>COUNTIF(C2:C97,"&lt;0.86")-COUNTIF(C2:C97,"&lt;0.84")</f>
        <v>2</v>
      </c>
      <c r="E124" s="1">
        <v>3</v>
      </c>
    </row>
    <row r="125" s="21" customFormat="1" spans="3:5">
      <c r="C125" s="21" t="s">
        <v>38</v>
      </c>
      <c r="D125" s="21">
        <f>COUNTIF(C2:C97,"&lt;0.88")-COUNTIF(C2:C97,"&lt;0.86")</f>
        <v>1</v>
      </c>
      <c r="E125" s="21">
        <v>2</v>
      </c>
    </row>
    <row r="126" s="1" customFormat="1" spans="3:4">
      <c r="C126" s="1" t="s">
        <v>48</v>
      </c>
      <c r="D126" s="1">
        <f>COUNTIF(C2:C97,"&lt;0.9")-COUNTIF(C2:C97,"&lt;0.88")</f>
        <v>0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0.545</v>
      </c>
      <c r="G128" s="4">
        <v>0.087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0.623</v>
      </c>
      <c r="G129" s="4">
        <v>0.11</v>
      </c>
    </row>
    <row r="130" s="1" customFormat="1" spans="3:7">
      <c r="C130" s="1" t="s">
        <v>43</v>
      </c>
      <c r="D130" s="1">
        <f>COUNTIF(C2:C97,"&lt;0.98")-COUNTIF(C2:C97,"&lt;0.96")</f>
        <v>0</v>
      </c>
      <c r="F130" s="4">
        <v>0.729</v>
      </c>
      <c r="G130" s="4">
        <v>0.156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3" workbookViewId="0">
      <selection activeCell="A23" sqref="$A23:$XFD23"/>
    </sheetView>
  </sheetViews>
  <sheetFormatPr defaultColWidth="9" defaultRowHeight="13.5"/>
  <cols>
    <col min="3" max="4" width="20.13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564</v>
      </c>
      <c r="B2" s="3">
        <v>564</v>
      </c>
      <c r="C2" s="3">
        <v>0.591322898864746</v>
      </c>
      <c r="D2" s="3">
        <v>0.230110764503479</v>
      </c>
      <c r="E2" s="3">
        <v>7</v>
      </c>
      <c r="F2" s="3">
        <v>6</v>
      </c>
      <c r="G2" s="3">
        <v>3</v>
      </c>
      <c r="H2" s="3">
        <v>4</v>
      </c>
      <c r="I2" s="3">
        <v>0.7</v>
      </c>
      <c r="J2" s="3">
        <v>0.538461538461539</v>
      </c>
      <c r="K2" s="3">
        <v>0.608695652173913</v>
      </c>
      <c r="L2" s="3">
        <v>0.6</v>
      </c>
      <c r="M2" s="3">
        <v>0.1</v>
      </c>
      <c r="N2" s="3">
        <v>0.55</v>
      </c>
    </row>
    <row r="3" s="4" customFormat="1" spans="1:14">
      <c r="A3" s="17">
        <v>624</v>
      </c>
      <c r="B3" s="4">
        <v>624</v>
      </c>
      <c r="C3" s="4">
        <v>0.61599063873291</v>
      </c>
      <c r="D3" s="4">
        <v>0.213096857070923</v>
      </c>
      <c r="E3" s="4">
        <v>8</v>
      </c>
      <c r="F3" s="4">
        <v>6</v>
      </c>
      <c r="G3" s="4">
        <v>2</v>
      </c>
      <c r="H3" s="4">
        <v>4</v>
      </c>
      <c r="I3" s="4">
        <v>0.8</v>
      </c>
      <c r="J3" s="4">
        <v>0.571428571428572</v>
      </c>
      <c r="K3" s="4">
        <v>0.666666666666667</v>
      </c>
      <c r="L3" s="4">
        <v>0.6</v>
      </c>
      <c r="M3" s="4">
        <v>0.2</v>
      </c>
      <c r="N3" s="4">
        <v>0.6</v>
      </c>
    </row>
    <row r="4" s="3" customFormat="1" spans="1:14">
      <c r="A4" s="9">
        <v>925</v>
      </c>
      <c r="B4" s="3">
        <v>925</v>
      </c>
      <c r="C4" s="3">
        <v>0.618133544921875</v>
      </c>
      <c r="D4" s="3">
        <v>0.211237907409668</v>
      </c>
      <c r="E4" s="3">
        <v>6</v>
      </c>
      <c r="F4" s="3">
        <v>3</v>
      </c>
      <c r="G4" s="3">
        <v>4</v>
      </c>
      <c r="H4" s="3">
        <v>7</v>
      </c>
      <c r="I4" s="3">
        <v>0.6</v>
      </c>
      <c r="J4" s="3">
        <v>0.666666666666667</v>
      </c>
      <c r="K4" s="3">
        <v>0.631578947368421</v>
      </c>
      <c r="L4" s="3">
        <v>0.3</v>
      </c>
      <c r="M4" s="3">
        <v>0.3</v>
      </c>
      <c r="N4" s="3">
        <v>0.65</v>
      </c>
    </row>
    <row r="5" s="4" customFormat="1" spans="1:14">
      <c r="A5" s="17">
        <v>313</v>
      </c>
      <c r="B5" s="4">
        <v>313</v>
      </c>
      <c r="C5" s="4">
        <v>0.621042728424072</v>
      </c>
      <c r="D5" s="4">
        <v>0.25707471370697</v>
      </c>
      <c r="E5" s="4">
        <v>8</v>
      </c>
      <c r="F5" s="4">
        <v>5</v>
      </c>
      <c r="G5" s="4">
        <v>2</v>
      </c>
      <c r="H5" s="4">
        <v>5</v>
      </c>
      <c r="I5" s="4">
        <v>0.8</v>
      </c>
      <c r="J5" s="4">
        <v>0.615384615384615</v>
      </c>
      <c r="K5" s="4">
        <v>0.695652173913043</v>
      </c>
      <c r="L5" s="4">
        <v>0.5</v>
      </c>
      <c r="M5" s="4">
        <v>0.3</v>
      </c>
      <c r="N5" s="4">
        <v>0.65</v>
      </c>
    </row>
    <row r="6" s="4" customFormat="1" spans="1:14">
      <c r="A6" s="17">
        <v>124</v>
      </c>
      <c r="B6" s="4">
        <v>124</v>
      </c>
      <c r="C6" s="4">
        <v>0.629390001296997</v>
      </c>
      <c r="D6" s="4">
        <v>0.210688233375549</v>
      </c>
      <c r="E6" s="4">
        <v>10</v>
      </c>
      <c r="F6" s="4">
        <v>9</v>
      </c>
      <c r="G6" s="4">
        <v>0</v>
      </c>
      <c r="H6" s="4">
        <v>1</v>
      </c>
      <c r="I6" s="4">
        <v>1</v>
      </c>
      <c r="J6" s="4">
        <v>0.526315789473684</v>
      </c>
      <c r="K6" s="4">
        <v>0.689655172413793</v>
      </c>
      <c r="L6" s="4">
        <v>0.9</v>
      </c>
      <c r="M6" s="4">
        <v>0.1</v>
      </c>
      <c r="N6" s="4">
        <v>0.55</v>
      </c>
    </row>
    <row r="7" s="3" customFormat="1" spans="1:14">
      <c r="A7" s="9">
        <v>249</v>
      </c>
      <c r="B7" s="3">
        <v>249</v>
      </c>
      <c r="C7" s="3">
        <v>0.631833672523499</v>
      </c>
      <c r="D7" s="3">
        <v>0.211252689361572</v>
      </c>
      <c r="E7" s="3">
        <v>8</v>
      </c>
      <c r="F7" s="3">
        <v>4</v>
      </c>
      <c r="G7" s="3">
        <v>2</v>
      </c>
      <c r="H7" s="3">
        <v>6</v>
      </c>
      <c r="I7" s="3">
        <v>0.8</v>
      </c>
      <c r="J7" s="3">
        <v>0.666666666666667</v>
      </c>
      <c r="K7" s="3">
        <v>0.727272727272727</v>
      </c>
      <c r="L7" s="3">
        <v>0.4</v>
      </c>
      <c r="M7" s="3">
        <v>0.4</v>
      </c>
      <c r="N7" s="3">
        <v>0.7</v>
      </c>
    </row>
    <row r="8" s="1" customFormat="1" spans="1:14">
      <c r="A8" s="7">
        <v>237</v>
      </c>
      <c r="B8" s="1">
        <v>237</v>
      </c>
      <c r="C8" s="1">
        <v>0.640653610229492</v>
      </c>
      <c r="D8" s="1">
        <v>0.0327328443527222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877</v>
      </c>
      <c r="B9" s="1">
        <v>877</v>
      </c>
      <c r="C9" s="1">
        <v>0.646478891372681</v>
      </c>
      <c r="D9" s="1">
        <v>0.0775332450866699</v>
      </c>
      <c r="E9" s="1">
        <v>9</v>
      </c>
      <c r="F9" s="1">
        <v>3</v>
      </c>
      <c r="G9" s="1">
        <v>1</v>
      </c>
      <c r="H9" s="1">
        <v>7</v>
      </c>
      <c r="I9" s="1">
        <v>0.9</v>
      </c>
      <c r="J9" s="1">
        <v>0.75</v>
      </c>
      <c r="K9" s="1">
        <v>0.818181818181818</v>
      </c>
      <c r="L9" s="1">
        <v>0.3</v>
      </c>
      <c r="M9" s="1">
        <v>0.6</v>
      </c>
      <c r="N9" s="1">
        <v>0.8</v>
      </c>
    </row>
    <row r="10" s="1" customFormat="1" spans="1:14">
      <c r="A10" s="7">
        <v>754</v>
      </c>
      <c r="B10" s="1">
        <v>754</v>
      </c>
      <c r="C10" s="1">
        <v>0.648199319839478</v>
      </c>
      <c r="D10" s="1">
        <v>0.176639199256897</v>
      </c>
      <c r="E10" s="1">
        <v>7</v>
      </c>
      <c r="F10" s="1">
        <v>5</v>
      </c>
      <c r="G10" s="1">
        <v>3</v>
      </c>
      <c r="H10" s="1">
        <v>5</v>
      </c>
      <c r="I10" s="1">
        <v>0.7</v>
      </c>
      <c r="J10" s="1">
        <v>0.583333333333333</v>
      </c>
      <c r="K10" s="1">
        <v>0.636363636363636</v>
      </c>
      <c r="L10" s="1">
        <v>0.5</v>
      </c>
      <c r="M10" s="1">
        <v>0.2</v>
      </c>
      <c r="N10" s="1">
        <v>0.6</v>
      </c>
    </row>
    <row r="11" s="1" customFormat="1" spans="1:14">
      <c r="A11" s="7">
        <v>909</v>
      </c>
      <c r="B11" s="1">
        <v>909</v>
      </c>
      <c r="C11" s="1">
        <v>0.651805877685547</v>
      </c>
      <c r="D11" s="1">
        <v>0.206578016281128</v>
      </c>
      <c r="E11" s="1">
        <v>9</v>
      </c>
      <c r="F11" s="1">
        <v>3</v>
      </c>
      <c r="G11" s="1">
        <v>1</v>
      </c>
      <c r="H11" s="1">
        <v>7</v>
      </c>
      <c r="I11" s="1">
        <v>0.9</v>
      </c>
      <c r="J11" s="1">
        <v>0.75</v>
      </c>
      <c r="K11" s="1">
        <v>0.818181818181818</v>
      </c>
      <c r="L11" s="1">
        <v>0.3</v>
      </c>
      <c r="M11" s="1">
        <v>0.6</v>
      </c>
      <c r="N11" s="1">
        <v>0.8</v>
      </c>
    </row>
    <row r="12" s="3" customFormat="1" spans="1:14">
      <c r="A12" s="9">
        <v>43</v>
      </c>
      <c r="B12" s="3">
        <v>43</v>
      </c>
      <c r="C12" s="3">
        <v>0.656714081764221</v>
      </c>
      <c r="D12" s="3">
        <v>0.224246263504028</v>
      </c>
      <c r="E12" s="3">
        <v>9</v>
      </c>
      <c r="F12" s="3">
        <v>5</v>
      </c>
      <c r="G12" s="3">
        <v>1</v>
      </c>
      <c r="H12" s="3">
        <v>5</v>
      </c>
      <c r="I12" s="3">
        <v>0.9</v>
      </c>
      <c r="J12" s="3">
        <v>0.642857142857143</v>
      </c>
      <c r="K12" s="3">
        <v>0.75</v>
      </c>
      <c r="L12" s="3">
        <v>0.5</v>
      </c>
      <c r="M12" s="3">
        <v>0.4</v>
      </c>
      <c r="N12" s="3">
        <v>0.7</v>
      </c>
    </row>
    <row r="13" s="1" customFormat="1" spans="1:14">
      <c r="A13" s="7">
        <v>852</v>
      </c>
      <c r="B13" s="1">
        <v>852</v>
      </c>
      <c r="C13" s="1">
        <v>0.661973476409912</v>
      </c>
      <c r="D13" s="1">
        <v>0.0750224590301514</v>
      </c>
      <c r="E13" s="1">
        <v>8</v>
      </c>
      <c r="F13" s="1">
        <v>4</v>
      </c>
      <c r="G13" s="1">
        <v>2</v>
      </c>
      <c r="H13" s="1">
        <v>6</v>
      </c>
      <c r="I13" s="1">
        <v>0.8</v>
      </c>
      <c r="J13" s="1">
        <v>0.666666666666667</v>
      </c>
      <c r="K13" s="1">
        <v>0.727272727272727</v>
      </c>
      <c r="L13" s="1">
        <v>0.4</v>
      </c>
      <c r="M13" s="1">
        <v>0.4</v>
      </c>
      <c r="N13" s="1">
        <v>0.7</v>
      </c>
    </row>
    <row r="14" s="1" customFormat="1" spans="1:14">
      <c r="A14" s="7">
        <v>681</v>
      </c>
      <c r="B14" s="1">
        <v>681</v>
      </c>
      <c r="C14" s="1">
        <v>0.662702322006226</v>
      </c>
      <c r="D14" s="1">
        <v>0.0978585481643677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496</v>
      </c>
      <c r="B15" s="1">
        <v>496</v>
      </c>
      <c r="C15" s="1">
        <v>0.663251161575317</v>
      </c>
      <c r="D15" s="1">
        <v>0.086097240447998</v>
      </c>
      <c r="E15" s="1">
        <v>10</v>
      </c>
      <c r="F15" s="1">
        <v>6</v>
      </c>
      <c r="G15" s="1">
        <v>0</v>
      </c>
      <c r="H15" s="1">
        <v>4</v>
      </c>
      <c r="I15" s="1">
        <v>1</v>
      </c>
      <c r="J15" s="1">
        <v>0.625</v>
      </c>
      <c r="K15" s="1">
        <v>0.769230769230769</v>
      </c>
      <c r="L15" s="1">
        <v>0.6</v>
      </c>
      <c r="M15" s="1">
        <v>0.4</v>
      </c>
      <c r="N15" s="1">
        <v>0.7</v>
      </c>
    </row>
    <row r="16" s="1" customFormat="1" spans="1:14">
      <c r="A16" s="7">
        <v>294</v>
      </c>
      <c r="B16" s="1">
        <v>294</v>
      </c>
      <c r="C16" s="1">
        <v>0.663757920265198</v>
      </c>
      <c r="D16" s="1">
        <v>0.0591132640838623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" customFormat="1" spans="1:14">
      <c r="A17" s="7">
        <v>660</v>
      </c>
      <c r="B17" s="1">
        <v>660</v>
      </c>
      <c r="C17" s="1">
        <v>0.679148435592651</v>
      </c>
      <c r="D17" s="1">
        <v>0.0501850843429565</v>
      </c>
      <c r="E17" s="1">
        <v>7</v>
      </c>
      <c r="F17" s="1">
        <v>4</v>
      </c>
      <c r="G17" s="1">
        <v>3</v>
      </c>
      <c r="H17" s="1">
        <v>6</v>
      </c>
      <c r="I17" s="1">
        <v>0.7</v>
      </c>
      <c r="J17" s="1">
        <v>0.636363636363636</v>
      </c>
      <c r="K17" s="1">
        <v>0.666666666666667</v>
      </c>
      <c r="L17" s="1">
        <v>0.4</v>
      </c>
      <c r="M17" s="1">
        <v>0.3</v>
      </c>
      <c r="N17" s="1">
        <v>0.65</v>
      </c>
    </row>
    <row r="18" s="1" customFormat="1" spans="1:14">
      <c r="A18" s="7">
        <v>552</v>
      </c>
      <c r="B18" s="1">
        <v>552</v>
      </c>
      <c r="C18" s="1">
        <v>0.67832338809967</v>
      </c>
      <c r="D18" s="1">
        <v>0.0571120977401733</v>
      </c>
      <c r="E18" s="1">
        <v>7</v>
      </c>
      <c r="F18" s="1">
        <v>5</v>
      </c>
      <c r="G18" s="1">
        <v>3</v>
      </c>
      <c r="H18" s="1">
        <v>5</v>
      </c>
      <c r="I18" s="1">
        <v>0.7</v>
      </c>
      <c r="J18" s="1">
        <v>0.583333333333333</v>
      </c>
      <c r="K18" s="1">
        <v>0.636363636363636</v>
      </c>
      <c r="L18" s="1">
        <v>0.5</v>
      </c>
      <c r="M18" s="1">
        <v>0.2</v>
      </c>
      <c r="N18" s="1">
        <v>0.6</v>
      </c>
    </row>
    <row r="19" s="3" customFormat="1" spans="1:14">
      <c r="A19" s="9">
        <v>294</v>
      </c>
      <c r="B19" s="3">
        <v>294</v>
      </c>
      <c r="C19" s="3">
        <v>0.663757920265198</v>
      </c>
      <c r="D19" s="3">
        <v>0.0591132640838623</v>
      </c>
      <c r="E19" s="3">
        <v>9</v>
      </c>
      <c r="F19" s="3">
        <v>3</v>
      </c>
      <c r="G19" s="3">
        <v>1</v>
      </c>
      <c r="H19" s="3">
        <v>7</v>
      </c>
      <c r="I19" s="3">
        <v>0.9</v>
      </c>
      <c r="J19" s="3">
        <v>0.75</v>
      </c>
      <c r="K19" s="3">
        <v>0.818181818181818</v>
      </c>
      <c r="L19" s="3">
        <v>0.3</v>
      </c>
      <c r="M19" s="3">
        <v>0.6</v>
      </c>
      <c r="N19" s="3">
        <v>0.8</v>
      </c>
    </row>
    <row r="20" s="1" customFormat="1" spans="1:14">
      <c r="A20" s="7">
        <v>202</v>
      </c>
      <c r="B20" s="1">
        <v>202</v>
      </c>
      <c r="C20" s="1">
        <v>0.682697415351868</v>
      </c>
      <c r="D20" s="1">
        <v>0.0130748748779297</v>
      </c>
      <c r="E20" s="1">
        <v>7</v>
      </c>
      <c r="F20" s="1">
        <v>7</v>
      </c>
      <c r="G20" s="1">
        <v>3</v>
      </c>
      <c r="H20" s="1">
        <v>3</v>
      </c>
      <c r="I20" s="1">
        <v>0.7</v>
      </c>
      <c r="J20" s="1">
        <v>0.5</v>
      </c>
      <c r="K20" s="1">
        <v>0.583333333333333</v>
      </c>
      <c r="L20" s="1">
        <v>0.7</v>
      </c>
      <c r="M20" s="1">
        <v>0</v>
      </c>
      <c r="N20" s="1">
        <v>0.5</v>
      </c>
    </row>
    <row r="21" s="1" customFormat="1" spans="1:14">
      <c r="A21" s="7">
        <v>662</v>
      </c>
      <c r="B21" s="1">
        <v>662</v>
      </c>
      <c r="C21" s="1">
        <v>0.681370139122009</v>
      </c>
      <c r="D21" s="1">
        <v>0.0188992023468018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276</v>
      </c>
      <c r="B22" s="1">
        <v>276</v>
      </c>
      <c r="C22" s="1">
        <v>0.680754899978638</v>
      </c>
      <c r="D22" s="1">
        <v>0.0205116271972656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373</v>
      </c>
      <c r="B23" s="1">
        <v>373</v>
      </c>
      <c r="C23" s="1">
        <v>0.695722937583923</v>
      </c>
      <c r="D23" s="1">
        <v>0.0393593311309815</v>
      </c>
      <c r="E23" s="1">
        <v>6</v>
      </c>
      <c r="F23" s="1">
        <v>4</v>
      </c>
      <c r="G23" s="1">
        <v>4</v>
      </c>
      <c r="H23" s="1">
        <v>6</v>
      </c>
      <c r="I23" s="1">
        <v>0.6</v>
      </c>
      <c r="J23" s="1">
        <v>0.6</v>
      </c>
      <c r="K23" s="1">
        <v>0.6</v>
      </c>
      <c r="L23" s="1">
        <v>0.4</v>
      </c>
      <c r="M23" s="1">
        <v>0.2</v>
      </c>
      <c r="N23" s="1">
        <v>0.6</v>
      </c>
    </row>
    <row r="24" s="1" customFormat="1" spans="1:14">
      <c r="A24" s="7">
        <v>56</v>
      </c>
      <c r="B24" s="1">
        <v>56</v>
      </c>
      <c r="C24" s="1">
        <v>0.686362504959106</v>
      </c>
      <c r="D24" s="1">
        <v>0.0313787460327148</v>
      </c>
      <c r="E24" s="1">
        <v>7</v>
      </c>
      <c r="F24" s="1">
        <v>7</v>
      </c>
      <c r="G24" s="1">
        <v>3</v>
      </c>
      <c r="H24" s="1">
        <v>3</v>
      </c>
      <c r="I24" s="1">
        <v>0.7</v>
      </c>
      <c r="J24" s="1">
        <v>0.5</v>
      </c>
      <c r="K24" s="1">
        <v>0.583333333333333</v>
      </c>
      <c r="L24" s="1">
        <v>0.7</v>
      </c>
      <c r="M24" s="1">
        <v>0</v>
      </c>
      <c r="N24" s="1">
        <v>0.5</v>
      </c>
    </row>
    <row r="25" s="1" customFormat="1" spans="1:14">
      <c r="A25" s="7">
        <v>675</v>
      </c>
      <c r="B25" s="1">
        <v>675</v>
      </c>
      <c r="C25" s="1">
        <v>0.682971835136414</v>
      </c>
      <c r="D25" s="1">
        <v>0.0337067842483521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498</v>
      </c>
      <c r="B26" s="1">
        <v>498</v>
      </c>
      <c r="C26" s="1">
        <v>0.696210503578186</v>
      </c>
      <c r="D26" s="1">
        <v>0.0400842428207398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89</v>
      </c>
      <c r="B27" s="1">
        <v>89</v>
      </c>
      <c r="C27" s="1">
        <v>0.684877753257751</v>
      </c>
      <c r="D27" s="1">
        <v>0.0499852895736694</v>
      </c>
      <c r="E27" s="1">
        <v>9</v>
      </c>
      <c r="F27" s="1">
        <v>2</v>
      </c>
      <c r="G27" s="1">
        <v>1</v>
      </c>
      <c r="H27" s="1">
        <v>8</v>
      </c>
      <c r="I27" s="1">
        <v>0.9</v>
      </c>
      <c r="J27" s="1">
        <v>0.818181818181818</v>
      </c>
      <c r="K27" s="1">
        <v>0.857142857142857</v>
      </c>
      <c r="L27" s="1">
        <v>0.2</v>
      </c>
      <c r="M27" s="1">
        <v>0.7</v>
      </c>
      <c r="N27" s="1">
        <v>0.85</v>
      </c>
    </row>
    <row r="28" s="3" customFormat="1" spans="1:14">
      <c r="A28" s="9">
        <v>746</v>
      </c>
      <c r="B28" s="3">
        <v>746</v>
      </c>
      <c r="C28" s="3">
        <v>0.680225491523743</v>
      </c>
      <c r="D28" s="3">
        <v>0.0561617612838745</v>
      </c>
      <c r="E28" s="3">
        <v>8</v>
      </c>
      <c r="F28" s="3">
        <v>3</v>
      </c>
      <c r="G28" s="3">
        <v>2</v>
      </c>
      <c r="H28" s="3">
        <v>7</v>
      </c>
      <c r="I28" s="3">
        <v>0.8</v>
      </c>
      <c r="J28" s="3">
        <v>0.727272727272727</v>
      </c>
      <c r="K28" s="3">
        <v>0.761904761904762</v>
      </c>
      <c r="L28" s="3">
        <v>0.3</v>
      </c>
      <c r="M28" s="3">
        <v>0.5</v>
      </c>
      <c r="N28" s="3">
        <v>0.75</v>
      </c>
    </row>
    <row r="29" s="1" customFormat="1" spans="1:14">
      <c r="A29" s="7">
        <v>6</v>
      </c>
      <c r="B29" s="1">
        <v>6</v>
      </c>
      <c r="C29" s="1">
        <v>0.70316219329834</v>
      </c>
      <c r="D29" s="1">
        <v>0.091391921043396</v>
      </c>
      <c r="E29" s="1">
        <v>9</v>
      </c>
      <c r="F29" s="1">
        <v>5</v>
      </c>
      <c r="G29" s="1">
        <v>1</v>
      </c>
      <c r="H29" s="1">
        <v>5</v>
      </c>
      <c r="I29" s="1">
        <v>0.9</v>
      </c>
      <c r="J29" s="1">
        <v>0.642857142857143</v>
      </c>
      <c r="K29" s="1">
        <v>0.75</v>
      </c>
      <c r="L29" s="1">
        <v>0.5</v>
      </c>
      <c r="M29" s="1">
        <v>0.4</v>
      </c>
      <c r="N29" s="1">
        <v>0.7</v>
      </c>
    </row>
    <row r="30" s="1" customFormat="1" spans="1:14">
      <c r="A30" s="7">
        <v>116</v>
      </c>
      <c r="B30" s="1">
        <v>116</v>
      </c>
      <c r="C30" s="1">
        <v>0.704044461250305</v>
      </c>
      <c r="D30" s="1">
        <v>0.072165846824646</v>
      </c>
      <c r="E30" s="1">
        <v>9</v>
      </c>
      <c r="F30" s="1">
        <v>4</v>
      </c>
      <c r="G30" s="1">
        <v>1</v>
      </c>
      <c r="H30" s="1">
        <v>6</v>
      </c>
      <c r="I30" s="1">
        <v>0.9</v>
      </c>
      <c r="J30" s="1">
        <v>0.692307692307692</v>
      </c>
      <c r="K30" s="1">
        <v>0.782608695652174</v>
      </c>
      <c r="L30" s="1">
        <v>0.4</v>
      </c>
      <c r="M30" s="1">
        <v>0.5</v>
      </c>
      <c r="N30" s="1">
        <v>0.75</v>
      </c>
    </row>
    <row r="31" s="1" customFormat="1" spans="1:14">
      <c r="A31" s="7">
        <v>435</v>
      </c>
      <c r="B31" s="1">
        <v>435</v>
      </c>
      <c r="C31" s="1">
        <v>0.708345055580139</v>
      </c>
      <c r="D31" s="1">
        <v>0.0942379236221313</v>
      </c>
      <c r="E31" s="1">
        <v>9</v>
      </c>
      <c r="F31" s="1">
        <v>4</v>
      </c>
      <c r="G31" s="1">
        <v>1</v>
      </c>
      <c r="H31" s="1">
        <v>6</v>
      </c>
      <c r="I31" s="1">
        <v>0.9</v>
      </c>
      <c r="J31" s="1">
        <v>0.692307692307692</v>
      </c>
      <c r="K31" s="1">
        <v>0.782608695652174</v>
      </c>
      <c r="L31" s="1">
        <v>0.4</v>
      </c>
      <c r="M31" s="1">
        <v>0.5</v>
      </c>
      <c r="N31" s="1">
        <v>0.75</v>
      </c>
    </row>
    <row r="32" s="1" customFormat="1" spans="1:14">
      <c r="A32" s="7">
        <v>3</v>
      </c>
      <c r="B32" s="1">
        <v>3</v>
      </c>
      <c r="C32" s="1">
        <v>0.708565592765808</v>
      </c>
      <c r="D32" s="1">
        <v>0.100190043449402</v>
      </c>
      <c r="E32" s="1">
        <v>8</v>
      </c>
      <c r="F32" s="1">
        <v>4</v>
      </c>
      <c r="G32" s="1">
        <v>2</v>
      </c>
      <c r="H32" s="1">
        <v>6</v>
      </c>
      <c r="I32" s="1">
        <v>0.8</v>
      </c>
      <c r="J32" s="1">
        <v>0.666666666666667</v>
      </c>
      <c r="K32" s="1">
        <v>0.727272727272727</v>
      </c>
      <c r="L32" s="1">
        <v>0.4</v>
      </c>
      <c r="M32" s="1">
        <v>0.4</v>
      </c>
      <c r="N32" s="1">
        <v>0.7</v>
      </c>
    </row>
    <row r="33" s="1" customFormat="1" spans="1:14">
      <c r="A33" s="7">
        <v>616</v>
      </c>
      <c r="B33" s="1">
        <v>616</v>
      </c>
      <c r="C33" s="1">
        <v>0.709154844284058</v>
      </c>
      <c r="D33" s="1">
        <v>0.0997705459594727</v>
      </c>
      <c r="E33" s="1">
        <v>10</v>
      </c>
      <c r="F33" s="1">
        <v>3</v>
      </c>
      <c r="G33" s="1">
        <v>0</v>
      </c>
      <c r="H33" s="1">
        <v>7</v>
      </c>
      <c r="I33" s="1">
        <v>1</v>
      </c>
      <c r="J33" s="1">
        <v>0.769230769230769</v>
      </c>
      <c r="K33" s="1">
        <v>0.869565217391304</v>
      </c>
      <c r="L33" s="1">
        <v>0.3</v>
      </c>
      <c r="M33" s="1">
        <v>0.7</v>
      </c>
      <c r="N33" s="1">
        <v>0.85</v>
      </c>
    </row>
    <row r="34" s="1" customFormat="1" spans="1:14">
      <c r="A34" s="7">
        <v>100</v>
      </c>
      <c r="B34" s="1">
        <v>100</v>
      </c>
      <c r="C34" s="1">
        <v>0.709319829940796</v>
      </c>
      <c r="D34" s="1">
        <v>0.0979667901992798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105</v>
      </c>
      <c r="B35" s="1">
        <v>105</v>
      </c>
      <c r="C35" s="1">
        <v>0.709338784217834</v>
      </c>
      <c r="D35" s="1">
        <v>0.0906252861022949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233</v>
      </c>
      <c r="B36" s="1">
        <v>233</v>
      </c>
      <c r="C36" s="1">
        <v>0.71002209186554</v>
      </c>
      <c r="D36" s="1">
        <v>0.0766681432723999</v>
      </c>
      <c r="E36" s="1">
        <v>9</v>
      </c>
      <c r="F36" s="1">
        <v>7</v>
      </c>
      <c r="G36" s="1">
        <v>1</v>
      </c>
      <c r="H36" s="1">
        <v>3</v>
      </c>
      <c r="I36" s="1">
        <v>0.9</v>
      </c>
      <c r="J36" s="1">
        <v>0.5625</v>
      </c>
      <c r="K36" s="1">
        <v>0.692307692307692</v>
      </c>
      <c r="L36" s="1">
        <v>0.7</v>
      </c>
      <c r="M36" s="1">
        <v>0.2</v>
      </c>
      <c r="N36" s="1">
        <v>0.6</v>
      </c>
    </row>
    <row r="37" s="1" customFormat="1" spans="1:14">
      <c r="A37" s="7">
        <v>399</v>
      </c>
      <c r="B37" s="1">
        <v>399</v>
      </c>
      <c r="C37" s="1">
        <v>0.716256022453308</v>
      </c>
      <c r="D37" s="1">
        <v>0.069300651550293</v>
      </c>
      <c r="E37" s="1">
        <v>10</v>
      </c>
      <c r="F37" s="1">
        <v>4</v>
      </c>
      <c r="G37" s="1">
        <v>0</v>
      </c>
      <c r="H37" s="1">
        <v>6</v>
      </c>
      <c r="I37" s="1">
        <v>1</v>
      </c>
      <c r="J37" s="1">
        <v>0.714285714285714</v>
      </c>
      <c r="K37" s="1">
        <v>0.833333333333333</v>
      </c>
      <c r="L37" s="1">
        <v>0.4</v>
      </c>
      <c r="M37" s="1">
        <v>0.6</v>
      </c>
      <c r="N37" s="1">
        <v>0.8</v>
      </c>
    </row>
    <row r="38" s="1" customFormat="1" spans="1:14">
      <c r="A38" s="7">
        <v>328</v>
      </c>
      <c r="B38" s="1">
        <v>328</v>
      </c>
      <c r="C38" s="1">
        <v>0.71317720413208</v>
      </c>
      <c r="D38" s="1">
        <v>0.0862201452255249</v>
      </c>
      <c r="E38" s="1">
        <v>10</v>
      </c>
      <c r="F38" s="1">
        <v>4</v>
      </c>
      <c r="G38" s="1">
        <v>0</v>
      </c>
      <c r="H38" s="1">
        <v>6</v>
      </c>
      <c r="I38" s="1">
        <v>1</v>
      </c>
      <c r="J38" s="1">
        <v>0.714285714285714</v>
      </c>
      <c r="K38" s="1">
        <v>0.833333333333333</v>
      </c>
      <c r="L38" s="1">
        <v>0.4</v>
      </c>
      <c r="M38" s="1">
        <v>0.6</v>
      </c>
      <c r="N38" s="1">
        <v>0.8</v>
      </c>
    </row>
    <row r="39" s="3" customFormat="1" spans="1:14">
      <c r="A39" s="9">
        <v>282</v>
      </c>
      <c r="B39" s="3">
        <v>282</v>
      </c>
      <c r="C39" s="3">
        <v>0.710972785949707</v>
      </c>
      <c r="D39" s="3">
        <v>0.0856907367706299</v>
      </c>
      <c r="E39" s="3">
        <v>5</v>
      </c>
      <c r="F39" s="3">
        <v>3</v>
      </c>
      <c r="G39" s="3">
        <v>5</v>
      </c>
      <c r="H39" s="3">
        <v>7</v>
      </c>
      <c r="I39" s="3">
        <v>0.5</v>
      </c>
      <c r="J39" s="3">
        <v>0.625</v>
      </c>
      <c r="K39" s="3">
        <v>0.555555555555556</v>
      </c>
      <c r="L39" s="3">
        <v>0.3</v>
      </c>
      <c r="M39" s="3">
        <v>0.2</v>
      </c>
      <c r="N39" s="3">
        <v>0.6</v>
      </c>
    </row>
    <row r="40" s="1" customFormat="1" spans="1:14">
      <c r="A40" s="7">
        <v>644</v>
      </c>
      <c r="B40" s="1">
        <v>644</v>
      </c>
      <c r="C40" s="1">
        <v>0.721666574478149</v>
      </c>
      <c r="D40" s="1">
        <v>0.0976516008377075</v>
      </c>
      <c r="E40" s="1">
        <v>10</v>
      </c>
      <c r="F40" s="1">
        <v>5</v>
      </c>
      <c r="G40" s="1">
        <v>0</v>
      </c>
      <c r="H40" s="1">
        <v>5</v>
      </c>
      <c r="I40" s="1">
        <v>1</v>
      </c>
      <c r="J40" s="1">
        <v>0.666666666666667</v>
      </c>
      <c r="K40" s="1">
        <v>0.8</v>
      </c>
      <c r="L40" s="1">
        <v>0.5</v>
      </c>
      <c r="M40" s="1">
        <v>0.5</v>
      </c>
      <c r="N40" s="1">
        <v>0.75</v>
      </c>
    </row>
    <row r="41" s="1" customFormat="1" spans="1:14">
      <c r="A41" s="7">
        <v>223</v>
      </c>
      <c r="B41" s="1">
        <v>223</v>
      </c>
      <c r="C41" s="1">
        <v>0.731646060943604</v>
      </c>
      <c r="D41" s="1">
        <v>0.0777050256729126</v>
      </c>
      <c r="E41" s="1">
        <v>7</v>
      </c>
      <c r="F41" s="1">
        <v>6</v>
      </c>
      <c r="G41" s="1">
        <v>3</v>
      </c>
      <c r="H41" s="1">
        <v>4</v>
      </c>
      <c r="I41" s="1">
        <v>0.7</v>
      </c>
      <c r="J41" s="1">
        <v>0.538461538461539</v>
      </c>
      <c r="K41" s="1">
        <v>0.608695652173913</v>
      </c>
      <c r="L41" s="1">
        <v>0.6</v>
      </c>
      <c r="M41" s="1">
        <v>0.1</v>
      </c>
      <c r="N41" s="1">
        <v>0.55</v>
      </c>
    </row>
    <row r="42" s="1" customFormat="1" spans="1:14">
      <c r="A42" s="7">
        <v>152</v>
      </c>
      <c r="B42" s="1">
        <v>152</v>
      </c>
      <c r="C42" s="1">
        <v>0.733963966369629</v>
      </c>
      <c r="D42" s="1">
        <v>0.0578887462615967</v>
      </c>
      <c r="E42" s="1">
        <v>6</v>
      </c>
      <c r="F42" s="1">
        <v>6</v>
      </c>
      <c r="G42" s="1">
        <v>4</v>
      </c>
      <c r="H42" s="1">
        <v>4</v>
      </c>
      <c r="I42" s="1">
        <v>0.6</v>
      </c>
      <c r="J42" s="1">
        <v>0.5</v>
      </c>
      <c r="K42" s="1">
        <v>0.545454545454545</v>
      </c>
      <c r="L42" s="1">
        <v>0.6</v>
      </c>
      <c r="M42" s="1">
        <v>0</v>
      </c>
      <c r="N42" s="1">
        <v>0.5</v>
      </c>
    </row>
    <row r="43" s="1" customFormat="1" spans="1:14">
      <c r="A43" s="7">
        <v>20</v>
      </c>
      <c r="B43" s="1">
        <v>20</v>
      </c>
      <c r="C43" s="1">
        <v>0.73398494720459</v>
      </c>
      <c r="D43" s="1">
        <v>0.0834519863128662</v>
      </c>
      <c r="E43" s="1">
        <v>8</v>
      </c>
      <c r="F43" s="1">
        <v>5</v>
      </c>
      <c r="G43" s="1">
        <v>2</v>
      </c>
      <c r="H43" s="1">
        <v>5</v>
      </c>
      <c r="I43" s="1">
        <v>0.8</v>
      </c>
      <c r="J43" s="1">
        <v>0.615384615384615</v>
      </c>
      <c r="K43" s="1">
        <v>0.695652173913043</v>
      </c>
      <c r="L43" s="1">
        <v>0.5</v>
      </c>
      <c r="M43" s="1">
        <v>0.3</v>
      </c>
      <c r="N43" s="1">
        <v>0.65</v>
      </c>
    </row>
    <row r="44" s="1" customFormat="1" spans="1:14">
      <c r="A44" s="7">
        <v>583</v>
      </c>
      <c r="B44" s="1">
        <v>583</v>
      </c>
      <c r="C44" s="1">
        <v>0.734943270683289</v>
      </c>
      <c r="D44" s="1">
        <v>0.0786058902740479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613</v>
      </c>
      <c r="B45" s="1">
        <v>613</v>
      </c>
      <c r="C45" s="1">
        <v>0.727811574935913</v>
      </c>
      <c r="D45" s="1">
        <v>0.145453810691833</v>
      </c>
      <c r="E45" s="1">
        <v>9</v>
      </c>
      <c r="F45" s="1">
        <v>7</v>
      </c>
      <c r="G45" s="1">
        <v>1</v>
      </c>
      <c r="H45" s="1">
        <v>3</v>
      </c>
      <c r="I45" s="1">
        <v>0.9</v>
      </c>
      <c r="J45" s="1">
        <v>0.5625</v>
      </c>
      <c r="K45" s="1">
        <v>0.692307692307692</v>
      </c>
      <c r="L45" s="1">
        <v>0.7</v>
      </c>
      <c r="M45" s="1">
        <v>0.2</v>
      </c>
      <c r="N45" s="1">
        <v>0.6</v>
      </c>
    </row>
    <row r="46" s="1" customFormat="1" spans="1:14">
      <c r="A46" s="7">
        <v>815</v>
      </c>
      <c r="B46" s="1">
        <v>815</v>
      </c>
      <c r="C46" s="1">
        <v>0.726889848709106</v>
      </c>
      <c r="D46" s="1">
        <v>0.112776279449463</v>
      </c>
      <c r="E46" s="1">
        <v>7</v>
      </c>
      <c r="F46" s="1">
        <v>3</v>
      </c>
      <c r="G46" s="1">
        <v>3</v>
      </c>
      <c r="H46" s="1">
        <v>7</v>
      </c>
      <c r="I46" s="1">
        <v>0.7</v>
      </c>
      <c r="J46" s="1">
        <v>0.7</v>
      </c>
      <c r="K46" s="1">
        <v>0.7</v>
      </c>
      <c r="L46" s="1">
        <v>0.3</v>
      </c>
      <c r="M46" s="1">
        <v>0.4</v>
      </c>
      <c r="N46" s="1">
        <v>0.7</v>
      </c>
    </row>
    <row r="47" s="1" customFormat="1" spans="1:14">
      <c r="A47" s="7">
        <v>830</v>
      </c>
      <c r="B47" s="1">
        <v>830</v>
      </c>
      <c r="C47" s="1">
        <v>0.734759926795959</v>
      </c>
      <c r="D47" s="1">
        <v>0.130297183990478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785</v>
      </c>
      <c r="B48" s="1">
        <v>785</v>
      </c>
      <c r="C48" s="1">
        <v>0.73771059513092</v>
      </c>
      <c r="D48" s="1">
        <v>0.0737478733062744</v>
      </c>
      <c r="E48" s="1">
        <v>7</v>
      </c>
      <c r="F48" s="1">
        <v>5</v>
      </c>
      <c r="G48" s="1">
        <v>3</v>
      </c>
      <c r="H48" s="1">
        <v>5</v>
      </c>
      <c r="I48" s="1">
        <v>0.7</v>
      </c>
      <c r="J48" s="1">
        <v>0.583333333333333</v>
      </c>
      <c r="K48" s="1">
        <v>0.636363636363636</v>
      </c>
      <c r="L48" s="1">
        <v>0.5</v>
      </c>
      <c r="M48" s="1">
        <v>0.2</v>
      </c>
      <c r="N48" s="1">
        <v>0.6</v>
      </c>
    </row>
    <row r="49" s="4" customFormat="1" spans="1:14">
      <c r="A49" s="17">
        <v>206</v>
      </c>
      <c r="B49" s="4">
        <v>206</v>
      </c>
      <c r="C49" s="4">
        <v>0.739766359329224</v>
      </c>
      <c r="D49" s="4">
        <v>0.0500904321670532</v>
      </c>
      <c r="E49" s="4">
        <v>8</v>
      </c>
      <c r="F49" s="4">
        <v>7</v>
      </c>
      <c r="G49" s="4">
        <v>2</v>
      </c>
      <c r="H49" s="4">
        <v>3</v>
      </c>
      <c r="I49" s="4">
        <v>0.8</v>
      </c>
      <c r="J49" s="4">
        <v>0.533333333333333</v>
      </c>
      <c r="K49" s="4">
        <v>0.64</v>
      </c>
      <c r="L49" s="4">
        <v>0.7</v>
      </c>
      <c r="M49" s="4">
        <v>0.1</v>
      </c>
      <c r="N49" s="4">
        <v>0.55</v>
      </c>
    </row>
    <row r="50" s="1" customFormat="1" spans="1:14">
      <c r="A50" s="7">
        <v>621</v>
      </c>
      <c r="B50" s="1">
        <v>621</v>
      </c>
      <c r="C50" s="1">
        <v>0.728044509887695</v>
      </c>
      <c r="D50" s="1">
        <v>0.120934724807739</v>
      </c>
      <c r="E50" s="1">
        <v>9</v>
      </c>
      <c r="F50" s="1">
        <v>8</v>
      </c>
      <c r="G50" s="1">
        <v>1</v>
      </c>
      <c r="H50" s="1">
        <v>2</v>
      </c>
      <c r="I50" s="1">
        <v>0.9</v>
      </c>
      <c r="J50" s="1">
        <v>0.529411764705882</v>
      </c>
      <c r="K50" s="1">
        <v>0.666666666666667</v>
      </c>
      <c r="L50" s="1">
        <v>0.8</v>
      </c>
      <c r="M50" s="1">
        <v>0.1</v>
      </c>
      <c r="N50" s="1">
        <v>0.55</v>
      </c>
    </row>
    <row r="51" s="1" customFormat="1" spans="1:14">
      <c r="A51" s="7">
        <v>88</v>
      </c>
      <c r="B51" s="1">
        <v>88</v>
      </c>
      <c r="C51" s="1">
        <v>0.737314105033875</v>
      </c>
      <c r="D51" s="1">
        <v>0.139135479927063</v>
      </c>
      <c r="E51" s="1">
        <v>8</v>
      </c>
      <c r="F51" s="1">
        <v>6</v>
      </c>
      <c r="G51" s="1">
        <v>2</v>
      </c>
      <c r="H51" s="1">
        <v>4</v>
      </c>
      <c r="I51" s="1">
        <v>0.8</v>
      </c>
      <c r="J51" s="1">
        <v>0.571428571428572</v>
      </c>
      <c r="K51" s="1">
        <v>0.666666666666667</v>
      </c>
      <c r="L51" s="1">
        <v>0.6</v>
      </c>
      <c r="M51" s="1">
        <v>0.2</v>
      </c>
      <c r="N51" s="1">
        <v>0.6</v>
      </c>
    </row>
    <row r="52" s="1" customFormat="1" spans="1:14">
      <c r="A52" s="7">
        <v>155</v>
      </c>
      <c r="B52" s="1">
        <v>155</v>
      </c>
      <c r="C52" s="1">
        <v>0.72156834602356</v>
      </c>
      <c r="D52" s="1">
        <v>0.132761359214783</v>
      </c>
      <c r="E52" s="1">
        <v>6</v>
      </c>
      <c r="F52" s="1">
        <v>4</v>
      </c>
      <c r="G52" s="1">
        <v>4</v>
      </c>
      <c r="H52" s="1">
        <v>6</v>
      </c>
      <c r="I52" s="1">
        <v>0.6</v>
      </c>
      <c r="J52" s="1">
        <v>0.6</v>
      </c>
      <c r="K52" s="1">
        <v>0.6</v>
      </c>
      <c r="L52" s="1">
        <v>0.4</v>
      </c>
      <c r="M52" s="1">
        <v>0.2</v>
      </c>
      <c r="N52" s="1">
        <v>0.6</v>
      </c>
    </row>
    <row r="53" s="3" customFormat="1" spans="1:14">
      <c r="A53" s="9">
        <v>229</v>
      </c>
      <c r="B53" s="3">
        <v>229</v>
      </c>
      <c r="C53" s="3">
        <v>0.727859258651733</v>
      </c>
      <c r="D53" s="3">
        <v>0.110341310501099</v>
      </c>
      <c r="E53" s="3">
        <v>7</v>
      </c>
      <c r="F53" s="3">
        <v>7</v>
      </c>
      <c r="G53" s="3">
        <v>3</v>
      </c>
      <c r="H53" s="3">
        <v>3</v>
      </c>
      <c r="I53" s="3">
        <v>0.7</v>
      </c>
      <c r="J53" s="3">
        <v>0.5</v>
      </c>
      <c r="K53" s="3">
        <v>0.583333333333333</v>
      </c>
      <c r="L53" s="3">
        <v>0.7</v>
      </c>
      <c r="M53" s="3">
        <v>0</v>
      </c>
      <c r="N53" s="3">
        <v>0.5</v>
      </c>
    </row>
    <row r="54" s="1" customFormat="1" spans="1:14">
      <c r="A54" s="7">
        <v>709</v>
      </c>
      <c r="B54" s="1">
        <v>709</v>
      </c>
      <c r="C54" s="1">
        <v>0.741271138191223</v>
      </c>
      <c r="D54" s="1">
        <v>0.10593056678772</v>
      </c>
      <c r="E54" s="1">
        <v>10</v>
      </c>
      <c r="F54" s="1">
        <v>3</v>
      </c>
      <c r="G54" s="1">
        <v>0</v>
      </c>
      <c r="H54" s="1">
        <v>7</v>
      </c>
      <c r="I54" s="1">
        <v>1</v>
      </c>
      <c r="J54" s="1">
        <v>0.769230769230769</v>
      </c>
      <c r="K54" s="1">
        <v>0.869565217391304</v>
      </c>
      <c r="L54" s="1">
        <v>0.3</v>
      </c>
      <c r="M54" s="1">
        <v>0.7</v>
      </c>
      <c r="N54" s="1">
        <v>0.85</v>
      </c>
    </row>
    <row r="55" s="1" customFormat="1" spans="1:14">
      <c r="A55" s="7">
        <v>246</v>
      </c>
      <c r="B55" s="1">
        <v>246</v>
      </c>
      <c r="C55" s="1">
        <v>0.742902874946594</v>
      </c>
      <c r="D55" s="1">
        <v>0.0863687992095947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191</v>
      </c>
      <c r="B56" s="1">
        <v>191</v>
      </c>
      <c r="C56" s="1">
        <v>0.743518233299255</v>
      </c>
      <c r="D56" s="1">
        <v>0.100335359573364</v>
      </c>
      <c r="E56" s="1">
        <v>10</v>
      </c>
      <c r="F56" s="1">
        <v>5</v>
      </c>
      <c r="G56" s="1">
        <v>0</v>
      </c>
      <c r="H56" s="1">
        <v>5</v>
      </c>
      <c r="I56" s="1">
        <v>1</v>
      </c>
      <c r="J56" s="1">
        <v>0.666666666666667</v>
      </c>
      <c r="K56" s="1">
        <v>0.8</v>
      </c>
      <c r="L56" s="1">
        <v>0.5</v>
      </c>
      <c r="M56" s="1">
        <v>0.5</v>
      </c>
      <c r="N56" s="1">
        <v>0.75</v>
      </c>
    </row>
    <row r="57" s="1" customFormat="1" spans="1:14">
      <c r="A57" s="7">
        <v>119</v>
      </c>
      <c r="B57" s="1">
        <v>119</v>
      </c>
      <c r="C57" s="1">
        <v>0.745121121406555</v>
      </c>
      <c r="D57" s="1">
        <v>0.120239019393921</v>
      </c>
      <c r="E57" s="1">
        <v>9</v>
      </c>
      <c r="F57" s="1">
        <v>4</v>
      </c>
      <c r="G57" s="1">
        <v>1</v>
      </c>
      <c r="H57" s="1">
        <v>6</v>
      </c>
      <c r="I57" s="1">
        <v>0.9</v>
      </c>
      <c r="J57" s="1">
        <v>0.692307692307692</v>
      </c>
      <c r="K57" s="1">
        <v>0.782608695652174</v>
      </c>
      <c r="L57" s="1">
        <v>0.4</v>
      </c>
      <c r="M57" s="1">
        <v>0.5</v>
      </c>
      <c r="N57" s="1">
        <v>0.75</v>
      </c>
    </row>
    <row r="58" s="1" customFormat="1" spans="1:14">
      <c r="A58" s="7">
        <v>198</v>
      </c>
      <c r="B58" s="1">
        <v>198</v>
      </c>
      <c r="C58" s="1">
        <v>0.745155930519104</v>
      </c>
      <c r="D58" s="1">
        <v>0.0873236656188965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903</v>
      </c>
      <c r="B59" s="1">
        <v>903</v>
      </c>
      <c r="C59" s="1">
        <v>0.745175242424011</v>
      </c>
      <c r="D59" s="1">
        <v>0.116806983947754</v>
      </c>
      <c r="E59" s="1">
        <v>9</v>
      </c>
      <c r="F59" s="1">
        <v>2</v>
      </c>
      <c r="G59" s="1">
        <v>1</v>
      </c>
      <c r="H59" s="1">
        <v>8</v>
      </c>
      <c r="I59" s="1">
        <v>0.9</v>
      </c>
      <c r="J59" s="1">
        <v>0.818181818181818</v>
      </c>
      <c r="K59" s="1">
        <v>0.857142857142857</v>
      </c>
      <c r="L59" s="1">
        <v>0.2</v>
      </c>
      <c r="M59" s="1">
        <v>0.7</v>
      </c>
      <c r="N59" s="1">
        <v>0.85</v>
      </c>
    </row>
    <row r="60" s="1" customFormat="1" spans="1:14">
      <c r="A60" s="7">
        <v>287</v>
      </c>
      <c r="B60" s="1">
        <v>287</v>
      </c>
      <c r="C60" s="1">
        <v>0.745387673377991</v>
      </c>
      <c r="D60" s="1">
        <v>0.0656861066818237</v>
      </c>
      <c r="E60" s="1">
        <v>8</v>
      </c>
      <c r="F60" s="1">
        <v>4</v>
      </c>
      <c r="G60" s="1">
        <v>2</v>
      </c>
      <c r="H60" s="1">
        <v>6</v>
      </c>
      <c r="I60" s="1">
        <v>0.8</v>
      </c>
      <c r="J60" s="1">
        <v>0.666666666666667</v>
      </c>
      <c r="K60" s="1">
        <v>0.727272727272727</v>
      </c>
      <c r="L60" s="1">
        <v>0.4</v>
      </c>
      <c r="M60" s="1">
        <v>0.4</v>
      </c>
      <c r="N60" s="1">
        <v>0.7</v>
      </c>
    </row>
    <row r="61" s="1" customFormat="1" spans="1:14">
      <c r="A61" s="7">
        <v>74</v>
      </c>
      <c r="B61" s="1">
        <v>74</v>
      </c>
      <c r="C61" s="1">
        <v>0.745646357536316</v>
      </c>
      <c r="D61" s="1">
        <v>0.109940409660339</v>
      </c>
      <c r="E61" s="1">
        <v>5</v>
      </c>
      <c r="F61" s="1">
        <v>3</v>
      </c>
      <c r="G61" s="1">
        <v>5</v>
      </c>
      <c r="H61" s="1">
        <v>7</v>
      </c>
      <c r="I61" s="1">
        <v>0.5</v>
      </c>
      <c r="J61" s="1">
        <v>0.625</v>
      </c>
      <c r="K61" s="1">
        <v>0.555555555555556</v>
      </c>
      <c r="L61" s="1">
        <v>0.3</v>
      </c>
      <c r="M61" s="1">
        <v>0.2</v>
      </c>
      <c r="N61" s="1">
        <v>0.6</v>
      </c>
    </row>
    <row r="62" s="1" customFormat="1" spans="1:14">
      <c r="A62" s="7">
        <v>577</v>
      </c>
      <c r="B62" s="1">
        <v>577</v>
      </c>
      <c r="C62" s="1">
        <v>0.746004939079285</v>
      </c>
      <c r="D62" s="1">
        <v>0.101424694061279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67</v>
      </c>
      <c r="B63" s="1">
        <v>67</v>
      </c>
      <c r="C63" s="1">
        <v>0.746085166931152</v>
      </c>
      <c r="D63" s="1">
        <v>0.0754534006118774</v>
      </c>
      <c r="E63" s="1">
        <v>9</v>
      </c>
      <c r="F63" s="1">
        <v>4</v>
      </c>
      <c r="G63" s="1">
        <v>1</v>
      </c>
      <c r="H63" s="1">
        <v>6</v>
      </c>
      <c r="I63" s="1">
        <v>0.9</v>
      </c>
      <c r="J63" s="1">
        <v>0.692307692307692</v>
      </c>
      <c r="K63" s="1">
        <v>0.782608695652174</v>
      </c>
      <c r="L63" s="1">
        <v>0.4</v>
      </c>
      <c r="M63" s="1">
        <v>0.5</v>
      </c>
      <c r="N63" s="1">
        <v>0.75</v>
      </c>
    </row>
    <row r="64" s="3" customFormat="1" spans="1:14">
      <c r="A64" s="9">
        <v>429</v>
      </c>
      <c r="B64" s="3">
        <v>429</v>
      </c>
      <c r="C64" s="3">
        <v>0.746398687362671</v>
      </c>
      <c r="D64" s="3">
        <v>0.0914851427078247</v>
      </c>
      <c r="E64" s="3">
        <v>9</v>
      </c>
      <c r="F64" s="3">
        <v>6</v>
      </c>
      <c r="G64" s="3">
        <v>1</v>
      </c>
      <c r="H64" s="3">
        <v>4</v>
      </c>
      <c r="I64" s="3">
        <v>0.9</v>
      </c>
      <c r="J64" s="3">
        <v>0.6</v>
      </c>
      <c r="K64" s="3">
        <v>0.72</v>
      </c>
      <c r="L64" s="3">
        <v>0.6</v>
      </c>
      <c r="M64" s="3">
        <v>0.3</v>
      </c>
      <c r="N64" s="3">
        <v>0.65</v>
      </c>
    </row>
    <row r="65" s="1" customFormat="1" spans="1:14">
      <c r="A65" s="7">
        <v>714</v>
      </c>
      <c r="B65" s="1">
        <v>714</v>
      </c>
      <c r="C65" s="1">
        <v>0.760669589042664</v>
      </c>
      <c r="D65" s="1">
        <v>0.151639819145203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379</v>
      </c>
      <c r="B66" s="1">
        <v>379</v>
      </c>
      <c r="C66" s="1">
        <v>0.763228416442871</v>
      </c>
      <c r="D66" s="1">
        <v>0.146036624908447</v>
      </c>
      <c r="E66" s="1">
        <v>10</v>
      </c>
      <c r="F66" s="1">
        <v>6</v>
      </c>
      <c r="G66" s="1">
        <v>0</v>
      </c>
      <c r="H66" s="1">
        <v>4</v>
      </c>
      <c r="I66" s="1">
        <v>1</v>
      </c>
      <c r="J66" s="1">
        <v>0.625</v>
      </c>
      <c r="K66" s="1">
        <v>0.769230769230769</v>
      </c>
      <c r="L66" s="1">
        <v>0.6</v>
      </c>
      <c r="M66" s="1">
        <v>0.4</v>
      </c>
      <c r="N66" s="1">
        <v>0.7</v>
      </c>
    </row>
    <row r="67" s="1" customFormat="1" spans="1:14">
      <c r="A67" s="7">
        <v>358</v>
      </c>
      <c r="B67" s="1">
        <v>358</v>
      </c>
      <c r="C67" s="1">
        <v>0.764511704444885</v>
      </c>
      <c r="D67" s="1">
        <v>0.0849670171737671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256</v>
      </c>
      <c r="B68" s="1">
        <v>256</v>
      </c>
      <c r="C68" s="1">
        <v>0.769444704055786</v>
      </c>
      <c r="D68" s="1">
        <v>0.147529363632202</v>
      </c>
      <c r="E68" s="1">
        <v>10</v>
      </c>
      <c r="F68" s="1">
        <v>8</v>
      </c>
      <c r="G68" s="1">
        <v>0</v>
      </c>
      <c r="H68" s="1">
        <v>2</v>
      </c>
      <c r="I68" s="1">
        <v>1</v>
      </c>
      <c r="J68" s="1">
        <v>0.555555555555556</v>
      </c>
      <c r="K68" s="1">
        <v>0.714285714285714</v>
      </c>
      <c r="L68" s="1">
        <v>0.8</v>
      </c>
      <c r="M68" s="1">
        <v>0.2</v>
      </c>
      <c r="N68" s="1">
        <v>0.6</v>
      </c>
    </row>
    <row r="69" s="1" customFormat="1" spans="1:14">
      <c r="A69" s="7">
        <v>764</v>
      </c>
      <c r="B69" s="1">
        <v>764</v>
      </c>
      <c r="C69" s="1">
        <v>0.770396113395691</v>
      </c>
      <c r="D69" s="1">
        <v>0.118025183677673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888</v>
      </c>
      <c r="B70" s="1">
        <v>888</v>
      </c>
      <c r="C70" s="1">
        <v>0.771872639656067</v>
      </c>
      <c r="D70" s="1">
        <v>0.120152473449707</v>
      </c>
      <c r="E70" s="1">
        <v>8</v>
      </c>
      <c r="F70" s="1">
        <v>6</v>
      </c>
      <c r="G70" s="1">
        <v>2</v>
      </c>
      <c r="H70" s="1">
        <v>4</v>
      </c>
      <c r="I70" s="1">
        <v>0.8</v>
      </c>
      <c r="J70" s="1">
        <v>0.571428571428572</v>
      </c>
      <c r="K70" s="1">
        <v>0.666666666666667</v>
      </c>
      <c r="L70" s="1">
        <v>0.6</v>
      </c>
      <c r="M70" s="1">
        <v>0.2</v>
      </c>
      <c r="N70" s="1">
        <v>0.6</v>
      </c>
    </row>
    <row r="71" s="1" customFormat="1" spans="1:14">
      <c r="A71" s="7">
        <v>576</v>
      </c>
      <c r="B71" s="1">
        <v>576</v>
      </c>
      <c r="C71" s="1">
        <v>0.774784207344055</v>
      </c>
      <c r="D71" s="1">
        <v>0.0835216045379639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952</v>
      </c>
      <c r="B72" s="1">
        <v>952</v>
      </c>
      <c r="C72" s="1">
        <v>0.777769088745117</v>
      </c>
      <c r="D72" s="1">
        <v>0.174070596694946</v>
      </c>
      <c r="E72" s="1">
        <v>9</v>
      </c>
      <c r="F72" s="1">
        <v>8</v>
      </c>
      <c r="G72" s="1">
        <v>1</v>
      </c>
      <c r="H72" s="1">
        <v>2</v>
      </c>
      <c r="I72" s="1">
        <v>0.9</v>
      </c>
      <c r="J72" s="1">
        <v>0.529411764705882</v>
      </c>
      <c r="K72" s="1">
        <v>0.666666666666667</v>
      </c>
      <c r="L72" s="1">
        <v>0.8</v>
      </c>
      <c r="M72" s="1">
        <v>0.1</v>
      </c>
      <c r="N72" s="1">
        <v>0.55</v>
      </c>
    </row>
    <row r="73" s="3" customFormat="1" spans="1:14">
      <c r="A73" s="9">
        <v>637</v>
      </c>
      <c r="B73" s="3">
        <v>637</v>
      </c>
      <c r="C73" s="3">
        <v>0.779709577560425</v>
      </c>
      <c r="D73" s="3">
        <v>0.131428241729736</v>
      </c>
      <c r="E73" s="3">
        <v>8</v>
      </c>
      <c r="F73" s="3">
        <v>4</v>
      </c>
      <c r="G73" s="3">
        <v>2</v>
      </c>
      <c r="H73" s="3">
        <v>6</v>
      </c>
      <c r="I73" s="3">
        <v>0.8</v>
      </c>
      <c r="J73" s="3">
        <v>0.666666666666667</v>
      </c>
      <c r="K73" s="3">
        <v>0.727272727272727</v>
      </c>
      <c r="L73" s="3">
        <v>0.4</v>
      </c>
      <c r="M73" s="3">
        <v>0.4</v>
      </c>
      <c r="N73" s="3">
        <v>0.7</v>
      </c>
    </row>
    <row r="74" s="1" customFormat="1" spans="1:14">
      <c r="A74" s="7">
        <v>281</v>
      </c>
      <c r="B74" s="1">
        <v>281</v>
      </c>
      <c r="C74" s="1">
        <v>0.780123114585876</v>
      </c>
      <c r="D74" s="1">
        <v>0.199020862579346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880</v>
      </c>
      <c r="B75" s="1">
        <v>880</v>
      </c>
      <c r="C75" s="1">
        <v>0.780608892440796</v>
      </c>
      <c r="D75" s="1">
        <v>0.172005653381348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668</v>
      </c>
      <c r="B76" s="1">
        <v>668</v>
      </c>
      <c r="C76" s="1">
        <v>0.78334653377533</v>
      </c>
      <c r="D76" s="1">
        <v>0.184819221496582</v>
      </c>
      <c r="E76" s="1">
        <v>10</v>
      </c>
      <c r="F76" s="1">
        <v>6</v>
      </c>
      <c r="G76" s="1">
        <v>0</v>
      </c>
      <c r="H76" s="1">
        <v>4</v>
      </c>
      <c r="I76" s="1">
        <v>1</v>
      </c>
      <c r="J76" s="1">
        <v>0.625</v>
      </c>
      <c r="K76" s="1">
        <v>0.769230769230769</v>
      </c>
      <c r="L76" s="1">
        <v>0.6</v>
      </c>
      <c r="M76" s="1">
        <v>0.4</v>
      </c>
      <c r="N76" s="1">
        <v>0.7</v>
      </c>
    </row>
    <row r="77" s="1" customFormat="1" spans="1:14">
      <c r="A77" s="7">
        <v>704</v>
      </c>
      <c r="B77" s="1">
        <v>704</v>
      </c>
      <c r="C77" s="1">
        <v>0.793093085289001</v>
      </c>
      <c r="D77" s="1">
        <v>0.133874297142029</v>
      </c>
      <c r="E77" s="1">
        <v>9</v>
      </c>
      <c r="F77" s="1">
        <v>4</v>
      </c>
      <c r="G77" s="1">
        <v>1</v>
      </c>
      <c r="H77" s="1">
        <v>6</v>
      </c>
      <c r="I77" s="1">
        <v>0.9</v>
      </c>
      <c r="J77" s="1">
        <v>0.692307692307692</v>
      </c>
      <c r="K77" s="1">
        <v>0.782608695652174</v>
      </c>
      <c r="L77" s="1">
        <v>0.4</v>
      </c>
      <c r="M77" s="1">
        <v>0.5</v>
      </c>
      <c r="N77" s="1">
        <v>0.75</v>
      </c>
    </row>
    <row r="78" s="1" customFormat="1" spans="1:14">
      <c r="A78" s="7">
        <v>695</v>
      </c>
      <c r="B78" s="1">
        <v>695</v>
      </c>
      <c r="C78" s="1">
        <v>0.793387413024902</v>
      </c>
      <c r="D78" s="1">
        <v>0.140011191368103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929</v>
      </c>
      <c r="B79" s="1">
        <v>929</v>
      </c>
      <c r="C79" s="1">
        <v>0.795631051063538</v>
      </c>
      <c r="D79" s="1">
        <v>0.0636559724807739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3" customFormat="1" spans="1:14">
      <c r="A80" s="9">
        <v>439</v>
      </c>
      <c r="B80" s="3">
        <v>439</v>
      </c>
      <c r="C80" s="3">
        <v>0.799637913703918</v>
      </c>
      <c r="D80" s="3">
        <v>0.0570443868637085</v>
      </c>
      <c r="E80" s="3">
        <v>10</v>
      </c>
      <c r="F80" s="3">
        <v>3</v>
      </c>
      <c r="G80" s="3">
        <v>0</v>
      </c>
      <c r="H80" s="3">
        <v>7</v>
      </c>
      <c r="I80" s="3">
        <v>1</v>
      </c>
      <c r="J80" s="3">
        <v>0.769230769230769</v>
      </c>
      <c r="K80" s="3">
        <v>0.869565217391304</v>
      </c>
      <c r="L80" s="3">
        <v>0.3</v>
      </c>
      <c r="M80" s="3">
        <v>0.7</v>
      </c>
      <c r="N80" s="3">
        <v>0.85</v>
      </c>
    </row>
    <row r="81" s="1" customFormat="1" spans="1:14">
      <c r="A81" s="7">
        <v>598</v>
      </c>
      <c r="B81" s="1">
        <v>598</v>
      </c>
      <c r="C81" s="1">
        <v>0.808453559875488</v>
      </c>
      <c r="D81" s="1">
        <v>0.0991584062576294</v>
      </c>
      <c r="E81" s="1">
        <v>10</v>
      </c>
      <c r="F81" s="1">
        <v>3</v>
      </c>
      <c r="G81" s="1">
        <v>0</v>
      </c>
      <c r="H81" s="1">
        <v>7</v>
      </c>
      <c r="I81" s="1">
        <v>1</v>
      </c>
      <c r="J81" s="1">
        <v>0.769230769230769</v>
      </c>
      <c r="K81" s="1">
        <v>0.869565217391304</v>
      </c>
      <c r="L81" s="1">
        <v>0.3</v>
      </c>
      <c r="M81" s="1">
        <v>0.7</v>
      </c>
      <c r="N81" s="1">
        <v>0.85</v>
      </c>
    </row>
    <row r="82" s="1" customFormat="1" spans="1:14">
      <c r="A82" s="7">
        <v>207</v>
      </c>
      <c r="B82" s="1">
        <v>207</v>
      </c>
      <c r="C82" s="1">
        <v>0.812959790229797</v>
      </c>
      <c r="D82" s="1">
        <v>0.00219154357910156</v>
      </c>
      <c r="E82" s="1">
        <v>9</v>
      </c>
      <c r="F82" s="1">
        <v>2</v>
      </c>
      <c r="G82" s="1">
        <v>1</v>
      </c>
      <c r="H82" s="1">
        <v>8</v>
      </c>
      <c r="I82" s="1">
        <v>0.9</v>
      </c>
      <c r="J82" s="1">
        <v>0.818181818181818</v>
      </c>
      <c r="K82" s="1">
        <v>0.857142857142857</v>
      </c>
      <c r="L82" s="1">
        <v>0.2</v>
      </c>
      <c r="M82" s="1">
        <v>0.7</v>
      </c>
      <c r="N82" s="1">
        <v>0.85</v>
      </c>
    </row>
    <row r="83" s="1" customFormat="1" spans="1:14">
      <c r="A83" s="7">
        <v>454</v>
      </c>
      <c r="B83" s="1">
        <v>454</v>
      </c>
      <c r="C83" s="1">
        <v>0.81167459487915</v>
      </c>
      <c r="D83" s="1">
        <v>0.116322159767151</v>
      </c>
      <c r="E83" s="1">
        <v>5</v>
      </c>
      <c r="F83" s="1">
        <v>4</v>
      </c>
      <c r="G83" s="1">
        <v>5</v>
      </c>
      <c r="H83" s="1">
        <v>6</v>
      </c>
      <c r="I83" s="1">
        <v>0.5</v>
      </c>
      <c r="J83" s="1">
        <v>0.555555555555556</v>
      </c>
      <c r="K83" s="1">
        <v>0.526315789473684</v>
      </c>
      <c r="L83" s="1">
        <v>0.4</v>
      </c>
      <c r="M83" s="1">
        <v>0.1</v>
      </c>
      <c r="N83" s="1">
        <v>0.55</v>
      </c>
    </row>
    <row r="84" s="1" customFormat="1" spans="1:14">
      <c r="A84" s="7">
        <v>347</v>
      </c>
      <c r="B84" s="1">
        <v>347</v>
      </c>
      <c r="C84" s="1">
        <v>0.807642936706543</v>
      </c>
      <c r="D84" s="1">
        <v>0.11441159248352</v>
      </c>
      <c r="E84" s="1">
        <v>10</v>
      </c>
      <c r="F84" s="1">
        <v>7</v>
      </c>
      <c r="G84" s="1">
        <v>0</v>
      </c>
      <c r="H84" s="1">
        <v>3</v>
      </c>
      <c r="I84" s="1">
        <v>1</v>
      </c>
      <c r="J84" s="1">
        <v>0.588235294117647</v>
      </c>
      <c r="K84" s="1">
        <v>0.740740740740741</v>
      </c>
      <c r="L84" s="1">
        <v>0.7</v>
      </c>
      <c r="M84" s="1">
        <v>0.3</v>
      </c>
      <c r="N84" s="1">
        <v>0.65</v>
      </c>
    </row>
    <row r="85" s="3" customFormat="1" spans="1:14">
      <c r="A85" s="9">
        <v>631</v>
      </c>
      <c r="B85" s="3">
        <v>631</v>
      </c>
      <c r="C85" s="3">
        <v>0.809487223625183</v>
      </c>
      <c r="D85" s="3">
        <v>0.125691533088684</v>
      </c>
      <c r="E85" s="3">
        <v>7</v>
      </c>
      <c r="F85" s="3">
        <v>5</v>
      </c>
      <c r="G85" s="3">
        <v>3</v>
      </c>
      <c r="H85" s="3">
        <v>5</v>
      </c>
      <c r="I85" s="3">
        <v>0.7</v>
      </c>
      <c r="J85" s="3">
        <v>0.583333333333333</v>
      </c>
      <c r="K85" s="3">
        <v>0.636363636363636</v>
      </c>
      <c r="L85" s="3">
        <v>0.5</v>
      </c>
      <c r="M85" s="3">
        <v>0.2</v>
      </c>
      <c r="N85" s="3">
        <v>0.6</v>
      </c>
    </row>
    <row r="86" s="1" customFormat="1" spans="1:14">
      <c r="A86" s="7">
        <v>406</v>
      </c>
      <c r="B86" s="1">
        <v>406</v>
      </c>
      <c r="C86" s="1">
        <v>0.822151780128479</v>
      </c>
      <c r="D86" s="1">
        <v>0.264414072036743</v>
      </c>
      <c r="E86" s="1">
        <v>6</v>
      </c>
      <c r="F86" s="1">
        <v>4</v>
      </c>
      <c r="G86" s="1">
        <v>4</v>
      </c>
      <c r="H86" s="1">
        <v>6</v>
      </c>
      <c r="I86" s="1">
        <v>0.6</v>
      </c>
      <c r="J86" s="1">
        <v>0.6</v>
      </c>
      <c r="K86" s="1">
        <v>0.6</v>
      </c>
      <c r="L86" s="1">
        <v>0.4</v>
      </c>
      <c r="M86" s="1">
        <v>0.2</v>
      </c>
      <c r="N86" s="1">
        <v>0.6</v>
      </c>
    </row>
    <row r="87" s="1" customFormat="1" spans="1:14">
      <c r="A87" s="7">
        <v>497</v>
      </c>
      <c r="B87" s="1">
        <v>497</v>
      </c>
      <c r="C87" s="1">
        <v>0.822490453720093</v>
      </c>
      <c r="D87" s="1">
        <v>0.249233245849609</v>
      </c>
      <c r="E87" s="1">
        <v>7</v>
      </c>
      <c r="F87" s="1">
        <v>4</v>
      </c>
      <c r="G87" s="1">
        <v>3</v>
      </c>
      <c r="H87" s="1">
        <v>6</v>
      </c>
      <c r="I87" s="1">
        <v>0.7</v>
      </c>
      <c r="J87" s="1">
        <v>0.636363636363636</v>
      </c>
      <c r="K87" s="1">
        <v>0.666666666666667</v>
      </c>
      <c r="L87" s="1">
        <v>0.4</v>
      </c>
      <c r="M87" s="1">
        <v>0.3</v>
      </c>
      <c r="N87" s="1">
        <v>0.65</v>
      </c>
    </row>
    <row r="88" s="3" customFormat="1" spans="1:14">
      <c r="A88" s="9">
        <v>694</v>
      </c>
      <c r="B88" s="3">
        <v>694</v>
      </c>
      <c r="C88" s="3">
        <v>0.832526206970215</v>
      </c>
      <c r="D88" s="3">
        <v>0.154374718666077</v>
      </c>
      <c r="E88" s="3">
        <v>9</v>
      </c>
      <c r="F88" s="3">
        <v>5</v>
      </c>
      <c r="G88" s="3">
        <v>1</v>
      </c>
      <c r="H88" s="3">
        <v>5</v>
      </c>
      <c r="I88" s="3">
        <v>0.9</v>
      </c>
      <c r="J88" s="3">
        <v>0.642857142857143</v>
      </c>
      <c r="K88" s="3">
        <v>0.75</v>
      </c>
      <c r="L88" s="3">
        <v>0.5</v>
      </c>
      <c r="M88" s="3">
        <v>0.4</v>
      </c>
      <c r="N88" s="3">
        <v>0.7</v>
      </c>
    </row>
    <row r="89" s="1" customFormat="1" spans="1:14">
      <c r="A89" s="7">
        <v>715</v>
      </c>
      <c r="B89" s="1">
        <v>715</v>
      </c>
      <c r="C89" s="1">
        <v>0.844211578369141</v>
      </c>
      <c r="D89" s="1">
        <v>0.191892504692078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3" customFormat="1" spans="1:14">
      <c r="A90" s="9">
        <v>219</v>
      </c>
      <c r="B90" s="3">
        <v>219</v>
      </c>
      <c r="C90" s="3">
        <v>0.856444478034973</v>
      </c>
      <c r="D90" s="3">
        <v>0.000388860702514648</v>
      </c>
      <c r="E90" s="3">
        <v>8</v>
      </c>
      <c r="F90" s="3">
        <v>6</v>
      </c>
      <c r="G90" s="3">
        <v>2</v>
      </c>
      <c r="H90" s="3">
        <v>4</v>
      </c>
      <c r="I90" s="3">
        <v>0.8</v>
      </c>
      <c r="J90" s="3">
        <v>0.571428571428572</v>
      </c>
      <c r="K90" s="3">
        <v>0.666666666666667</v>
      </c>
      <c r="L90" s="3">
        <v>0.6</v>
      </c>
      <c r="M90" s="3">
        <v>0.2</v>
      </c>
      <c r="N90" s="3">
        <v>0.6</v>
      </c>
    </row>
    <row r="91" s="1" customFormat="1" spans="1:14">
      <c r="A91" s="7">
        <v>408</v>
      </c>
      <c r="B91" s="1">
        <v>408</v>
      </c>
      <c r="C91" s="1">
        <v>0.869597673416138</v>
      </c>
      <c r="D91" s="1">
        <v>0.191558599472046</v>
      </c>
      <c r="E91" s="1">
        <v>7</v>
      </c>
      <c r="F91" s="1">
        <v>7</v>
      </c>
      <c r="G91" s="1">
        <v>3</v>
      </c>
      <c r="H91" s="1">
        <v>3</v>
      </c>
      <c r="I91" s="1">
        <v>0.7</v>
      </c>
      <c r="J91" s="1">
        <v>0.5</v>
      </c>
      <c r="K91" s="1">
        <v>0.583333333333333</v>
      </c>
      <c r="L91" s="1">
        <v>0.7</v>
      </c>
      <c r="M91" s="1">
        <v>0</v>
      </c>
      <c r="N91" s="1">
        <v>0.5</v>
      </c>
    </row>
    <row r="92" s="1" customFormat="1" spans="3:13">
      <c r="C92" s="1">
        <f>AVERAGE(C2:C91)</f>
        <v>0.728716480731964</v>
      </c>
      <c r="D92" s="1">
        <f>AVERAGE(D2:D91)</f>
        <v>0.109915090931786</v>
      </c>
      <c r="L92" s="1">
        <f>AVERAGE(L2:L91)</f>
        <v>0.476666666666667</v>
      </c>
      <c r="M92" s="1">
        <f>AVERAGE(M2:M91)</f>
        <v>0.361111111111111</v>
      </c>
    </row>
    <row r="93" s="1" customFormat="1"/>
    <row r="94" s="1" customFormat="1"/>
    <row r="95" s="1" customFormat="1" spans="3:5">
      <c r="C95" s="10" t="s">
        <v>13</v>
      </c>
      <c r="D95" s="1" t="s">
        <v>14</v>
      </c>
      <c r="E95" s="1" t="s">
        <v>47</v>
      </c>
    </row>
    <row r="96" s="1" customFormat="1" spans="3:8">
      <c r="C96" s="1" t="s">
        <v>15</v>
      </c>
      <c r="D96" s="1">
        <f>COUNTIF(C2:C91,"&lt;0.42")-COUNTIF(C2:C91,"&lt;0.4")</f>
        <v>0</v>
      </c>
      <c r="E96" s="11">
        <v>0.02</v>
      </c>
      <c r="F96" s="1">
        <v>-40</v>
      </c>
      <c r="G96" s="1">
        <v>1960</v>
      </c>
      <c r="H96" s="1">
        <v>98</v>
      </c>
    </row>
    <row r="97" s="1" customFormat="1" spans="3:8">
      <c r="C97" s="1" t="s">
        <v>16</v>
      </c>
      <c r="D97" s="1">
        <f>COUNTIF(C2:C91,"&lt;0.44")-COUNTIF(C2:C91,"&lt;0.42")</f>
        <v>0</v>
      </c>
      <c r="E97" s="11">
        <v>0.04</v>
      </c>
      <c r="F97" s="1">
        <v>-80</v>
      </c>
      <c r="G97" s="1">
        <v>1920</v>
      </c>
      <c r="H97" s="1">
        <v>96</v>
      </c>
    </row>
    <row r="98" s="1" customFormat="1" spans="3:8">
      <c r="C98" s="1" t="s">
        <v>17</v>
      </c>
      <c r="D98" s="1">
        <f>COUNTIF(C2:C91,"&lt;0.46")-COUNTIF(C2:C91,"&lt;0.44")</f>
        <v>0</v>
      </c>
      <c r="E98" s="11">
        <v>0.1</v>
      </c>
      <c r="F98" s="1">
        <v>-200</v>
      </c>
      <c r="G98" s="1">
        <v>1800</v>
      </c>
      <c r="H98" s="1">
        <v>90</v>
      </c>
    </row>
    <row r="99" s="1" customFormat="1" spans="3:8">
      <c r="C99" s="1" t="s">
        <v>18</v>
      </c>
      <c r="D99" s="1">
        <f>COUNTIF(C2:C91,"&lt;0.48")-COUNTIF(C2:C91,"&lt;0.46")</f>
        <v>0</v>
      </c>
      <c r="E99" s="11">
        <v>0.12</v>
      </c>
      <c r="F99" s="1">
        <v>-240</v>
      </c>
      <c r="G99" s="1">
        <v>1760</v>
      </c>
      <c r="H99" s="1">
        <v>88</v>
      </c>
    </row>
    <row r="100" s="1" customFormat="1" spans="3:4">
      <c r="C100" s="1" t="s">
        <v>19</v>
      </c>
      <c r="D100" s="1">
        <f>COUNTIF(C2:C91,"&lt;0.5")-COUNTIF(C2:C91,"&lt;0.48")</f>
        <v>0</v>
      </c>
    </row>
    <row r="101" s="1" customFormat="1" spans="3:4">
      <c r="C101" s="1" t="s">
        <v>20</v>
      </c>
      <c r="D101" s="1">
        <f>COUNTIF(C2:C91,"&lt;0.52")-COUNTIF(C2:C91,"&lt;0.5")</f>
        <v>0</v>
      </c>
    </row>
    <row r="102" s="4" customFormat="1" spans="3:4">
      <c r="C102" s="4" t="s">
        <v>21</v>
      </c>
      <c r="D102" s="4">
        <f>COUNTIF(C2:C91,"&lt;0.54")-COUNTIF(C2:C91,"&lt;0.52")</f>
        <v>0</v>
      </c>
    </row>
    <row r="103" s="4" customFormat="1" spans="3:4">
      <c r="C103" s="4" t="s">
        <v>22</v>
      </c>
      <c r="D103" s="4">
        <f>COUNTIF(C2:C91,"&lt;0.56")-COUNTIF(C2:C91,"&lt;0.54")</f>
        <v>0</v>
      </c>
    </row>
    <row r="104" s="1" customFormat="1" spans="3:4">
      <c r="C104" s="1" t="s">
        <v>23</v>
      </c>
      <c r="D104" s="1">
        <f>COUNTIF(C2:C91,"&lt;0.58")-COUNTIF(C2:C91,"&lt;0.56")</f>
        <v>0</v>
      </c>
    </row>
    <row r="105" s="21" customFormat="1" spans="3:5">
      <c r="C105" s="21" t="s">
        <v>24</v>
      </c>
      <c r="D105" s="21">
        <f>COUNTIF(C2:C91,"&lt;0.6")-COUNTIF(C2:C91,"&lt;0.58")</f>
        <v>1</v>
      </c>
      <c r="E105" s="21">
        <v>2</v>
      </c>
    </row>
    <row r="106" s="1" customFormat="1" spans="3:5">
      <c r="C106" s="1" t="s">
        <v>25</v>
      </c>
      <c r="D106" s="1">
        <f>COUNTIF(C2:C91,"&lt;0.62")-COUNTIF(C2:C91,"&lt;0.6")</f>
        <v>2</v>
      </c>
      <c r="E106" s="1">
        <v>3</v>
      </c>
    </row>
    <row r="107" s="4" customFormat="1" spans="3:5">
      <c r="C107" s="4" t="s">
        <v>26</v>
      </c>
      <c r="D107" s="4">
        <f>COUNTIF(C2:C91,"&lt;0.64")-COUNTIF(C2:C91,"&lt;0.62")</f>
        <v>3</v>
      </c>
      <c r="E107" s="4">
        <v>4</v>
      </c>
    </row>
    <row r="108" s="4" customFormat="1" spans="3:5">
      <c r="C108" s="4" t="s">
        <v>27</v>
      </c>
      <c r="D108" s="4">
        <f>COUNTIF(C2:C91,"&lt;0.66")-COUNTIF(C2:C91,"&lt;0.64")</f>
        <v>5</v>
      </c>
      <c r="E108" s="4">
        <v>6</v>
      </c>
    </row>
    <row r="109" s="1" customFormat="1" spans="3:5">
      <c r="C109" s="1" t="s">
        <v>28</v>
      </c>
      <c r="D109" s="1">
        <f>COUNTIF(C2:C91,"&lt;0.68")-COUNTIF(C2:C91,"&lt;0.66")</f>
        <v>7</v>
      </c>
      <c r="E109" s="1">
        <v>7</v>
      </c>
    </row>
    <row r="110" s="1" customFormat="1" spans="3:5">
      <c r="C110" s="1" t="s">
        <v>29</v>
      </c>
      <c r="D110" s="1">
        <f>COUNTIF(C2:C91,"&lt;0.7")-COUNTIF(C2:C91,"&lt;0.68")</f>
        <v>9</v>
      </c>
      <c r="E110" s="1">
        <v>9</v>
      </c>
    </row>
    <row r="111" s="4" customFormat="1" spans="3:5">
      <c r="C111" s="4" t="s">
        <v>30</v>
      </c>
      <c r="D111" s="4">
        <f>COUNTIF(C2:C91,"&lt;0.72")-COUNTIF(C2:C91,"&lt;0.7")</f>
        <v>11</v>
      </c>
      <c r="E111" s="4">
        <v>12</v>
      </c>
    </row>
    <row r="112" s="5" customFormat="1" spans="3:5">
      <c r="C112" s="5" t="s">
        <v>31</v>
      </c>
      <c r="D112" s="5">
        <f>COUNTIF(C2:C91,"&lt;0.74")-COUNTIF(C2:C91,"&lt;0.72")</f>
        <v>14</v>
      </c>
      <c r="E112" s="5">
        <v>14</v>
      </c>
    </row>
    <row r="113" s="1" customFormat="1" spans="3:5">
      <c r="C113" s="1" t="s">
        <v>32</v>
      </c>
      <c r="D113" s="1">
        <f>COUNTIF(C2:C91,"&lt;0.76")-COUNTIF(C2:C91,"&lt;0.74")</f>
        <v>11</v>
      </c>
      <c r="E113" s="1">
        <v>12</v>
      </c>
    </row>
    <row r="114" s="1" customFormat="1" spans="3:5">
      <c r="C114" s="1" t="s">
        <v>33</v>
      </c>
      <c r="D114" s="1">
        <f>COUNTIF(C2:C91,"&lt;0.78")-COUNTIF(C2:C91,"&lt;0.76")</f>
        <v>9</v>
      </c>
      <c r="E114" s="1">
        <v>9</v>
      </c>
    </row>
    <row r="115" s="4" customFormat="1" spans="3:5">
      <c r="C115" s="4" t="s">
        <v>34</v>
      </c>
      <c r="D115" s="4">
        <f>COUNTIF(C2:C91,"&lt;0.8")-COUNTIF(C2:C91,"&lt;0.78")</f>
        <v>7</v>
      </c>
      <c r="E115" s="4">
        <v>7</v>
      </c>
    </row>
    <row r="116" s="4" customFormat="1" spans="3:5">
      <c r="C116" s="4" t="s">
        <v>35</v>
      </c>
      <c r="D116" s="4">
        <f>COUNTIF(C2:C91,"&lt;0.82")-COUNTIF(C2:C91,"&lt;0.8")</f>
        <v>5</v>
      </c>
      <c r="E116" s="4">
        <v>6</v>
      </c>
    </row>
    <row r="117" s="1" customFormat="1" spans="3:5">
      <c r="C117" s="1" t="s">
        <v>36</v>
      </c>
      <c r="D117" s="1">
        <f>COUNTIF(C2:C91,"&lt;0.84")-COUNTIF(C2:C91,"&lt;0.82")</f>
        <v>3</v>
      </c>
      <c r="E117" s="1">
        <v>4</v>
      </c>
    </row>
    <row r="118" s="1" customFormat="1" spans="3:5">
      <c r="C118" s="1" t="s">
        <v>37</v>
      </c>
      <c r="D118" s="1">
        <f>COUNTIF(C2:C91,"&lt;0.86")-COUNTIF(C2:C91,"&lt;0.84")</f>
        <v>2</v>
      </c>
      <c r="E118" s="1">
        <v>3</v>
      </c>
    </row>
    <row r="119" s="21" customFormat="1" spans="3:5">
      <c r="C119" s="21" t="s">
        <v>38</v>
      </c>
      <c r="D119" s="21">
        <f>COUNTIF(C2:C91,"&lt;0.88")-COUNTIF(C2:C91,"&lt;0.86")</f>
        <v>1</v>
      </c>
      <c r="E119" s="21">
        <v>2</v>
      </c>
    </row>
    <row r="120" s="1" customFormat="1" spans="3:4">
      <c r="C120" s="1" t="s">
        <v>48</v>
      </c>
      <c r="D120" s="1">
        <f>COUNTIF(C2:C91,"&lt;0.9")-COUNTIF(C2:C91,"&lt;0.88")</f>
        <v>0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7">
      <c r="C122" s="1" t="s">
        <v>41</v>
      </c>
      <c r="D122" s="1">
        <f>COUNTIF(C2:C91,"&lt;0.94")-COUNTIF(C2:C91,"&lt;0.92")</f>
        <v>0</v>
      </c>
      <c r="F122" s="4">
        <v>0.545</v>
      </c>
      <c r="G122" s="4">
        <v>0.087</v>
      </c>
    </row>
    <row r="123" s="1" customFormat="1" spans="3:7">
      <c r="C123" s="1" t="s">
        <v>42</v>
      </c>
      <c r="D123" s="1">
        <f>COUNTIF(C2:C91,"&lt;0.96")-COUNTIF(C2:C91,"&lt;0.94")</f>
        <v>0</v>
      </c>
      <c r="F123" s="4">
        <v>0.623</v>
      </c>
      <c r="G123" s="4">
        <v>0.11</v>
      </c>
    </row>
    <row r="124" s="1" customFormat="1" spans="3:7">
      <c r="C124" s="1" t="s">
        <v>43</v>
      </c>
      <c r="D124" s="1">
        <f>COUNTIF(C2:C91,"&lt;0.98")-COUNTIF(C2:C91,"&lt;0.96")</f>
        <v>0</v>
      </c>
      <c r="F124" s="4">
        <v>0.729</v>
      </c>
      <c r="G124" s="4">
        <v>0.156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5" workbookViewId="0">
      <selection activeCell="A23" sqref="$A23:$XFD23"/>
    </sheetView>
  </sheetViews>
  <sheetFormatPr defaultColWidth="9" defaultRowHeight="13.5"/>
  <cols>
    <col min="3" max="4" width="17.38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564</v>
      </c>
      <c r="B2" s="3">
        <v>564</v>
      </c>
      <c r="C2" s="3">
        <v>0.591322898864746</v>
      </c>
      <c r="D2" s="3">
        <v>0.230110764503479</v>
      </c>
      <c r="E2" s="3">
        <v>7</v>
      </c>
      <c r="F2" s="3">
        <v>6</v>
      </c>
      <c r="G2" s="3">
        <v>3</v>
      </c>
      <c r="H2" s="3">
        <v>4</v>
      </c>
      <c r="I2" s="3">
        <v>0.7</v>
      </c>
      <c r="J2" s="3">
        <v>0.538461538461539</v>
      </c>
      <c r="K2" s="3">
        <v>0.608695652173913</v>
      </c>
      <c r="L2" s="3">
        <v>0.6</v>
      </c>
      <c r="M2" s="3">
        <v>0.1</v>
      </c>
      <c r="N2" s="3">
        <v>0.55</v>
      </c>
    </row>
    <row r="3" s="4" customFormat="1" spans="1:14">
      <c r="A3" s="17">
        <v>624</v>
      </c>
      <c r="B3" s="4">
        <v>624</v>
      </c>
      <c r="C3" s="4">
        <v>0.61599063873291</v>
      </c>
      <c r="D3" s="4">
        <v>0.213096857070923</v>
      </c>
      <c r="E3" s="4">
        <v>8</v>
      </c>
      <c r="F3" s="4">
        <v>6</v>
      </c>
      <c r="G3" s="4">
        <v>2</v>
      </c>
      <c r="H3" s="4">
        <v>4</v>
      </c>
      <c r="I3" s="4">
        <v>0.8</v>
      </c>
      <c r="J3" s="4">
        <v>0.571428571428572</v>
      </c>
      <c r="K3" s="4">
        <v>0.666666666666667</v>
      </c>
      <c r="L3" s="4">
        <v>0.6</v>
      </c>
      <c r="M3" s="4">
        <v>0.2</v>
      </c>
      <c r="N3" s="4">
        <v>0.6</v>
      </c>
    </row>
    <row r="4" s="3" customFormat="1" spans="1:14">
      <c r="A4" s="9">
        <v>925</v>
      </c>
      <c r="B4" s="3">
        <v>925</v>
      </c>
      <c r="C4" s="3">
        <v>0.618133544921875</v>
      </c>
      <c r="D4" s="3">
        <v>0.211237907409668</v>
      </c>
      <c r="E4" s="3">
        <v>6</v>
      </c>
      <c r="F4" s="3">
        <v>3</v>
      </c>
      <c r="G4" s="3">
        <v>4</v>
      </c>
      <c r="H4" s="3">
        <v>7</v>
      </c>
      <c r="I4" s="3">
        <v>0.6</v>
      </c>
      <c r="J4" s="3">
        <v>0.666666666666667</v>
      </c>
      <c r="K4" s="3">
        <v>0.631578947368421</v>
      </c>
      <c r="L4" s="3">
        <v>0.3</v>
      </c>
      <c r="M4" s="3">
        <v>0.3</v>
      </c>
      <c r="N4" s="3">
        <v>0.65</v>
      </c>
    </row>
    <row r="5" s="4" customFormat="1" spans="1:14">
      <c r="A5" s="17">
        <v>313</v>
      </c>
      <c r="B5" s="4">
        <v>313</v>
      </c>
      <c r="C5" s="4">
        <v>0.621042728424072</v>
      </c>
      <c r="D5" s="4">
        <v>0.25707471370697</v>
      </c>
      <c r="E5" s="4">
        <v>8</v>
      </c>
      <c r="F5" s="4">
        <v>5</v>
      </c>
      <c r="G5" s="4">
        <v>2</v>
      </c>
      <c r="H5" s="4">
        <v>5</v>
      </c>
      <c r="I5" s="4">
        <v>0.8</v>
      </c>
      <c r="J5" s="4">
        <v>0.615384615384615</v>
      </c>
      <c r="K5" s="4">
        <v>0.695652173913043</v>
      </c>
      <c r="L5" s="4">
        <v>0.5</v>
      </c>
      <c r="M5" s="4">
        <v>0.3</v>
      </c>
      <c r="N5" s="4">
        <v>0.65</v>
      </c>
    </row>
    <row r="6" s="4" customFormat="1" spans="1:14">
      <c r="A6" s="17">
        <v>124</v>
      </c>
      <c r="B6" s="4">
        <v>124</v>
      </c>
      <c r="C6" s="4">
        <v>0.629390001296997</v>
      </c>
      <c r="D6" s="4">
        <v>0.210688233375549</v>
      </c>
      <c r="E6" s="4">
        <v>10</v>
      </c>
      <c r="F6" s="4">
        <v>9</v>
      </c>
      <c r="G6" s="4">
        <v>0</v>
      </c>
      <c r="H6" s="4">
        <v>1</v>
      </c>
      <c r="I6" s="4">
        <v>1</v>
      </c>
      <c r="J6" s="4">
        <v>0.526315789473684</v>
      </c>
      <c r="K6" s="4">
        <v>0.689655172413793</v>
      </c>
      <c r="L6" s="4">
        <v>0.9</v>
      </c>
      <c r="M6" s="4">
        <v>0.1</v>
      </c>
      <c r="N6" s="4">
        <v>0.55</v>
      </c>
    </row>
    <row r="7" s="3" customFormat="1" spans="1:14">
      <c r="A7" s="9">
        <v>249</v>
      </c>
      <c r="B7" s="3">
        <v>249</v>
      </c>
      <c r="C7" s="3">
        <v>0.631833672523499</v>
      </c>
      <c r="D7" s="3">
        <v>0.211252689361572</v>
      </c>
      <c r="E7" s="3">
        <v>8</v>
      </c>
      <c r="F7" s="3">
        <v>4</v>
      </c>
      <c r="G7" s="3">
        <v>2</v>
      </c>
      <c r="H7" s="3">
        <v>6</v>
      </c>
      <c r="I7" s="3">
        <v>0.8</v>
      </c>
      <c r="J7" s="3">
        <v>0.666666666666667</v>
      </c>
      <c r="K7" s="3">
        <v>0.727272727272727</v>
      </c>
      <c r="L7" s="3">
        <v>0.4</v>
      </c>
      <c r="M7" s="3">
        <v>0.4</v>
      </c>
      <c r="N7" s="3">
        <v>0.7</v>
      </c>
    </row>
    <row r="8" s="1" customFormat="1" spans="1:14">
      <c r="A8" s="7">
        <v>237</v>
      </c>
      <c r="B8" s="1">
        <v>237</v>
      </c>
      <c r="C8" s="1">
        <v>0.640653610229492</v>
      </c>
      <c r="D8" s="1">
        <v>0.0327328443527222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877</v>
      </c>
      <c r="B9" s="1">
        <v>877</v>
      </c>
      <c r="C9" s="1">
        <v>0.646478891372681</v>
      </c>
      <c r="D9" s="1">
        <v>0.0775332450866699</v>
      </c>
      <c r="E9" s="1">
        <v>9</v>
      </c>
      <c r="F9" s="1">
        <v>3</v>
      </c>
      <c r="G9" s="1">
        <v>1</v>
      </c>
      <c r="H9" s="1">
        <v>7</v>
      </c>
      <c r="I9" s="1">
        <v>0.9</v>
      </c>
      <c r="J9" s="1">
        <v>0.75</v>
      </c>
      <c r="K9" s="1">
        <v>0.818181818181818</v>
      </c>
      <c r="L9" s="1">
        <v>0.3</v>
      </c>
      <c r="M9" s="1">
        <v>0.6</v>
      </c>
      <c r="N9" s="1">
        <v>0.8</v>
      </c>
    </row>
    <row r="10" s="1" customFormat="1" spans="1:14">
      <c r="A10" s="7">
        <v>754</v>
      </c>
      <c r="B10" s="1">
        <v>754</v>
      </c>
      <c r="C10" s="1">
        <v>0.648199319839478</v>
      </c>
      <c r="D10" s="1">
        <v>0.176639199256897</v>
      </c>
      <c r="E10" s="1">
        <v>7</v>
      </c>
      <c r="F10" s="1">
        <v>5</v>
      </c>
      <c r="G10" s="1">
        <v>3</v>
      </c>
      <c r="H10" s="1">
        <v>5</v>
      </c>
      <c r="I10" s="1">
        <v>0.7</v>
      </c>
      <c r="J10" s="1">
        <v>0.583333333333333</v>
      </c>
      <c r="K10" s="1">
        <v>0.636363636363636</v>
      </c>
      <c r="L10" s="1">
        <v>0.5</v>
      </c>
      <c r="M10" s="1">
        <v>0.2</v>
      </c>
      <c r="N10" s="1">
        <v>0.6</v>
      </c>
    </row>
    <row r="11" s="1" customFormat="1" spans="1:14">
      <c r="A11" s="7">
        <v>909</v>
      </c>
      <c r="B11" s="1">
        <v>909</v>
      </c>
      <c r="C11" s="1">
        <v>0.651805877685547</v>
      </c>
      <c r="D11" s="1">
        <v>0.206578016281128</v>
      </c>
      <c r="E11" s="1">
        <v>9</v>
      </c>
      <c r="F11" s="1">
        <v>3</v>
      </c>
      <c r="G11" s="1">
        <v>1</v>
      </c>
      <c r="H11" s="1">
        <v>7</v>
      </c>
      <c r="I11" s="1">
        <v>0.9</v>
      </c>
      <c r="J11" s="1">
        <v>0.75</v>
      </c>
      <c r="K11" s="1">
        <v>0.818181818181818</v>
      </c>
      <c r="L11" s="1">
        <v>0.3</v>
      </c>
      <c r="M11" s="1">
        <v>0.6</v>
      </c>
      <c r="N11" s="1">
        <v>0.8</v>
      </c>
    </row>
    <row r="12" s="3" customFormat="1" spans="1:14">
      <c r="A12" s="9">
        <v>43</v>
      </c>
      <c r="B12" s="3">
        <v>43</v>
      </c>
      <c r="C12" s="3">
        <v>0.656714081764221</v>
      </c>
      <c r="D12" s="3">
        <v>0.224246263504028</v>
      </c>
      <c r="E12" s="3">
        <v>9</v>
      </c>
      <c r="F12" s="3">
        <v>5</v>
      </c>
      <c r="G12" s="3">
        <v>1</v>
      </c>
      <c r="H12" s="3">
        <v>5</v>
      </c>
      <c r="I12" s="3">
        <v>0.9</v>
      </c>
      <c r="J12" s="3">
        <v>0.642857142857143</v>
      </c>
      <c r="K12" s="3">
        <v>0.75</v>
      </c>
      <c r="L12" s="3">
        <v>0.5</v>
      </c>
      <c r="M12" s="3">
        <v>0.4</v>
      </c>
      <c r="N12" s="3">
        <v>0.7</v>
      </c>
    </row>
    <row r="13" s="1" customFormat="1" spans="1:14">
      <c r="A13" s="7">
        <v>852</v>
      </c>
      <c r="B13" s="1">
        <v>852</v>
      </c>
      <c r="C13" s="1">
        <v>0.661973476409912</v>
      </c>
      <c r="D13" s="1">
        <v>0.0750224590301514</v>
      </c>
      <c r="E13" s="1">
        <v>8</v>
      </c>
      <c r="F13" s="1">
        <v>4</v>
      </c>
      <c r="G13" s="1">
        <v>2</v>
      </c>
      <c r="H13" s="1">
        <v>6</v>
      </c>
      <c r="I13" s="1">
        <v>0.8</v>
      </c>
      <c r="J13" s="1">
        <v>0.666666666666667</v>
      </c>
      <c r="K13" s="1">
        <v>0.727272727272727</v>
      </c>
      <c r="L13" s="1">
        <v>0.4</v>
      </c>
      <c r="M13" s="1">
        <v>0.4</v>
      </c>
      <c r="N13" s="1">
        <v>0.7</v>
      </c>
    </row>
    <row r="14" s="1" customFormat="1" spans="1:14">
      <c r="A14" s="7">
        <v>681</v>
      </c>
      <c r="B14" s="1">
        <v>681</v>
      </c>
      <c r="C14" s="1">
        <v>0.662702322006226</v>
      </c>
      <c r="D14" s="1">
        <v>0.0978585481643677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496</v>
      </c>
      <c r="B15" s="1">
        <v>496</v>
      </c>
      <c r="C15" s="1">
        <v>0.663251161575317</v>
      </c>
      <c r="D15" s="1">
        <v>0.086097240447998</v>
      </c>
      <c r="E15" s="1">
        <v>10</v>
      </c>
      <c r="F15" s="1">
        <v>6</v>
      </c>
      <c r="G15" s="1">
        <v>0</v>
      </c>
      <c r="H15" s="1">
        <v>4</v>
      </c>
      <c r="I15" s="1">
        <v>1</v>
      </c>
      <c r="J15" s="1">
        <v>0.625</v>
      </c>
      <c r="K15" s="1">
        <v>0.769230769230769</v>
      </c>
      <c r="L15" s="1">
        <v>0.6</v>
      </c>
      <c r="M15" s="1">
        <v>0.4</v>
      </c>
      <c r="N15" s="1">
        <v>0.7</v>
      </c>
    </row>
    <row r="16" s="1" customFormat="1" spans="1:14">
      <c r="A16" s="7">
        <v>294</v>
      </c>
      <c r="B16" s="1">
        <v>294</v>
      </c>
      <c r="C16" s="1">
        <v>0.663757920265198</v>
      </c>
      <c r="D16" s="1">
        <v>0.0591132640838623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" customFormat="1" spans="1:14">
      <c r="A17" s="7">
        <v>660</v>
      </c>
      <c r="B17" s="1">
        <v>660</v>
      </c>
      <c r="C17" s="1">
        <v>0.679148435592651</v>
      </c>
      <c r="D17" s="1">
        <v>0.0501850843429565</v>
      </c>
      <c r="E17" s="1">
        <v>7</v>
      </c>
      <c r="F17" s="1">
        <v>4</v>
      </c>
      <c r="G17" s="1">
        <v>3</v>
      </c>
      <c r="H17" s="1">
        <v>6</v>
      </c>
      <c r="I17" s="1">
        <v>0.7</v>
      </c>
      <c r="J17" s="1">
        <v>0.636363636363636</v>
      </c>
      <c r="K17" s="1">
        <v>0.666666666666667</v>
      </c>
      <c r="L17" s="1">
        <v>0.4</v>
      </c>
      <c r="M17" s="1">
        <v>0.3</v>
      </c>
      <c r="N17" s="1">
        <v>0.65</v>
      </c>
    </row>
    <row r="18" s="1" customFormat="1" spans="1:14">
      <c r="A18" s="7">
        <v>552</v>
      </c>
      <c r="B18" s="1">
        <v>552</v>
      </c>
      <c r="C18" s="1">
        <v>0.67832338809967</v>
      </c>
      <c r="D18" s="1">
        <v>0.0571120977401733</v>
      </c>
      <c r="E18" s="1">
        <v>7</v>
      </c>
      <c r="F18" s="1">
        <v>5</v>
      </c>
      <c r="G18" s="1">
        <v>3</v>
      </c>
      <c r="H18" s="1">
        <v>5</v>
      </c>
      <c r="I18" s="1">
        <v>0.7</v>
      </c>
      <c r="J18" s="1">
        <v>0.583333333333333</v>
      </c>
      <c r="K18" s="1">
        <v>0.636363636363636</v>
      </c>
      <c r="L18" s="1">
        <v>0.5</v>
      </c>
      <c r="M18" s="1">
        <v>0.2</v>
      </c>
      <c r="N18" s="1">
        <v>0.6</v>
      </c>
    </row>
    <row r="19" s="3" customFormat="1" spans="1:14">
      <c r="A19" s="9">
        <v>294</v>
      </c>
      <c r="B19" s="3">
        <v>294</v>
      </c>
      <c r="C19" s="3">
        <v>0.663757920265198</v>
      </c>
      <c r="D19" s="3">
        <v>0.0591132640838623</v>
      </c>
      <c r="E19" s="3">
        <v>9</v>
      </c>
      <c r="F19" s="3">
        <v>3</v>
      </c>
      <c r="G19" s="3">
        <v>1</v>
      </c>
      <c r="H19" s="3">
        <v>7</v>
      </c>
      <c r="I19" s="3">
        <v>0.9</v>
      </c>
      <c r="J19" s="3">
        <v>0.75</v>
      </c>
      <c r="K19" s="3">
        <v>0.818181818181818</v>
      </c>
      <c r="L19" s="3">
        <v>0.3</v>
      </c>
      <c r="M19" s="3">
        <v>0.6</v>
      </c>
      <c r="N19" s="3">
        <v>0.8</v>
      </c>
    </row>
    <row r="20" s="1" customFormat="1" spans="1:14">
      <c r="A20" s="7">
        <v>202</v>
      </c>
      <c r="B20" s="1">
        <v>202</v>
      </c>
      <c r="C20" s="1">
        <v>0.682697415351868</v>
      </c>
      <c r="D20" s="1">
        <v>0.0130748748779297</v>
      </c>
      <c r="E20" s="1">
        <v>7</v>
      </c>
      <c r="F20" s="1">
        <v>7</v>
      </c>
      <c r="G20" s="1">
        <v>3</v>
      </c>
      <c r="H20" s="1">
        <v>3</v>
      </c>
      <c r="I20" s="1">
        <v>0.7</v>
      </c>
      <c r="J20" s="1">
        <v>0.5</v>
      </c>
      <c r="K20" s="1">
        <v>0.583333333333333</v>
      </c>
      <c r="L20" s="1">
        <v>0.7</v>
      </c>
      <c r="M20" s="1">
        <v>0</v>
      </c>
      <c r="N20" s="1">
        <v>0.5</v>
      </c>
    </row>
    <row r="21" s="1" customFormat="1" spans="1:14">
      <c r="A21" s="7">
        <v>662</v>
      </c>
      <c r="B21" s="1">
        <v>662</v>
      </c>
      <c r="C21" s="1">
        <v>0.681370139122009</v>
      </c>
      <c r="D21" s="1">
        <v>0.0188992023468018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276</v>
      </c>
      <c r="B22" s="1">
        <v>276</v>
      </c>
      <c r="C22" s="1">
        <v>0.680754899978638</v>
      </c>
      <c r="D22" s="1">
        <v>0.0205116271972656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373</v>
      </c>
      <c r="B23" s="1">
        <v>373</v>
      </c>
      <c r="C23" s="1">
        <v>0.695722937583923</v>
      </c>
      <c r="D23" s="1">
        <v>0.0393593311309815</v>
      </c>
      <c r="E23" s="1">
        <v>6</v>
      </c>
      <c r="F23" s="1">
        <v>4</v>
      </c>
      <c r="G23" s="1">
        <v>4</v>
      </c>
      <c r="H23" s="1">
        <v>6</v>
      </c>
      <c r="I23" s="1">
        <v>0.6</v>
      </c>
      <c r="J23" s="1">
        <v>0.6</v>
      </c>
      <c r="K23" s="1">
        <v>0.6</v>
      </c>
      <c r="L23" s="1">
        <v>0.4</v>
      </c>
      <c r="M23" s="1">
        <v>0.2</v>
      </c>
      <c r="N23" s="1">
        <v>0.6</v>
      </c>
    </row>
    <row r="24" s="1" customFormat="1" spans="1:14">
      <c r="A24" s="7">
        <v>56</v>
      </c>
      <c r="B24" s="1">
        <v>56</v>
      </c>
      <c r="C24" s="1">
        <v>0.686362504959106</v>
      </c>
      <c r="D24" s="1">
        <v>0.0313787460327148</v>
      </c>
      <c r="E24" s="1">
        <v>7</v>
      </c>
      <c r="F24" s="1">
        <v>7</v>
      </c>
      <c r="G24" s="1">
        <v>3</v>
      </c>
      <c r="H24" s="1">
        <v>3</v>
      </c>
      <c r="I24" s="1">
        <v>0.7</v>
      </c>
      <c r="J24" s="1">
        <v>0.5</v>
      </c>
      <c r="K24" s="1">
        <v>0.583333333333333</v>
      </c>
      <c r="L24" s="1">
        <v>0.7</v>
      </c>
      <c r="M24" s="1">
        <v>0</v>
      </c>
      <c r="N24" s="1">
        <v>0.5</v>
      </c>
    </row>
    <row r="25" s="1" customFormat="1" spans="1:14">
      <c r="A25" s="7">
        <v>675</v>
      </c>
      <c r="B25" s="1">
        <v>675</v>
      </c>
      <c r="C25" s="1">
        <v>0.682971835136414</v>
      </c>
      <c r="D25" s="1">
        <v>0.0337067842483521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498</v>
      </c>
      <c r="B26" s="1">
        <v>498</v>
      </c>
      <c r="C26" s="1">
        <v>0.696210503578186</v>
      </c>
      <c r="D26" s="1">
        <v>0.0400842428207398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89</v>
      </c>
      <c r="B27" s="1">
        <v>89</v>
      </c>
      <c r="C27" s="1">
        <v>0.684877753257751</v>
      </c>
      <c r="D27" s="1">
        <v>0.0499852895736694</v>
      </c>
      <c r="E27" s="1">
        <v>9</v>
      </c>
      <c r="F27" s="1">
        <v>2</v>
      </c>
      <c r="G27" s="1">
        <v>1</v>
      </c>
      <c r="H27" s="1">
        <v>8</v>
      </c>
      <c r="I27" s="1">
        <v>0.9</v>
      </c>
      <c r="J27" s="1">
        <v>0.818181818181818</v>
      </c>
      <c r="K27" s="1">
        <v>0.857142857142857</v>
      </c>
      <c r="L27" s="1">
        <v>0.2</v>
      </c>
      <c r="M27" s="1">
        <v>0.7</v>
      </c>
      <c r="N27" s="1">
        <v>0.85</v>
      </c>
    </row>
    <row r="28" s="3" customFormat="1" spans="1:14">
      <c r="A28" s="9">
        <v>746</v>
      </c>
      <c r="B28" s="3">
        <v>746</v>
      </c>
      <c r="C28" s="3">
        <v>0.680225491523743</v>
      </c>
      <c r="D28" s="3">
        <v>0.0561617612838745</v>
      </c>
      <c r="E28" s="3">
        <v>8</v>
      </c>
      <c r="F28" s="3">
        <v>3</v>
      </c>
      <c r="G28" s="3">
        <v>2</v>
      </c>
      <c r="H28" s="3">
        <v>7</v>
      </c>
      <c r="I28" s="3">
        <v>0.8</v>
      </c>
      <c r="J28" s="3">
        <v>0.727272727272727</v>
      </c>
      <c r="K28" s="3">
        <v>0.761904761904762</v>
      </c>
      <c r="L28" s="3">
        <v>0.3</v>
      </c>
      <c r="M28" s="3">
        <v>0.5</v>
      </c>
      <c r="N28" s="3">
        <v>0.75</v>
      </c>
    </row>
    <row r="29" s="1" customFormat="1" spans="1:14">
      <c r="A29" s="7">
        <v>6</v>
      </c>
      <c r="B29" s="1">
        <v>6</v>
      </c>
      <c r="C29" s="1">
        <v>0.70316219329834</v>
      </c>
      <c r="D29" s="1">
        <v>0.091391921043396</v>
      </c>
      <c r="E29" s="1">
        <v>9</v>
      </c>
      <c r="F29" s="1">
        <v>5</v>
      </c>
      <c r="G29" s="1">
        <v>1</v>
      </c>
      <c r="H29" s="1">
        <v>5</v>
      </c>
      <c r="I29" s="1">
        <v>0.9</v>
      </c>
      <c r="J29" s="1">
        <v>0.642857142857143</v>
      </c>
      <c r="K29" s="1">
        <v>0.75</v>
      </c>
      <c r="L29" s="1">
        <v>0.5</v>
      </c>
      <c r="M29" s="1">
        <v>0.4</v>
      </c>
      <c r="N29" s="1">
        <v>0.7</v>
      </c>
    </row>
    <row r="30" s="1" customFormat="1" spans="1:14">
      <c r="A30" s="7">
        <v>116</v>
      </c>
      <c r="B30" s="1">
        <v>116</v>
      </c>
      <c r="C30" s="1">
        <v>0.704044461250305</v>
      </c>
      <c r="D30" s="1">
        <v>0.072165846824646</v>
      </c>
      <c r="E30" s="1">
        <v>9</v>
      </c>
      <c r="F30" s="1">
        <v>4</v>
      </c>
      <c r="G30" s="1">
        <v>1</v>
      </c>
      <c r="H30" s="1">
        <v>6</v>
      </c>
      <c r="I30" s="1">
        <v>0.9</v>
      </c>
      <c r="J30" s="1">
        <v>0.692307692307692</v>
      </c>
      <c r="K30" s="1">
        <v>0.782608695652174</v>
      </c>
      <c r="L30" s="1">
        <v>0.4</v>
      </c>
      <c r="M30" s="1">
        <v>0.5</v>
      </c>
      <c r="N30" s="1">
        <v>0.75</v>
      </c>
    </row>
    <row r="31" s="1" customFormat="1" spans="1:14">
      <c r="A31" s="7">
        <v>435</v>
      </c>
      <c r="B31" s="1">
        <v>435</v>
      </c>
      <c r="C31" s="1">
        <v>0.708345055580139</v>
      </c>
      <c r="D31" s="1">
        <v>0.0942379236221313</v>
      </c>
      <c r="E31" s="1">
        <v>9</v>
      </c>
      <c r="F31" s="1">
        <v>4</v>
      </c>
      <c r="G31" s="1">
        <v>1</v>
      </c>
      <c r="H31" s="1">
        <v>6</v>
      </c>
      <c r="I31" s="1">
        <v>0.9</v>
      </c>
      <c r="J31" s="1">
        <v>0.692307692307692</v>
      </c>
      <c r="K31" s="1">
        <v>0.782608695652174</v>
      </c>
      <c r="L31" s="1">
        <v>0.4</v>
      </c>
      <c r="M31" s="1">
        <v>0.5</v>
      </c>
      <c r="N31" s="1">
        <v>0.75</v>
      </c>
    </row>
    <row r="32" s="1" customFormat="1" spans="1:14">
      <c r="A32" s="7">
        <v>3</v>
      </c>
      <c r="B32" s="1">
        <v>3</v>
      </c>
      <c r="C32" s="1">
        <v>0.708565592765808</v>
      </c>
      <c r="D32" s="1">
        <v>0.100190043449402</v>
      </c>
      <c r="E32" s="1">
        <v>8</v>
      </c>
      <c r="F32" s="1">
        <v>4</v>
      </c>
      <c r="G32" s="1">
        <v>2</v>
      </c>
      <c r="H32" s="1">
        <v>6</v>
      </c>
      <c r="I32" s="1">
        <v>0.8</v>
      </c>
      <c r="J32" s="1">
        <v>0.666666666666667</v>
      </c>
      <c r="K32" s="1">
        <v>0.727272727272727</v>
      </c>
      <c r="L32" s="1">
        <v>0.4</v>
      </c>
      <c r="M32" s="1">
        <v>0.4</v>
      </c>
      <c r="N32" s="1">
        <v>0.7</v>
      </c>
    </row>
    <row r="33" s="1" customFormat="1" spans="1:14">
      <c r="A33" s="7">
        <v>616</v>
      </c>
      <c r="B33" s="1">
        <v>616</v>
      </c>
      <c r="C33" s="1">
        <v>0.709154844284058</v>
      </c>
      <c r="D33" s="1">
        <v>0.0997705459594727</v>
      </c>
      <c r="E33" s="1">
        <v>10</v>
      </c>
      <c r="F33" s="1">
        <v>3</v>
      </c>
      <c r="G33" s="1">
        <v>0</v>
      </c>
      <c r="H33" s="1">
        <v>7</v>
      </c>
      <c r="I33" s="1">
        <v>1</v>
      </c>
      <c r="J33" s="1">
        <v>0.769230769230769</v>
      </c>
      <c r="K33" s="1">
        <v>0.869565217391304</v>
      </c>
      <c r="L33" s="1">
        <v>0.3</v>
      </c>
      <c r="M33" s="1">
        <v>0.7</v>
      </c>
      <c r="N33" s="1">
        <v>0.85</v>
      </c>
    </row>
    <row r="34" s="1" customFormat="1" spans="1:14">
      <c r="A34" s="7">
        <v>100</v>
      </c>
      <c r="B34" s="1">
        <v>100</v>
      </c>
      <c r="C34" s="1">
        <v>0.709319829940796</v>
      </c>
      <c r="D34" s="1">
        <v>0.0979667901992798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105</v>
      </c>
      <c r="B35" s="1">
        <v>105</v>
      </c>
      <c r="C35" s="1">
        <v>0.709338784217834</v>
      </c>
      <c r="D35" s="1">
        <v>0.0906252861022949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233</v>
      </c>
      <c r="B36" s="1">
        <v>233</v>
      </c>
      <c r="C36" s="1">
        <v>0.71002209186554</v>
      </c>
      <c r="D36" s="1">
        <v>0.0766681432723999</v>
      </c>
      <c r="E36" s="1">
        <v>9</v>
      </c>
      <c r="F36" s="1">
        <v>7</v>
      </c>
      <c r="G36" s="1">
        <v>1</v>
      </c>
      <c r="H36" s="1">
        <v>3</v>
      </c>
      <c r="I36" s="1">
        <v>0.9</v>
      </c>
      <c r="J36" s="1">
        <v>0.5625</v>
      </c>
      <c r="K36" s="1">
        <v>0.692307692307692</v>
      </c>
      <c r="L36" s="1">
        <v>0.7</v>
      </c>
      <c r="M36" s="1">
        <v>0.2</v>
      </c>
      <c r="N36" s="1">
        <v>0.6</v>
      </c>
    </row>
    <row r="37" s="1" customFormat="1" spans="1:14">
      <c r="A37" s="7">
        <v>399</v>
      </c>
      <c r="B37" s="1">
        <v>399</v>
      </c>
      <c r="C37" s="1">
        <v>0.716256022453308</v>
      </c>
      <c r="D37" s="1">
        <v>0.069300651550293</v>
      </c>
      <c r="E37" s="1">
        <v>10</v>
      </c>
      <c r="F37" s="1">
        <v>4</v>
      </c>
      <c r="G37" s="1">
        <v>0</v>
      </c>
      <c r="H37" s="1">
        <v>6</v>
      </c>
      <c r="I37" s="1">
        <v>1</v>
      </c>
      <c r="J37" s="1">
        <v>0.714285714285714</v>
      </c>
      <c r="K37" s="1">
        <v>0.833333333333333</v>
      </c>
      <c r="L37" s="1">
        <v>0.4</v>
      </c>
      <c r="M37" s="1">
        <v>0.6</v>
      </c>
      <c r="N37" s="1">
        <v>0.8</v>
      </c>
    </row>
    <row r="38" s="1" customFormat="1" spans="1:14">
      <c r="A38" s="7">
        <v>328</v>
      </c>
      <c r="B38" s="1">
        <v>328</v>
      </c>
      <c r="C38" s="1">
        <v>0.71317720413208</v>
      </c>
      <c r="D38" s="1">
        <v>0.0862201452255249</v>
      </c>
      <c r="E38" s="1">
        <v>10</v>
      </c>
      <c r="F38" s="1">
        <v>4</v>
      </c>
      <c r="G38" s="1">
        <v>0</v>
      </c>
      <c r="H38" s="1">
        <v>6</v>
      </c>
      <c r="I38" s="1">
        <v>1</v>
      </c>
      <c r="J38" s="1">
        <v>0.714285714285714</v>
      </c>
      <c r="K38" s="1">
        <v>0.833333333333333</v>
      </c>
      <c r="L38" s="1">
        <v>0.4</v>
      </c>
      <c r="M38" s="1">
        <v>0.6</v>
      </c>
      <c r="N38" s="1">
        <v>0.8</v>
      </c>
    </row>
    <row r="39" s="3" customFormat="1" spans="1:14">
      <c r="A39" s="9">
        <v>282</v>
      </c>
      <c r="B39" s="3">
        <v>282</v>
      </c>
      <c r="C39" s="3">
        <v>0.710972785949707</v>
      </c>
      <c r="D39" s="3">
        <v>0.0856907367706299</v>
      </c>
      <c r="E39" s="3">
        <v>5</v>
      </c>
      <c r="F39" s="3">
        <v>3</v>
      </c>
      <c r="G39" s="3">
        <v>5</v>
      </c>
      <c r="H39" s="3">
        <v>7</v>
      </c>
      <c r="I39" s="3">
        <v>0.5</v>
      </c>
      <c r="J39" s="3">
        <v>0.625</v>
      </c>
      <c r="K39" s="3">
        <v>0.555555555555556</v>
      </c>
      <c r="L39" s="3">
        <v>0.3</v>
      </c>
      <c r="M39" s="3">
        <v>0.2</v>
      </c>
      <c r="N39" s="3">
        <v>0.6</v>
      </c>
    </row>
    <row r="40" s="1" customFormat="1" spans="1:14">
      <c r="A40" s="7">
        <v>644</v>
      </c>
      <c r="B40" s="1">
        <v>644</v>
      </c>
      <c r="C40" s="1">
        <v>0.721666574478149</v>
      </c>
      <c r="D40" s="1">
        <v>0.0976516008377075</v>
      </c>
      <c r="E40" s="1">
        <v>10</v>
      </c>
      <c r="F40" s="1">
        <v>5</v>
      </c>
      <c r="G40" s="1">
        <v>0</v>
      </c>
      <c r="H40" s="1">
        <v>5</v>
      </c>
      <c r="I40" s="1">
        <v>1</v>
      </c>
      <c r="J40" s="1">
        <v>0.666666666666667</v>
      </c>
      <c r="K40" s="1">
        <v>0.8</v>
      </c>
      <c r="L40" s="1">
        <v>0.5</v>
      </c>
      <c r="M40" s="1">
        <v>0.5</v>
      </c>
      <c r="N40" s="1">
        <v>0.75</v>
      </c>
    </row>
    <row r="41" s="1" customFormat="1" spans="1:14">
      <c r="A41" s="7">
        <v>223</v>
      </c>
      <c r="B41" s="1">
        <v>223</v>
      </c>
      <c r="C41" s="1">
        <v>0.731646060943604</v>
      </c>
      <c r="D41" s="1">
        <v>0.0777050256729126</v>
      </c>
      <c r="E41" s="1">
        <v>7</v>
      </c>
      <c r="F41" s="1">
        <v>6</v>
      </c>
      <c r="G41" s="1">
        <v>3</v>
      </c>
      <c r="H41" s="1">
        <v>4</v>
      </c>
      <c r="I41" s="1">
        <v>0.7</v>
      </c>
      <c r="J41" s="1">
        <v>0.538461538461539</v>
      </c>
      <c r="K41" s="1">
        <v>0.608695652173913</v>
      </c>
      <c r="L41" s="1">
        <v>0.6</v>
      </c>
      <c r="M41" s="1">
        <v>0.1</v>
      </c>
      <c r="N41" s="1">
        <v>0.55</v>
      </c>
    </row>
    <row r="42" s="1" customFormat="1" spans="1:14">
      <c r="A42" s="7">
        <v>152</v>
      </c>
      <c r="B42" s="1">
        <v>152</v>
      </c>
      <c r="C42" s="1">
        <v>0.733963966369629</v>
      </c>
      <c r="D42" s="1">
        <v>0.0578887462615967</v>
      </c>
      <c r="E42" s="1">
        <v>6</v>
      </c>
      <c r="F42" s="1">
        <v>6</v>
      </c>
      <c r="G42" s="1">
        <v>4</v>
      </c>
      <c r="H42" s="1">
        <v>4</v>
      </c>
      <c r="I42" s="1">
        <v>0.6</v>
      </c>
      <c r="J42" s="1">
        <v>0.5</v>
      </c>
      <c r="K42" s="1">
        <v>0.545454545454545</v>
      </c>
      <c r="L42" s="1">
        <v>0.6</v>
      </c>
      <c r="M42" s="1">
        <v>0</v>
      </c>
      <c r="N42" s="1">
        <v>0.5</v>
      </c>
    </row>
    <row r="43" s="1" customFormat="1" spans="1:14">
      <c r="A43" s="7">
        <v>613</v>
      </c>
      <c r="B43" s="1">
        <v>613</v>
      </c>
      <c r="C43" s="1">
        <v>0.727811574935913</v>
      </c>
      <c r="D43" s="1">
        <v>0.145453810691833</v>
      </c>
      <c r="E43" s="1">
        <v>9</v>
      </c>
      <c r="F43" s="1">
        <v>7</v>
      </c>
      <c r="G43" s="1">
        <v>1</v>
      </c>
      <c r="H43" s="1">
        <v>3</v>
      </c>
      <c r="I43" s="1">
        <v>0.9</v>
      </c>
      <c r="J43" s="1">
        <v>0.5625</v>
      </c>
      <c r="K43" s="1">
        <v>0.692307692307692</v>
      </c>
      <c r="L43" s="1">
        <v>0.7</v>
      </c>
      <c r="M43" s="1">
        <v>0.2</v>
      </c>
      <c r="N43" s="1">
        <v>0.6</v>
      </c>
    </row>
    <row r="44" s="1" customFormat="1" spans="1:14">
      <c r="A44" s="7">
        <v>815</v>
      </c>
      <c r="B44" s="1">
        <v>815</v>
      </c>
      <c r="C44" s="1">
        <v>0.726889848709106</v>
      </c>
      <c r="D44" s="1">
        <v>0.112776279449463</v>
      </c>
      <c r="E44" s="1">
        <v>7</v>
      </c>
      <c r="F44" s="1">
        <v>3</v>
      </c>
      <c r="G44" s="1">
        <v>3</v>
      </c>
      <c r="H44" s="1">
        <v>7</v>
      </c>
      <c r="I44" s="1">
        <v>0.7</v>
      </c>
      <c r="J44" s="1">
        <v>0.7</v>
      </c>
      <c r="K44" s="1">
        <v>0.7</v>
      </c>
      <c r="L44" s="1">
        <v>0.3</v>
      </c>
      <c r="M44" s="1">
        <v>0.4</v>
      </c>
      <c r="N44" s="1">
        <v>0.7</v>
      </c>
    </row>
    <row r="45" s="1" customFormat="1" spans="1:14">
      <c r="A45" s="7">
        <v>830</v>
      </c>
      <c r="B45" s="1">
        <v>830</v>
      </c>
      <c r="C45" s="1">
        <v>0.734759926795959</v>
      </c>
      <c r="D45" s="1">
        <v>0.130297183990478</v>
      </c>
      <c r="E45" s="1">
        <v>9</v>
      </c>
      <c r="F45" s="1">
        <v>5</v>
      </c>
      <c r="G45" s="1">
        <v>1</v>
      </c>
      <c r="H45" s="1">
        <v>5</v>
      </c>
      <c r="I45" s="1">
        <v>0.9</v>
      </c>
      <c r="J45" s="1">
        <v>0.642857142857143</v>
      </c>
      <c r="K45" s="1">
        <v>0.75</v>
      </c>
      <c r="L45" s="1">
        <v>0.5</v>
      </c>
      <c r="M45" s="1">
        <v>0.4</v>
      </c>
      <c r="N45" s="1">
        <v>0.7</v>
      </c>
    </row>
    <row r="46" s="1" customFormat="1" spans="1:14">
      <c r="A46" s="7">
        <v>785</v>
      </c>
      <c r="B46" s="1">
        <v>785</v>
      </c>
      <c r="C46" s="1">
        <v>0.73771059513092</v>
      </c>
      <c r="D46" s="1">
        <v>0.0737478733062744</v>
      </c>
      <c r="E46" s="1">
        <v>7</v>
      </c>
      <c r="F46" s="1">
        <v>5</v>
      </c>
      <c r="G46" s="1">
        <v>3</v>
      </c>
      <c r="H46" s="1">
        <v>5</v>
      </c>
      <c r="I46" s="1">
        <v>0.7</v>
      </c>
      <c r="J46" s="1">
        <v>0.583333333333333</v>
      </c>
      <c r="K46" s="1">
        <v>0.636363636363636</v>
      </c>
      <c r="L46" s="1">
        <v>0.5</v>
      </c>
      <c r="M46" s="1">
        <v>0.2</v>
      </c>
      <c r="N46" s="1">
        <v>0.6</v>
      </c>
    </row>
    <row r="47" s="4" customFormat="1" spans="1:14">
      <c r="A47" s="17">
        <v>206</v>
      </c>
      <c r="B47" s="4">
        <v>206</v>
      </c>
      <c r="C47" s="4">
        <v>0.739766359329224</v>
      </c>
      <c r="D47" s="4">
        <v>0.0500904321670532</v>
      </c>
      <c r="E47" s="4">
        <v>8</v>
      </c>
      <c r="F47" s="4">
        <v>7</v>
      </c>
      <c r="G47" s="4">
        <v>2</v>
      </c>
      <c r="H47" s="4">
        <v>3</v>
      </c>
      <c r="I47" s="4">
        <v>0.8</v>
      </c>
      <c r="J47" s="4">
        <v>0.533333333333333</v>
      </c>
      <c r="K47" s="4">
        <v>0.64</v>
      </c>
      <c r="L47" s="4">
        <v>0.7</v>
      </c>
      <c r="M47" s="4">
        <v>0.1</v>
      </c>
      <c r="N47" s="4">
        <v>0.55</v>
      </c>
    </row>
    <row r="48" s="1" customFormat="1" spans="1:14">
      <c r="A48" s="7">
        <v>621</v>
      </c>
      <c r="B48" s="1">
        <v>621</v>
      </c>
      <c r="C48" s="1">
        <v>0.728044509887695</v>
      </c>
      <c r="D48" s="1">
        <v>0.120934724807739</v>
      </c>
      <c r="E48" s="1">
        <v>9</v>
      </c>
      <c r="F48" s="1">
        <v>8</v>
      </c>
      <c r="G48" s="1">
        <v>1</v>
      </c>
      <c r="H48" s="1">
        <v>2</v>
      </c>
      <c r="I48" s="1">
        <v>0.9</v>
      </c>
      <c r="J48" s="1">
        <v>0.529411764705882</v>
      </c>
      <c r="K48" s="1">
        <v>0.666666666666667</v>
      </c>
      <c r="L48" s="1">
        <v>0.8</v>
      </c>
      <c r="M48" s="1">
        <v>0.1</v>
      </c>
      <c r="N48" s="1">
        <v>0.55</v>
      </c>
    </row>
    <row r="49" s="1" customFormat="1" spans="1:14">
      <c r="A49" s="7">
        <v>88</v>
      </c>
      <c r="B49" s="1">
        <v>88</v>
      </c>
      <c r="C49" s="1">
        <v>0.737314105033875</v>
      </c>
      <c r="D49" s="1">
        <v>0.139135479927063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155</v>
      </c>
      <c r="B50" s="1">
        <v>155</v>
      </c>
      <c r="C50" s="1">
        <v>0.72156834602356</v>
      </c>
      <c r="D50" s="1">
        <v>0.132761359214783</v>
      </c>
      <c r="E50" s="1">
        <v>6</v>
      </c>
      <c r="F50" s="1">
        <v>4</v>
      </c>
      <c r="G50" s="1">
        <v>4</v>
      </c>
      <c r="H50" s="1">
        <v>6</v>
      </c>
      <c r="I50" s="1">
        <v>0.6</v>
      </c>
      <c r="J50" s="1">
        <v>0.6</v>
      </c>
      <c r="K50" s="1">
        <v>0.6</v>
      </c>
      <c r="L50" s="1">
        <v>0.4</v>
      </c>
      <c r="M50" s="1">
        <v>0.2</v>
      </c>
      <c r="N50" s="1">
        <v>0.6</v>
      </c>
    </row>
    <row r="51" s="3" customFormat="1" spans="1:14">
      <c r="A51" s="9">
        <v>229</v>
      </c>
      <c r="B51" s="3">
        <v>229</v>
      </c>
      <c r="C51" s="3">
        <v>0.727859258651733</v>
      </c>
      <c r="D51" s="3">
        <v>0.110341310501099</v>
      </c>
      <c r="E51" s="3">
        <v>7</v>
      </c>
      <c r="F51" s="3">
        <v>7</v>
      </c>
      <c r="G51" s="3">
        <v>3</v>
      </c>
      <c r="H51" s="3">
        <v>3</v>
      </c>
      <c r="I51" s="3">
        <v>0.7</v>
      </c>
      <c r="J51" s="3">
        <v>0.5</v>
      </c>
      <c r="K51" s="3">
        <v>0.583333333333333</v>
      </c>
      <c r="L51" s="3">
        <v>0.7</v>
      </c>
      <c r="M51" s="3">
        <v>0</v>
      </c>
      <c r="N51" s="3">
        <v>0.5</v>
      </c>
    </row>
    <row r="52" s="1" customFormat="1" spans="1:14">
      <c r="A52" s="7">
        <v>709</v>
      </c>
      <c r="B52" s="1">
        <v>709</v>
      </c>
      <c r="C52" s="1">
        <v>0.741271138191223</v>
      </c>
      <c r="D52" s="1">
        <v>0.10593056678772</v>
      </c>
      <c r="E52" s="1">
        <v>10</v>
      </c>
      <c r="F52" s="1">
        <v>3</v>
      </c>
      <c r="G52" s="1">
        <v>0</v>
      </c>
      <c r="H52" s="1">
        <v>7</v>
      </c>
      <c r="I52" s="1">
        <v>1</v>
      </c>
      <c r="J52" s="1">
        <v>0.769230769230769</v>
      </c>
      <c r="K52" s="1">
        <v>0.869565217391304</v>
      </c>
      <c r="L52" s="1">
        <v>0.3</v>
      </c>
      <c r="M52" s="1">
        <v>0.7</v>
      </c>
      <c r="N52" s="1">
        <v>0.85</v>
      </c>
    </row>
    <row r="53" s="1" customFormat="1" spans="1:14">
      <c r="A53" s="7">
        <v>246</v>
      </c>
      <c r="B53" s="1">
        <v>246</v>
      </c>
      <c r="C53" s="1">
        <v>0.742902874946594</v>
      </c>
      <c r="D53" s="1">
        <v>0.0863687992095947</v>
      </c>
      <c r="E53" s="1">
        <v>9</v>
      </c>
      <c r="F53" s="1">
        <v>4</v>
      </c>
      <c r="G53" s="1">
        <v>1</v>
      </c>
      <c r="H53" s="1">
        <v>6</v>
      </c>
      <c r="I53" s="1">
        <v>0.9</v>
      </c>
      <c r="J53" s="1">
        <v>0.692307692307692</v>
      </c>
      <c r="K53" s="1">
        <v>0.782608695652174</v>
      </c>
      <c r="L53" s="1">
        <v>0.4</v>
      </c>
      <c r="M53" s="1">
        <v>0.5</v>
      </c>
      <c r="N53" s="1">
        <v>0.75</v>
      </c>
    </row>
    <row r="54" s="1" customFormat="1" spans="1:14">
      <c r="A54" s="7">
        <v>191</v>
      </c>
      <c r="B54" s="1">
        <v>191</v>
      </c>
      <c r="C54" s="1">
        <v>0.743518233299255</v>
      </c>
      <c r="D54" s="1">
        <v>0.100335359573364</v>
      </c>
      <c r="E54" s="1">
        <v>10</v>
      </c>
      <c r="F54" s="1">
        <v>5</v>
      </c>
      <c r="G54" s="1">
        <v>0</v>
      </c>
      <c r="H54" s="1">
        <v>5</v>
      </c>
      <c r="I54" s="1">
        <v>1</v>
      </c>
      <c r="J54" s="1">
        <v>0.666666666666667</v>
      </c>
      <c r="K54" s="1">
        <v>0.8</v>
      </c>
      <c r="L54" s="1">
        <v>0.5</v>
      </c>
      <c r="M54" s="1">
        <v>0.5</v>
      </c>
      <c r="N54" s="1">
        <v>0.75</v>
      </c>
    </row>
    <row r="55" s="1" customFormat="1" spans="1:14">
      <c r="A55" s="7">
        <v>119</v>
      </c>
      <c r="B55" s="1">
        <v>119</v>
      </c>
      <c r="C55" s="1">
        <v>0.745121121406555</v>
      </c>
      <c r="D55" s="1">
        <v>0.120239019393921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198</v>
      </c>
      <c r="B56" s="1">
        <v>198</v>
      </c>
      <c r="C56" s="1">
        <v>0.745155930519104</v>
      </c>
      <c r="D56" s="1">
        <v>0.0873236656188965</v>
      </c>
      <c r="E56" s="1">
        <v>9</v>
      </c>
      <c r="F56" s="1">
        <v>6</v>
      </c>
      <c r="G56" s="1">
        <v>1</v>
      </c>
      <c r="H56" s="1">
        <v>4</v>
      </c>
      <c r="I56" s="1">
        <v>0.9</v>
      </c>
      <c r="J56" s="1">
        <v>0.6</v>
      </c>
      <c r="K56" s="1">
        <v>0.72</v>
      </c>
      <c r="L56" s="1">
        <v>0.6</v>
      </c>
      <c r="M56" s="1">
        <v>0.3</v>
      </c>
      <c r="N56" s="1">
        <v>0.65</v>
      </c>
    </row>
    <row r="57" s="1" customFormat="1" spans="1:14">
      <c r="A57" s="7">
        <v>903</v>
      </c>
      <c r="B57" s="1">
        <v>903</v>
      </c>
      <c r="C57" s="1">
        <v>0.745175242424011</v>
      </c>
      <c r="D57" s="1">
        <v>0.116806983947754</v>
      </c>
      <c r="E57" s="1">
        <v>9</v>
      </c>
      <c r="F57" s="1">
        <v>2</v>
      </c>
      <c r="G57" s="1">
        <v>1</v>
      </c>
      <c r="H57" s="1">
        <v>8</v>
      </c>
      <c r="I57" s="1">
        <v>0.9</v>
      </c>
      <c r="J57" s="1">
        <v>0.818181818181818</v>
      </c>
      <c r="K57" s="1">
        <v>0.857142857142857</v>
      </c>
      <c r="L57" s="1">
        <v>0.2</v>
      </c>
      <c r="M57" s="1">
        <v>0.7</v>
      </c>
      <c r="N57" s="1">
        <v>0.85</v>
      </c>
    </row>
    <row r="58" s="1" customFormat="1" spans="1:14">
      <c r="A58" s="7">
        <v>287</v>
      </c>
      <c r="B58" s="1">
        <v>287</v>
      </c>
      <c r="C58" s="1">
        <v>0.745387673377991</v>
      </c>
      <c r="D58" s="1">
        <v>0.0656861066818237</v>
      </c>
      <c r="E58" s="1">
        <v>8</v>
      </c>
      <c r="F58" s="1">
        <v>4</v>
      </c>
      <c r="G58" s="1">
        <v>2</v>
      </c>
      <c r="H58" s="1">
        <v>6</v>
      </c>
      <c r="I58" s="1">
        <v>0.8</v>
      </c>
      <c r="J58" s="1">
        <v>0.666666666666667</v>
      </c>
      <c r="K58" s="1">
        <v>0.727272727272727</v>
      </c>
      <c r="L58" s="1">
        <v>0.4</v>
      </c>
      <c r="M58" s="1">
        <v>0.4</v>
      </c>
      <c r="N58" s="1">
        <v>0.7</v>
      </c>
    </row>
    <row r="59" s="1" customFormat="1" spans="1:14">
      <c r="A59" s="7">
        <v>74</v>
      </c>
      <c r="B59" s="1">
        <v>74</v>
      </c>
      <c r="C59" s="1">
        <v>0.745646357536316</v>
      </c>
      <c r="D59" s="1">
        <v>0.109940409660339</v>
      </c>
      <c r="E59" s="1">
        <v>5</v>
      </c>
      <c r="F59" s="1">
        <v>3</v>
      </c>
      <c r="G59" s="1">
        <v>5</v>
      </c>
      <c r="H59" s="1">
        <v>7</v>
      </c>
      <c r="I59" s="1">
        <v>0.5</v>
      </c>
      <c r="J59" s="1">
        <v>0.625</v>
      </c>
      <c r="K59" s="1">
        <v>0.555555555555556</v>
      </c>
      <c r="L59" s="1">
        <v>0.3</v>
      </c>
      <c r="M59" s="1">
        <v>0.2</v>
      </c>
      <c r="N59" s="1">
        <v>0.6</v>
      </c>
    </row>
    <row r="60" s="1" customFormat="1" spans="1:14">
      <c r="A60" s="7">
        <v>577</v>
      </c>
      <c r="B60" s="1">
        <v>577</v>
      </c>
      <c r="C60" s="1">
        <v>0.746004939079285</v>
      </c>
      <c r="D60" s="1">
        <v>0.101424694061279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67</v>
      </c>
      <c r="B61" s="1">
        <v>67</v>
      </c>
      <c r="C61" s="1">
        <v>0.746085166931152</v>
      </c>
      <c r="D61" s="1">
        <v>0.0754534006118774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3" customFormat="1" spans="1:14">
      <c r="A62" s="9">
        <v>429</v>
      </c>
      <c r="B62" s="3">
        <v>429</v>
      </c>
      <c r="C62" s="3">
        <v>0.746398687362671</v>
      </c>
      <c r="D62" s="3">
        <v>0.0914851427078247</v>
      </c>
      <c r="E62" s="3">
        <v>9</v>
      </c>
      <c r="F62" s="3">
        <v>6</v>
      </c>
      <c r="G62" s="3">
        <v>1</v>
      </c>
      <c r="H62" s="3">
        <v>4</v>
      </c>
      <c r="I62" s="3">
        <v>0.9</v>
      </c>
      <c r="J62" s="3">
        <v>0.6</v>
      </c>
      <c r="K62" s="3">
        <v>0.72</v>
      </c>
      <c r="L62" s="3">
        <v>0.6</v>
      </c>
      <c r="M62" s="3">
        <v>0.3</v>
      </c>
      <c r="N62" s="3">
        <v>0.65</v>
      </c>
    </row>
    <row r="63" s="1" customFormat="1" spans="1:14">
      <c r="A63" s="7">
        <v>714</v>
      </c>
      <c r="B63" s="1">
        <v>714</v>
      </c>
      <c r="C63" s="1">
        <v>0.760669589042664</v>
      </c>
      <c r="D63" s="1">
        <v>0.151639819145203</v>
      </c>
      <c r="E63" s="1">
        <v>10</v>
      </c>
      <c r="F63" s="1">
        <v>4</v>
      </c>
      <c r="G63" s="1">
        <v>0</v>
      </c>
      <c r="H63" s="1">
        <v>6</v>
      </c>
      <c r="I63" s="1">
        <v>1</v>
      </c>
      <c r="J63" s="1">
        <v>0.714285714285714</v>
      </c>
      <c r="K63" s="1">
        <v>0.833333333333333</v>
      </c>
      <c r="L63" s="1">
        <v>0.4</v>
      </c>
      <c r="M63" s="1">
        <v>0.6</v>
      </c>
      <c r="N63" s="1">
        <v>0.8</v>
      </c>
    </row>
    <row r="64" s="1" customFormat="1" spans="1:14">
      <c r="A64" s="7">
        <v>379</v>
      </c>
      <c r="B64" s="1">
        <v>379</v>
      </c>
      <c r="C64" s="1">
        <v>0.763228416442871</v>
      </c>
      <c r="D64" s="1">
        <v>0.146036624908447</v>
      </c>
      <c r="E64" s="1">
        <v>10</v>
      </c>
      <c r="F64" s="1">
        <v>6</v>
      </c>
      <c r="G64" s="1">
        <v>0</v>
      </c>
      <c r="H64" s="1">
        <v>4</v>
      </c>
      <c r="I64" s="1">
        <v>1</v>
      </c>
      <c r="J64" s="1">
        <v>0.625</v>
      </c>
      <c r="K64" s="1">
        <v>0.769230769230769</v>
      </c>
      <c r="L64" s="1">
        <v>0.6</v>
      </c>
      <c r="M64" s="1">
        <v>0.4</v>
      </c>
      <c r="N64" s="1">
        <v>0.7</v>
      </c>
    </row>
    <row r="65" s="1" customFormat="1" spans="1:14">
      <c r="A65" s="7">
        <v>358</v>
      </c>
      <c r="B65" s="1">
        <v>358</v>
      </c>
      <c r="C65" s="1">
        <v>0.764511704444885</v>
      </c>
      <c r="D65" s="1">
        <v>0.0849670171737671</v>
      </c>
      <c r="E65" s="1">
        <v>8</v>
      </c>
      <c r="F65" s="1">
        <v>5</v>
      </c>
      <c r="G65" s="1">
        <v>2</v>
      </c>
      <c r="H65" s="1">
        <v>5</v>
      </c>
      <c r="I65" s="1">
        <v>0.8</v>
      </c>
      <c r="J65" s="1">
        <v>0.615384615384615</v>
      </c>
      <c r="K65" s="1">
        <v>0.695652173913043</v>
      </c>
      <c r="L65" s="1">
        <v>0.5</v>
      </c>
      <c r="M65" s="1">
        <v>0.3</v>
      </c>
      <c r="N65" s="1">
        <v>0.65</v>
      </c>
    </row>
    <row r="66" s="1" customFormat="1" spans="1:14">
      <c r="A66" s="7">
        <v>256</v>
      </c>
      <c r="B66" s="1">
        <v>256</v>
      </c>
      <c r="C66" s="1">
        <v>0.769444704055786</v>
      </c>
      <c r="D66" s="1">
        <v>0.147529363632202</v>
      </c>
      <c r="E66" s="1">
        <v>10</v>
      </c>
      <c r="F66" s="1">
        <v>8</v>
      </c>
      <c r="G66" s="1">
        <v>0</v>
      </c>
      <c r="H66" s="1">
        <v>2</v>
      </c>
      <c r="I66" s="1">
        <v>1</v>
      </c>
      <c r="J66" s="1">
        <v>0.555555555555556</v>
      </c>
      <c r="K66" s="1">
        <v>0.714285714285714</v>
      </c>
      <c r="L66" s="1">
        <v>0.8</v>
      </c>
      <c r="M66" s="1">
        <v>0.2</v>
      </c>
      <c r="N66" s="1">
        <v>0.6</v>
      </c>
    </row>
    <row r="67" s="1" customFormat="1" spans="1:14">
      <c r="A67" s="7">
        <v>764</v>
      </c>
      <c r="B67" s="1">
        <v>764</v>
      </c>
      <c r="C67" s="1">
        <v>0.770396113395691</v>
      </c>
      <c r="D67" s="1">
        <v>0.118025183677673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888</v>
      </c>
      <c r="B68" s="1">
        <v>888</v>
      </c>
      <c r="C68" s="1">
        <v>0.771872639656067</v>
      </c>
      <c r="D68" s="1">
        <v>0.120152473449707</v>
      </c>
      <c r="E68" s="1">
        <v>8</v>
      </c>
      <c r="F68" s="1">
        <v>6</v>
      </c>
      <c r="G68" s="1">
        <v>2</v>
      </c>
      <c r="H68" s="1">
        <v>4</v>
      </c>
      <c r="I68" s="1">
        <v>0.8</v>
      </c>
      <c r="J68" s="1">
        <v>0.571428571428572</v>
      </c>
      <c r="K68" s="1">
        <v>0.666666666666667</v>
      </c>
      <c r="L68" s="1">
        <v>0.6</v>
      </c>
      <c r="M68" s="1">
        <v>0.2</v>
      </c>
      <c r="N68" s="1">
        <v>0.6</v>
      </c>
    </row>
    <row r="69" s="1" customFormat="1" spans="1:14">
      <c r="A69" s="7">
        <v>576</v>
      </c>
      <c r="B69" s="1">
        <v>576</v>
      </c>
      <c r="C69" s="1">
        <v>0.774784207344055</v>
      </c>
      <c r="D69" s="1">
        <v>0.0835216045379639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952</v>
      </c>
      <c r="B70" s="1">
        <v>952</v>
      </c>
      <c r="C70" s="1">
        <v>0.777769088745117</v>
      </c>
      <c r="D70" s="1">
        <v>0.174070596694946</v>
      </c>
      <c r="E70" s="1">
        <v>9</v>
      </c>
      <c r="F70" s="1">
        <v>8</v>
      </c>
      <c r="G70" s="1">
        <v>1</v>
      </c>
      <c r="H70" s="1">
        <v>2</v>
      </c>
      <c r="I70" s="1">
        <v>0.9</v>
      </c>
      <c r="J70" s="1">
        <v>0.529411764705882</v>
      </c>
      <c r="K70" s="1">
        <v>0.666666666666667</v>
      </c>
      <c r="L70" s="1">
        <v>0.8</v>
      </c>
      <c r="M70" s="1">
        <v>0.1</v>
      </c>
      <c r="N70" s="1">
        <v>0.55</v>
      </c>
    </row>
    <row r="71" s="3" customFormat="1" spans="1:14">
      <c r="A71" s="9">
        <v>637</v>
      </c>
      <c r="B71" s="3">
        <v>637</v>
      </c>
      <c r="C71" s="3">
        <v>0.779709577560425</v>
      </c>
      <c r="D71" s="3">
        <v>0.131428241729736</v>
      </c>
      <c r="E71" s="3">
        <v>8</v>
      </c>
      <c r="F71" s="3">
        <v>4</v>
      </c>
      <c r="G71" s="3">
        <v>2</v>
      </c>
      <c r="H71" s="3">
        <v>6</v>
      </c>
      <c r="I71" s="3">
        <v>0.8</v>
      </c>
      <c r="J71" s="3">
        <v>0.666666666666667</v>
      </c>
      <c r="K71" s="3">
        <v>0.727272727272727</v>
      </c>
      <c r="L71" s="3">
        <v>0.4</v>
      </c>
      <c r="M71" s="3">
        <v>0.4</v>
      </c>
      <c r="N71" s="3">
        <v>0.7</v>
      </c>
    </row>
    <row r="72" s="1" customFormat="1" spans="1:14">
      <c r="A72" s="7">
        <v>281</v>
      </c>
      <c r="B72" s="1">
        <v>281</v>
      </c>
      <c r="C72" s="1">
        <v>0.780123114585876</v>
      </c>
      <c r="D72" s="1">
        <v>0.199020862579346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880</v>
      </c>
      <c r="B73" s="1">
        <v>880</v>
      </c>
      <c r="C73" s="1">
        <v>0.780608892440796</v>
      </c>
      <c r="D73" s="1">
        <v>0.172005653381348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668</v>
      </c>
      <c r="B74" s="1">
        <v>668</v>
      </c>
      <c r="C74" s="1">
        <v>0.78334653377533</v>
      </c>
      <c r="D74" s="1">
        <v>0.184819221496582</v>
      </c>
      <c r="E74" s="1">
        <v>10</v>
      </c>
      <c r="F74" s="1">
        <v>6</v>
      </c>
      <c r="G74" s="1">
        <v>0</v>
      </c>
      <c r="H74" s="1">
        <v>4</v>
      </c>
      <c r="I74" s="1">
        <v>1</v>
      </c>
      <c r="J74" s="1">
        <v>0.625</v>
      </c>
      <c r="K74" s="1">
        <v>0.769230769230769</v>
      </c>
      <c r="L74" s="1">
        <v>0.6</v>
      </c>
      <c r="M74" s="1">
        <v>0.4</v>
      </c>
      <c r="N74" s="1">
        <v>0.7</v>
      </c>
    </row>
    <row r="75" s="1" customFormat="1" spans="1:14">
      <c r="A75" s="7">
        <v>704</v>
      </c>
      <c r="B75" s="1">
        <v>704</v>
      </c>
      <c r="C75" s="1">
        <v>0.793093085289001</v>
      </c>
      <c r="D75" s="1">
        <v>0.133874297142029</v>
      </c>
      <c r="E75" s="1">
        <v>9</v>
      </c>
      <c r="F75" s="1">
        <v>4</v>
      </c>
      <c r="G75" s="1">
        <v>1</v>
      </c>
      <c r="H75" s="1">
        <v>6</v>
      </c>
      <c r="I75" s="1">
        <v>0.9</v>
      </c>
      <c r="J75" s="1">
        <v>0.692307692307692</v>
      </c>
      <c r="K75" s="1">
        <v>0.782608695652174</v>
      </c>
      <c r="L75" s="1">
        <v>0.4</v>
      </c>
      <c r="M75" s="1">
        <v>0.5</v>
      </c>
      <c r="N75" s="1">
        <v>0.75</v>
      </c>
    </row>
    <row r="76" s="1" customFormat="1" spans="1:14">
      <c r="A76" s="7">
        <v>695</v>
      </c>
      <c r="B76" s="1">
        <v>695</v>
      </c>
      <c r="C76" s="1">
        <v>0.793387413024902</v>
      </c>
      <c r="D76" s="1">
        <v>0.140011191368103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929</v>
      </c>
      <c r="B77" s="1">
        <v>929</v>
      </c>
      <c r="C77" s="1">
        <v>0.795631051063538</v>
      </c>
      <c r="D77" s="1">
        <v>0.0636559724807739</v>
      </c>
      <c r="E77" s="1">
        <v>10</v>
      </c>
      <c r="F77" s="1">
        <v>4</v>
      </c>
      <c r="G77" s="1">
        <v>0</v>
      </c>
      <c r="H77" s="1">
        <v>6</v>
      </c>
      <c r="I77" s="1">
        <v>1</v>
      </c>
      <c r="J77" s="1">
        <v>0.714285714285714</v>
      </c>
      <c r="K77" s="1">
        <v>0.833333333333333</v>
      </c>
      <c r="L77" s="1">
        <v>0.4</v>
      </c>
      <c r="M77" s="1">
        <v>0.6</v>
      </c>
      <c r="N77" s="1">
        <v>0.8</v>
      </c>
    </row>
    <row r="78" s="3" customFormat="1" spans="1:14">
      <c r="A78" s="9">
        <v>439</v>
      </c>
      <c r="B78" s="3">
        <v>439</v>
      </c>
      <c r="C78" s="3">
        <v>0.799637913703918</v>
      </c>
      <c r="D78" s="3">
        <v>0.0570443868637085</v>
      </c>
      <c r="E78" s="3">
        <v>10</v>
      </c>
      <c r="F78" s="3">
        <v>3</v>
      </c>
      <c r="G78" s="3">
        <v>0</v>
      </c>
      <c r="H78" s="3">
        <v>7</v>
      </c>
      <c r="I78" s="3">
        <v>1</v>
      </c>
      <c r="J78" s="3">
        <v>0.769230769230769</v>
      </c>
      <c r="K78" s="3">
        <v>0.869565217391304</v>
      </c>
      <c r="L78" s="3">
        <v>0.3</v>
      </c>
      <c r="M78" s="3">
        <v>0.7</v>
      </c>
      <c r="N78" s="3">
        <v>0.85</v>
      </c>
    </row>
    <row r="79" s="1" customFormat="1" spans="1:14">
      <c r="A79" s="7">
        <v>598</v>
      </c>
      <c r="B79" s="1">
        <v>598</v>
      </c>
      <c r="C79" s="1">
        <v>0.808453559875488</v>
      </c>
      <c r="D79" s="1">
        <v>0.0991584062576294</v>
      </c>
      <c r="E79" s="1">
        <v>10</v>
      </c>
      <c r="F79" s="1">
        <v>3</v>
      </c>
      <c r="G79" s="1">
        <v>0</v>
      </c>
      <c r="H79" s="1">
        <v>7</v>
      </c>
      <c r="I79" s="1">
        <v>1</v>
      </c>
      <c r="J79" s="1">
        <v>0.769230769230769</v>
      </c>
      <c r="K79" s="1">
        <v>0.869565217391304</v>
      </c>
      <c r="L79" s="1">
        <v>0.3</v>
      </c>
      <c r="M79" s="1">
        <v>0.7</v>
      </c>
      <c r="N79" s="1">
        <v>0.85</v>
      </c>
    </row>
    <row r="80" s="1" customFormat="1" spans="1:14">
      <c r="A80" s="7">
        <v>207</v>
      </c>
      <c r="B80" s="1">
        <v>207</v>
      </c>
      <c r="C80" s="1">
        <v>0.812959790229797</v>
      </c>
      <c r="D80" s="1">
        <v>0.00219154357910156</v>
      </c>
      <c r="E80" s="1">
        <v>9</v>
      </c>
      <c r="F80" s="1">
        <v>2</v>
      </c>
      <c r="G80" s="1">
        <v>1</v>
      </c>
      <c r="H80" s="1">
        <v>8</v>
      </c>
      <c r="I80" s="1">
        <v>0.9</v>
      </c>
      <c r="J80" s="1">
        <v>0.818181818181818</v>
      </c>
      <c r="K80" s="1">
        <v>0.857142857142857</v>
      </c>
      <c r="L80" s="1">
        <v>0.2</v>
      </c>
      <c r="M80" s="1">
        <v>0.7</v>
      </c>
      <c r="N80" s="1">
        <v>0.85</v>
      </c>
    </row>
    <row r="81" s="1" customFormat="1" spans="1:14">
      <c r="A81" s="7">
        <v>454</v>
      </c>
      <c r="B81" s="1">
        <v>454</v>
      </c>
      <c r="C81" s="1">
        <v>0.81167459487915</v>
      </c>
      <c r="D81" s="1">
        <v>0.116322159767151</v>
      </c>
      <c r="E81" s="1">
        <v>5</v>
      </c>
      <c r="F81" s="1">
        <v>4</v>
      </c>
      <c r="G81" s="1">
        <v>5</v>
      </c>
      <c r="H81" s="1">
        <v>6</v>
      </c>
      <c r="I81" s="1">
        <v>0.5</v>
      </c>
      <c r="J81" s="1">
        <v>0.555555555555556</v>
      </c>
      <c r="K81" s="1">
        <v>0.526315789473684</v>
      </c>
      <c r="L81" s="1">
        <v>0.4</v>
      </c>
      <c r="M81" s="1">
        <v>0.1</v>
      </c>
      <c r="N81" s="1">
        <v>0.55</v>
      </c>
    </row>
    <row r="82" s="1" customFormat="1" spans="1:14">
      <c r="A82" s="7">
        <v>347</v>
      </c>
      <c r="B82" s="1">
        <v>347</v>
      </c>
      <c r="C82" s="1">
        <v>0.807642936706543</v>
      </c>
      <c r="D82" s="1">
        <v>0.11441159248352</v>
      </c>
      <c r="E82" s="1">
        <v>10</v>
      </c>
      <c r="F82" s="1">
        <v>7</v>
      </c>
      <c r="G82" s="1">
        <v>0</v>
      </c>
      <c r="H82" s="1">
        <v>3</v>
      </c>
      <c r="I82" s="1">
        <v>1</v>
      </c>
      <c r="J82" s="1">
        <v>0.588235294117647</v>
      </c>
      <c r="K82" s="1">
        <v>0.740740740740741</v>
      </c>
      <c r="L82" s="1">
        <v>0.7</v>
      </c>
      <c r="M82" s="1">
        <v>0.3</v>
      </c>
      <c r="N82" s="1">
        <v>0.65</v>
      </c>
    </row>
    <row r="83" s="3" customFormat="1" spans="1:14">
      <c r="A83" s="9">
        <v>631</v>
      </c>
      <c r="B83" s="3">
        <v>631</v>
      </c>
      <c r="C83" s="3">
        <v>0.809487223625183</v>
      </c>
      <c r="D83" s="3">
        <v>0.125691533088684</v>
      </c>
      <c r="E83" s="3">
        <v>7</v>
      </c>
      <c r="F83" s="3">
        <v>5</v>
      </c>
      <c r="G83" s="3">
        <v>3</v>
      </c>
      <c r="H83" s="3">
        <v>5</v>
      </c>
      <c r="I83" s="3">
        <v>0.7</v>
      </c>
      <c r="J83" s="3">
        <v>0.583333333333333</v>
      </c>
      <c r="K83" s="3">
        <v>0.636363636363636</v>
      </c>
      <c r="L83" s="3">
        <v>0.5</v>
      </c>
      <c r="M83" s="3">
        <v>0.2</v>
      </c>
      <c r="N83" s="3">
        <v>0.6</v>
      </c>
    </row>
    <row r="84" s="1" customFormat="1" spans="1:14">
      <c r="A84" s="7">
        <v>406</v>
      </c>
      <c r="B84" s="1">
        <v>406</v>
      </c>
      <c r="C84" s="1">
        <v>0.822151780128479</v>
      </c>
      <c r="D84" s="1">
        <v>0.264414072036743</v>
      </c>
      <c r="E84" s="1">
        <v>6</v>
      </c>
      <c r="F84" s="1">
        <v>4</v>
      </c>
      <c r="G84" s="1">
        <v>4</v>
      </c>
      <c r="H84" s="1">
        <v>6</v>
      </c>
      <c r="I84" s="1">
        <v>0.6</v>
      </c>
      <c r="J84" s="1">
        <v>0.6</v>
      </c>
      <c r="K84" s="1">
        <v>0.6</v>
      </c>
      <c r="L84" s="1">
        <v>0.4</v>
      </c>
      <c r="M84" s="1">
        <v>0.2</v>
      </c>
      <c r="N84" s="1">
        <v>0.6</v>
      </c>
    </row>
    <row r="85" s="1" customFormat="1" spans="1:14">
      <c r="A85" s="7">
        <v>497</v>
      </c>
      <c r="B85" s="1">
        <v>497</v>
      </c>
      <c r="C85" s="1">
        <v>0.822490453720093</v>
      </c>
      <c r="D85" s="1">
        <v>0.249233245849609</v>
      </c>
      <c r="E85" s="1">
        <v>7</v>
      </c>
      <c r="F85" s="1">
        <v>4</v>
      </c>
      <c r="G85" s="1">
        <v>3</v>
      </c>
      <c r="H85" s="1">
        <v>6</v>
      </c>
      <c r="I85" s="1">
        <v>0.7</v>
      </c>
      <c r="J85" s="1">
        <v>0.636363636363636</v>
      </c>
      <c r="K85" s="1">
        <v>0.666666666666667</v>
      </c>
      <c r="L85" s="1">
        <v>0.4</v>
      </c>
      <c r="M85" s="1">
        <v>0.3</v>
      </c>
      <c r="N85" s="1">
        <v>0.65</v>
      </c>
    </row>
    <row r="86" s="3" customFormat="1" spans="1:14">
      <c r="A86" s="9">
        <v>694</v>
      </c>
      <c r="B86" s="3">
        <v>694</v>
      </c>
      <c r="C86" s="3">
        <v>0.832526206970215</v>
      </c>
      <c r="D86" s="3">
        <v>0.154374718666077</v>
      </c>
      <c r="E86" s="3">
        <v>9</v>
      </c>
      <c r="F86" s="3">
        <v>5</v>
      </c>
      <c r="G86" s="3">
        <v>1</v>
      </c>
      <c r="H86" s="3">
        <v>5</v>
      </c>
      <c r="I86" s="3">
        <v>0.9</v>
      </c>
      <c r="J86" s="3">
        <v>0.642857142857143</v>
      </c>
      <c r="K86" s="3">
        <v>0.75</v>
      </c>
      <c r="L86" s="3">
        <v>0.5</v>
      </c>
      <c r="M86" s="3">
        <v>0.4</v>
      </c>
      <c r="N86" s="3">
        <v>0.7</v>
      </c>
    </row>
    <row r="87" s="1" customFormat="1" spans="1:14">
      <c r="A87" s="7">
        <v>715</v>
      </c>
      <c r="B87" s="1">
        <v>715</v>
      </c>
      <c r="C87" s="1">
        <v>0.844211578369141</v>
      </c>
      <c r="D87" s="1">
        <v>0.191892504692078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3" customFormat="1" spans="1:14">
      <c r="A88" s="9">
        <v>219</v>
      </c>
      <c r="B88" s="3">
        <v>219</v>
      </c>
      <c r="C88" s="3">
        <v>0.856444478034973</v>
      </c>
      <c r="D88" s="3">
        <v>0.000388860702514648</v>
      </c>
      <c r="E88" s="3">
        <v>8</v>
      </c>
      <c r="F88" s="3">
        <v>6</v>
      </c>
      <c r="G88" s="3">
        <v>2</v>
      </c>
      <c r="H88" s="3">
        <v>4</v>
      </c>
      <c r="I88" s="3">
        <v>0.8</v>
      </c>
      <c r="J88" s="3">
        <v>0.571428571428572</v>
      </c>
      <c r="K88" s="3">
        <v>0.666666666666667</v>
      </c>
      <c r="L88" s="3">
        <v>0.6</v>
      </c>
      <c r="M88" s="3">
        <v>0.2</v>
      </c>
      <c r="N88" s="3">
        <v>0.6</v>
      </c>
    </row>
    <row r="89" s="1" customFormat="1" spans="1:14">
      <c r="A89" s="7">
        <v>408</v>
      </c>
      <c r="B89" s="1">
        <v>408</v>
      </c>
      <c r="C89" s="1">
        <v>0.869597673416138</v>
      </c>
      <c r="D89" s="1">
        <v>0.191558599472046</v>
      </c>
      <c r="E89" s="1">
        <v>7</v>
      </c>
      <c r="F89" s="1">
        <v>7</v>
      </c>
      <c r="G89" s="1">
        <v>3</v>
      </c>
      <c r="H89" s="1">
        <v>3</v>
      </c>
      <c r="I89" s="1">
        <v>0.7</v>
      </c>
      <c r="J89" s="1">
        <v>0.5</v>
      </c>
      <c r="K89" s="1">
        <v>0.583333333333333</v>
      </c>
      <c r="L89" s="1">
        <v>0.7</v>
      </c>
      <c r="M89" s="1">
        <v>0</v>
      </c>
      <c r="N89" s="1">
        <v>0.5</v>
      </c>
    </row>
    <row r="90" s="1" customFormat="1" spans="3:13">
      <c r="C90" s="1">
        <f>AVERAGE(C2:C89)</f>
        <v>0.728585852818056</v>
      </c>
      <c r="D90" s="1">
        <f>AVERAGE(D2:D89)</f>
        <v>0.110571594400839</v>
      </c>
      <c r="L90" s="1">
        <f>AVERAGE(L2:L89)</f>
        <v>0.478409090909091</v>
      </c>
      <c r="M90" s="1">
        <f>AVERAGE(M2:M89)</f>
        <v>0.359090909090909</v>
      </c>
    </row>
    <row r="91" s="1" customFormat="1"/>
    <row r="92" s="1" customFormat="1"/>
    <row r="93" s="1" customFormat="1" spans="3:5">
      <c r="C93" s="10" t="s">
        <v>13</v>
      </c>
      <c r="D93" s="1" t="s">
        <v>14</v>
      </c>
      <c r="E93" s="1" t="s">
        <v>47</v>
      </c>
    </row>
    <row r="94" s="1" customFormat="1" spans="3:8">
      <c r="C94" s="1" t="s">
        <v>15</v>
      </c>
      <c r="D94" s="1">
        <f>COUNTIF(C2:C89,"&lt;0.42")-COUNTIF(C2:C89,"&lt;0.4")</f>
        <v>0</v>
      </c>
      <c r="E94" s="11">
        <v>0.02</v>
      </c>
      <c r="F94" s="1">
        <v>-40</v>
      </c>
      <c r="G94" s="1">
        <v>1960</v>
      </c>
      <c r="H94" s="1">
        <v>98</v>
      </c>
    </row>
    <row r="95" s="1" customFormat="1" spans="3:8">
      <c r="C95" s="1" t="s">
        <v>16</v>
      </c>
      <c r="D95" s="1">
        <f>COUNTIF(C2:C89,"&lt;0.44")-COUNTIF(C2:C89,"&lt;0.42")</f>
        <v>0</v>
      </c>
      <c r="E95" s="11">
        <v>0.04</v>
      </c>
      <c r="F95" s="1">
        <v>-80</v>
      </c>
      <c r="G95" s="1">
        <v>1920</v>
      </c>
      <c r="H95" s="1">
        <v>96</v>
      </c>
    </row>
    <row r="96" s="1" customFormat="1" spans="3:8">
      <c r="C96" s="1" t="s">
        <v>17</v>
      </c>
      <c r="D96" s="1">
        <f>COUNTIF(C2:C89,"&lt;0.46")-COUNTIF(C2:C89,"&lt;0.44")</f>
        <v>0</v>
      </c>
      <c r="E96" s="11">
        <v>0.1</v>
      </c>
      <c r="F96" s="1">
        <v>-200</v>
      </c>
      <c r="G96" s="1">
        <v>1800</v>
      </c>
      <c r="H96" s="1">
        <v>90</v>
      </c>
    </row>
    <row r="97" s="1" customFormat="1" spans="3:8">
      <c r="C97" s="1" t="s">
        <v>18</v>
      </c>
      <c r="D97" s="1">
        <f>COUNTIF(C2:C89,"&lt;0.48")-COUNTIF(C2:C89,"&lt;0.46")</f>
        <v>0</v>
      </c>
      <c r="E97" s="11">
        <v>0.12</v>
      </c>
      <c r="F97" s="1">
        <v>-240</v>
      </c>
      <c r="G97" s="1">
        <v>1760</v>
      </c>
      <c r="H97" s="1">
        <v>88</v>
      </c>
    </row>
    <row r="98" s="1" customFormat="1" spans="3:4">
      <c r="C98" s="1" t="s">
        <v>19</v>
      </c>
      <c r="D98" s="1">
        <f>COUNTIF(C2:C89,"&lt;0.5")-COUNTIF(C2:C89,"&lt;0.48")</f>
        <v>0</v>
      </c>
    </row>
    <row r="99" s="1" customFormat="1" spans="3:4">
      <c r="C99" s="1" t="s">
        <v>20</v>
      </c>
      <c r="D99" s="1">
        <f>COUNTIF(C2:C89,"&lt;0.52")-COUNTIF(C2:C89,"&lt;0.5")</f>
        <v>0</v>
      </c>
    </row>
    <row r="100" s="4" customFormat="1" spans="3:4">
      <c r="C100" s="4" t="s">
        <v>21</v>
      </c>
      <c r="D100" s="4">
        <f>COUNTIF(C2:C89,"&lt;0.54")-COUNTIF(C2:C89,"&lt;0.52")</f>
        <v>0</v>
      </c>
    </row>
    <row r="101" s="4" customFormat="1" spans="3:4">
      <c r="C101" s="4" t="s">
        <v>22</v>
      </c>
      <c r="D101" s="4">
        <f>COUNTIF(C2:C89,"&lt;0.56")-COUNTIF(C2:C89,"&lt;0.54")</f>
        <v>0</v>
      </c>
    </row>
    <row r="102" s="1" customFormat="1" spans="3:4">
      <c r="C102" s="1" t="s">
        <v>23</v>
      </c>
      <c r="D102" s="1">
        <f>COUNTIF(C2:C89,"&lt;0.58")-COUNTIF(C2:C89,"&lt;0.56")</f>
        <v>0</v>
      </c>
    </row>
    <row r="103" s="21" customFormat="1" spans="3:5">
      <c r="C103" s="21" t="s">
        <v>24</v>
      </c>
      <c r="D103" s="21">
        <f>COUNTIF(C2:C89,"&lt;0.6")-COUNTIF(C2:C89,"&lt;0.58")</f>
        <v>1</v>
      </c>
      <c r="E103" s="21">
        <v>2</v>
      </c>
    </row>
    <row r="104" s="1" customFormat="1" spans="3:5">
      <c r="C104" s="1" t="s">
        <v>25</v>
      </c>
      <c r="D104" s="1">
        <f>COUNTIF(C2:C89,"&lt;0.62")-COUNTIF(C2:C89,"&lt;0.6")</f>
        <v>2</v>
      </c>
      <c r="E104" s="1">
        <v>3</v>
      </c>
    </row>
    <row r="105" s="4" customFormat="1" spans="3:5">
      <c r="C105" s="4" t="s">
        <v>26</v>
      </c>
      <c r="D105" s="4">
        <f>COUNTIF(C2:C89,"&lt;0.64")-COUNTIF(C2:C89,"&lt;0.62")</f>
        <v>3</v>
      </c>
      <c r="E105" s="4">
        <v>4</v>
      </c>
    </row>
    <row r="106" s="4" customFormat="1" spans="3:5">
      <c r="C106" s="4" t="s">
        <v>27</v>
      </c>
      <c r="D106" s="4">
        <f>COUNTIF(C2:C89,"&lt;0.66")-COUNTIF(C2:C89,"&lt;0.64")</f>
        <v>5</v>
      </c>
      <c r="E106" s="4">
        <v>6</v>
      </c>
    </row>
    <row r="107" s="1" customFormat="1" spans="3:5">
      <c r="C107" s="1" t="s">
        <v>28</v>
      </c>
      <c r="D107" s="1">
        <f>COUNTIF(C2:C89,"&lt;0.68")-COUNTIF(C2:C89,"&lt;0.66")</f>
        <v>7</v>
      </c>
      <c r="E107" s="1">
        <v>7</v>
      </c>
    </row>
    <row r="108" s="1" customFormat="1" spans="3:5">
      <c r="C108" s="1" t="s">
        <v>29</v>
      </c>
      <c r="D108" s="1">
        <f>COUNTIF(C2:C89,"&lt;0.7")-COUNTIF(C2:C89,"&lt;0.68")</f>
        <v>9</v>
      </c>
      <c r="E108" s="1">
        <v>9</v>
      </c>
    </row>
    <row r="109" s="4" customFormat="1" spans="3:5">
      <c r="C109" s="4" t="s">
        <v>30</v>
      </c>
      <c r="D109" s="4">
        <f>COUNTIF(C2:C89,"&lt;0.72")-COUNTIF(C2:C89,"&lt;0.7")</f>
        <v>11</v>
      </c>
      <c r="E109" s="4">
        <v>12</v>
      </c>
    </row>
    <row r="110" s="5" customFormat="1" spans="3:5">
      <c r="C110" s="5" t="s">
        <v>31</v>
      </c>
      <c r="D110" s="5">
        <f>COUNTIF(C2:C89,"&lt;0.74")-COUNTIF(C2:C89,"&lt;0.72")</f>
        <v>12</v>
      </c>
      <c r="E110" s="5">
        <v>14</v>
      </c>
    </row>
    <row r="111" s="1" customFormat="1" spans="3:5">
      <c r="C111" s="1" t="s">
        <v>32</v>
      </c>
      <c r="D111" s="1">
        <f>COUNTIF(C2:C89,"&lt;0.76")-COUNTIF(C2:C89,"&lt;0.74")</f>
        <v>11</v>
      </c>
      <c r="E111" s="1">
        <v>12</v>
      </c>
    </row>
    <row r="112" s="1" customFormat="1" spans="3:5">
      <c r="C112" s="1" t="s">
        <v>33</v>
      </c>
      <c r="D112" s="1">
        <f>COUNTIF(C2:C89,"&lt;0.78")-COUNTIF(C2:C89,"&lt;0.76")</f>
        <v>9</v>
      </c>
      <c r="E112" s="1">
        <v>9</v>
      </c>
    </row>
    <row r="113" s="4" customFormat="1" spans="3:5">
      <c r="C113" s="4" t="s">
        <v>34</v>
      </c>
      <c r="D113" s="4">
        <f>COUNTIF(C2:C89,"&lt;0.8")-COUNTIF(C2:C89,"&lt;0.78")</f>
        <v>7</v>
      </c>
      <c r="E113" s="4">
        <v>7</v>
      </c>
    </row>
    <row r="114" s="4" customFormat="1" spans="3:5">
      <c r="C114" s="4" t="s">
        <v>35</v>
      </c>
      <c r="D114" s="4">
        <f>COUNTIF(C2:C89,"&lt;0.82")-COUNTIF(C2:C89,"&lt;0.8")</f>
        <v>5</v>
      </c>
      <c r="E114" s="4">
        <v>6</v>
      </c>
    </row>
    <row r="115" s="1" customFormat="1" spans="3:5">
      <c r="C115" s="1" t="s">
        <v>36</v>
      </c>
      <c r="D115" s="1">
        <f>COUNTIF(C2:C89,"&lt;0.84")-COUNTIF(C2:C89,"&lt;0.82")</f>
        <v>3</v>
      </c>
      <c r="E115" s="1">
        <v>4</v>
      </c>
    </row>
    <row r="116" s="1" customFormat="1" spans="3:5">
      <c r="C116" s="1" t="s">
        <v>37</v>
      </c>
      <c r="D116" s="1">
        <f>COUNTIF(C2:C89,"&lt;0.86")-COUNTIF(C2:C89,"&lt;0.84")</f>
        <v>2</v>
      </c>
      <c r="E116" s="1">
        <v>3</v>
      </c>
    </row>
    <row r="117" s="21" customFormat="1" spans="3:5">
      <c r="C117" s="21" t="s">
        <v>38</v>
      </c>
      <c r="D117" s="21">
        <f>COUNTIF(C2:C89,"&lt;0.88")-COUNTIF(C2:C89,"&lt;0.86")</f>
        <v>1</v>
      </c>
      <c r="E117" s="21">
        <v>2</v>
      </c>
    </row>
    <row r="118" s="1" customFormat="1" spans="3:4">
      <c r="C118" s="1" t="s">
        <v>48</v>
      </c>
      <c r="D118" s="1">
        <f>COUNTIF(C2:C89,"&lt;0.9")-COUNTIF(C2:C89,"&lt;0.88")</f>
        <v>0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0.545</v>
      </c>
      <c r="G120" s="4">
        <v>0.087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0.623</v>
      </c>
      <c r="G121" s="4">
        <v>0.11</v>
      </c>
    </row>
    <row r="122" s="1" customFormat="1" spans="3:7">
      <c r="C122" s="1" t="s">
        <v>43</v>
      </c>
      <c r="D122" s="1">
        <f>COUNTIF(C2:C89,"&lt;0.98")-COUNTIF(C2:C89,"&lt;0.96")</f>
        <v>0</v>
      </c>
      <c r="F122" s="4">
        <v>0.729</v>
      </c>
      <c r="G122" s="4">
        <v>0.156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3" workbookViewId="0">
      <selection activeCell="A23" sqref="$A23:$XFD23"/>
    </sheetView>
  </sheetViews>
  <sheetFormatPr defaultColWidth="9" defaultRowHeight="13.5"/>
  <cols>
    <col min="3" max="4" width="20.63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321</v>
      </c>
      <c r="B2" s="3">
        <v>321</v>
      </c>
      <c r="C2" s="3">
        <v>0.588648796081543</v>
      </c>
      <c r="D2" s="3">
        <v>0.00274014472961426</v>
      </c>
      <c r="E2" s="3">
        <v>10</v>
      </c>
      <c r="F2" s="3">
        <v>5</v>
      </c>
      <c r="G2" s="3">
        <v>0</v>
      </c>
      <c r="H2" s="3">
        <v>5</v>
      </c>
      <c r="I2" s="3">
        <v>1</v>
      </c>
      <c r="J2" s="3">
        <v>0.666666666666667</v>
      </c>
      <c r="K2" s="3">
        <v>0.8</v>
      </c>
      <c r="L2" s="3">
        <v>0.5</v>
      </c>
      <c r="M2" s="3">
        <v>0.5</v>
      </c>
      <c r="N2" s="3">
        <v>0.75</v>
      </c>
    </row>
    <row r="3" s="1" customFormat="1" spans="1:14">
      <c r="A3" s="7">
        <v>232</v>
      </c>
      <c r="B3" s="1">
        <v>232</v>
      </c>
      <c r="C3" s="1">
        <v>0.604297399520874</v>
      </c>
      <c r="D3" s="1">
        <v>0.00250375270843506</v>
      </c>
      <c r="E3" s="1">
        <v>7</v>
      </c>
      <c r="F3" s="1">
        <v>2</v>
      </c>
      <c r="G3" s="1">
        <v>3</v>
      </c>
      <c r="H3" s="1">
        <v>8</v>
      </c>
      <c r="I3" s="1">
        <v>0.7</v>
      </c>
      <c r="J3" s="1">
        <v>0.777777777777778</v>
      </c>
      <c r="K3" s="1">
        <v>0.736842105263158</v>
      </c>
      <c r="L3" s="1">
        <v>0.2</v>
      </c>
      <c r="M3" s="1">
        <v>0.5</v>
      </c>
      <c r="N3" s="1">
        <v>0.75</v>
      </c>
    </row>
    <row r="4" s="1" customFormat="1" spans="1:14">
      <c r="A4" s="7">
        <v>441</v>
      </c>
      <c r="B4" s="1">
        <v>441</v>
      </c>
      <c r="C4" s="1">
        <v>0.615647792816162</v>
      </c>
      <c r="D4" s="1">
        <v>0.0174877643585205</v>
      </c>
      <c r="E4" s="1">
        <v>8</v>
      </c>
      <c r="F4" s="1">
        <v>5</v>
      </c>
      <c r="G4" s="1">
        <v>2</v>
      </c>
      <c r="H4" s="1">
        <v>5</v>
      </c>
      <c r="I4" s="1">
        <v>0.8</v>
      </c>
      <c r="J4" s="1">
        <v>0.615384615384615</v>
      </c>
      <c r="K4" s="1">
        <v>0.695652173913043</v>
      </c>
      <c r="L4" s="1">
        <v>0.5</v>
      </c>
      <c r="M4" s="1">
        <v>0.3</v>
      </c>
      <c r="N4" s="1">
        <v>0.65</v>
      </c>
    </row>
    <row r="5" s="3" customFormat="1" spans="1:14">
      <c r="A5" s="9">
        <v>810</v>
      </c>
      <c r="B5" s="3">
        <v>810</v>
      </c>
      <c r="C5" s="3">
        <v>0.615700364112854</v>
      </c>
      <c r="D5" s="3">
        <v>0.0395431518554688</v>
      </c>
      <c r="E5" s="3">
        <v>9</v>
      </c>
      <c r="F5" s="3">
        <v>5</v>
      </c>
      <c r="G5" s="3">
        <v>1</v>
      </c>
      <c r="H5" s="3">
        <v>5</v>
      </c>
      <c r="I5" s="3">
        <v>0.9</v>
      </c>
      <c r="J5" s="3">
        <v>0.642857142857143</v>
      </c>
      <c r="K5" s="3">
        <v>0.75</v>
      </c>
      <c r="L5" s="3">
        <v>0.5</v>
      </c>
      <c r="M5" s="3">
        <v>0.4</v>
      </c>
      <c r="N5" s="3">
        <v>0.7</v>
      </c>
    </row>
    <row r="6" s="1" customFormat="1" spans="1:14">
      <c r="A6" s="7">
        <v>23</v>
      </c>
      <c r="B6" s="1">
        <v>23</v>
      </c>
      <c r="C6" s="1">
        <v>0.620381355285645</v>
      </c>
      <c r="D6" s="1">
        <v>0.00785744190216064</v>
      </c>
      <c r="E6" s="1">
        <v>9</v>
      </c>
      <c r="F6" s="1">
        <v>2</v>
      </c>
      <c r="G6" s="1">
        <v>1</v>
      </c>
      <c r="H6" s="1">
        <v>8</v>
      </c>
      <c r="I6" s="1">
        <v>0.9</v>
      </c>
      <c r="J6" s="1">
        <v>0.818181818181818</v>
      </c>
      <c r="K6" s="1">
        <v>0.857142857142857</v>
      </c>
      <c r="L6" s="1">
        <v>0.2</v>
      </c>
      <c r="M6" s="1">
        <v>0.7</v>
      </c>
      <c r="N6" s="1">
        <v>0.85</v>
      </c>
    </row>
    <row r="7" s="1" customFormat="1" spans="1:14">
      <c r="A7" s="7">
        <v>8</v>
      </c>
      <c r="B7" s="1">
        <v>8</v>
      </c>
      <c r="C7" s="1">
        <v>0.625698208808899</v>
      </c>
      <c r="D7" s="1">
        <v>0.0303715467453003</v>
      </c>
      <c r="E7" s="1">
        <v>10</v>
      </c>
      <c r="F7" s="1">
        <v>4</v>
      </c>
      <c r="G7" s="1">
        <v>0</v>
      </c>
      <c r="H7" s="1">
        <v>6</v>
      </c>
      <c r="I7" s="1">
        <v>1</v>
      </c>
      <c r="J7" s="1">
        <v>0.714285714285714</v>
      </c>
      <c r="K7" s="1">
        <v>0.833333333333333</v>
      </c>
      <c r="L7" s="1">
        <v>0.4</v>
      </c>
      <c r="M7" s="1">
        <v>0.6</v>
      </c>
      <c r="N7" s="1">
        <v>0.8</v>
      </c>
    </row>
    <row r="8" s="1" customFormat="1" spans="1:14">
      <c r="A8" s="7">
        <v>154</v>
      </c>
      <c r="B8" s="1">
        <v>154</v>
      </c>
      <c r="C8" s="1">
        <v>0.625906467437744</v>
      </c>
      <c r="D8" s="1">
        <v>0.0124826431274414</v>
      </c>
      <c r="E8" s="1">
        <v>8</v>
      </c>
      <c r="F8" s="1">
        <v>5</v>
      </c>
      <c r="G8" s="1">
        <v>2</v>
      </c>
      <c r="H8" s="1">
        <v>5</v>
      </c>
      <c r="I8" s="1">
        <v>0.8</v>
      </c>
      <c r="J8" s="1">
        <v>0.615384615384615</v>
      </c>
      <c r="K8" s="1">
        <v>0.695652173913043</v>
      </c>
      <c r="L8" s="1">
        <v>0.5</v>
      </c>
      <c r="M8" s="1">
        <v>0.3</v>
      </c>
      <c r="N8" s="1">
        <v>0.65</v>
      </c>
    </row>
    <row r="9" s="3" customFormat="1" spans="1:14">
      <c r="A9" s="9">
        <v>628</v>
      </c>
      <c r="B9" s="3">
        <v>628</v>
      </c>
      <c r="C9" s="3">
        <v>0.628452181816101</v>
      </c>
      <c r="D9" s="3">
        <v>0.0396963357925415</v>
      </c>
      <c r="E9" s="3">
        <v>10</v>
      </c>
      <c r="F9" s="3">
        <v>7</v>
      </c>
      <c r="G9" s="3">
        <v>0</v>
      </c>
      <c r="H9" s="3">
        <v>3</v>
      </c>
      <c r="I9" s="3">
        <v>1</v>
      </c>
      <c r="J9" s="3">
        <v>0.588235294117647</v>
      </c>
      <c r="K9" s="3">
        <v>0.740740740740741</v>
      </c>
      <c r="L9" s="3">
        <v>0.7</v>
      </c>
      <c r="M9" s="3">
        <v>0.3</v>
      </c>
      <c r="N9" s="3">
        <v>0.65</v>
      </c>
    </row>
    <row r="10" s="1" customFormat="1" spans="1:14">
      <c r="A10" s="7">
        <v>237</v>
      </c>
      <c r="B10" s="1">
        <v>237</v>
      </c>
      <c r="C10" s="1">
        <v>0.640653610229492</v>
      </c>
      <c r="D10" s="1">
        <v>0.0327328443527222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342</v>
      </c>
      <c r="B11" s="1">
        <v>342</v>
      </c>
      <c r="C11" s="1">
        <v>0.649056434631348</v>
      </c>
      <c r="D11" s="1">
        <v>0.0593552589416504</v>
      </c>
      <c r="E11" s="1">
        <v>9</v>
      </c>
      <c r="F11" s="1">
        <v>4</v>
      </c>
      <c r="G11" s="1">
        <v>1</v>
      </c>
      <c r="H11" s="1">
        <v>6</v>
      </c>
      <c r="I11" s="1">
        <v>0.9</v>
      </c>
      <c r="J11" s="1">
        <v>0.692307692307692</v>
      </c>
      <c r="K11" s="1">
        <v>0.782608695652174</v>
      </c>
      <c r="L11" s="1">
        <v>0.4</v>
      </c>
      <c r="M11" s="1">
        <v>0.5</v>
      </c>
      <c r="N11" s="1">
        <v>0.75</v>
      </c>
    </row>
    <row r="12" s="1" customFormat="1" spans="1:14">
      <c r="A12" s="7">
        <v>211</v>
      </c>
      <c r="B12" s="1">
        <v>211</v>
      </c>
      <c r="C12" s="1">
        <v>0.647201657295227</v>
      </c>
      <c r="D12" s="1">
        <v>0.0204806327819824</v>
      </c>
      <c r="E12" s="1">
        <v>10</v>
      </c>
      <c r="F12" s="1">
        <v>4</v>
      </c>
      <c r="G12" s="1">
        <v>0</v>
      </c>
      <c r="H12" s="1">
        <v>6</v>
      </c>
      <c r="I12" s="1">
        <v>1</v>
      </c>
      <c r="J12" s="1">
        <v>0.714285714285714</v>
      </c>
      <c r="K12" s="1">
        <v>0.833333333333333</v>
      </c>
      <c r="L12" s="1">
        <v>0.4</v>
      </c>
      <c r="M12" s="1">
        <v>0.6</v>
      </c>
      <c r="N12" s="1">
        <v>0.8</v>
      </c>
    </row>
    <row r="13" s="1" customFormat="1" spans="1:14">
      <c r="A13" s="7">
        <v>252</v>
      </c>
      <c r="B13" s="1">
        <v>252</v>
      </c>
      <c r="C13" s="1">
        <v>0.652368664741516</v>
      </c>
      <c r="D13" s="1">
        <v>0.0322592258453369</v>
      </c>
      <c r="E13" s="1">
        <v>8</v>
      </c>
      <c r="F13" s="1">
        <v>8</v>
      </c>
      <c r="G13" s="1">
        <v>2</v>
      </c>
      <c r="H13" s="1">
        <v>2</v>
      </c>
      <c r="I13" s="1">
        <v>0.8</v>
      </c>
      <c r="J13" s="1">
        <v>0.5</v>
      </c>
      <c r="K13" s="1">
        <v>0.615384615384615</v>
      </c>
      <c r="L13" s="1">
        <v>0.8</v>
      </c>
      <c r="M13" s="1">
        <v>0</v>
      </c>
      <c r="N13" s="1">
        <v>0.5</v>
      </c>
    </row>
    <row r="14" s="1" customFormat="1" spans="1:14">
      <c r="A14" s="7">
        <v>523</v>
      </c>
      <c r="B14" s="1">
        <v>523</v>
      </c>
      <c r="C14" s="1">
        <v>0.650142431259155</v>
      </c>
      <c r="D14" s="1">
        <v>0.0638198852539062</v>
      </c>
      <c r="E14" s="1">
        <v>9</v>
      </c>
      <c r="F14" s="1">
        <v>4</v>
      </c>
      <c r="G14" s="1">
        <v>1</v>
      </c>
      <c r="H14" s="1">
        <v>6</v>
      </c>
      <c r="I14" s="1">
        <v>0.9</v>
      </c>
      <c r="J14" s="1">
        <v>0.692307692307692</v>
      </c>
      <c r="K14" s="1">
        <v>0.782608695652174</v>
      </c>
      <c r="L14" s="1">
        <v>0.4</v>
      </c>
      <c r="M14" s="1">
        <v>0.5</v>
      </c>
      <c r="N14" s="1">
        <v>0.75</v>
      </c>
    </row>
    <row r="15" s="3" customFormat="1" spans="1:14">
      <c r="A15" s="9">
        <v>114</v>
      </c>
      <c r="B15" s="3">
        <v>114</v>
      </c>
      <c r="C15" s="3">
        <v>0.658638477325439</v>
      </c>
      <c r="D15" s="3">
        <v>0.0624736547470093</v>
      </c>
      <c r="E15" s="3">
        <v>7</v>
      </c>
      <c r="F15" s="3">
        <v>7</v>
      </c>
      <c r="G15" s="3">
        <v>3</v>
      </c>
      <c r="H15" s="3">
        <v>3</v>
      </c>
      <c r="I15" s="3">
        <v>0.7</v>
      </c>
      <c r="J15" s="3">
        <v>0.5</v>
      </c>
      <c r="K15" s="3">
        <v>0.583333333333333</v>
      </c>
      <c r="L15" s="3">
        <v>0.7</v>
      </c>
      <c r="M15" s="3">
        <v>0</v>
      </c>
      <c r="N15" s="3">
        <v>0.5</v>
      </c>
    </row>
    <row r="16" s="1" customFormat="1" spans="1:14">
      <c r="A16" s="7">
        <v>852</v>
      </c>
      <c r="B16" s="1">
        <v>852</v>
      </c>
      <c r="C16" s="1">
        <v>0.661973476409912</v>
      </c>
      <c r="D16" s="1">
        <v>0.0750224590301514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681</v>
      </c>
      <c r="B17" s="1">
        <v>681</v>
      </c>
      <c r="C17" s="1">
        <v>0.662702322006226</v>
      </c>
      <c r="D17" s="1">
        <v>0.0978585481643677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496</v>
      </c>
      <c r="B18" s="1">
        <v>496</v>
      </c>
      <c r="C18" s="1">
        <v>0.663251161575317</v>
      </c>
      <c r="D18" s="1">
        <v>0.086097240447998</v>
      </c>
      <c r="E18" s="1">
        <v>10</v>
      </c>
      <c r="F18" s="1">
        <v>6</v>
      </c>
      <c r="G18" s="1">
        <v>0</v>
      </c>
      <c r="H18" s="1">
        <v>4</v>
      </c>
      <c r="I18" s="1">
        <v>1</v>
      </c>
      <c r="J18" s="1">
        <v>0.625</v>
      </c>
      <c r="K18" s="1">
        <v>0.769230769230769</v>
      </c>
      <c r="L18" s="1">
        <v>0.6</v>
      </c>
      <c r="M18" s="1">
        <v>0.4</v>
      </c>
      <c r="N18" s="1">
        <v>0.7</v>
      </c>
    </row>
    <row r="19" s="1" customFormat="1" spans="1:14">
      <c r="A19" s="7">
        <v>294</v>
      </c>
      <c r="B19" s="1">
        <v>294</v>
      </c>
      <c r="C19" s="1">
        <v>0.663757920265198</v>
      </c>
      <c r="D19" s="1">
        <v>0.0591132640838623</v>
      </c>
      <c r="E19" s="1">
        <v>9</v>
      </c>
      <c r="F19" s="1">
        <v>3</v>
      </c>
      <c r="G19" s="1">
        <v>1</v>
      </c>
      <c r="H19" s="1">
        <v>7</v>
      </c>
      <c r="I19" s="1">
        <v>0.9</v>
      </c>
      <c r="J19" s="1">
        <v>0.75</v>
      </c>
      <c r="K19" s="1">
        <v>0.818181818181818</v>
      </c>
      <c r="L19" s="1">
        <v>0.3</v>
      </c>
      <c r="M19" s="1">
        <v>0.6</v>
      </c>
      <c r="N19" s="1">
        <v>0.8</v>
      </c>
    </row>
    <row r="20" s="1" customFormat="1" spans="1:14">
      <c r="A20" s="7">
        <v>660</v>
      </c>
      <c r="B20" s="1">
        <v>660</v>
      </c>
      <c r="C20" s="1">
        <v>0.679148435592651</v>
      </c>
      <c r="D20" s="1">
        <v>0.0501850843429565</v>
      </c>
      <c r="E20" s="1">
        <v>7</v>
      </c>
      <c r="F20" s="1">
        <v>4</v>
      </c>
      <c r="G20" s="1">
        <v>3</v>
      </c>
      <c r="H20" s="1">
        <v>6</v>
      </c>
      <c r="I20" s="1">
        <v>0.7</v>
      </c>
      <c r="J20" s="1">
        <v>0.636363636363636</v>
      </c>
      <c r="K20" s="1">
        <v>0.666666666666667</v>
      </c>
      <c r="L20" s="1">
        <v>0.4</v>
      </c>
      <c r="M20" s="1">
        <v>0.3</v>
      </c>
      <c r="N20" s="1">
        <v>0.65</v>
      </c>
    </row>
    <row r="21" s="1" customFormat="1" spans="1:14">
      <c r="A21" s="7">
        <v>552</v>
      </c>
      <c r="B21" s="1">
        <v>552</v>
      </c>
      <c r="C21" s="1">
        <v>0.67832338809967</v>
      </c>
      <c r="D21" s="1">
        <v>0.0571120977401733</v>
      </c>
      <c r="E21" s="1">
        <v>7</v>
      </c>
      <c r="F21" s="1">
        <v>5</v>
      </c>
      <c r="G21" s="1">
        <v>3</v>
      </c>
      <c r="H21" s="1">
        <v>5</v>
      </c>
      <c r="I21" s="1">
        <v>0.7</v>
      </c>
      <c r="J21" s="1">
        <v>0.583333333333333</v>
      </c>
      <c r="K21" s="1">
        <v>0.636363636363636</v>
      </c>
      <c r="L21" s="1">
        <v>0.5</v>
      </c>
      <c r="M21" s="1">
        <v>0.2</v>
      </c>
      <c r="N21" s="1">
        <v>0.6</v>
      </c>
    </row>
    <row r="22" s="3" customFormat="1" spans="1:14">
      <c r="A22" s="9">
        <v>294</v>
      </c>
      <c r="B22" s="3">
        <v>294</v>
      </c>
      <c r="C22" s="3">
        <v>0.663757920265198</v>
      </c>
      <c r="D22" s="3">
        <v>0.0591132640838623</v>
      </c>
      <c r="E22" s="3">
        <v>9</v>
      </c>
      <c r="F22" s="3">
        <v>3</v>
      </c>
      <c r="G22" s="3">
        <v>1</v>
      </c>
      <c r="H22" s="3">
        <v>7</v>
      </c>
      <c r="I22" s="3">
        <v>0.9</v>
      </c>
      <c r="J22" s="3">
        <v>0.75</v>
      </c>
      <c r="K22" s="3">
        <v>0.818181818181818</v>
      </c>
      <c r="L22" s="3">
        <v>0.3</v>
      </c>
      <c r="M22" s="3">
        <v>0.6</v>
      </c>
      <c r="N22" s="3">
        <v>0.8</v>
      </c>
    </row>
    <row r="23" s="1" customFormat="1" spans="1:14">
      <c r="A23" s="7">
        <v>202</v>
      </c>
      <c r="B23" s="1">
        <v>202</v>
      </c>
      <c r="C23" s="1">
        <v>0.682697415351868</v>
      </c>
      <c r="D23" s="1">
        <v>0.0130748748779297</v>
      </c>
      <c r="E23" s="1">
        <v>7</v>
      </c>
      <c r="F23" s="1">
        <v>7</v>
      </c>
      <c r="G23" s="1">
        <v>3</v>
      </c>
      <c r="H23" s="1">
        <v>3</v>
      </c>
      <c r="I23" s="1">
        <v>0.7</v>
      </c>
      <c r="J23" s="1">
        <v>0.5</v>
      </c>
      <c r="K23" s="1">
        <v>0.583333333333333</v>
      </c>
      <c r="L23" s="1">
        <v>0.7</v>
      </c>
      <c r="M23" s="1">
        <v>0</v>
      </c>
      <c r="N23" s="1">
        <v>0.5</v>
      </c>
    </row>
    <row r="24" s="1" customFormat="1" spans="1:14">
      <c r="A24" s="7">
        <v>662</v>
      </c>
      <c r="B24" s="1">
        <v>662</v>
      </c>
      <c r="C24" s="1">
        <v>0.681370139122009</v>
      </c>
      <c r="D24" s="1">
        <v>0.0188992023468018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276</v>
      </c>
      <c r="B25" s="1">
        <v>276</v>
      </c>
      <c r="C25" s="1">
        <v>0.680754899978638</v>
      </c>
      <c r="D25" s="1">
        <v>0.0205116271972656</v>
      </c>
      <c r="E25" s="1">
        <v>8</v>
      </c>
      <c r="F25" s="1">
        <v>5</v>
      </c>
      <c r="G25" s="1">
        <v>2</v>
      </c>
      <c r="H25" s="1">
        <v>5</v>
      </c>
      <c r="I25" s="1">
        <v>0.8</v>
      </c>
      <c r="J25" s="1">
        <v>0.615384615384615</v>
      </c>
      <c r="K25" s="1">
        <v>0.695652173913043</v>
      </c>
      <c r="L25" s="1">
        <v>0.5</v>
      </c>
      <c r="M25" s="1">
        <v>0.3</v>
      </c>
      <c r="N25" s="1">
        <v>0.65</v>
      </c>
    </row>
    <row r="26" s="1" customFormat="1" spans="1:14">
      <c r="A26" s="7">
        <v>373</v>
      </c>
      <c r="B26" s="1">
        <v>373</v>
      </c>
      <c r="C26" s="1">
        <v>0.695722937583923</v>
      </c>
      <c r="D26" s="1">
        <v>0.0393593311309815</v>
      </c>
      <c r="E26" s="1">
        <v>6</v>
      </c>
      <c r="F26" s="1">
        <v>4</v>
      </c>
      <c r="G26" s="1">
        <v>4</v>
      </c>
      <c r="H26" s="1">
        <v>6</v>
      </c>
      <c r="I26" s="1">
        <v>0.6</v>
      </c>
      <c r="J26" s="1">
        <v>0.6</v>
      </c>
      <c r="K26" s="1">
        <v>0.6</v>
      </c>
      <c r="L26" s="1">
        <v>0.4</v>
      </c>
      <c r="M26" s="1">
        <v>0.2</v>
      </c>
      <c r="N26" s="1">
        <v>0.6</v>
      </c>
    </row>
    <row r="27" s="1" customFormat="1" spans="1:14">
      <c r="A27" s="7">
        <v>56</v>
      </c>
      <c r="B27" s="1">
        <v>56</v>
      </c>
      <c r="C27" s="1">
        <v>0.686362504959106</v>
      </c>
      <c r="D27" s="1">
        <v>0.0313787460327148</v>
      </c>
      <c r="E27" s="1">
        <v>7</v>
      </c>
      <c r="F27" s="1">
        <v>7</v>
      </c>
      <c r="G27" s="1">
        <v>3</v>
      </c>
      <c r="H27" s="1">
        <v>3</v>
      </c>
      <c r="I27" s="1">
        <v>0.7</v>
      </c>
      <c r="J27" s="1">
        <v>0.5</v>
      </c>
      <c r="K27" s="1">
        <v>0.583333333333333</v>
      </c>
      <c r="L27" s="1">
        <v>0.7</v>
      </c>
      <c r="M27" s="1">
        <v>0</v>
      </c>
      <c r="N27" s="1">
        <v>0.5</v>
      </c>
    </row>
    <row r="28" s="1" customFormat="1" spans="1:14">
      <c r="A28" s="7">
        <v>675</v>
      </c>
      <c r="B28" s="1">
        <v>675</v>
      </c>
      <c r="C28" s="1">
        <v>0.682971835136414</v>
      </c>
      <c r="D28" s="1">
        <v>0.0337067842483521</v>
      </c>
      <c r="E28" s="1">
        <v>8</v>
      </c>
      <c r="F28" s="1">
        <v>4</v>
      </c>
      <c r="G28" s="1">
        <v>2</v>
      </c>
      <c r="H28" s="1">
        <v>6</v>
      </c>
      <c r="I28" s="1">
        <v>0.8</v>
      </c>
      <c r="J28" s="1">
        <v>0.666666666666667</v>
      </c>
      <c r="K28" s="1">
        <v>0.727272727272727</v>
      </c>
      <c r="L28" s="1">
        <v>0.4</v>
      </c>
      <c r="M28" s="1">
        <v>0.4</v>
      </c>
      <c r="N28" s="1">
        <v>0.7</v>
      </c>
    </row>
    <row r="29" s="1" customFormat="1" spans="1:14">
      <c r="A29" s="7">
        <v>498</v>
      </c>
      <c r="B29" s="1">
        <v>498</v>
      </c>
      <c r="C29" s="1">
        <v>0.696210503578186</v>
      </c>
      <c r="D29" s="1">
        <v>0.0400842428207398</v>
      </c>
      <c r="E29" s="1">
        <v>10</v>
      </c>
      <c r="F29" s="1">
        <v>3</v>
      </c>
      <c r="G29" s="1">
        <v>0</v>
      </c>
      <c r="H29" s="1">
        <v>7</v>
      </c>
      <c r="I29" s="1">
        <v>1</v>
      </c>
      <c r="J29" s="1">
        <v>0.769230769230769</v>
      </c>
      <c r="K29" s="1">
        <v>0.869565217391304</v>
      </c>
      <c r="L29" s="1">
        <v>0.3</v>
      </c>
      <c r="M29" s="1">
        <v>0.7</v>
      </c>
      <c r="N29" s="1">
        <v>0.85</v>
      </c>
    </row>
    <row r="30" s="1" customFormat="1" spans="1:14">
      <c r="A30" s="7">
        <v>89</v>
      </c>
      <c r="B30" s="1">
        <v>89</v>
      </c>
      <c r="C30" s="1">
        <v>0.684877753257751</v>
      </c>
      <c r="D30" s="1">
        <v>0.0499852895736694</v>
      </c>
      <c r="E30" s="1">
        <v>9</v>
      </c>
      <c r="F30" s="1">
        <v>2</v>
      </c>
      <c r="G30" s="1">
        <v>1</v>
      </c>
      <c r="H30" s="1">
        <v>8</v>
      </c>
      <c r="I30" s="1">
        <v>0.9</v>
      </c>
      <c r="J30" s="1">
        <v>0.818181818181818</v>
      </c>
      <c r="K30" s="1">
        <v>0.857142857142857</v>
      </c>
      <c r="L30" s="1">
        <v>0.2</v>
      </c>
      <c r="M30" s="1">
        <v>0.7</v>
      </c>
      <c r="N30" s="1">
        <v>0.85</v>
      </c>
    </row>
    <row r="31" s="3" customFormat="1" spans="1:14">
      <c r="A31" s="9">
        <v>746</v>
      </c>
      <c r="B31" s="3">
        <v>746</v>
      </c>
      <c r="C31" s="3">
        <v>0.680225491523743</v>
      </c>
      <c r="D31" s="3">
        <v>0.0561617612838745</v>
      </c>
      <c r="E31" s="3">
        <v>8</v>
      </c>
      <c r="F31" s="3">
        <v>3</v>
      </c>
      <c r="G31" s="3">
        <v>2</v>
      </c>
      <c r="H31" s="3">
        <v>7</v>
      </c>
      <c r="I31" s="3">
        <v>0.8</v>
      </c>
      <c r="J31" s="3">
        <v>0.727272727272727</v>
      </c>
      <c r="K31" s="3">
        <v>0.761904761904762</v>
      </c>
      <c r="L31" s="3">
        <v>0.3</v>
      </c>
      <c r="M31" s="3">
        <v>0.5</v>
      </c>
      <c r="N31" s="3">
        <v>0.75</v>
      </c>
    </row>
    <row r="32" s="1" customFormat="1" spans="1:14">
      <c r="A32" s="7">
        <v>780</v>
      </c>
      <c r="B32" s="1">
        <v>780</v>
      </c>
      <c r="C32" s="1">
        <v>0.700768947601318</v>
      </c>
      <c r="D32" s="1">
        <v>0.0417674779891968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6</v>
      </c>
      <c r="B33" s="1">
        <v>6</v>
      </c>
      <c r="C33" s="1">
        <v>0.70316219329834</v>
      </c>
      <c r="D33" s="1">
        <v>0.091391921043396</v>
      </c>
      <c r="E33" s="1">
        <v>9</v>
      </c>
      <c r="F33" s="1">
        <v>5</v>
      </c>
      <c r="G33" s="1">
        <v>1</v>
      </c>
      <c r="H33" s="1">
        <v>5</v>
      </c>
      <c r="I33" s="1">
        <v>0.9</v>
      </c>
      <c r="J33" s="1">
        <v>0.642857142857143</v>
      </c>
      <c r="K33" s="1">
        <v>0.75</v>
      </c>
      <c r="L33" s="1">
        <v>0.5</v>
      </c>
      <c r="M33" s="1">
        <v>0.4</v>
      </c>
      <c r="N33" s="1">
        <v>0.7</v>
      </c>
    </row>
    <row r="34" s="1" customFormat="1" spans="1:14">
      <c r="A34" s="7">
        <v>116</v>
      </c>
      <c r="B34" s="1">
        <v>116</v>
      </c>
      <c r="C34" s="1">
        <v>0.704044461250305</v>
      </c>
      <c r="D34" s="1">
        <v>0.072165846824646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1" customFormat="1" spans="1:14">
      <c r="A35" s="7">
        <v>435</v>
      </c>
      <c r="B35" s="1">
        <v>435</v>
      </c>
      <c r="C35" s="1">
        <v>0.708345055580139</v>
      </c>
      <c r="D35" s="1">
        <v>0.0942379236221313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3</v>
      </c>
      <c r="B36" s="1">
        <v>3</v>
      </c>
      <c r="C36" s="1">
        <v>0.708565592765808</v>
      </c>
      <c r="D36" s="1">
        <v>0.100190043449402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616</v>
      </c>
      <c r="B37" s="1">
        <v>616</v>
      </c>
      <c r="C37" s="1">
        <v>0.709154844284058</v>
      </c>
      <c r="D37" s="1">
        <v>0.0997705459594727</v>
      </c>
      <c r="E37" s="1">
        <v>10</v>
      </c>
      <c r="F37" s="1">
        <v>3</v>
      </c>
      <c r="G37" s="1">
        <v>0</v>
      </c>
      <c r="H37" s="1">
        <v>7</v>
      </c>
      <c r="I37" s="1">
        <v>1</v>
      </c>
      <c r="J37" s="1">
        <v>0.769230769230769</v>
      </c>
      <c r="K37" s="1">
        <v>0.869565217391304</v>
      </c>
      <c r="L37" s="1">
        <v>0.3</v>
      </c>
      <c r="M37" s="1">
        <v>0.7</v>
      </c>
      <c r="N37" s="1">
        <v>0.85</v>
      </c>
    </row>
    <row r="38" s="1" customFormat="1" spans="1:14">
      <c r="A38" s="7">
        <v>100</v>
      </c>
      <c r="B38" s="1">
        <v>100</v>
      </c>
      <c r="C38" s="1">
        <v>0.709319829940796</v>
      </c>
      <c r="D38" s="1">
        <v>0.0979667901992798</v>
      </c>
      <c r="E38" s="1">
        <v>9</v>
      </c>
      <c r="F38" s="1">
        <v>5</v>
      </c>
      <c r="G38" s="1">
        <v>1</v>
      </c>
      <c r="H38" s="1">
        <v>5</v>
      </c>
      <c r="I38" s="1">
        <v>0.9</v>
      </c>
      <c r="J38" s="1">
        <v>0.642857142857143</v>
      </c>
      <c r="K38" s="1">
        <v>0.75</v>
      </c>
      <c r="L38" s="1">
        <v>0.5</v>
      </c>
      <c r="M38" s="1">
        <v>0.4</v>
      </c>
      <c r="N38" s="1">
        <v>0.7</v>
      </c>
    </row>
    <row r="39" s="1" customFormat="1" spans="1:14">
      <c r="A39" s="7">
        <v>105</v>
      </c>
      <c r="B39" s="1">
        <v>105</v>
      </c>
      <c r="C39" s="1">
        <v>0.709338784217834</v>
      </c>
      <c r="D39" s="1">
        <v>0.0906252861022949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233</v>
      </c>
      <c r="B40" s="1">
        <v>233</v>
      </c>
      <c r="C40" s="1">
        <v>0.71002209186554</v>
      </c>
      <c r="D40" s="1">
        <v>0.0766681432723999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" customFormat="1" spans="1:14">
      <c r="A41" s="7">
        <v>399</v>
      </c>
      <c r="B41" s="1">
        <v>399</v>
      </c>
      <c r="C41" s="1">
        <v>0.716256022453308</v>
      </c>
      <c r="D41" s="1">
        <v>0.069300651550293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1" customFormat="1" spans="1:14">
      <c r="A42" s="7">
        <v>328</v>
      </c>
      <c r="B42" s="1">
        <v>328</v>
      </c>
      <c r="C42" s="1">
        <v>0.71317720413208</v>
      </c>
      <c r="D42" s="1">
        <v>0.0862201452255249</v>
      </c>
      <c r="E42" s="1">
        <v>10</v>
      </c>
      <c r="F42" s="1">
        <v>4</v>
      </c>
      <c r="G42" s="1">
        <v>0</v>
      </c>
      <c r="H42" s="1">
        <v>6</v>
      </c>
      <c r="I42" s="1">
        <v>1</v>
      </c>
      <c r="J42" s="1">
        <v>0.714285714285714</v>
      </c>
      <c r="K42" s="1">
        <v>0.833333333333333</v>
      </c>
      <c r="L42" s="1">
        <v>0.4</v>
      </c>
      <c r="M42" s="1">
        <v>0.6</v>
      </c>
      <c r="N42" s="1">
        <v>0.8</v>
      </c>
    </row>
    <row r="43" s="3" customFormat="1" spans="1:14">
      <c r="A43" s="9">
        <v>282</v>
      </c>
      <c r="B43" s="3">
        <v>282</v>
      </c>
      <c r="C43" s="3">
        <v>0.710972785949707</v>
      </c>
      <c r="D43" s="3">
        <v>0.0856907367706299</v>
      </c>
      <c r="E43" s="3">
        <v>5</v>
      </c>
      <c r="F43" s="3">
        <v>3</v>
      </c>
      <c r="G43" s="3">
        <v>5</v>
      </c>
      <c r="H43" s="3">
        <v>7</v>
      </c>
      <c r="I43" s="3">
        <v>0.5</v>
      </c>
      <c r="J43" s="3">
        <v>0.625</v>
      </c>
      <c r="K43" s="3">
        <v>0.555555555555556</v>
      </c>
      <c r="L43" s="3">
        <v>0.3</v>
      </c>
      <c r="M43" s="3">
        <v>0.2</v>
      </c>
      <c r="N43" s="3">
        <v>0.6</v>
      </c>
    </row>
    <row r="44" s="1" customFormat="1" spans="1:14">
      <c r="A44" s="7">
        <v>644</v>
      </c>
      <c r="B44" s="1">
        <v>644</v>
      </c>
      <c r="C44" s="1">
        <v>0.721666574478149</v>
      </c>
      <c r="D44" s="1">
        <v>0.0976516008377075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" customFormat="1" spans="1:14">
      <c r="A45" s="7">
        <v>223</v>
      </c>
      <c r="B45" s="1">
        <v>223</v>
      </c>
      <c r="C45" s="1">
        <v>0.731646060943604</v>
      </c>
      <c r="D45" s="1">
        <v>0.0777050256729126</v>
      </c>
      <c r="E45" s="1">
        <v>7</v>
      </c>
      <c r="F45" s="1">
        <v>6</v>
      </c>
      <c r="G45" s="1">
        <v>3</v>
      </c>
      <c r="H45" s="1">
        <v>4</v>
      </c>
      <c r="I45" s="1">
        <v>0.7</v>
      </c>
      <c r="J45" s="1">
        <v>0.538461538461539</v>
      </c>
      <c r="K45" s="1">
        <v>0.608695652173913</v>
      </c>
      <c r="L45" s="1">
        <v>0.6</v>
      </c>
      <c r="M45" s="1">
        <v>0.1</v>
      </c>
      <c r="N45" s="1">
        <v>0.55</v>
      </c>
    </row>
    <row r="46" s="1" customFormat="1" spans="1:14">
      <c r="A46" s="7">
        <v>152</v>
      </c>
      <c r="B46" s="1">
        <v>152</v>
      </c>
      <c r="C46" s="1">
        <v>0.733963966369629</v>
      </c>
      <c r="D46" s="1">
        <v>0.0578887462615967</v>
      </c>
      <c r="E46" s="1">
        <v>6</v>
      </c>
      <c r="F46" s="1">
        <v>6</v>
      </c>
      <c r="G46" s="1">
        <v>4</v>
      </c>
      <c r="H46" s="1">
        <v>4</v>
      </c>
      <c r="I46" s="1">
        <v>0.6</v>
      </c>
      <c r="J46" s="1">
        <v>0.5</v>
      </c>
      <c r="K46" s="1">
        <v>0.545454545454545</v>
      </c>
      <c r="L46" s="1">
        <v>0.6</v>
      </c>
      <c r="M46" s="1">
        <v>0</v>
      </c>
      <c r="N46" s="1">
        <v>0.5</v>
      </c>
    </row>
    <row r="47" s="1" customFormat="1" spans="1:14">
      <c r="A47" s="7">
        <v>20</v>
      </c>
      <c r="B47" s="1">
        <v>20</v>
      </c>
      <c r="C47" s="1">
        <v>0.73398494720459</v>
      </c>
      <c r="D47" s="1">
        <v>0.0834519863128662</v>
      </c>
      <c r="E47" s="1">
        <v>8</v>
      </c>
      <c r="F47" s="1">
        <v>5</v>
      </c>
      <c r="G47" s="1">
        <v>2</v>
      </c>
      <c r="H47" s="1">
        <v>5</v>
      </c>
      <c r="I47" s="1">
        <v>0.8</v>
      </c>
      <c r="J47" s="1">
        <v>0.615384615384615</v>
      </c>
      <c r="K47" s="1">
        <v>0.695652173913043</v>
      </c>
      <c r="L47" s="1">
        <v>0.5</v>
      </c>
      <c r="M47" s="1">
        <v>0.3</v>
      </c>
      <c r="N47" s="1">
        <v>0.65</v>
      </c>
    </row>
    <row r="48" s="1" customFormat="1" spans="1:14">
      <c r="A48" s="7">
        <v>583</v>
      </c>
      <c r="B48" s="1">
        <v>583</v>
      </c>
      <c r="C48" s="1">
        <v>0.734943270683289</v>
      </c>
      <c r="D48" s="1">
        <v>0.0786058902740479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613</v>
      </c>
      <c r="B49" s="1">
        <v>613</v>
      </c>
      <c r="C49" s="1">
        <v>0.727811574935913</v>
      </c>
      <c r="D49" s="1">
        <v>0.145453810691833</v>
      </c>
      <c r="E49" s="1">
        <v>9</v>
      </c>
      <c r="F49" s="1">
        <v>7</v>
      </c>
      <c r="G49" s="1">
        <v>1</v>
      </c>
      <c r="H49" s="1">
        <v>3</v>
      </c>
      <c r="I49" s="1">
        <v>0.9</v>
      </c>
      <c r="J49" s="1">
        <v>0.5625</v>
      </c>
      <c r="K49" s="1">
        <v>0.692307692307692</v>
      </c>
      <c r="L49" s="1">
        <v>0.7</v>
      </c>
      <c r="M49" s="1">
        <v>0.2</v>
      </c>
      <c r="N49" s="1">
        <v>0.6</v>
      </c>
    </row>
    <row r="50" s="1" customFormat="1" spans="1:14">
      <c r="A50" s="7">
        <v>815</v>
      </c>
      <c r="B50" s="1">
        <v>815</v>
      </c>
      <c r="C50" s="1">
        <v>0.726889848709106</v>
      </c>
      <c r="D50" s="1">
        <v>0.112776279449463</v>
      </c>
      <c r="E50" s="1">
        <v>7</v>
      </c>
      <c r="F50" s="1">
        <v>3</v>
      </c>
      <c r="G50" s="1">
        <v>3</v>
      </c>
      <c r="H50" s="1">
        <v>7</v>
      </c>
      <c r="I50" s="1">
        <v>0.7</v>
      </c>
      <c r="J50" s="1">
        <v>0.7</v>
      </c>
      <c r="K50" s="1">
        <v>0.7</v>
      </c>
      <c r="L50" s="1">
        <v>0.3</v>
      </c>
      <c r="M50" s="1">
        <v>0.4</v>
      </c>
      <c r="N50" s="1">
        <v>0.7</v>
      </c>
    </row>
    <row r="51" s="1" customFormat="1" spans="1:14">
      <c r="A51" s="7">
        <v>830</v>
      </c>
      <c r="B51" s="1">
        <v>830</v>
      </c>
      <c r="C51" s="1">
        <v>0.734759926795959</v>
      </c>
      <c r="D51" s="1">
        <v>0.130297183990478</v>
      </c>
      <c r="E51" s="1">
        <v>9</v>
      </c>
      <c r="F51" s="1">
        <v>5</v>
      </c>
      <c r="G51" s="1">
        <v>1</v>
      </c>
      <c r="H51" s="1">
        <v>5</v>
      </c>
      <c r="I51" s="1">
        <v>0.9</v>
      </c>
      <c r="J51" s="1">
        <v>0.642857142857143</v>
      </c>
      <c r="K51" s="1">
        <v>0.75</v>
      </c>
      <c r="L51" s="1">
        <v>0.5</v>
      </c>
      <c r="M51" s="1">
        <v>0.4</v>
      </c>
      <c r="N51" s="1">
        <v>0.7</v>
      </c>
    </row>
    <row r="52" s="1" customFormat="1" spans="1:14">
      <c r="A52" s="7">
        <v>785</v>
      </c>
      <c r="B52" s="1">
        <v>785</v>
      </c>
      <c r="C52" s="1">
        <v>0.73771059513092</v>
      </c>
      <c r="D52" s="1">
        <v>0.0737478733062744</v>
      </c>
      <c r="E52" s="1">
        <v>7</v>
      </c>
      <c r="F52" s="1">
        <v>5</v>
      </c>
      <c r="G52" s="1">
        <v>3</v>
      </c>
      <c r="H52" s="1">
        <v>5</v>
      </c>
      <c r="I52" s="1">
        <v>0.7</v>
      </c>
      <c r="J52" s="1">
        <v>0.583333333333333</v>
      </c>
      <c r="K52" s="1">
        <v>0.636363636363636</v>
      </c>
      <c r="L52" s="1">
        <v>0.5</v>
      </c>
      <c r="M52" s="1">
        <v>0.2</v>
      </c>
      <c r="N52" s="1">
        <v>0.6</v>
      </c>
    </row>
    <row r="53" s="4" customFormat="1" spans="1:14">
      <c r="A53" s="17">
        <v>206</v>
      </c>
      <c r="B53" s="4">
        <v>206</v>
      </c>
      <c r="C53" s="4">
        <v>0.739766359329224</v>
      </c>
      <c r="D53" s="4">
        <v>0.0500904321670532</v>
      </c>
      <c r="E53" s="4">
        <v>8</v>
      </c>
      <c r="F53" s="4">
        <v>7</v>
      </c>
      <c r="G53" s="4">
        <v>2</v>
      </c>
      <c r="H53" s="4">
        <v>3</v>
      </c>
      <c r="I53" s="4">
        <v>0.8</v>
      </c>
      <c r="J53" s="4">
        <v>0.533333333333333</v>
      </c>
      <c r="K53" s="4">
        <v>0.64</v>
      </c>
      <c r="L53" s="4">
        <v>0.7</v>
      </c>
      <c r="M53" s="4">
        <v>0.1</v>
      </c>
      <c r="N53" s="4">
        <v>0.55</v>
      </c>
    </row>
    <row r="54" s="1" customFormat="1" spans="1:14">
      <c r="A54" s="7">
        <v>621</v>
      </c>
      <c r="B54" s="1">
        <v>621</v>
      </c>
      <c r="C54" s="1">
        <v>0.728044509887695</v>
      </c>
      <c r="D54" s="1">
        <v>0.120934724807739</v>
      </c>
      <c r="E54" s="1">
        <v>9</v>
      </c>
      <c r="F54" s="1">
        <v>8</v>
      </c>
      <c r="G54" s="1">
        <v>1</v>
      </c>
      <c r="H54" s="1">
        <v>2</v>
      </c>
      <c r="I54" s="1">
        <v>0.9</v>
      </c>
      <c r="J54" s="1">
        <v>0.529411764705882</v>
      </c>
      <c r="K54" s="1">
        <v>0.666666666666667</v>
      </c>
      <c r="L54" s="1">
        <v>0.8</v>
      </c>
      <c r="M54" s="1">
        <v>0.1</v>
      </c>
      <c r="N54" s="1">
        <v>0.55</v>
      </c>
    </row>
    <row r="55" s="1" customFormat="1" spans="1:14">
      <c r="A55" s="7">
        <v>88</v>
      </c>
      <c r="B55" s="1">
        <v>88</v>
      </c>
      <c r="C55" s="1">
        <v>0.737314105033875</v>
      </c>
      <c r="D55" s="1">
        <v>0.139135479927063</v>
      </c>
      <c r="E55" s="1">
        <v>8</v>
      </c>
      <c r="F55" s="1">
        <v>6</v>
      </c>
      <c r="G55" s="1">
        <v>2</v>
      </c>
      <c r="H55" s="1">
        <v>4</v>
      </c>
      <c r="I55" s="1">
        <v>0.8</v>
      </c>
      <c r="J55" s="1">
        <v>0.571428571428572</v>
      </c>
      <c r="K55" s="1">
        <v>0.666666666666667</v>
      </c>
      <c r="L55" s="1">
        <v>0.6</v>
      </c>
      <c r="M55" s="1">
        <v>0.2</v>
      </c>
      <c r="N55" s="1">
        <v>0.6</v>
      </c>
    </row>
    <row r="56" s="1" customFormat="1" spans="1:14">
      <c r="A56" s="7">
        <v>155</v>
      </c>
      <c r="B56" s="1">
        <v>155</v>
      </c>
      <c r="C56" s="1">
        <v>0.72156834602356</v>
      </c>
      <c r="D56" s="1">
        <v>0.132761359214783</v>
      </c>
      <c r="E56" s="1">
        <v>6</v>
      </c>
      <c r="F56" s="1">
        <v>4</v>
      </c>
      <c r="G56" s="1">
        <v>4</v>
      </c>
      <c r="H56" s="1">
        <v>6</v>
      </c>
      <c r="I56" s="1">
        <v>0.6</v>
      </c>
      <c r="J56" s="1">
        <v>0.6</v>
      </c>
      <c r="K56" s="1">
        <v>0.6</v>
      </c>
      <c r="L56" s="1">
        <v>0.4</v>
      </c>
      <c r="M56" s="1">
        <v>0.2</v>
      </c>
      <c r="N56" s="1">
        <v>0.6</v>
      </c>
    </row>
    <row r="57" s="3" customFormat="1" spans="1:14">
      <c r="A57" s="9">
        <v>229</v>
      </c>
      <c r="B57" s="3">
        <v>229</v>
      </c>
      <c r="C57" s="3">
        <v>0.727859258651733</v>
      </c>
      <c r="D57" s="3">
        <v>0.110341310501099</v>
      </c>
      <c r="E57" s="3">
        <v>7</v>
      </c>
      <c r="F57" s="3">
        <v>7</v>
      </c>
      <c r="G57" s="3">
        <v>3</v>
      </c>
      <c r="H57" s="3">
        <v>3</v>
      </c>
      <c r="I57" s="3">
        <v>0.7</v>
      </c>
      <c r="J57" s="3">
        <v>0.5</v>
      </c>
      <c r="K57" s="3">
        <v>0.583333333333333</v>
      </c>
      <c r="L57" s="3">
        <v>0.7</v>
      </c>
      <c r="M57" s="3">
        <v>0</v>
      </c>
      <c r="N57" s="3">
        <v>0.5</v>
      </c>
    </row>
    <row r="58" s="1" customFormat="1" spans="1:14">
      <c r="A58" s="7">
        <v>709</v>
      </c>
      <c r="B58" s="1">
        <v>709</v>
      </c>
      <c r="C58" s="1">
        <v>0.741271138191223</v>
      </c>
      <c r="D58" s="1">
        <v>0.10593056678772</v>
      </c>
      <c r="E58" s="1">
        <v>10</v>
      </c>
      <c r="F58" s="1">
        <v>3</v>
      </c>
      <c r="G58" s="1">
        <v>0</v>
      </c>
      <c r="H58" s="1">
        <v>7</v>
      </c>
      <c r="I58" s="1">
        <v>1</v>
      </c>
      <c r="J58" s="1">
        <v>0.769230769230769</v>
      </c>
      <c r="K58" s="1">
        <v>0.869565217391304</v>
      </c>
      <c r="L58" s="1">
        <v>0.3</v>
      </c>
      <c r="M58" s="1">
        <v>0.7</v>
      </c>
      <c r="N58" s="1">
        <v>0.85</v>
      </c>
    </row>
    <row r="59" s="1" customFormat="1" spans="1:14">
      <c r="A59" s="7">
        <v>246</v>
      </c>
      <c r="B59" s="1">
        <v>246</v>
      </c>
      <c r="C59" s="1">
        <v>0.742902874946594</v>
      </c>
      <c r="D59" s="1">
        <v>0.0863687992095947</v>
      </c>
      <c r="E59" s="1">
        <v>9</v>
      </c>
      <c r="F59" s="1">
        <v>4</v>
      </c>
      <c r="G59" s="1">
        <v>1</v>
      </c>
      <c r="H59" s="1">
        <v>6</v>
      </c>
      <c r="I59" s="1">
        <v>0.9</v>
      </c>
      <c r="J59" s="1">
        <v>0.692307692307692</v>
      </c>
      <c r="K59" s="1">
        <v>0.782608695652174</v>
      </c>
      <c r="L59" s="1">
        <v>0.4</v>
      </c>
      <c r="M59" s="1">
        <v>0.5</v>
      </c>
      <c r="N59" s="1">
        <v>0.75</v>
      </c>
    </row>
    <row r="60" s="1" customFormat="1" spans="1:14">
      <c r="A60" s="7">
        <v>191</v>
      </c>
      <c r="B60" s="1">
        <v>191</v>
      </c>
      <c r="C60" s="1">
        <v>0.743518233299255</v>
      </c>
      <c r="D60" s="1">
        <v>0.100335359573364</v>
      </c>
      <c r="E60" s="1">
        <v>10</v>
      </c>
      <c r="F60" s="1">
        <v>5</v>
      </c>
      <c r="G60" s="1">
        <v>0</v>
      </c>
      <c r="H60" s="1">
        <v>5</v>
      </c>
      <c r="I60" s="1">
        <v>1</v>
      </c>
      <c r="J60" s="1">
        <v>0.666666666666667</v>
      </c>
      <c r="K60" s="1">
        <v>0.8</v>
      </c>
      <c r="L60" s="1">
        <v>0.5</v>
      </c>
      <c r="M60" s="1">
        <v>0.5</v>
      </c>
      <c r="N60" s="1">
        <v>0.75</v>
      </c>
    </row>
    <row r="61" s="1" customFormat="1" spans="1:14">
      <c r="A61" s="7">
        <v>119</v>
      </c>
      <c r="B61" s="1">
        <v>119</v>
      </c>
      <c r="C61" s="1">
        <v>0.745121121406555</v>
      </c>
      <c r="D61" s="1">
        <v>0.120239019393921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198</v>
      </c>
      <c r="B62" s="1">
        <v>198</v>
      </c>
      <c r="C62" s="1">
        <v>0.745155930519104</v>
      </c>
      <c r="D62" s="1">
        <v>0.0873236656188965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903</v>
      </c>
      <c r="B63" s="1">
        <v>903</v>
      </c>
      <c r="C63" s="1">
        <v>0.745175242424011</v>
      </c>
      <c r="D63" s="1">
        <v>0.116806983947754</v>
      </c>
      <c r="E63" s="1">
        <v>9</v>
      </c>
      <c r="F63" s="1">
        <v>2</v>
      </c>
      <c r="G63" s="1">
        <v>1</v>
      </c>
      <c r="H63" s="1">
        <v>8</v>
      </c>
      <c r="I63" s="1">
        <v>0.9</v>
      </c>
      <c r="J63" s="1">
        <v>0.818181818181818</v>
      </c>
      <c r="K63" s="1">
        <v>0.857142857142857</v>
      </c>
      <c r="L63" s="1">
        <v>0.2</v>
      </c>
      <c r="M63" s="1">
        <v>0.7</v>
      </c>
      <c r="N63" s="1">
        <v>0.85</v>
      </c>
    </row>
    <row r="64" s="1" customFormat="1" spans="1:14">
      <c r="A64" s="7">
        <v>287</v>
      </c>
      <c r="B64" s="1">
        <v>287</v>
      </c>
      <c r="C64" s="1">
        <v>0.745387673377991</v>
      </c>
      <c r="D64" s="1">
        <v>0.0656861066818237</v>
      </c>
      <c r="E64" s="1">
        <v>8</v>
      </c>
      <c r="F64" s="1">
        <v>4</v>
      </c>
      <c r="G64" s="1">
        <v>2</v>
      </c>
      <c r="H64" s="1">
        <v>6</v>
      </c>
      <c r="I64" s="1">
        <v>0.8</v>
      </c>
      <c r="J64" s="1">
        <v>0.666666666666667</v>
      </c>
      <c r="K64" s="1">
        <v>0.727272727272727</v>
      </c>
      <c r="L64" s="1">
        <v>0.4</v>
      </c>
      <c r="M64" s="1">
        <v>0.4</v>
      </c>
      <c r="N64" s="1">
        <v>0.7</v>
      </c>
    </row>
    <row r="65" s="1" customFormat="1" spans="1:14">
      <c r="A65" s="7">
        <v>74</v>
      </c>
      <c r="B65" s="1">
        <v>74</v>
      </c>
      <c r="C65" s="1">
        <v>0.745646357536316</v>
      </c>
      <c r="D65" s="1">
        <v>0.109940409660339</v>
      </c>
      <c r="E65" s="1">
        <v>5</v>
      </c>
      <c r="F65" s="1">
        <v>3</v>
      </c>
      <c r="G65" s="1">
        <v>5</v>
      </c>
      <c r="H65" s="1">
        <v>7</v>
      </c>
      <c r="I65" s="1">
        <v>0.5</v>
      </c>
      <c r="J65" s="1">
        <v>0.625</v>
      </c>
      <c r="K65" s="1">
        <v>0.555555555555556</v>
      </c>
      <c r="L65" s="1">
        <v>0.3</v>
      </c>
      <c r="M65" s="1">
        <v>0.2</v>
      </c>
      <c r="N65" s="1">
        <v>0.6</v>
      </c>
    </row>
    <row r="66" s="1" customFormat="1" spans="1:14">
      <c r="A66" s="7">
        <v>255</v>
      </c>
      <c r="B66" s="1">
        <v>255</v>
      </c>
      <c r="C66" s="1">
        <v>0.745726108551025</v>
      </c>
      <c r="D66" s="1">
        <v>0.0122008323669434</v>
      </c>
      <c r="E66" s="1">
        <v>9</v>
      </c>
      <c r="F66" s="1">
        <v>5</v>
      </c>
      <c r="G66" s="1">
        <v>1</v>
      </c>
      <c r="H66" s="1">
        <v>5</v>
      </c>
      <c r="I66" s="1">
        <v>0.9</v>
      </c>
      <c r="J66" s="1">
        <v>0.642857142857143</v>
      </c>
      <c r="K66" s="1">
        <v>0.75</v>
      </c>
      <c r="L66" s="1">
        <v>0.5</v>
      </c>
      <c r="M66" s="1">
        <v>0.4</v>
      </c>
      <c r="N66" s="1">
        <v>0.7</v>
      </c>
    </row>
    <row r="67" s="1" customFormat="1" spans="1:14">
      <c r="A67" s="7">
        <v>577</v>
      </c>
      <c r="B67" s="1">
        <v>577</v>
      </c>
      <c r="C67" s="1">
        <v>0.746004939079285</v>
      </c>
      <c r="D67" s="1">
        <v>0.101424694061279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67</v>
      </c>
      <c r="B68" s="1">
        <v>67</v>
      </c>
      <c r="C68" s="1">
        <v>0.746085166931152</v>
      </c>
      <c r="D68" s="1">
        <v>0.0754534006118774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3" customFormat="1" spans="1:14">
      <c r="A69" s="9">
        <v>429</v>
      </c>
      <c r="B69" s="3">
        <v>429</v>
      </c>
      <c r="C69" s="3">
        <v>0.746398687362671</v>
      </c>
      <c r="D69" s="3">
        <v>0.0914851427078247</v>
      </c>
      <c r="E69" s="3">
        <v>9</v>
      </c>
      <c r="F69" s="3">
        <v>6</v>
      </c>
      <c r="G69" s="3">
        <v>1</v>
      </c>
      <c r="H69" s="3">
        <v>4</v>
      </c>
      <c r="I69" s="3">
        <v>0.9</v>
      </c>
      <c r="J69" s="3">
        <v>0.6</v>
      </c>
      <c r="K69" s="3">
        <v>0.72</v>
      </c>
      <c r="L69" s="3">
        <v>0.6</v>
      </c>
      <c r="M69" s="3">
        <v>0.3</v>
      </c>
      <c r="N69" s="3">
        <v>0.65</v>
      </c>
    </row>
    <row r="70" s="1" customFormat="1" spans="1:14">
      <c r="A70" s="7">
        <v>714</v>
      </c>
      <c r="B70" s="1">
        <v>714</v>
      </c>
      <c r="C70" s="1">
        <v>0.760669589042664</v>
      </c>
      <c r="D70" s="1">
        <v>0.151639819145203</v>
      </c>
      <c r="E70" s="1">
        <v>10</v>
      </c>
      <c r="F70" s="1">
        <v>4</v>
      </c>
      <c r="G70" s="1">
        <v>0</v>
      </c>
      <c r="H70" s="1">
        <v>6</v>
      </c>
      <c r="I70" s="1">
        <v>1</v>
      </c>
      <c r="J70" s="1">
        <v>0.714285714285714</v>
      </c>
      <c r="K70" s="1">
        <v>0.833333333333333</v>
      </c>
      <c r="L70" s="1">
        <v>0.4</v>
      </c>
      <c r="M70" s="1">
        <v>0.6</v>
      </c>
      <c r="N70" s="1">
        <v>0.8</v>
      </c>
    </row>
    <row r="71" s="1" customFormat="1" spans="1:14">
      <c r="A71" s="7">
        <v>379</v>
      </c>
      <c r="B71" s="1">
        <v>379</v>
      </c>
      <c r="C71" s="1">
        <v>0.763228416442871</v>
      </c>
      <c r="D71" s="1">
        <v>0.146036624908447</v>
      </c>
      <c r="E71" s="1">
        <v>10</v>
      </c>
      <c r="F71" s="1">
        <v>6</v>
      </c>
      <c r="G71" s="1">
        <v>0</v>
      </c>
      <c r="H71" s="1">
        <v>4</v>
      </c>
      <c r="I71" s="1">
        <v>1</v>
      </c>
      <c r="J71" s="1">
        <v>0.625</v>
      </c>
      <c r="K71" s="1">
        <v>0.769230769230769</v>
      </c>
      <c r="L71" s="1">
        <v>0.6</v>
      </c>
      <c r="M71" s="1">
        <v>0.4</v>
      </c>
      <c r="N71" s="1">
        <v>0.7</v>
      </c>
    </row>
    <row r="72" s="1" customFormat="1" spans="1:14">
      <c r="A72" s="7">
        <v>358</v>
      </c>
      <c r="B72" s="1">
        <v>358</v>
      </c>
      <c r="C72" s="1">
        <v>0.764511704444885</v>
      </c>
      <c r="D72" s="1">
        <v>0.0849670171737671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256</v>
      </c>
      <c r="B73" s="1">
        <v>256</v>
      </c>
      <c r="C73" s="1">
        <v>0.769444704055786</v>
      </c>
      <c r="D73" s="1">
        <v>0.147529363632202</v>
      </c>
      <c r="E73" s="1">
        <v>10</v>
      </c>
      <c r="F73" s="1">
        <v>8</v>
      </c>
      <c r="G73" s="1">
        <v>0</v>
      </c>
      <c r="H73" s="1">
        <v>2</v>
      </c>
      <c r="I73" s="1">
        <v>1</v>
      </c>
      <c r="J73" s="1">
        <v>0.555555555555556</v>
      </c>
      <c r="K73" s="1">
        <v>0.714285714285714</v>
      </c>
      <c r="L73" s="1">
        <v>0.8</v>
      </c>
      <c r="M73" s="1">
        <v>0.2</v>
      </c>
      <c r="N73" s="1">
        <v>0.6</v>
      </c>
    </row>
    <row r="74" s="1" customFormat="1" spans="1:14">
      <c r="A74" s="7">
        <v>764</v>
      </c>
      <c r="B74" s="1">
        <v>764</v>
      </c>
      <c r="C74" s="1">
        <v>0.770396113395691</v>
      </c>
      <c r="D74" s="1">
        <v>0.118025183677673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888</v>
      </c>
      <c r="B75" s="1">
        <v>888</v>
      </c>
      <c r="C75" s="1">
        <v>0.771872639656067</v>
      </c>
      <c r="D75" s="1">
        <v>0.120152473449707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1" customFormat="1" spans="1:14">
      <c r="A76" s="7">
        <v>576</v>
      </c>
      <c r="B76" s="1">
        <v>576</v>
      </c>
      <c r="C76" s="1">
        <v>0.774784207344055</v>
      </c>
      <c r="D76" s="1">
        <v>0.0835216045379639</v>
      </c>
      <c r="E76" s="1">
        <v>8</v>
      </c>
      <c r="F76" s="1">
        <v>5</v>
      </c>
      <c r="G76" s="1">
        <v>2</v>
      </c>
      <c r="H76" s="1">
        <v>5</v>
      </c>
      <c r="I76" s="1">
        <v>0.8</v>
      </c>
      <c r="J76" s="1">
        <v>0.615384615384615</v>
      </c>
      <c r="K76" s="1">
        <v>0.695652173913043</v>
      </c>
      <c r="L76" s="1">
        <v>0.5</v>
      </c>
      <c r="M76" s="1">
        <v>0.3</v>
      </c>
      <c r="N76" s="1">
        <v>0.65</v>
      </c>
    </row>
    <row r="77" s="1" customFormat="1" spans="1:14">
      <c r="A77" s="7">
        <v>952</v>
      </c>
      <c r="B77" s="1">
        <v>952</v>
      </c>
      <c r="C77" s="1">
        <v>0.777769088745117</v>
      </c>
      <c r="D77" s="1">
        <v>0.174070596694946</v>
      </c>
      <c r="E77" s="1">
        <v>9</v>
      </c>
      <c r="F77" s="1">
        <v>8</v>
      </c>
      <c r="G77" s="1">
        <v>1</v>
      </c>
      <c r="H77" s="1">
        <v>2</v>
      </c>
      <c r="I77" s="1">
        <v>0.9</v>
      </c>
      <c r="J77" s="1">
        <v>0.529411764705882</v>
      </c>
      <c r="K77" s="1">
        <v>0.666666666666667</v>
      </c>
      <c r="L77" s="1">
        <v>0.8</v>
      </c>
      <c r="M77" s="1">
        <v>0.1</v>
      </c>
      <c r="N77" s="1">
        <v>0.55</v>
      </c>
    </row>
    <row r="78" s="3" customFormat="1" spans="1:14">
      <c r="A78" s="9">
        <v>637</v>
      </c>
      <c r="B78" s="3">
        <v>637</v>
      </c>
      <c r="C78" s="3">
        <v>0.779709577560425</v>
      </c>
      <c r="D78" s="3">
        <v>0.131428241729736</v>
      </c>
      <c r="E78" s="3">
        <v>8</v>
      </c>
      <c r="F78" s="3">
        <v>4</v>
      </c>
      <c r="G78" s="3">
        <v>2</v>
      </c>
      <c r="H78" s="3">
        <v>6</v>
      </c>
      <c r="I78" s="3">
        <v>0.8</v>
      </c>
      <c r="J78" s="3">
        <v>0.666666666666667</v>
      </c>
      <c r="K78" s="3">
        <v>0.727272727272727</v>
      </c>
      <c r="L78" s="3">
        <v>0.4</v>
      </c>
      <c r="M78" s="3">
        <v>0.4</v>
      </c>
      <c r="N78" s="3">
        <v>0.7</v>
      </c>
    </row>
    <row r="79" s="1" customFormat="1" spans="1:14">
      <c r="A79" s="7">
        <v>281</v>
      </c>
      <c r="B79" s="1">
        <v>281</v>
      </c>
      <c r="C79" s="1">
        <v>0.780123114585876</v>
      </c>
      <c r="D79" s="1">
        <v>0.199020862579346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880</v>
      </c>
      <c r="B80" s="1">
        <v>880</v>
      </c>
      <c r="C80" s="1">
        <v>0.780608892440796</v>
      </c>
      <c r="D80" s="1">
        <v>0.172005653381348</v>
      </c>
      <c r="E80" s="1">
        <v>9</v>
      </c>
      <c r="F80" s="1">
        <v>5</v>
      </c>
      <c r="G80" s="1">
        <v>1</v>
      </c>
      <c r="H80" s="1">
        <v>5</v>
      </c>
      <c r="I80" s="1">
        <v>0.9</v>
      </c>
      <c r="J80" s="1">
        <v>0.642857142857143</v>
      </c>
      <c r="K80" s="1">
        <v>0.75</v>
      </c>
      <c r="L80" s="1">
        <v>0.5</v>
      </c>
      <c r="M80" s="1">
        <v>0.4</v>
      </c>
      <c r="N80" s="1">
        <v>0.7</v>
      </c>
    </row>
    <row r="81" s="1" customFormat="1" spans="1:14">
      <c r="A81" s="7">
        <v>668</v>
      </c>
      <c r="B81" s="1">
        <v>668</v>
      </c>
      <c r="C81" s="1">
        <v>0.78334653377533</v>
      </c>
      <c r="D81" s="1">
        <v>0.184819221496582</v>
      </c>
      <c r="E81" s="1">
        <v>10</v>
      </c>
      <c r="F81" s="1">
        <v>6</v>
      </c>
      <c r="G81" s="1">
        <v>0</v>
      </c>
      <c r="H81" s="1">
        <v>4</v>
      </c>
      <c r="I81" s="1">
        <v>1</v>
      </c>
      <c r="J81" s="1">
        <v>0.625</v>
      </c>
      <c r="K81" s="1">
        <v>0.769230769230769</v>
      </c>
      <c r="L81" s="1">
        <v>0.6</v>
      </c>
      <c r="M81" s="1">
        <v>0.4</v>
      </c>
      <c r="N81" s="1">
        <v>0.7</v>
      </c>
    </row>
    <row r="82" s="1" customFormat="1" spans="1:14">
      <c r="A82" s="7">
        <v>704</v>
      </c>
      <c r="B82" s="1">
        <v>704</v>
      </c>
      <c r="C82" s="1">
        <v>0.793093085289001</v>
      </c>
      <c r="D82" s="1">
        <v>0.133874297142029</v>
      </c>
      <c r="E82" s="1">
        <v>9</v>
      </c>
      <c r="F82" s="1">
        <v>4</v>
      </c>
      <c r="G82" s="1">
        <v>1</v>
      </c>
      <c r="H82" s="1">
        <v>6</v>
      </c>
      <c r="I82" s="1">
        <v>0.9</v>
      </c>
      <c r="J82" s="1">
        <v>0.692307692307692</v>
      </c>
      <c r="K82" s="1">
        <v>0.782608695652174</v>
      </c>
      <c r="L82" s="1">
        <v>0.4</v>
      </c>
      <c r="M82" s="1">
        <v>0.5</v>
      </c>
      <c r="N82" s="1">
        <v>0.75</v>
      </c>
    </row>
    <row r="83" s="1" customFormat="1" spans="1:14">
      <c r="A83" s="7">
        <v>695</v>
      </c>
      <c r="B83" s="1">
        <v>695</v>
      </c>
      <c r="C83" s="1">
        <v>0.793387413024902</v>
      </c>
      <c r="D83" s="1">
        <v>0.140011191368103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929</v>
      </c>
      <c r="B84" s="1">
        <v>929</v>
      </c>
      <c r="C84" s="1">
        <v>0.795631051063538</v>
      </c>
      <c r="D84" s="1">
        <v>0.0636559724807739</v>
      </c>
      <c r="E84" s="1">
        <v>10</v>
      </c>
      <c r="F84" s="1">
        <v>4</v>
      </c>
      <c r="G84" s="1">
        <v>0</v>
      </c>
      <c r="H84" s="1">
        <v>6</v>
      </c>
      <c r="I84" s="1">
        <v>1</v>
      </c>
      <c r="J84" s="1">
        <v>0.714285714285714</v>
      </c>
      <c r="K84" s="1">
        <v>0.833333333333333</v>
      </c>
      <c r="L84" s="1">
        <v>0.4</v>
      </c>
      <c r="M84" s="1">
        <v>0.6</v>
      </c>
      <c r="N84" s="1">
        <v>0.8</v>
      </c>
    </row>
    <row r="85" s="3" customFormat="1" spans="1:14">
      <c r="A85" s="9">
        <v>439</v>
      </c>
      <c r="B85" s="3">
        <v>439</v>
      </c>
      <c r="C85" s="3">
        <v>0.799637913703918</v>
      </c>
      <c r="D85" s="3">
        <v>0.0570443868637085</v>
      </c>
      <c r="E85" s="3">
        <v>10</v>
      </c>
      <c r="F85" s="3">
        <v>3</v>
      </c>
      <c r="G85" s="3">
        <v>0</v>
      </c>
      <c r="H85" s="3">
        <v>7</v>
      </c>
      <c r="I85" s="3">
        <v>1</v>
      </c>
      <c r="J85" s="3">
        <v>0.769230769230769</v>
      </c>
      <c r="K85" s="3">
        <v>0.869565217391304</v>
      </c>
      <c r="L85" s="3">
        <v>0.3</v>
      </c>
      <c r="M85" s="3">
        <v>0.7</v>
      </c>
      <c r="N85" s="3">
        <v>0.85</v>
      </c>
    </row>
    <row r="86" s="1" customFormat="1" spans="1:14">
      <c r="A86" s="7">
        <v>773</v>
      </c>
      <c r="B86" s="1">
        <v>773</v>
      </c>
      <c r="C86" s="1">
        <v>0.804943203926086</v>
      </c>
      <c r="D86" s="1">
        <v>0.0974832773208618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598</v>
      </c>
      <c r="B87" s="1">
        <v>598</v>
      </c>
      <c r="C87" s="1">
        <v>0.808453559875488</v>
      </c>
      <c r="D87" s="1">
        <v>0.0991584062576294</v>
      </c>
      <c r="E87" s="1">
        <v>10</v>
      </c>
      <c r="F87" s="1">
        <v>3</v>
      </c>
      <c r="G87" s="1">
        <v>0</v>
      </c>
      <c r="H87" s="1">
        <v>7</v>
      </c>
      <c r="I87" s="1">
        <v>1</v>
      </c>
      <c r="J87" s="1">
        <v>0.769230769230769</v>
      </c>
      <c r="K87" s="1">
        <v>0.869565217391304</v>
      </c>
      <c r="L87" s="1">
        <v>0.3</v>
      </c>
      <c r="M87" s="1">
        <v>0.7</v>
      </c>
      <c r="N87" s="1">
        <v>0.85</v>
      </c>
    </row>
    <row r="88" s="1" customFormat="1" spans="1:14">
      <c r="A88" s="7">
        <v>207</v>
      </c>
      <c r="B88" s="1">
        <v>207</v>
      </c>
      <c r="C88" s="1">
        <v>0.812959790229797</v>
      </c>
      <c r="D88" s="1">
        <v>0.00219154357910156</v>
      </c>
      <c r="E88" s="1">
        <v>9</v>
      </c>
      <c r="F88" s="1">
        <v>2</v>
      </c>
      <c r="G88" s="1">
        <v>1</v>
      </c>
      <c r="H88" s="1">
        <v>8</v>
      </c>
      <c r="I88" s="1">
        <v>0.9</v>
      </c>
      <c r="J88" s="1">
        <v>0.818181818181818</v>
      </c>
      <c r="K88" s="1">
        <v>0.857142857142857</v>
      </c>
      <c r="L88" s="1">
        <v>0.2</v>
      </c>
      <c r="M88" s="1">
        <v>0.7</v>
      </c>
      <c r="N88" s="1">
        <v>0.85</v>
      </c>
    </row>
    <row r="89" s="1" customFormat="1" spans="1:14">
      <c r="A89" s="7">
        <v>454</v>
      </c>
      <c r="B89" s="1">
        <v>454</v>
      </c>
      <c r="C89" s="1">
        <v>0.81167459487915</v>
      </c>
      <c r="D89" s="1">
        <v>0.116322159767151</v>
      </c>
      <c r="E89" s="1">
        <v>5</v>
      </c>
      <c r="F89" s="1">
        <v>4</v>
      </c>
      <c r="G89" s="1">
        <v>5</v>
      </c>
      <c r="H89" s="1">
        <v>6</v>
      </c>
      <c r="I89" s="1">
        <v>0.5</v>
      </c>
      <c r="J89" s="1">
        <v>0.555555555555556</v>
      </c>
      <c r="K89" s="1">
        <v>0.526315789473684</v>
      </c>
      <c r="L89" s="1">
        <v>0.4</v>
      </c>
      <c r="M89" s="1">
        <v>0.1</v>
      </c>
      <c r="N89" s="1">
        <v>0.55</v>
      </c>
    </row>
    <row r="90" s="1" customFormat="1" spans="1:14">
      <c r="A90" s="7">
        <v>347</v>
      </c>
      <c r="B90" s="1">
        <v>347</v>
      </c>
      <c r="C90" s="1">
        <v>0.807642936706543</v>
      </c>
      <c r="D90" s="1">
        <v>0.11441159248352</v>
      </c>
      <c r="E90" s="1">
        <v>10</v>
      </c>
      <c r="F90" s="1">
        <v>7</v>
      </c>
      <c r="G90" s="1">
        <v>0</v>
      </c>
      <c r="H90" s="1">
        <v>3</v>
      </c>
      <c r="I90" s="1">
        <v>1</v>
      </c>
      <c r="J90" s="1">
        <v>0.588235294117647</v>
      </c>
      <c r="K90" s="1">
        <v>0.740740740740741</v>
      </c>
      <c r="L90" s="1">
        <v>0.7</v>
      </c>
      <c r="M90" s="1">
        <v>0.3</v>
      </c>
      <c r="N90" s="1">
        <v>0.65</v>
      </c>
    </row>
    <row r="91" s="3" customFormat="1" spans="1:14">
      <c r="A91" s="9">
        <v>631</v>
      </c>
      <c r="B91" s="3">
        <v>631</v>
      </c>
      <c r="C91" s="3">
        <v>0.809487223625183</v>
      </c>
      <c r="D91" s="3">
        <v>0.125691533088684</v>
      </c>
      <c r="E91" s="3">
        <v>7</v>
      </c>
      <c r="F91" s="3">
        <v>5</v>
      </c>
      <c r="G91" s="3">
        <v>3</v>
      </c>
      <c r="H91" s="3">
        <v>5</v>
      </c>
      <c r="I91" s="3">
        <v>0.7</v>
      </c>
      <c r="J91" s="3">
        <v>0.583333333333333</v>
      </c>
      <c r="K91" s="3">
        <v>0.636363636363636</v>
      </c>
      <c r="L91" s="3">
        <v>0.5</v>
      </c>
      <c r="M91" s="3">
        <v>0.2</v>
      </c>
      <c r="N91" s="3">
        <v>0.6</v>
      </c>
    </row>
    <row r="92" s="1" customFormat="1" spans="1:14">
      <c r="A92" s="7">
        <v>558</v>
      </c>
      <c r="B92" s="1">
        <v>558</v>
      </c>
      <c r="C92" s="1">
        <v>0.821733474731445</v>
      </c>
      <c r="D92" s="1">
        <v>0.137555122375488</v>
      </c>
      <c r="E92" s="1">
        <v>9</v>
      </c>
      <c r="F92" s="1">
        <v>5</v>
      </c>
      <c r="G92" s="1">
        <v>1</v>
      </c>
      <c r="H92" s="1">
        <v>5</v>
      </c>
      <c r="I92" s="1">
        <v>0.9</v>
      </c>
      <c r="J92" s="1">
        <v>0.642857142857143</v>
      </c>
      <c r="K92" s="1">
        <v>0.75</v>
      </c>
      <c r="L92" s="1">
        <v>0.5</v>
      </c>
      <c r="M92" s="1">
        <v>0.4</v>
      </c>
      <c r="N92" s="1">
        <v>0.7</v>
      </c>
    </row>
    <row r="93" s="1" customFormat="1" spans="1:14">
      <c r="A93" s="7">
        <v>406</v>
      </c>
      <c r="B93" s="1">
        <v>406</v>
      </c>
      <c r="C93" s="1">
        <v>0.822151780128479</v>
      </c>
      <c r="D93" s="1">
        <v>0.264414072036743</v>
      </c>
      <c r="E93" s="1">
        <v>6</v>
      </c>
      <c r="F93" s="1">
        <v>4</v>
      </c>
      <c r="G93" s="1">
        <v>4</v>
      </c>
      <c r="H93" s="1">
        <v>6</v>
      </c>
      <c r="I93" s="1">
        <v>0.6</v>
      </c>
      <c r="J93" s="1">
        <v>0.6</v>
      </c>
      <c r="K93" s="1">
        <v>0.6</v>
      </c>
      <c r="L93" s="1">
        <v>0.4</v>
      </c>
      <c r="M93" s="1">
        <v>0.2</v>
      </c>
      <c r="N93" s="1">
        <v>0.6</v>
      </c>
    </row>
    <row r="94" s="1" customFormat="1" spans="1:14">
      <c r="A94" s="7">
        <v>497</v>
      </c>
      <c r="B94" s="1">
        <v>497</v>
      </c>
      <c r="C94" s="1">
        <v>0.822490453720093</v>
      </c>
      <c r="D94" s="1">
        <v>0.249233245849609</v>
      </c>
      <c r="E94" s="1">
        <v>7</v>
      </c>
      <c r="F94" s="1">
        <v>4</v>
      </c>
      <c r="G94" s="1">
        <v>3</v>
      </c>
      <c r="H94" s="1">
        <v>6</v>
      </c>
      <c r="I94" s="1">
        <v>0.7</v>
      </c>
      <c r="J94" s="1">
        <v>0.636363636363636</v>
      </c>
      <c r="K94" s="1">
        <v>0.666666666666667</v>
      </c>
      <c r="L94" s="1">
        <v>0.4</v>
      </c>
      <c r="M94" s="1">
        <v>0.3</v>
      </c>
      <c r="N94" s="1">
        <v>0.65</v>
      </c>
    </row>
    <row r="95" s="3" customFormat="1" spans="1:14">
      <c r="A95" s="9">
        <v>694</v>
      </c>
      <c r="B95" s="3">
        <v>694</v>
      </c>
      <c r="C95" s="3">
        <v>0.832526206970215</v>
      </c>
      <c r="D95" s="3">
        <v>0.154374718666077</v>
      </c>
      <c r="E95" s="3">
        <v>9</v>
      </c>
      <c r="F95" s="3">
        <v>5</v>
      </c>
      <c r="G95" s="3">
        <v>1</v>
      </c>
      <c r="H95" s="3">
        <v>5</v>
      </c>
      <c r="I95" s="3">
        <v>0.9</v>
      </c>
      <c r="J95" s="3">
        <v>0.642857142857143</v>
      </c>
      <c r="K95" s="3">
        <v>0.75</v>
      </c>
      <c r="L95" s="3">
        <v>0.5</v>
      </c>
      <c r="M95" s="3">
        <v>0.4</v>
      </c>
      <c r="N95" s="3">
        <v>0.7</v>
      </c>
    </row>
    <row r="96" s="1" customFormat="1" spans="1:14">
      <c r="A96" s="7">
        <v>522</v>
      </c>
      <c r="B96" s="1">
        <v>522</v>
      </c>
      <c r="C96" s="1">
        <v>0.841399312019348</v>
      </c>
      <c r="D96" s="1">
        <v>0.0506949424743652</v>
      </c>
      <c r="E96" s="1">
        <v>9</v>
      </c>
      <c r="F96" s="1">
        <v>4</v>
      </c>
      <c r="G96" s="1">
        <v>1</v>
      </c>
      <c r="H96" s="1">
        <v>6</v>
      </c>
      <c r="I96" s="1">
        <v>0.9</v>
      </c>
      <c r="J96" s="1">
        <v>0.692307692307692</v>
      </c>
      <c r="K96" s="1">
        <v>0.782608695652174</v>
      </c>
      <c r="L96" s="1">
        <v>0.4</v>
      </c>
      <c r="M96" s="1">
        <v>0.5</v>
      </c>
      <c r="N96" s="1">
        <v>0.75</v>
      </c>
    </row>
    <row r="97" s="1" customFormat="1" spans="1:14">
      <c r="A97" s="7">
        <v>715</v>
      </c>
      <c r="B97" s="1">
        <v>715</v>
      </c>
      <c r="C97" s="1">
        <v>0.844211578369141</v>
      </c>
      <c r="D97" s="1">
        <v>0.191892504692078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3" customFormat="1" spans="1:14">
      <c r="A98" s="9">
        <v>219</v>
      </c>
      <c r="B98" s="3">
        <v>219</v>
      </c>
      <c r="C98" s="3">
        <v>0.856444478034973</v>
      </c>
      <c r="D98" s="3">
        <v>0.000388860702514648</v>
      </c>
      <c r="E98" s="3">
        <v>8</v>
      </c>
      <c r="F98" s="3">
        <v>6</v>
      </c>
      <c r="G98" s="3">
        <v>2</v>
      </c>
      <c r="H98" s="3">
        <v>4</v>
      </c>
      <c r="I98" s="3">
        <v>0.8</v>
      </c>
      <c r="J98" s="3">
        <v>0.571428571428572</v>
      </c>
      <c r="K98" s="3">
        <v>0.666666666666667</v>
      </c>
      <c r="L98" s="3">
        <v>0.6</v>
      </c>
      <c r="M98" s="3">
        <v>0.2</v>
      </c>
      <c r="N98" s="3">
        <v>0.6</v>
      </c>
    </row>
    <row r="99" s="1" customFormat="1" spans="1:14">
      <c r="A99" s="7">
        <v>408</v>
      </c>
      <c r="B99" s="1">
        <v>408</v>
      </c>
      <c r="C99" s="1">
        <v>0.869597673416138</v>
      </c>
      <c r="D99" s="1">
        <v>0.191558599472046</v>
      </c>
      <c r="E99" s="1">
        <v>7</v>
      </c>
      <c r="F99" s="1">
        <v>7</v>
      </c>
      <c r="G99" s="1">
        <v>3</v>
      </c>
      <c r="H99" s="1">
        <v>3</v>
      </c>
      <c r="I99" s="1">
        <v>0.7</v>
      </c>
      <c r="J99" s="1">
        <v>0.5</v>
      </c>
      <c r="K99" s="1">
        <v>0.583333333333333</v>
      </c>
      <c r="L99" s="1">
        <v>0.7</v>
      </c>
      <c r="M99" s="1">
        <v>0</v>
      </c>
      <c r="N99" s="1">
        <v>0.5</v>
      </c>
    </row>
    <row r="100" s="1" customFormat="1" spans="3:13">
      <c r="C100" s="1">
        <f>AVERAGE(C2:C99)</f>
        <v>0.728268192738903</v>
      </c>
      <c r="D100" s="1">
        <f>AVERAGE(D2:D99)</f>
        <v>0.0878027896491849</v>
      </c>
      <c r="L100" s="1">
        <f>AVERAGE(L2:L99)</f>
        <v>0.474489795918367</v>
      </c>
      <c r="M100" s="1">
        <f>AVERAGE(M2:M99)</f>
        <v>0.373469387755102</v>
      </c>
    </row>
    <row r="101" s="1" customFormat="1"/>
    <row r="102" s="1" customFormat="1"/>
    <row r="103" s="1" customFormat="1" spans="3:5">
      <c r="C103" s="10" t="s">
        <v>13</v>
      </c>
      <c r="D103" s="1" t="s">
        <v>14</v>
      </c>
      <c r="E103" s="1" t="s">
        <v>47</v>
      </c>
    </row>
    <row r="104" s="1" customFormat="1" spans="3:8">
      <c r="C104" s="1" t="s">
        <v>15</v>
      </c>
      <c r="D104" s="1">
        <f>COUNTIF(C2:C99,"&lt;0.42")-COUNTIF(C2:C99,"&lt;0.4")</f>
        <v>0</v>
      </c>
      <c r="E104" s="11">
        <v>0.02</v>
      </c>
      <c r="F104" s="1">
        <v>-40</v>
      </c>
      <c r="G104" s="1">
        <v>1960</v>
      </c>
      <c r="H104" s="1">
        <v>98</v>
      </c>
    </row>
    <row r="105" s="1" customFormat="1" spans="3:8">
      <c r="C105" s="1" t="s">
        <v>16</v>
      </c>
      <c r="D105" s="1">
        <f>COUNTIF(C2:C99,"&lt;0.44")-COUNTIF(C2:C99,"&lt;0.42")</f>
        <v>0</v>
      </c>
      <c r="E105" s="11">
        <v>0.04</v>
      </c>
      <c r="F105" s="1">
        <v>-80</v>
      </c>
      <c r="G105" s="1">
        <v>1920</v>
      </c>
      <c r="H105" s="1">
        <v>96</v>
      </c>
    </row>
    <row r="106" s="1" customFormat="1" spans="3:8">
      <c r="C106" s="1" t="s">
        <v>17</v>
      </c>
      <c r="D106" s="1">
        <f>COUNTIF(C2:C99,"&lt;0.46")-COUNTIF(C2:C99,"&lt;0.44")</f>
        <v>0</v>
      </c>
      <c r="E106" s="11">
        <v>0.1</v>
      </c>
      <c r="F106" s="1">
        <v>-200</v>
      </c>
      <c r="G106" s="1">
        <v>1800</v>
      </c>
      <c r="H106" s="1">
        <v>90</v>
      </c>
    </row>
    <row r="107" s="1" customFormat="1" spans="3:8">
      <c r="C107" s="1" t="s">
        <v>18</v>
      </c>
      <c r="D107" s="1">
        <f>COUNTIF(C2:C99,"&lt;0.48")-COUNTIF(C2:C99,"&lt;0.46")</f>
        <v>0</v>
      </c>
      <c r="E107" s="11">
        <v>0.12</v>
      </c>
      <c r="F107" s="1">
        <v>-240</v>
      </c>
      <c r="G107" s="1">
        <v>1760</v>
      </c>
      <c r="H107" s="1">
        <v>88</v>
      </c>
    </row>
    <row r="108" s="1" customFormat="1" spans="3:4">
      <c r="C108" s="1" t="s">
        <v>19</v>
      </c>
      <c r="D108" s="1">
        <f>COUNTIF(C2:C99,"&lt;0.5")-COUNTIF(C2:C99,"&lt;0.48")</f>
        <v>0</v>
      </c>
    </row>
    <row r="109" s="1" customFormat="1" spans="3:4">
      <c r="C109" s="1" t="s">
        <v>20</v>
      </c>
      <c r="D109" s="1">
        <f>COUNTIF(C2:C99,"&lt;0.52")-COUNTIF(C2:C99,"&lt;0.5")</f>
        <v>0</v>
      </c>
    </row>
    <row r="110" s="4" customFormat="1" spans="3:4">
      <c r="C110" s="4" t="s">
        <v>21</v>
      </c>
      <c r="D110" s="4">
        <f>COUNTIF(C2:C99,"&lt;0.54")-COUNTIF(C2:C99,"&lt;0.52")</f>
        <v>0</v>
      </c>
    </row>
    <row r="111" s="4" customFormat="1" spans="3:4">
      <c r="C111" s="4" t="s">
        <v>22</v>
      </c>
      <c r="D111" s="4">
        <f>COUNTIF(C2:C99,"&lt;0.56")-COUNTIF(C2:C99,"&lt;0.54")</f>
        <v>0</v>
      </c>
    </row>
    <row r="112" s="1" customFormat="1" spans="3:4">
      <c r="C112" s="1" t="s">
        <v>23</v>
      </c>
      <c r="D112" s="1">
        <f>COUNTIF(C2:C99,"&lt;0.58")-COUNTIF(C2:C99,"&lt;0.56")</f>
        <v>0</v>
      </c>
    </row>
    <row r="113" s="21" customFormat="1" spans="3:5">
      <c r="C113" s="21" t="s">
        <v>24</v>
      </c>
      <c r="D113" s="21">
        <f>COUNTIF(C2:C99,"&lt;0.6")-COUNTIF(C2:C99,"&lt;0.58")</f>
        <v>1</v>
      </c>
      <c r="E113" s="21">
        <v>2</v>
      </c>
    </row>
    <row r="114" s="1" customFormat="1" spans="3:5">
      <c r="C114" s="1" t="s">
        <v>25</v>
      </c>
      <c r="D114" s="1">
        <f>COUNTIF(C2:C99,"&lt;0.62")-COUNTIF(C2:C99,"&lt;0.6")</f>
        <v>3</v>
      </c>
      <c r="E114" s="1">
        <v>3</v>
      </c>
    </row>
    <row r="115" s="4" customFormat="1" spans="3:5">
      <c r="C115" s="4" t="s">
        <v>26</v>
      </c>
      <c r="D115" s="4">
        <f>COUNTIF(C2:C99,"&lt;0.64")-COUNTIF(C2:C99,"&lt;0.62")</f>
        <v>4</v>
      </c>
      <c r="E115" s="4">
        <v>4</v>
      </c>
    </row>
    <row r="116" s="4" customFormat="1" spans="3:6">
      <c r="C116" s="4" t="s">
        <v>27</v>
      </c>
      <c r="D116" s="4">
        <f>COUNTIF(C2:C99,"&lt;0.66")-COUNTIF(C2:C99,"&lt;0.64")</f>
        <v>6</v>
      </c>
      <c r="E116" s="4">
        <v>6</v>
      </c>
      <c r="F116" s="4">
        <v>7</v>
      </c>
    </row>
    <row r="117" s="1" customFormat="1" spans="3:6">
      <c r="C117" s="1" t="s">
        <v>28</v>
      </c>
      <c r="D117" s="1">
        <f>COUNTIF(C2:C99,"&lt;0.68")-COUNTIF(C2:C99,"&lt;0.66")</f>
        <v>7</v>
      </c>
      <c r="E117" s="1">
        <v>7</v>
      </c>
      <c r="F117" s="1">
        <v>9</v>
      </c>
    </row>
    <row r="118" s="1" customFormat="1" spans="3:6">
      <c r="C118" s="1" t="s">
        <v>29</v>
      </c>
      <c r="D118" s="1">
        <f>COUNTIF(C2:C99,"&lt;0.7")-COUNTIF(C2:C99,"&lt;0.68")</f>
        <v>9</v>
      </c>
      <c r="E118" s="1">
        <v>9</v>
      </c>
      <c r="F118" s="1">
        <v>12</v>
      </c>
    </row>
    <row r="119" s="4" customFormat="1" spans="3:6">
      <c r="C119" s="4" t="s">
        <v>30</v>
      </c>
      <c r="D119" s="4">
        <f>COUNTIF(C2:C99,"&lt;0.72")-COUNTIF(C2:C99,"&lt;0.7")</f>
        <v>12</v>
      </c>
      <c r="E119" s="4">
        <v>12</v>
      </c>
      <c r="F119" s="4">
        <v>14</v>
      </c>
    </row>
    <row r="120" s="5" customFormat="1" spans="3:6">
      <c r="C120" s="5" t="s">
        <v>31</v>
      </c>
      <c r="D120" s="5">
        <f>COUNTIF(C2:C99,"&lt;0.74")-COUNTIF(C2:C99,"&lt;0.72")</f>
        <v>14</v>
      </c>
      <c r="E120" s="5">
        <v>14</v>
      </c>
      <c r="F120" s="5">
        <v>16</v>
      </c>
    </row>
    <row r="121" s="1" customFormat="1" spans="3:6">
      <c r="C121" s="1" t="s">
        <v>32</v>
      </c>
      <c r="D121" s="1">
        <f>COUNTIF(C2:C99,"&lt;0.76")-COUNTIF(C2:C99,"&lt;0.74")</f>
        <v>12</v>
      </c>
      <c r="E121" s="1">
        <v>12</v>
      </c>
      <c r="F121" s="1">
        <v>14</v>
      </c>
    </row>
    <row r="122" s="1" customFormat="1" spans="3:6">
      <c r="C122" s="1" t="s">
        <v>33</v>
      </c>
      <c r="D122" s="1">
        <f>COUNTIF(C2:C99,"&lt;0.78")-COUNTIF(C2:C99,"&lt;0.76")</f>
        <v>9</v>
      </c>
      <c r="E122" s="1">
        <v>9</v>
      </c>
      <c r="F122" s="1">
        <v>12</v>
      </c>
    </row>
    <row r="123" s="4" customFormat="1" spans="3:6">
      <c r="C123" s="4" t="s">
        <v>34</v>
      </c>
      <c r="D123" s="4">
        <f>COUNTIF(C2:C99,"&lt;0.8")-COUNTIF(C2:C99,"&lt;0.78")</f>
        <v>7</v>
      </c>
      <c r="E123" s="4">
        <v>7</v>
      </c>
      <c r="F123" s="4">
        <v>9</v>
      </c>
    </row>
    <row r="124" s="4" customFormat="1" spans="3:6">
      <c r="C124" s="4" t="s">
        <v>35</v>
      </c>
      <c r="D124" s="4">
        <f>COUNTIF(C2:C99,"&lt;0.82")-COUNTIF(C2:C99,"&lt;0.8")</f>
        <v>6</v>
      </c>
      <c r="E124" s="4">
        <v>6</v>
      </c>
      <c r="F124" s="4">
        <v>7</v>
      </c>
    </row>
    <row r="125" s="1" customFormat="1" spans="3:5">
      <c r="C125" s="1" t="s">
        <v>36</v>
      </c>
      <c r="D125" s="1">
        <f>COUNTIF(C2:C99,"&lt;0.84")-COUNTIF(C2:C99,"&lt;0.82")</f>
        <v>4</v>
      </c>
      <c r="E125" s="1">
        <v>4</v>
      </c>
    </row>
    <row r="126" s="1" customFormat="1" spans="3:5">
      <c r="C126" s="1" t="s">
        <v>37</v>
      </c>
      <c r="D126" s="1">
        <f>COUNTIF(C2:C99,"&lt;0.86")-COUNTIF(C2:C99,"&lt;0.84")</f>
        <v>3</v>
      </c>
      <c r="E126" s="1">
        <v>3</v>
      </c>
    </row>
    <row r="127" s="21" customFormat="1" spans="3:5">
      <c r="C127" s="21" t="s">
        <v>38</v>
      </c>
      <c r="D127" s="21">
        <f>COUNTIF(C2:C99,"&lt;0.88")-COUNTIF(C2:C99,"&lt;0.86")</f>
        <v>1</v>
      </c>
      <c r="E127" s="21">
        <v>2</v>
      </c>
    </row>
    <row r="128" s="1" customFormat="1" spans="3:4">
      <c r="C128" s="1" t="s">
        <v>48</v>
      </c>
      <c r="D128" s="1">
        <f>COUNTIF(C2:C99,"&lt;0.9")-COUNTIF(C2:C99,"&lt;0.88")</f>
        <v>0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0.545</v>
      </c>
      <c r="G130" s="4">
        <v>0.087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0.623</v>
      </c>
      <c r="G131" s="4">
        <v>0.11</v>
      </c>
    </row>
    <row r="132" s="1" customFormat="1" spans="3:7">
      <c r="C132" s="1" t="s">
        <v>43</v>
      </c>
      <c r="D132" s="1">
        <f>COUNTIF(C2:C99,"&lt;0.98")-COUNTIF(C2:C99,"&lt;0.96")</f>
        <v>0</v>
      </c>
      <c r="F132" s="4">
        <v>0.729</v>
      </c>
      <c r="G132" s="4">
        <v>0.156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3" workbookViewId="0">
      <selection activeCell="A23" sqref="$A23:$XFD23"/>
    </sheetView>
  </sheetViews>
  <sheetFormatPr defaultColWidth="9" defaultRowHeight="13.5"/>
  <cols>
    <col min="3" max="4" width="18.5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321</v>
      </c>
      <c r="B2" s="3">
        <v>321</v>
      </c>
      <c r="C2" s="3">
        <v>0.588648796081543</v>
      </c>
      <c r="D2" s="3">
        <v>0.00274014472961426</v>
      </c>
      <c r="E2" s="3">
        <v>10</v>
      </c>
      <c r="F2" s="3">
        <v>5</v>
      </c>
      <c r="G2" s="3">
        <v>0</v>
      </c>
      <c r="H2" s="3">
        <v>5</v>
      </c>
      <c r="I2" s="3">
        <v>1</v>
      </c>
      <c r="J2" s="3">
        <v>0.666666666666667</v>
      </c>
      <c r="K2" s="3">
        <v>0.8</v>
      </c>
      <c r="L2" s="3">
        <v>0.5</v>
      </c>
      <c r="M2" s="3">
        <v>0.5</v>
      </c>
      <c r="N2" s="3">
        <v>0.75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3" customFormat="1" spans="1:14">
      <c r="A4" s="9">
        <v>810</v>
      </c>
      <c r="B4" s="3">
        <v>810</v>
      </c>
      <c r="C4" s="3">
        <v>0.615700364112854</v>
      </c>
      <c r="D4" s="3">
        <v>0.0395431518554688</v>
      </c>
      <c r="E4" s="3">
        <v>9</v>
      </c>
      <c r="F4" s="3">
        <v>5</v>
      </c>
      <c r="G4" s="3">
        <v>1</v>
      </c>
      <c r="H4" s="3">
        <v>5</v>
      </c>
      <c r="I4" s="3">
        <v>0.9</v>
      </c>
      <c r="J4" s="3">
        <v>0.642857142857143</v>
      </c>
      <c r="K4" s="3">
        <v>0.75</v>
      </c>
      <c r="L4" s="3">
        <v>0.5</v>
      </c>
      <c r="M4" s="3">
        <v>0.4</v>
      </c>
      <c r="N4" s="3">
        <v>0.7</v>
      </c>
    </row>
    <row r="5" s="1" customFormat="1" spans="1:14">
      <c r="A5" s="7">
        <v>23</v>
      </c>
      <c r="B5" s="1">
        <v>23</v>
      </c>
      <c r="C5" s="1">
        <v>0.620381355285645</v>
      </c>
      <c r="D5" s="1">
        <v>0.00785744190216064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8</v>
      </c>
      <c r="B6" s="1">
        <v>8</v>
      </c>
      <c r="C6" s="1">
        <v>0.625698208808899</v>
      </c>
      <c r="D6" s="1">
        <v>0.0303715467453003</v>
      </c>
      <c r="E6" s="1">
        <v>10</v>
      </c>
      <c r="F6" s="1">
        <v>4</v>
      </c>
      <c r="G6" s="1">
        <v>0</v>
      </c>
      <c r="H6" s="1">
        <v>6</v>
      </c>
      <c r="I6" s="1">
        <v>1</v>
      </c>
      <c r="J6" s="1">
        <v>0.714285714285714</v>
      </c>
      <c r="K6" s="1">
        <v>0.833333333333333</v>
      </c>
      <c r="L6" s="1">
        <v>0.4</v>
      </c>
      <c r="M6" s="1">
        <v>0.6</v>
      </c>
      <c r="N6" s="1">
        <v>0.8</v>
      </c>
    </row>
    <row r="7" s="1" customFormat="1" spans="1:14">
      <c r="A7" s="7">
        <v>154</v>
      </c>
      <c r="B7" s="1">
        <v>154</v>
      </c>
      <c r="C7" s="1">
        <v>0.625906467437744</v>
      </c>
      <c r="D7" s="1">
        <v>0.0124826431274414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3" customFormat="1" spans="1:14">
      <c r="A8" s="9">
        <v>628</v>
      </c>
      <c r="B8" s="3">
        <v>628</v>
      </c>
      <c r="C8" s="3">
        <v>0.628452181816101</v>
      </c>
      <c r="D8" s="3">
        <v>0.0396963357925415</v>
      </c>
      <c r="E8" s="3">
        <v>10</v>
      </c>
      <c r="F8" s="3">
        <v>7</v>
      </c>
      <c r="G8" s="3">
        <v>0</v>
      </c>
      <c r="H8" s="3">
        <v>3</v>
      </c>
      <c r="I8" s="3">
        <v>1</v>
      </c>
      <c r="J8" s="3">
        <v>0.588235294117647</v>
      </c>
      <c r="K8" s="3">
        <v>0.740740740740741</v>
      </c>
      <c r="L8" s="3">
        <v>0.7</v>
      </c>
      <c r="M8" s="3">
        <v>0.3</v>
      </c>
      <c r="N8" s="3">
        <v>0.65</v>
      </c>
    </row>
    <row r="9" s="1" customFormat="1" spans="1:14">
      <c r="A9" s="7">
        <v>237</v>
      </c>
      <c r="B9" s="1">
        <v>237</v>
      </c>
      <c r="C9" s="1">
        <v>0.640653610229492</v>
      </c>
      <c r="D9" s="1">
        <v>0.0327328443527222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342</v>
      </c>
      <c r="B10" s="1">
        <v>342</v>
      </c>
      <c r="C10" s="1">
        <v>0.649056434631348</v>
      </c>
      <c r="D10" s="1">
        <v>0.0593552589416504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211</v>
      </c>
      <c r="B11" s="1">
        <v>211</v>
      </c>
      <c r="C11" s="1">
        <v>0.647201657295227</v>
      </c>
      <c r="D11" s="1">
        <v>0.0204806327819824</v>
      </c>
      <c r="E11" s="1">
        <v>10</v>
      </c>
      <c r="F11" s="1">
        <v>4</v>
      </c>
      <c r="G11" s="1">
        <v>0</v>
      </c>
      <c r="H11" s="1">
        <v>6</v>
      </c>
      <c r="I11" s="1">
        <v>1</v>
      </c>
      <c r="J11" s="1">
        <v>0.714285714285714</v>
      </c>
      <c r="K11" s="1">
        <v>0.833333333333333</v>
      </c>
      <c r="L11" s="1">
        <v>0.4</v>
      </c>
      <c r="M11" s="1">
        <v>0.6</v>
      </c>
      <c r="N11" s="1">
        <v>0.8</v>
      </c>
    </row>
    <row r="12" s="1" customFormat="1" spans="1:14">
      <c r="A12" s="7">
        <v>252</v>
      </c>
      <c r="B12" s="1">
        <v>252</v>
      </c>
      <c r="C12" s="1">
        <v>0.652368664741516</v>
      </c>
      <c r="D12" s="1">
        <v>0.0322592258453369</v>
      </c>
      <c r="E12" s="1">
        <v>8</v>
      </c>
      <c r="F12" s="1">
        <v>8</v>
      </c>
      <c r="G12" s="1">
        <v>2</v>
      </c>
      <c r="H12" s="1">
        <v>2</v>
      </c>
      <c r="I12" s="1">
        <v>0.8</v>
      </c>
      <c r="J12" s="1">
        <v>0.5</v>
      </c>
      <c r="K12" s="1">
        <v>0.615384615384615</v>
      </c>
      <c r="L12" s="1">
        <v>0.8</v>
      </c>
      <c r="M12" s="1">
        <v>0</v>
      </c>
      <c r="N12" s="1">
        <v>0.5</v>
      </c>
    </row>
    <row r="13" s="1" customFormat="1" spans="1:14">
      <c r="A13" s="7">
        <v>523</v>
      </c>
      <c r="B13" s="1">
        <v>523</v>
      </c>
      <c r="C13" s="1">
        <v>0.650142431259155</v>
      </c>
      <c r="D13" s="1">
        <v>0.0638198852539062</v>
      </c>
      <c r="E13" s="1">
        <v>9</v>
      </c>
      <c r="F13" s="1">
        <v>4</v>
      </c>
      <c r="G13" s="1">
        <v>1</v>
      </c>
      <c r="H13" s="1">
        <v>6</v>
      </c>
      <c r="I13" s="1">
        <v>0.9</v>
      </c>
      <c r="J13" s="1">
        <v>0.692307692307692</v>
      </c>
      <c r="K13" s="1">
        <v>0.782608695652174</v>
      </c>
      <c r="L13" s="1">
        <v>0.4</v>
      </c>
      <c r="M13" s="1">
        <v>0.5</v>
      </c>
      <c r="N13" s="1">
        <v>0.75</v>
      </c>
    </row>
    <row r="14" s="3" customFormat="1" spans="1:14">
      <c r="A14" s="9">
        <v>114</v>
      </c>
      <c r="B14" s="3">
        <v>114</v>
      </c>
      <c r="C14" s="3">
        <v>0.658638477325439</v>
      </c>
      <c r="D14" s="3">
        <v>0.0624736547470093</v>
      </c>
      <c r="E14" s="3">
        <v>7</v>
      </c>
      <c r="F14" s="3">
        <v>7</v>
      </c>
      <c r="G14" s="3">
        <v>3</v>
      </c>
      <c r="H14" s="3">
        <v>3</v>
      </c>
      <c r="I14" s="3">
        <v>0.7</v>
      </c>
      <c r="J14" s="3">
        <v>0.5</v>
      </c>
      <c r="K14" s="3">
        <v>0.583333333333333</v>
      </c>
      <c r="L14" s="3">
        <v>0.7</v>
      </c>
      <c r="M14" s="3">
        <v>0</v>
      </c>
      <c r="N14" s="3">
        <v>0.5</v>
      </c>
    </row>
    <row r="15" s="1" customFormat="1" spans="1:14">
      <c r="A15" s="7">
        <v>852</v>
      </c>
      <c r="B15" s="1">
        <v>852</v>
      </c>
      <c r="C15" s="1">
        <v>0.661973476409912</v>
      </c>
      <c r="D15" s="1">
        <v>0.0750224590301514</v>
      </c>
      <c r="E15" s="1">
        <v>8</v>
      </c>
      <c r="F15" s="1">
        <v>4</v>
      </c>
      <c r="G15" s="1">
        <v>2</v>
      </c>
      <c r="H15" s="1">
        <v>6</v>
      </c>
      <c r="I15" s="1">
        <v>0.8</v>
      </c>
      <c r="J15" s="1">
        <v>0.666666666666667</v>
      </c>
      <c r="K15" s="1">
        <v>0.727272727272727</v>
      </c>
      <c r="L15" s="1">
        <v>0.4</v>
      </c>
      <c r="M15" s="1">
        <v>0.4</v>
      </c>
      <c r="N15" s="1">
        <v>0.7</v>
      </c>
    </row>
    <row r="16" s="1" customFormat="1" spans="1:14">
      <c r="A16" s="7">
        <v>681</v>
      </c>
      <c r="B16" s="1">
        <v>681</v>
      </c>
      <c r="C16" s="1">
        <v>0.662702322006226</v>
      </c>
      <c r="D16" s="1">
        <v>0.0978585481643677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" customFormat="1" spans="1:14">
      <c r="A17" s="7">
        <v>496</v>
      </c>
      <c r="B17" s="1">
        <v>496</v>
      </c>
      <c r="C17" s="1">
        <v>0.663251161575317</v>
      </c>
      <c r="D17" s="1">
        <v>0.086097240447998</v>
      </c>
      <c r="E17" s="1">
        <v>10</v>
      </c>
      <c r="F17" s="1">
        <v>6</v>
      </c>
      <c r="G17" s="1">
        <v>0</v>
      </c>
      <c r="H17" s="1">
        <v>4</v>
      </c>
      <c r="I17" s="1">
        <v>1</v>
      </c>
      <c r="J17" s="1">
        <v>0.625</v>
      </c>
      <c r="K17" s="1">
        <v>0.769230769230769</v>
      </c>
      <c r="L17" s="1">
        <v>0.6</v>
      </c>
      <c r="M17" s="1">
        <v>0.4</v>
      </c>
      <c r="N17" s="1">
        <v>0.7</v>
      </c>
    </row>
    <row r="18" s="1" customFormat="1" spans="1:14">
      <c r="A18" s="7">
        <v>294</v>
      </c>
      <c r="B18" s="1">
        <v>294</v>
      </c>
      <c r="C18" s="1">
        <v>0.663757920265198</v>
      </c>
      <c r="D18" s="1">
        <v>0.0591132640838623</v>
      </c>
      <c r="E18" s="1">
        <v>9</v>
      </c>
      <c r="F18" s="1">
        <v>3</v>
      </c>
      <c r="G18" s="1">
        <v>1</v>
      </c>
      <c r="H18" s="1">
        <v>7</v>
      </c>
      <c r="I18" s="1">
        <v>0.9</v>
      </c>
      <c r="J18" s="1">
        <v>0.75</v>
      </c>
      <c r="K18" s="1">
        <v>0.818181818181818</v>
      </c>
      <c r="L18" s="1">
        <v>0.3</v>
      </c>
      <c r="M18" s="1">
        <v>0.6</v>
      </c>
      <c r="N18" s="1">
        <v>0.8</v>
      </c>
    </row>
    <row r="19" s="1" customFormat="1" spans="1:14">
      <c r="A19" s="7">
        <v>660</v>
      </c>
      <c r="B19" s="1">
        <v>660</v>
      </c>
      <c r="C19" s="1">
        <v>0.679148435592651</v>
      </c>
      <c r="D19" s="1">
        <v>0.0501850843429565</v>
      </c>
      <c r="E19" s="1">
        <v>7</v>
      </c>
      <c r="F19" s="1">
        <v>4</v>
      </c>
      <c r="G19" s="1">
        <v>3</v>
      </c>
      <c r="H19" s="1">
        <v>6</v>
      </c>
      <c r="I19" s="1">
        <v>0.7</v>
      </c>
      <c r="J19" s="1">
        <v>0.636363636363636</v>
      </c>
      <c r="K19" s="1">
        <v>0.666666666666667</v>
      </c>
      <c r="L19" s="1">
        <v>0.4</v>
      </c>
      <c r="M19" s="1">
        <v>0.3</v>
      </c>
      <c r="N19" s="1">
        <v>0.65</v>
      </c>
    </row>
    <row r="20" s="1" customFormat="1" spans="1:14">
      <c r="A20" s="7">
        <v>552</v>
      </c>
      <c r="B20" s="1">
        <v>552</v>
      </c>
      <c r="C20" s="1">
        <v>0.67832338809967</v>
      </c>
      <c r="D20" s="1">
        <v>0.0571120977401733</v>
      </c>
      <c r="E20" s="1">
        <v>7</v>
      </c>
      <c r="F20" s="1">
        <v>5</v>
      </c>
      <c r="G20" s="1">
        <v>3</v>
      </c>
      <c r="H20" s="1">
        <v>5</v>
      </c>
      <c r="I20" s="1">
        <v>0.7</v>
      </c>
      <c r="J20" s="1">
        <v>0.583333333333333</v>
      </c>
      <c r="K20" s="1">
        <v>0.636363636363636</v>
      </c>
      <c r="L20" s="1">
        <v>0.5</v>
      </c>
      <c r="M20" s="1">
        <v>0.2</v>
      </c>
      <c r="N20" s="1">
        <v>0.6</v>
      </c>
    </row>
    <row r="21" s="3" customFormat="1" spans="1:14">
      <c r="A21" s="9">
        <v>294</v>
      </c>
      <c r="B21" s="3">
        <v>294</v>
      </c>
      <c r="C21" s="3">
        <v>0.663757920265198</v>
      </c>
      <c r="D21" s="3">
        <v>0.0591132640838623</v>
      </c>
      <c r="E21" s="3">
        <v>9</v>
      </c>
      <c r="F21" s="3">
        <v>3</v>
      </c>
      <c r="G21" s="3">
        <v>1</v>
      </c>
      <c r="H21" s="3">
        <v>7</v>
      </c>
      <c r="I21" s="3">
        <v>0.9</v>
      </c>
      <c r="J21" s="3">
        <v>0.75</v>
      </c>
      <c r="K21" s="3">
        <v>0.818181818181818</v>
      </c>
      <c r="L21" s="3">
        <v>0.3</v>
      </c>
      <c r="M21" s="3">
        <v>0.6</v>
      </c>
      <c r="N21" s="3">
        <v>0.8</v>
      </c>
    </row>
    <row r="22" s="1" customFormat="1" spans="1:14">
      <c r="A22" s="7">
        <v>202</v>
      </c>
      <c r="B22" s="1">
        <v>202</v>
      </c>
      <c r="C22" s="1">
        <v>0.682697415351868</v>
      </c>
      <c r="D22" s="1">
        <v>0.0130748748779297</v>
      </c>
      <c r="E22" s="1">
        <v>7</v>
      </c>
      <c r="F22" s="1">
        <v>7</v>
      </c>
      <c r="G22" s="1">
        <v>3</v>
      </c>
      <c r="H22" s="1">
        <v>3</v>
      </c>
      <c r="I22" s="1">
        <v>0.7</v>
      </c>
      <c r="J22" s="1">
        <v>0.5</v>
      </c>
      <c r="K22" s="1">
        <v>0.583333333333333</v>
      </c>
      <c r="L22" s="1">
        <v>0.7</v>
      </c>
      <c r="M22" s="1">
        <v>0</v>
      </c>
      <c r="N22" s="1">
        <v>0.5</v>
      </c>
    </row>
    <row r="23" s="1" customFormat="1" spans="1:14">
      <c r="A23" s="7">
        <v>662</v>
      </c>
      <c r="B23" s="1">
        <v>662</v>
      </c>
      <c r="C23" s="1">
        <v>0.681370139122009</v>
      </c>
      <c r="D23" s="1">
        <v>0.0188992023468018</v>
      </c>
      <c r="E23" s="1">
        <v>9</v>
      </c>
      <c r="F23" s="1">
        <v>5</v>
      </c>
      <c r="G23" s="1">
        <v>1</v>
      </c>
      <c r="H23" s="1">
        <v>5</v>
      </c>
      <c r="I23" s="1">
        <v>0.9</v>
      </c>
      <c r="J23" s="1">
        <v>0.642857142857143</v>
      </c>
      <c r="K23" s="1">
        <v>0.75</v>
      </c>
      <c r="L23" s="1">
        <v>0.5</v>
      </c>
      <c r="M23" s="1">
        <v>0.4</v>
      </c>
      <c r="N23" s="1">
        <v>0.7</v>
      </c>
    </row>
    <row r="24" s="1" customFormat="1" spans="1:14">
      <c r="A24" s="7">
        <v>276</v>
      </c>
      <c r="B24" s="1">
        <v>276</v>
      </c>
      <c r="C24" s="1">
        <v>0.680754899978638</v>
      </c>
      <c r="D24" s="1">
        <v>0.0205116271972656</v>
      </c>
      <c r="E24" s="1">
        <v>8</v>
      </c>
      <c r="F24" s="1">
        <v>5</v>
      </c>
      <c r="G24" s="1">
        <v>2</v>
      </c>
      <c r="H24" s="1">
        <v>5</v>
      </c>
      <c r="I24" s="1">
        <v>0.8</v>
      </c>
      <c r="J24" s="1">
        <v>0.615384615384615</v>
      </c>
      <c r="K24" s="1">
        <v>0.695652173913043</v>
      </c>
      <c r="L24" s="1">
        <v>0.5</v>
      </c>
      <c r="M24" s="1">
        <v>0.3</v>
      </c>
      <c r="N24" s="1">
        <v>0.65</v>
      </c>
    </row>
    <row r="25" s="1" customFormat="1" spans="1:14">
      <c r="A25" s="7">
        <v>373</v>
      </c>
      <c r="B25" s="1">
        <v>373</v>
      </c>
      <c r="C25" s="1">
        <v>0.695722937583923</v>
      </c>
      <c r="D25" s="1">
        <v>0.0393593311309815</v>
      </c>
      <c r="E25" s="1">
        <v>6</v>
      </c>
      <c r="F25" s="1">
        <v>4</v>
      </c>
      <c r="G25" s="1">
        <v>4</v>
      </c>
      <c r="H25" s="1">
        <v>6</v>
      </c>
      <c r="I25" s="1">
        <v>0.6</v>
      </c>
      <c r="J25" s="1">
        <v>0.6</v>
      </c>
      <c r="K25" s="1">
        <v>0.6</v>
      </c>
      <c r="L25" s="1">
        <v>0.4</v>
      </c>
      <c r="M25" s="1">
        <v>0.2</v>
      </c>
      <c r="N25" s="1">
        <v>0.6</v>
      </c>
    </row>
    <row r="26" s="1" customFormat="1" spans="1:14">
      <c r="A26" s="7">
        <v>56</v>
      </c>
      <c r="B26" s="1">
        <v>56</v>
      </c>
      <c r="C26" s="1">
        <v>0.686362504959106</v>
      </c>
      <c r="D26" s="1">
        <v>0.0313787460327148</v>
      </c>
      <c r="E26" s="1">
        <v>7</v>
      </c>
      <c r="F26" s="1">
        <v>7</v>
      </c>
      <c r="G26" s="1">
        <v>3</v>
      </c>
      <c r="H26" s="1">
        <v>3</v>
      </c>
      <c r="I26" s="1">
        <v>0.7</v>
      </c>
      <c r="J26" s="1">
        <v>0.5</v>
      </c>
      <c r="K26" s="1">
        <v>0.583333333333333</v>
      </c>
      <c r="L26" s="1">
        <v>0.7</v>
      </c>
      <c r="M26" s="1">
        <v>0</v>
      </c>
      <c r="N26" s="1">
        <v>0.5</v>
      </c>
    </row>
    <row r="27" s="1" customFormat="1" spans="1:14">
      <c r="A27" s="7">
        <v>675</v>
      </c>
      <c r="B27" s="1">
        <v>675</v>
      </c>
      <c r="C27" s="1">
        <v>0.682971835136414</v>
      </c>
      <c r="D27" s="1">
        <v>0.0337067842483521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498</v>
      </c>
      <c r="B28" s="1">
        <v>498</v>
      </c>
      <c r="C28" s="1">
        <v>0.696210503578186</v>
      </c>
      <c r="D28" s="1">
        <v>0.0400842428207398</v>
      </c>
      <c r="E28" s="1">
        <v>10</v>
      </c>
      <c r="F28" s="1">
        <v>3</v>
      </c>
      <c r="G28" s="1">
        <v>0</v>
      </c>
      <c r="H28" s="1">
        <v>7</v>
      </c>
      <c r="I28" s="1">
        <v>1</v>
      </c>
      <c r="J28" s="1">
        <v>0.769230769230769</v>
      </c>
      <c r="K28" s="1">
        <v>0.869565217391304</v>
      </c>
      <c r="L28" s="1">
        <v>0.3</v>
      </c>
      <c r="M28" s="1">
        <v>0.7</v>
      </c>
      <c r="N28" s="1">
        <v>0.85</v>
      </c>
    </row>
    <row r="29" s="1" customFormat="1" spans="1:14">
      <c r="A29" s="7">
        <v>89</v>
      </c>
      <c r="B29" s="1">
        <v>89</v>
      </c>
      <c r="C29" s="1">
        <v>0.684877753257751</v>
      </c>
      <c r="D29" s="1">
        <v>0.0499852895736694</v>
      </c>
      <c r="E29" s="1">
        <v>9</v>
      </c>
      <c r="F29" s="1">
        <v>2</v>
      </c>
      <c r="G29" s="1">
        <v>1</v>
      </c>
      <c r="H29" s="1">
        <v>8</v>
      </c>
      <c r="I29" s="1">
        <v>0.9</v>
      </c>
      <c r="J29" s="1">
        <v>0.818181818181818</v>
      </c>
      <c r="K29" s="1">
        <v>0.857142857142857</v>
      </c>
      <c r="L29" s="1">
        <v>0.2</v>
      </c>
      <c r="M29" s="1">
        <v>0.7</v>
      </c>
      <c r="N29" s="1">
        <v>0.85</v>
      </c>
    </row>
    <row r="30" s="3" customFormat="1" spans="1:14">
      <c r="A30" s="9">
        <v>746</v>
      </c>
      <c r="B30" s="3">
        <v>746</v>
      </c>
      <c r="C30" s="3">
        <v>0.680225491523743</v>
      </c>
      <c r="D30" s="3">
        <v>0.0561617612838745</v>
      </c>
      <c r="E30" s="3">
        <v>8</v>
      </c>
      <c r="F30" s="3">
        <v>3</v>
      </c>
      <c r="G30" s="3">
        <v>2</v>
      </c>
      <c r="H30" s="3">
        <v>7</v>
      </c>
      <c r="I30" s="3">
        <v>0.8</v>
      </c>
      <c r="J30" s="3">
        <v>0.727272727272727</v>
      </c>
      <c r="K30" s="3">
        <v>0.761904761904762</v>
      </c>
      <c r="L30" s="3">
        <v>0.3</v>
      </c>
      <c r="M30" s="3">
        <v>0.5</v>
      </c>
      <c r="N30" s="3">
        <v>0.75</v>
      </c>
    </row>
    <row r="31" s="1" customFormat="1" spans="1:14">
      <c r="A31" s="7">
        <v>780</v>
      </c>
      <c r="B31" s="1">
        <v>780</v>
      </c>
      <c r="C31" s="1">
        <v>0.700768947601318</v>
      </c>
      <c r="D31" s="1">
        <v>0.0417674779891968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6</v>
      </c>
      <c r="B32" s="1">
        <v>6</v>
      </c>
      <c r="C32" s="1">
        <v>0.70316219329834</v>
      </c>
      <c r="D32" s="1">
        <v>0.091391921043396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116</v>
      </c>
      <c r="B33" s="1">
        <v>116</v>
      </c>
      <c r="C33" s="1">
        <v>0.704044461250305</v>
      </c>
      <c r="D33" s="1">
        <v>0.072165846824646</v>
      </c>
      <c r="E33" s="1">
        <v>9</v>
      </c>
      <c r="F33" s="1">
        <v>4</v>
      </c>
      <c r="G33" s="1">
        <v>1</v>
      </c>
      <c r="H33" s="1">
        <v>6</v>
      </c>
      <c r="I33" s="1">
        <v>0.9</v>
      </c>
      <c r="J33" s="1">
        <v>0.692307692307692</v>
      </c>
      <c r="K33" s="1">
        <v>0.782608695652174</v>
      </c>
      <c r="L33" s="1">
        <v>0.4</v>
      </c>
      <c r="M33" s="1">
        <v>0.5</v>
      </c>
      <c r="N33" s="1">
        <v>0.75</v>
      </c>
    </row>
    <row r="34" s="1" customFormat="1" spans="1:14">
      <c r="A34" s="7">
        <v>435</v>
      </c>
      <c r="B34" s="1">
        <v>435</v>
      </c>
      <c r="C34" s="1">
        <v>0.708345055580139</v>
      </c>
      <c r="D34" s="1">
        <v>0.0942379236221313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1" customFormat="1" spans="1:14">
      <c r="A35" s="7">
        <v>3</v>
      </c>
      <c r="B35" s="1">
        <v>3</v>
      </c>
      <c r="C35" s="1">
        <v>0.708565592765808</v>
      </c>
      <c r="D35" s="1">
        <v>0.100190043449402</v>
      </c>
      <c r="E35" s="1">
        <v>8</v>
      </c>
      <c r="F35" s="1">
        <v>4</v>
      </c>
      <c r="G35" s="1">
        <v>2</v>
      </c>
      <c r="H35" s="1">
        <v>6</v>
      </c>
      <c r="I35" s="1">
        <v>0.8</v>
      </c>
      <c r="J35" s="1">
        <v>0.666666666666667</v>
      </c>
      <c r="K35" s="1">
        <v>0.727272727272727</v>
      </c>
      <c r="L35" s="1">
        <v>0.4</v>
      </c>
      <c r="M35" s="1">
        <v>0.4</v>
      </c>
      <c r="N35" s="1">
        <v>0.7</v>
      </c>
    </row>
    <row r="36" s="1" customFormat="1" spans="1:14">
      <c r="A36" s="7">
        <v>616</v>
      </c>
      <c r="B36" s="1">
        <v>616</v>
      </c>
      <c r="C36" s="1">
        <v>0.709154844284058</v>
      </c>
      <c r="D36" s="1">
        <v>0.0997705459594727</v>
      </c>
      <c r="E36" s="1">
        <v>10</v>
      </c>
      <c r="F36" s="1">
        <v>3</v>
      </c>
      <c r="G36" s="1">
        <v>0</v>
      </c>
      <c r="H36" s="1">
        <v>7</v>
      </c>
      <c r="I36" s="1">
        <v>1</v>
      </c>
      <c r="J36" s="1">
        <v>0.769230769230769</v>
      </c>
      <c r="K36" s="1">
        <v>0.869565217391304</v>
      </c>
      <c r="L36" s="1">
        <v>0.3</v>
      </c>
      <c r="M36" s="1">
        <v>0.7</v>
      </c>
      <c r="N36" s="1">
        <v>0.85</v>
      </c>
    </row>
    <row r="37" s="1" customFormat="1" spans="1:14">
      <c r="A37" s="7">
        <v>100</v>
      </c>
      <c r="B37" s="1">
        <v>100</v>
      </c>
      <c r="C37" s="1">
        <v>0.709319829940796</v>
      </c>
      <c r="D37" s="1">
        <v>0.0979667901992798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105</v>
      </c>
      <c r="B38" s="1">
        <v>105</v>
      </c>
      <c r="C38" s="1">
        <v>0.709338784217834</v>
      </c>
      <c r="D38" s="1">
        <v>0.0906252861022949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233</v>
      </c>
      <c r="B39" s="1">
        <v>233</v>
      </c>
      <c r="C39" s="1">
        <v>0.71002209186554</v>
      </c>
      <c r="D39" s="1">
        <v>0.0766681432723999</v>
      </c>
      <c r="E39" s="1">
        <v>9</v>
      </c>
      <c r="F39" s="1">
        <v>7</v>
      </c>
      <c r="G39" s="1">
        <v>1</v>
      </c>
      <c r="H39" s="1">
        <v>3</v>
      </c>
      <c r="I39" s="1">
        <v>0.9</v>
      </c>
      <c r="J39" s="1">
        <v>0.5625</v>
      </c>
      <c r="K39" s="1">
        <v>0.692307692307692</v>
      </c>
      <c r="L39" s="1">
        <v>0.7</v>
      </c>
      <c r="M39" s="1">
        <v>0.2</v>
      </c>
      <c r="N39" s="1">
        <v>0.6</v>
      </c>
    </row>
    <row r="40" s="1" customFormat="1" spans="1:14">
      <c r="A40" s="7">
        <v>399</v>
      </c>
      <c r="B40" s="1">
        <v>399</v>
      </c>
      <c r="C40" s="1">
        <v>0.716256022453308</v>
      </c>
      <c r="D40" s="1">
        <v>0.069300651550293</v>
      </c>
      <c r="E40" s="1">
        <v>10</v>
      </c>
      <c r="F40" s="1">
        <v>4</v>
      </c>
      <c r="G40" s="1">
        <v>0</v>
      </c>
      <c r="H40" s="1">
        <v>6</v>
      </c>
      <c r="I40" s="1">
        <v>1</v>
      </c>
      <c r="J40" s="1">
        <v>0.714285714285714</v>
      </c>
      <c r="K40" s="1">
        <v>0.833333333333333</v>
      </c>
      <c r="L40" s="1">
        <v>0.4</v>
      </c>
      <c r="M40" s="1">
        <v>0.6</v>
      </c>
      <c r="N40" s="1">
        <v>0.8</v>
      </c>
    </row>
    <row r="41" s="1" customFormat="1" spans="1:14">
      <c r="A41" s="7">
        <v>328</v>
      </c>
      <c r="B41" s="1">
        <v>328</v>
      </c>
      <c r="C41" s="1">
        <v>0.71317720413208</v>
      </c>
      <c r="D41" s="1">
        <v>0.0862201452255249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3" customFormat="1" spans="1:14">
      <c r="A42" s="9">
        <v>282</v>
      </c>
      <c r="B42" s="3">
        <v>282</v>
      </c>
      <c r="C42" s="3">
        <v>0.710972785949707</v>
      </c>
      <c r="D42" s="3">
        <v>0.0856907367706299</v>
      </c>
      <c r="E42" s="3">
        <v>5</v>
      </c>
      <c r="F42" s="3">
        <v>3</v>
      </c>
      <c r="G42" s="3">
        <v>5</v>
      </c>
      <c r="H42" s="3">
        <v>7</v>
      </c>
      <c r="I42" s="3">
        <v>0.5</v>
      </c>
      <c r="J42" s="3">
        <v>0.625</v>
      </c>
      <c r="K42" s="3">
        <v>0.555555555555556</v>
      </c>
      <c r="L42" s="3">
        <v>0.3</v>
      </c>
      <c r="M42" s="3">
        <v>0.2</v>
      </c>
      <c r="N42" s="3">
        <v>0.6</v>
      </c>
    </row>
    <row r="43" s="1" customFormat="1" spans="1:14">
      <c r="A43" s="7">
        <v>644</v>
      </c>
      <c r="B43" s="1">
        <v>644</v>
      </c>
      <c r="C43" s="1">
        <v>0.721666574478149</v>
      </c>
      <c r="D43" s="1">
        <v>0.0976516008377075</v>
      </c>
      <c r="E43" s="1">
        <v>10</v>
      </c>
      <c r="F43" s="1">
        <v>5</v>
      </c>
      <c r="G43" s="1">
        <v>0</v>
      </c>
      <c r="H43" s="1">
        <v>5</v>
      </c>
      <c r="I43" s="1">
        <v>1</v>
      </c>
      <c r="J43" s="1">
        <v>0.666666666666667</v>
      </c>
      <c r="K43" s="1">
        <v>0.8</v>
      </c>
      <c r="L43" s="1">
        <v>0.5</v>
      </c>
      <c r="M43" s="1">
        <v>0.5</v>
      </c>
      <c r="N43" s="1">
        <v>0.75</v>
      </c>
    </row>
    <row r="44" s="1" customFormat="1" spans="1:14">
      <c r="A44" s="7">
        <v>223</v>
      </c>
      <c r="B44" s="1">
        <v>223</v>
      </c>
      <c r="C44" s="1">
        <v>0.731646060943604</v>
      </c>
      <c r="D44" s="1">
        <v>0.0777050256729126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1" customFormat="1" spans="1:14">
      <c r="A45" s="7">
        <v>152</v>
      </c>
      <c r="B45" s="1">
        <v>152</v>
      </c>
      <c r="C45" s="1">
        <v>0.733963966369629</v>
      </c>
      <c r="D45" s="1">
        <v>0.0578887462615967</v>
      </c>
      <c r="E45" s="1">
        <v>6</v>
      </c>
      <c r="F45" s="1">
        <v>6</v>
      </c>
      <c r="G45" s="1">
        <v>4</v>
      </c>
      <c r="H45" s="1">
        <v>4</v>
      </c>
      <c r="I45" s="1">
        <v>0.6</v>
      </c>
      <c r="J45" s="1">
        <v>0.5</v>
      </c>
      <c r="K45" s="1">
        <v>0.545454545454545</v>
      </c>
      <c r="L45" s="1">
        <v>0.6</v>
      </c>
      <c r="M45" s="1">
        <v>0</v>
      </c>
      <c r="N45" s="1">
        <v>0.5</v>
      </c>
    </row>
    <row r="46" s="1" customFormat="1" spans="1:14">
      <c r="A46" s="7">
        <v>20</v>
      </c>
      <c r="B46" s="1">
        <v>20</v>
      </c>
      <c r="C46" s="1">
        <v>0.73398494720459</v>
      </c>
      <c r="D46" s="1">
        <v>0.0834519863128662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583</v>
      </c>
      <c r="B47" s="1">
        <v>583</v>
      </c>
      <c r="C47" s="1">
        <v>0.734943270683289</v>
      </c>
      <c r="D47" s="1">
        <v>0.0786058902740479</v>
      </c>
      <c r="E47" s="1">
        <v>9</v>
      </c>
      <c r="F47" s="1">
        <v>3</v>
      </c>
      <c r="G47" s="1">
        <v>1</v>
      </c>
      <c r="H47" s="1">
        <v>7</v>
      </c>
      <c r="I47" s="1">
        <v>0.9</v>
      </c>
      <c r="J47" s="1">
        <v>0.75</v>
      </c>
      <c r="K47" s="1">
        <v>0.818181818181818</v>
      </c>
      <c r="L47" s="1">
        <v>0.3</v>
      </c>
      <c r="M47" s="1">
        <v>0.6</v>
      </c>
      <c r="N47" s="1">
        <v>0.8</v>
      </c>
    </row>
    <row r="48" s="1" customFormat="1" spans="1:14">
      <c r="A48" s="7">
        <v>613</v>
      </c>
      <c r="B48" s="1">
        <v>613</v>
      </c>
      <c r="C48" s="1">
        <v>0.727811574935913</v>
      </c>
      <c r="D48" s="1">
        <v>0.145453810691833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815</v>
      </c>
      <c r="B49" s="1">
        <v>815</v>
      </c>
      <c r="C49" s="1">
        <v>0.726889848709106</v>
      </c>
      <c r="D49" s="1">
        <v>0.112776279449463</v>
      </c>
      <c r="E49" s="1">
        <v>7</v>
      </c>
      <c r="F49" s="1">
        <v>3</v>
      </c>
      <c r="G49" s="1">
        <v>3</v>
      </c>
      <c r="H49" s="1">
        <v>7</v>
      </c>
      <c r="I49" s="1">
        <v>0.7</v>
      </c>
      <c r="J49" s="1">
        <v>0.7</v>
      </c>
      <c r="K49" s="1">
        <v>0.7</v>
      </c>
      <c r="L49" s="1">
        <v>0.3</v>
      </c>
      <c r="M49" s="1">
        <v>0.4</v>
      </c>
      <c r="N49" s="1">
        <v>0.7</v>
      </c>
    </row>
    <row r="50" s="1" customFormat="1" spans="1:14">
      <c r="A50" s="7">
        <v>830</v>
      </c>
      <c r="B50" s="1">
        <v>830</v>
      </c>
      <c r="C50" s="1">
        <v>0.734759926795959</v>
      </c>
      <c r="D50" s="1">
        <v>0.130297183990478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" customFormat="1" spans="1:14">
      <c r="A51" s="7">
        <v>785</v>
      </c>
      <c r="B51" s="1">
        <v>785</v>
      </c>
      <c r="C51" s="1">
        <v>0.73771059513092</v>
      </c>
      <c r="D51" s="1">
        <v>0.0737478733062744</v>
      </c>
      <c r="E51" s="1">
        <v>7</v>
      </c>
      <c r="F51" s="1">
        <v>5</v>
      </c>
      <c r="G51" s="1">
        <v>3</v>
      </c>
      <c r="H51" s="1">
        <v>5</v>
      </c>
      <c r="I51" s="1">
        <v>0.7</v>
      </c>
      <c r="J51" s="1">
        <v>0.583333333333333</v>
      </c>
      <c r="K51" s="1">
        <v>0.636363636363636</v>
      </c>
      <c r="L51" s="1">
        <v>0.5</v>
      </c>
      <c r="M51" s="1">
        <v>0.2</v>
      </c>
      <c r="N51" s="1">
        <v>0.6</v>
      </c>
    </row>
    <row r="52" s="4" customFormat="1" spans="1:14">
      <c r="A52" s="17">
        <v>206</v>
      </c>
      <c r="B52" s="4">
        <v>206</v>
      </c>
      <c r="C52" s="4">
        <v>0.739766359329224</v>
      </c>
      <c r="D52" s="4">
        <v>0.0500904321670532</v>
      </c>
      <c r="E52" s="4">
        <v>8</v>
      </c>
      <c r="F52" s="4">
        <v>7</v>
      </c>
      <c r="G52" s="4">
        <v>2</v>
      </c>
      <c r="H52" s="4">
        <v>3</v>
      </c>
      <c r="I52" s="4">
        <v>0.8</v>
      </c>
      <c r="J52" s="4">
        <v>0.533333333333333</v>
      </c>
      <c r="K52" s="4">
        <v>0.64</v>
      </c>
      <c r="L52" s="4">
        <v>0.7</v>
      </c>
      <c r="M52" s="4">
        <v>0.1</v>
      </c>
      <c r="N52" s="4">
        <v>0.55</v>
      </c>
    </row>
    <row r="53" s="1" customFormat="1" spans="1:14">
      <c r="A53" s="7">
        <v>621</v>
      </c>
      <c r="B53" s="1">
        <v>621</v>
      </c>
      <c r="C53" s="1">
        <v>0.728044509887695</v>
      </c>
      <c r="D53" s="1">
        <v>0.120934724807739</v>
      </c>
      <c r="E53" s="1">
        <v>9</v>
      </c>
      <c r="F53" s="1">
        <v>8</v>
      </c>
      <c r="G53" s="1">
        <v>1</v>
      </c>
      <c r="H53" s="1">
        <v>2</v>
      </c>
      <c r="I53" s="1">
        <v>0.9</v>
      </c>
      <c r="J53" s="1">
        <v>0.529411764705882</v>
      </c>
      <c r="K53" s="1">
        <v>0.666666666666667</v>
      </c>
      <c r="L53" s="1">
        <v>0.8</v>
      </c>
      <c r="M53" s="1">
        <v>0.1</v>
      </c>
      <c r="N53" s="1">
        <v>0.55</v>
      </c>
    </row>
    <row r="54" s="1" customFormat="1" spans="1:14">
      <c r="A54" s="7">
        <v>88</v>
      </c>
      <c r="B54" s="1">
        <v>88</v>
      </c>
      <c r="C54" s="1">
        <v>0.737314105033875</v>
      </c>
      <c r="D54" s="1">
        <v>0.139135479927063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155</v>
      </c>
      <c r="B55" s="1">
        <v>155</v>
      </c>
      <c r="C55" s="1">
        <v>0.72156834602356</v>
      </c>
      <c r="D55" s="1">
        <v>0.132761359214783</v>
      </c>
      <c r="E55" s="1">
        <v>6</v>
      </c>
      <c r="F55" s="1">
        <v>4</v>
      </c>
      <c r="G55" s="1">
        <v>4</v>
      </c>
      <c r="H55" s="1">
        <v>6</v>
      </c>
      <c r="I55" s="1">
        <v>0.6</v>
      </c>
      <c r="J55" s="1">
        <v>0.6</v>
      </c>
      <c r="K55" s="1">
        <v>0.6</v>
      </c>
      <c r="L55" s="1">
        <v>0.4</v>
      </c>
      <c r="M55" s="1">
        <v>0.2</v>
      </c>
      <c r="N55" s="1">
        <v>0.6</v>
      </c>
    </row>
    <row r="56" s="3" customFormat="1" spans="1:14">
      <c r="A56" s="9">
        <v>229</v>
      </c>
      <c r="B56" s="3">
        <v>229</v>
      </c>
      <c r="C56" s="3">
        <v>0.727859258651733</v>
      </c>
      <c r="D56" s="3">
        <v>0.110341310501099</v>
      </c>
      <c r="E56" s="3">
        <v>7</v>
      </c>
      <c r="F56" s="3">
        <v>7</v>
      </c>
      <c r="G56" s="3">
        <v>3</v>
      </c>
      <c r="H56" s="3">
        <v>3</v>
      </c>
      <c r="I56" s="3">
        <v>0.7</v>
      </c>
      <c r="J56" s="3">
        <v>0.5</v>
      </c>
      <c r="K56" s="3">
        <v>0.583333333333333</v>
      </c>
      <c r="L56" s="3">
        <v>0.7</v>
      </c>
      <c r="M56" s="3">
        <v>0</v>
      </c>
      <c r="N56" s="3">
        <v>0.5</v>
      </c>
    </row>
    <row r="57" s="1" customFormat="1" spans="1:14">
      <c r="A57" s="7">
        <v>709</v>
      </c>
      <c r="B57" s="1">
        <v>709</v>
      </c>
      <c r="C57" s="1">
        <v>0.741271138191223</v>
      </c>
      <c r="D57" s="1">
        <v>0.10593056678772</v>
      </c>
      <c r="E57" s="1">
        <v>10</v>
      </c>
      <c r="F57" s="1">
        <v>3</v>
      </c>
      <c r="G57" s="1">
        <v>0</v>
      </c>
      <c r="H57" s="1">
        <v>7</v>
      </c>
      <c r="I57" s="1">
        <v>1</v>
      </c>
      <c r="J57" s="1">
        <v>0.769230769230769</v>
      </c>
      <c r="K57" s="1">
        <v>0.869565217391304</v>
      </c>
      <c r="L57" s="1">
        <v>0.3</v>
      </c>
      <c r="M57" s="1">
        <v>0.7</v>
      </c>
      <c r="N57" s="1">
        <v>0.85</v>
      </c>
    </row>
    <row r="58" s="1" customFormat="1" spans="1:14">
      <c r="A58" s="7">
        <v>246</v>
      </c>
      <c r="B58" s="1">
        <v>246</v>
      </c>
      <c r="C58" s="1">
        <v>0.742902874946594</v>
      </c>
      <c r="D58" s="1">
        <v>0.0863687992095947</v>
      </c>
      <c r="E58" s="1">
        <v>9</v>
      </c>
      <c r="F58" s="1">
        <v>4</v>
      </c>
      <c r="G58" s="1">
        <v>1</v>
      </c>
      <c r="H58" s="1">
        <v>6</v>
      </c>
      <c r="I58" s="1">
        <v>0.9</v>
      </c>
      <c r="J58" s="1">
        <v>0.692307692307692</v>
      </c>
      <c r="K58" s="1">
        <v>0.782608695652174</v>
      </c>
      <c r="L58" s="1">
        <v>0.4</v>
      </c>
      <c r="M58" s="1">
        <v>0.5</v>
      </c>
      <c r="N58" s="1">
        <v>0.75</v>
      </c>
    </row>
    <row r="59" s="1" customFormat="1" spans="1:14">
      <c r="A59" s="7">
        <v>191</v>
      </c>
      <c r="B59" s="1">
        <v>191</v>
      </c>
      <c r="C59" s="1">
        <v>0.743518233299255</v>
      </c>
      <c r="D59" s="1">
        <v>0.100335359573364</v>
      </c>
      <c r="E59" s="1">
        <v>10</v>
      </c>
      <c r="F59" s="1">
        <v>5</v>
      </c>
      <c r="G59" s="1">
        <v>0</v>
      </c>
      <c r="H59" s="1">
        <v>5</v>
      </c>
      <c r="I59" s="1">
        <v>1</v>
      </c>
      <c r="J59" s="1">
        <v>0.666666666666667</v>
      </c>
      <c r="K59" s="1">
        <v>0.8</v>
      </c>
      <c r="L59" s="1">
        <v>0.5</v>
      </c>
      <c r="M59" s="1">
        <v>0.5</v>
      </c>
      <c r="N59" s="1">
        <v>0.75</v>
      </c>
    </row>
    <row r="60" s="1" customFormat="1" spans="1:14">
      <c r="A60" s="7">
        <v>119</v>
      </c>
      <c r="B60" s="1">
        <v>119</v>
      </c>
      <c r="C60" s="1">
        <v>0.745121121406555</v>
      </c>
      <c r="D60" s="1">
        <v>0.120239019393921</v>
      </c>
      <c r="E60" s="1">
        <v>9</v>
      </c>
      <c r="F60" s="1">
        <v>4</v>
      </c>
      <c r="G60" s="1">
        <v>1</v>
      </c>
      <c r="H60" s="1">
        <v>6</v>
      </c>
      <c r="I60" s="1">
        <v>0.9</v>
      </c>
      <c r="J60" s="1">
        <v>0.692307692307692</v>
      </c>
      <c r="K60" s="1">
        <v>0.782608695652174</v>
      </c>
      <c r="L60" s="1">
        <v>0.4</v>
      </c>
      <c r="M60" s="1">
        <v>0.5</v>
      </c>
      <c r="N60" s="1">
        <v>0.75</v>
      </c>
    </row>
    <row r="61" s="1" customFormat="1" spans="1:14">
      <c r="A61" s="7">
        <v>198</v>
      </c>
      <c r="B61" s="1">
        <v>198</v>
      </c>
      <c r="C61" s="1">
        <v>0.745155930519104</v>
      </c>
      <c r="D61" s="1">
        <v>0.0873236656188965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903</v>
      </c>
      <c r="B62" s="1">
        <v>903</v>
      </c>
      <c r="C62" s="1">
        <v>0.745175242424011</v>
      </c>
      <c r="D62" s="1">
        <v>0.116806983947754</v>
      </c>
      <c r="E62" s="1">
        <v>9</v>
      </c>
      <c r="F62" s="1">
        <v>2</v>
      </c>
      <c r="G62" s="1">
        <v>1</v>
      </c>
      <c r="H62" s="1">
        <v>8</v>
      </c>
      <c r="I62" s="1">
        <v>0.9</v>
      </c>
      <c r="J62" s="1">
        <v>0.818181818181818</v>
      </c>
      <c r="K62" s="1">
        <v>0.857142857142857</v>
      </c>
      <c r="L62" s="1">
        <v>0.2</v>
      </c>
      <c r="M62" s="1">
        <v>0.7</v>
      </c>
      <c r="N62" s="1">
        <v>0.85</v>
      </c>
    </row>
    <row r="63" s="1" customFormat="1" spans="1:14">
      <c r="A63" s="7">
        <v>287</v>
      </c>
      <c r="B63" s="1">
        <v>287</v>
      </c>
      <c r="C63" s="1">
        <v>0.745387673377991</v>
      </c>
      <c r="D63" s="1">
        <v>0.0656861066818237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74</v>
      </c>
      <c r="B64" s="1">
        <v>74</v>
      </c>
      <c r="C64" s="1">
        <v>0.745646357536316</v>
      </c>
      <c r="D64" s="1">
        <v>0.109940409660339</v>
      </c>
      <c r="E64" s="1">
        <v>5</v>
      </c>
      <c r="F64" s="1">
        <v>3</v>
      </c>
      <c r="G64" s="1">
        <v>5</v>
      </c>
      <c r="H64" s="1">
        <v>7</v>
      </c>
      <c r="I64" s="1">
        <v>0.5</v>
      </c>
      <c r="J64" s="1">
        <v>0.625</v>
      </c>
      <c r="K64" s="1">
        <v>0.555555555555556</v>
      </c>
      <c r="L64" s="1">
        <v>0.3</v>
      </c>
      <c r="M64" s="1">
        <v>0.2</v>
      </c>
      <c r="N64" s="1">
        <v>0.6</v>
      </c>
    </row>
    <row r="65" s="1" customFormat="1" spans="1:14">
      <c r="A65" s="7">
        <v>255</v>
      </c>
      <c r="B65" s="1">
        <v>255</v>
      </c>
      <c r="C65" s="1">
        <v>0.745726108551025</v>
      </c>
      <c r="D65" s="1">
        <v>0.0122008323669434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577</v>
      </c>
      <c r="B66" s="1">
        <v>577</v>
      </c>
      <c r="C66" s="1">
        <v>0.746004939079285</v>
      </c>
      <c r="D66" s="1">
        <v>0.101424694061279</v>
      </c>
      <c r="E66" s="1">
        <v>9</v>
      </c>
      <c r="F66" s="1">
        <v>6</v>
      </c>
      <c r="G66" s="1">
        <v>1</v>
      </c>
      <c r="H66" s="1">
        <v>4</v>
      </c>
      <c r="I66" s="1">
        <v>0.9</v>
      </c>
      <c r="J66" s="1">
        <v>0.6</v>
      </c>
      <c r="K66" s="1">
        <v>0.72</v>
      </c>
      <c r="L66" s="1">
        <v>0.6</v>
      </c>
      <c r="M66" s="1">
        <v>0.3</v>
      </c>
      <c r="N66" s="1">
        <v>0.65</v>
      </c>
    </row>
    <row r="67" s="1" customFormat="1" spans="1:14">
      <c r="A67" s="7">
        <v>67</v>
      </c>
      <c r="B67" s="1">
        <v>67</v>
      </c>
      <c r="C67" s="1">
        <v>0.746085166931152</v>
      </c>
      <c r="D67" s="1">
        <v>0.0754534006118774</v>
      </c>
      <c r="E67" s="1">
        <v>9</v>
      </c>
      <c r="F67" s="1">
        <v>4</v>
      </c>
      <c r="G67" s="1">
        <v>1</v>
      </c>
      <c r="H67" s="1">
        <v>6</v>
      </c>
      <c r="I67" s="1">
        <v>0.9</v>
      </c>
      <c r="J67" s="1">
        <v>0.692307692307692</v>
      </c>
      <c r="K67" s="1">
        <v>0.782608695652174</v>
      </c>
      <c r="L67" s="1">
        <v>0.4</v>
      </c>
      <c r="M67" s="1">
        <v>0.5</v>
      </c>
      <c r="N67" s="1">
        <v>0.75</v>
      </c>
    </row>
    <row r="68" s="3" customFormat="1" spans="1:14">
      <c r="A68" s="9">
        <v>429</v>
      </c>
      <c r="B68" s="3">
        <v>429</v>
      </c>
      <c r="C68" s="3">
        <v>0.746398687362671</v>
      </c>
      <c r="D68" s="3">
        <v>0.0914851427078247</v>
      </c>
      <c r="E68" s="3">
        <v>9</v>
      </c>
      <c r="F68" s="3">
        <v>6</v>
      </c>
      <c r="G68" s="3">
        <v>1</v>
      </c>
      <c r="H68" s="3">
        <v>4</v>
      </c>
      <c r="I68" s="3">
        <v>0.9</v>
      </c>
      <c r="J68" s="3">
        <v>0.6</v>
      </c>
      <c r="K68" s="3">
        <v>0.72</v>
      </c>
      <c r="L68" s="3">
        <v>0.6</v>
      </c>
      <c r="M68" s="3">
        <v>0.3</v>
      </c>
      <c r="N68" s="3">
        <v>0.65</v>
      </c>
    </row>
    <row r="69" s="1" customFormat="1" spans="1:14">
      <c r="A69" s="7">
        <v>714</v>
      </c>
      <c r="B69" s="1">
        <v>714</v>
      </c>
      <c r="C69" s="1">
        <v>0.760669589042664</v>
      </c>
      <c r="D69" s="1">
        <v>0.151639819145203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379</v>
      </c>
      <c r="B70" s="1">
        <v>379</v>
      </c>
      <c r="C70" s="1">
        <v>0.763228416442871</v>
      </c>
      <c r="D70" s="1">
        <v>0.146036624908447</v>
      </c>
      <c r="E70" s="1">
        <v>10</v>
      </c>
      <c r="F70" s="1">
        <v>6</v>
      </c>
      <c r="G70" s="1">
        <v>0</v>
      </c>
      <c r="H70" s="1">
        <v>4</v>
      </c>
      <c r="I70" s="1">
        <v>1</v>
      </c>
      <c r="J70" s="1">
        <v>0.625</v>
      </c>
      <c r="K70" s="1">
        <v>0.769230769230769</v>
      </c>
      <c r="L70" s="1">
        <v>0.6</v>
      </c>
      <c r="M70" s="1">
        <v>0.4</v>
      </c>
      <c r="N70" s="1">
        <v>0.7</v>
      </c>
    </row>
    <row r="71" s="1" customFormat="1" spans="1:14">
      <c r="A71" s="7">
        <v>358</v>
      </c>
      <c r="B71" s="1">
        <v>358</v>
      </c>
      <c r="C71" s="1">
        <v>0.764511704444885</v>
      </c>
      <c r="D71" s="1">
        <v>0.0849670171737671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256</v>
      </c>
      <c r="B72" s="1">
        <v>256</v>
      </c>
      <c r="C72" s="1">
        <v>0.769444704055786</v>
      </c>
      <c r="D72" s="1">
        <v>0.147529363632202</v>
      </c>
      <c r="E72" s="1">
        <v>10</v>
      </c>
      <c r="F72" s="1">
        <v>8</v>
      </c>
      <c r="G72" s="1">
        <v>0</v>
      </c>
      <c r="H72" s="1">
        <v>2</v>
      </c>
      <c r="I72" s="1">
        <v>1</v>
      </c>
      <c r="J72" s="1">
        <v>0.555555555555556</v>
      </c>
      <c r="K72" s="1">
        <v>0.714285714285714</v>
      </c>
      <c r="L72" s="1">
        <v>0.8</v>
      </c>
      <c r="M72" s="1">
        <v>0.2</v>
      </c>
      <c r="N72" s="1">
        <v>0.6</v>
      </c>
    </row>
    <row r="73" s="1" customFormat="1" spans="1:14">
      <c r="A73" s="7">
        <v>764</v>
      </c>
      <c r="B73" s="1">
        <v>764</v>
      </c>
      <c r="C73" s="1">
        <v>0.770396113395691</v>
      </c>
      <c r="D73" s="1">
        <v>0.118025183677673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888</v>
      </c>
      <c r="B74" s="1">
        <v>888</v>
      </c>
      <c r="C74" s="1">
        <v>0.771872639656067</v>
      </c>
      <c r="D74" s="1">
        <v>0.120152473449707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576</v>
      </c>
      <c r="B75" s="1">
        <v>576</v>
      </c>
      <c r="C75" s="1">
        <v>0.774784207344055</v>
      </c>
      <c r="D75" s="1">
        <v>0.0835216045379639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952</v>
      </c>
      <c r="B76" s="1">
        <v>952</v>
      </c>
      <c r="C76" s="1">
        <v>0.777769088745117</v>
      </c>
      <c r="D76" s="1">
        <v>0.174070596694946</v>
      </c>
      <c r="E76" s="1">
        <v>9</v>
      </c>
      <c r="F76" s="1">
        <v>8</v>
      </c>
      <c r="G76" s="1">
        <v>1</v>
      </c>
      <c r="H76" s="1">
        <v>2</v>
      </c>
      <c r="I76" s="1">
        <v>0.9</v>
      </c>
      <c r="J76" s="1">
        <v>0.529411764705882</v>
      </c>
      <c r="K76" s="1">
        <v>0.666666666666667</v>
      </c>
      <c r="L76" s="1">
        <v>0.8</v>
      </c>
      <c r="M76" s="1">
        <v>0.1</v>
      </c>
      <c r="N76" s="1">
        <v>0.55</v>
      </c>
    </row>
    <row r="77" s="3" customFormat="1" spans="1:14">
      <c r="A77" s="9">
        <v>637</v>
      </c>
      <c r="B77" s="3">
        <v>637</v>
      </c>
      <c r="C77" s="3">
        <v>0.779709577560425</v>
      </c>
      <c r="D77" s="3">
        <v>0.131428241729736</v>
      </c>
      <c r="E77" s="3">
        <v>8</v>
      </c>
      <c r="F77" s="3">
        <v>4</v>
      </c>
      <c r="G77" s="3">
        <v>2</v>
      </c>
      <c r="H77" s="3">
        <v>6</v>
      </c>
      <c r="I77" s="3">
        <v>0.8</v>
      </c>
      <c r="J77" s="3">
        <v>0.666666666666667</v>
      </c>
      <c r="K77" s="3">
        <v>0.727272727272727</v>
      </c>
      <c r="L77" s="3">
        <v>0.4</v>
      </c>
      <c r="M77" s="3">
        <v>0.4</v>
      </c>
      <c r="N77" s="3">
        <v>0.7</v>
      </c>
    </row>
    <row r="78" s="1" customFormat="1" spans="1:14">
      <c r="A78" s="7">
        <v>281</v>
      </c>
      <c r="B78" s="1">
        <v>281</v>
      </c>
      <c r="C78" s="1">
        <v>0.780123114585876</v>
      </c>
      <c r="D78" s="1">
        <v>0.199020862579346</v>
      </c>
      <c r="E78" s="1">
        <v>8</v>
      </c>
      <c r="F78" s="1">
        <v>5</v>
      </c>
      <c r="G78" s="1">
        <v>2</v>
      </c>
      <c r="H78" s="1">
        <v>5</v>
      </c>
      <c r="I78" s="1">
        <v>0.8</v>
      </c>
      <c r="J78" s="1">
        <v>0.615384615384615</v>
      </c>
      <c r="K78" s="1">
        <v>0.695652173913043</v>
      </c>
      <c r="L78" s="1">
        <v>0.5</v>
      </c>
      <c r="M78" s="1">
        <v>0.3</v>
      </c>
      <c r="N78" s="1">
        <v>0.65</v>
      </c>
    </row>
    <row r="79" s="1" customFormat="1" spans="1:14">
      <c r="A79" s="7">
        <v>880</v>
      </c>
      <c r="B79" s="1">
        <v>880</v>
      </c>
      <c r="C79" s="1">
        <v>0.780608892440796</v>
      </c>
      <c r="D79" s="1">
        <v>0.172005653381348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668</v>
      </c>
      <c r="B80" s="1">
        <v>668</v>
      </c>
      <c r="C80" s="1">
        <v>0.78334653377533</v>
      </c>
      <c r="D80" s="1">
        <v>0.184819221496582</v>
      </c>
      <c r="E80" s="1">
        <v>10</v>
      </c>
      <c r="F80" s="1">
        <v>6</v>
      </c>
      <c r="G80" s="1">
        <v>0</v>
      </c>
      <c r="H80" s="1">
        <v>4</v>
      </c>
      <c r="I80" s="1">
        <v>1</v>
      </c>
      <c r="J80" s="1">
        <v>0.625</v>
      </c>
      <c r="K80" s="1">
        <v>0.769230769230769</v>
      </c>
      <c r="L80" s="1">
        <v>0.6</v>
      </c>
      <c r="M80" s="1">
        <v>0.4</v>
      </c>
      <c r="N80" s="1">
        <v>0.7</v>
      </c>
    </row>
    <row r="81" s="1" customFormat="1" spans="1:14">
      <c r="A81" s="7">
        <v>704</v>
      </c>
      <c r="B81" s="1">
        <v>704</v>
      </c>
      <c r="C81" s="1">
        <v>0.793093085289001</v>
      </c>
      <c r="D81" s="1">
        <v>0.133874297142029</v>
      </c>
      <c r="E81" s="1">
        <v>9</v>
      </c>
      <c r="F81" s="1">
        <v>4</v>
      </c>
      <c r="G81" s="1">
        <v>1</v>
      </c>
      <c r="H81" s="1">
        <v>6</v>
      </c>
      <c r="I81" s="1">
        <v>0.9</v>
      </c>
      <c r="J81" s="1">
        <v>0.692307692307692</v>
      </c>
      <c r="K81" s="1">
        <v>0.782608695652174</v>
      </c>
      <c r="L81" s="1">
        <v>0.4</v>
      </c>
      <c r="M81" s="1">
        <v>0.5</v>
      </c>
      <c r="N81" s="1">
        <v>0.75</v>
      </c>
    </row>
    <row r="82" s="1" customFormat="1" spans="1:14">
      <c r="A82" s="7">
        <v>695</v>
      </c>
      <c r="B82" s="1">
        <v>695</v>
      </c>
      <c r="C82" s="1">
        <v>0.793387413024902</v>
      </c>
      <c r="D82" s="1">
        <v>0.140011191368103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1" customFormat="1" spans="1:14">
      <c r="A83" s="7">
        <v>929</v>
      </c>
      <c r="B83" s="1">
        <v>929</v>
      </c>
      <c r="C83" s="1">
        <v>0.795631051063538</v>
      </c>
      <c r="D83" s="1">
        <v>0.0636559724807739</v>
      </c>
      <c r="E83" s="1">
        <v>10</v>
      </c>
      <c r="F83" s="1">
        <v>4</v>
      </c>
      <c r="G83" s="1">
        <v>0</v>
      </c>
      <c r="H83" s="1">
        <v>6</v>
      </c>
      <c r="I83" s="1">
        <v>1</v>
      </c>
      <c r="J83" s="1">
        <v>0.714285714285714</v>
      </c>
      <c r="K83" s="1">
        <v>0.833333333333333</v>
      </c>
      <c r="L83" s="1">
        <v>0.4</v>
      </c>
      <c r="M83" s="1">
        <v>0.6</v>
      </c>
      <c r="N83" s="1">
        <v>0.8</v>
      </c>
    </row>
    <row r="84" s="3" customFormat="1" spans="1:14">
      <c r="A84" s="9">
        <v>439</v>
      </c>
      <c r="B84" s="3">
        <v>439</v>
      </c>
      <c r="C84" s="3">
        <v>0.799637913703918</v>
      </c>
      <c r="D84" s="3">
        <v>0.0570443868637085</v>
      </c>
      <c r="E84" s="3">
        <v>10</v>
      </c>
      <c r="F84" s="3">
        <v>3</v>
      </c>
      <c r="G84" s="3">
        <v>0</v>
      </c>
      <c r="H84" s="3">
        <v>7</v>
      </c>
      <c r="I84" s="3">
        <v>1</v>
      </c>
      <c r="J84" s="3">
        <v>0.769230769230769</v>
      </c>
      <c r="K84" s="3">
        <v>0.869565217391304</v>
      </c>
      <c r="L84" s="3">
        <v>0.3</v>
      </c>
      <c r="M84" s="3">
        <v>0.7</v>
      </c>
      <c r="N84" s="3">
        <v>0.85</v>
      </c>
    </row>
    <row r="85" s="1" customFormat="1" spans="1:14">
      <c r="A85" s="7">
        <v>773</v>
      </c>
      <c r="B85" s="1">
        <v>773</v>
      </c>
      <c r="C85" s="1">
        <v>0.804943203926086</v>
      </c>
      <c r="D85" s="1">
        <v>0.0974832773208618</v>
      </c>
      <c r="E85" s="1">
        <v>9</v>
      </c>
      <c r="F85" s="1">
        <v>3</v>
      </c>
      <c r="G85" s="1">
        <v>1</v>
      </c>
      <c r="H85" s="1">
        <v>7</v>
      </c>
      <c r="I85" s="1">
        <v>0.9</v>
      </c>
      <c r="J85" s="1">
        <v>0.75</v>
      </c>
      <c r="K85" s="1">
        <v>0.818181818181818</v>
      </c>
      <c r="L85" s="1">
        <v>0.3</v>
      </c>
      <c r="M85" s="1">
        <v>0.6</v>
      </c>
      <c r="N85" s="1">
        <v>0.8</v>
      </c>
    </row>
    <row r="86" s="1" customFormat="1" spans="1:14">
      <c r="A86" s="7">
        <v>598</v>
      </c>
      <c r="B86" s="1">
        <v>598</v>
      </c>
      <c r="C86" s="1">
        <v>0.808453559875488</v>
      </c>
      <c r="D86" s="1">
        <v>0.0991584062576294</v>
      </c>
      <c r="E86" s="1">
        <v>10</v>
      </c>
      <c r="F86" s="1">
        <v>3</v>
      </c>
      <c r="G86" s="1">
        <v>0</v>
      </c>
      <c r="H86" s="1">
        <v>7</v>
      </c>
      <c r="I86" s="1">
        <v>1</v>
      </c>
      <c r="J86" s="1">
        <v>0.769230769230769</v>
      </c>
      <c r="K86" s="1">
        <v>0.869565217391304</v>
      </c>
      <c r="L86" s="1">
        <v>0.3</v>
      </c>
      <c r="M86" s="1">
        <v>0.7</v>
      </c>
      <c r="N86" s="1">
        <v>0.85</v>
      </c>
    </row>
    <row r="87" s="1" customFormat="1" spans="1:14">
      <c r="A87" s="7">
        <v>207</v>
      </c>
      <c r="B87" s="1">
        <v>207</v>
      </c>
      <c r="C87" s="1">
        <v>0.812959790229797</v>
      </c>
      <c r="D87" s="1">
        <v>0.00219154357910156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1" customFormat="1" spans="1:14">
      <c r="A88" s="7">
        <v>454</v>
      </c>
      <c r="B88" s="1">
        <v>454</v>
      </c>
      <c r="C88" s="1">
        <v>0.81167459487915</v>
      </c>
      <c r="D88" s="1">
        <v>0.116322159767151</v>
      </c>
      <c r="E88" s="1">
        <v>5</v>
      </c>
      <c r="F88" s="1">
        <v>4</v>
      </c>
      <c r="G88" s="1">
        <v>5</v>
      </c>
      <c r="H88" s="1">
        <v>6</v>
      </c>
      <c r="I88" s="1">
        <v>0.5</v>
      </c>
      <c r="J88" s="1">
        <v>0.555555555555556</v>
      </c>
      <c r="K88" s="1">
        <v>0.526315789473684</v>
      </c>
      <c r="L88" s="1">
        <v>0.4</v>
      </c>
      <c r="M88" s="1">
        <v>0.1</v>
      </c>
      <c r="N88" s="1">
        <v>0.55</v>
      </c>
    </row>
    <row r="89" s="1" customFormat="1" spans="1:14">
      <c r="A89" s="7">
        <v>347</v>
      </c>
      <c r="B89" s="1">
        <v>347</v>
      </c>
      <c r="C89" s="1">
        <v>0.807642936706543</v>
      </c>
      <c r="D89" s="1">
        <v>0.11441159248352</v>
      </c>
      <c r="E89" s="1">
        <v>10</v>
      </c>
      <c r="F89" s="1">
        <v>7</v>
      </c>
      <c r="G89" s="1">
        <v>0</v>
      </c>
      <c r="H89" s="1">
        <v>3</v>
      </c>
      <c r="I89" s="1">
        <v>1</v>
      </c>
      <c r="J89" s="1">
        <v>0.588235294117647</v>
      </c>
      <c r="K89" s="1">
        <v>0.740740740740741</v>
      </c>
      <c r="L89" s="1">
        <v>0.7</v>
      </c>
      <c r="M89" s="1">
        <v>0.3</v>
      </c>
      <c r="N89" s="1">
        <v>0.65</v>
      </c>
    </row>
    <row r="90" s="3" customFormat="1" spans="1:14">
      <c r="A90" s="9">
        <v>631</v>
      </c>
      <c r="B90" s="3">
        <v>631</v>
      </c>
      <c r="C90" s="3">
        <v>0.809487223625183</v>
      </c>
      <c r="D90" s="3">
        <v>0.125691533088684</v>
      </c>
      <c r="E90" s="3">
        <v>7</v>
      </c>
      <c r="F90" s="3">
        <v>5</v>
      </c>
      <c r="G90" s="3">
        <v>3</v>
      </c>
      <c r="H90" s="3">
        <v>5</v>
      </c>
      <c r="I90" s="3">
        <v>0.7</v>
      </c>
      <c r="J90" s="3">
        <v>0.583333333333333</v>
      </c>
      <c r="K90" s="3">
        <v>0.636363636363636</v>
      </c>
      <c r="L90" s="3">
        <v>0.5</v>
      </c>
      <c r="M90" s="3">
        <v>0.2</v>
      </c>
      <c r="N90" s="3">
        <v>0.6</v>
      </c>
    </row>
    <row r="91" s="1" customFormat="1" spans="1:14">
      <c r="A91" s="7">
        <v>558</v>
      </c>
      <c r="B91" s="1">
        <v>558</v>
      </c>
      <c r="C91" s="1">
        <v>0.821733474731445</v>
      </c>
      <c r="D91" s="1">
        <v>0.137555122375488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406</v>
      </c>
      <c r="B92" s="1">
        <v>406</v>
      </c>
      <c r="C92" s="1">
        <v>0.822151780128479</v>
      </c>
      <c r="D92" s="1">
        <v>0.264414072036743</v>
      </c>
      <c r="E92" s="1">
        <v>6</v>
      </c>
      <c r="F92" s="1">
        <v>4</v>
      </c>
      <c r="G92" s="1">
        <v>4</v>
      </c>
      <c r="H92" s="1">
        <v>6</v>
      </c>
      <c r="I92" s="1">
        <v>0.6</v>
      </c>
      <c r="J92" s="1">
        <v>0.6</v>
      </c>
      <c r="K92" s="1">
        <v>0.6</v>
      </c>
      <c r="L92" s="1">
        <v>0.4</v>
      </c>
      <c r="M92" s="1">
        <v>0.2</v>
      </c>
      <c r="N92" s="1">
        <v>0.6</v>
      </c>
    </row>
    <row r="93" s="1" customFormat="1" spans="1:14">
      <c r="A93" s="7">
        <v>497</v>
      </c>
      <c r="B93" s="1">
        <v>497</v>
      </c>
      <c r="C93" s="1">
        <v>0.822490453720093</v>
      </c>
      <c r="D93" s="1">
        <v>0.249233245849609</v>
      </c>
      <c r="E93" s="1">
        <v>7</v>
      </c>
      <c r="F93" s="1">
        <v>4</v>
      </c>
      <c r="G93" s="1">
        <v>3</v>
      </c>
      <c r="H93" s="1">
        <v>6</v>
      </c>
      <c r="I93" s="1">
        <v>0.7</v>
      </c>
      <c r="J93" s="1">
        <v>0.636363636363636</v>
      </c>
      <c r="K93" s="1">
        <v>0.666666666666667</v>
      </c>
      <c r="L93" s="1">
        <v>0.4</v>
      </c>
      <c r="M93" s="1">
        <v>0.3</v>
      </c>
      <c r="N93" s="1">
        <v>0.65</v>
      </c>
    </row>
    <row r="94" s="3" customFormat="1" spans="1:14">
      <c r="A94" s="9">
        <v>694</v>
      </c>
      <c r="B94" s="3">
        <v>694</v>
      </c>
      <c r="C94" s="3">
        <v>0.832526206970215</v>
      </c>
      <c r="D94" s="3">
        <v>0.154374718666077</v>
      </c>
      <c r="E94" s="3">
        <v>9</v>
      </c>
      <c r="F94" s="3">
        <v>5</v>
      </c>
      <c r="G94" s="3">
        <v>1</v>
      </c>
      <c r="H94" s="3">
        <v>5</v>
      </c>
      <c r="I94" s="3">
        <v>0.9</v>
      </c>
      <c r="J94" s="3">
        <v>0.642857142857143</v>
      </c>
      <c r="K94" s="3">
        <v>0.75</v>
      </c>
      <c r="L94" s="3">
        <v>0.5</v>
      </c>
      <c r="M94" s="3">
        <v>0.4</v>
      </c>
      <c r="N94" s="3">
        <v>0.7</v>
      </c>
    </row>
    <row r="95" s="1" customFormat="1" spans="1:14">
      <c r="A95" s="7">
        <v>522</v>
      </c>
      <c r="B95" s="1">
        <v>522</v>
      </c>
      <c r="C95" s="1">
        <v>0.841399312019348</v>
      </c>
      <c r="D95" s="1">
        <v>0.0506949424743652</v>
      </c>
      <c r="E95" s="1">
        <v>9</v>
      </c>
      <c r="F95" s="1">
        <v>4</v>
      </c>
      <c r="G95" s="1">
        <v>1</v>
      </c>
      <c r="H95" s="1">
        <v>6</v>
      </c>
      <c r="I95" s="1">
        <v>0.9</v>
      </c>
      <c r="J95" s="1">
        <v>0.692307692307692</v>
      </c>
      <c r="K95" s="1">
        <v>0.782608695652174</v>
      </c>
      <c r="L95" s="1">
        <v>0.4</v>
      </c>
      <c r="M95" s="1">
        <v>0.5</v>
      </c>
      <c r="N95" s="1">
        <v>0.75</v>
      </c>
    </row>
    <row r="96" s="3" customFormat="1" spans="1:14">
      <c r="A96" s="9">
        <v>219</v>
      </c>
      <c r="B96" s="3">
        <v>219</v>
      </c>
      <c r="C96" s="3">
        <v>0.856444478034973</v>
      </c>
      <c r="D96" s="3">
        <v>0.000388860702514648</v>
      </c>
      <c r="E96" s="3">
        <v>8</v>
      </c>
      <c r="F96" s="3">
        <v>6</v>
      </c>
      <c r="G96" s="3">
        <v>2</v>
      </c>
      <c r="H96" s="3">
        <v>4</v>
      </c>
      <c r="I96" s="3">
        <v>0.8</v>
      </c>
      <c r="J96" s="3">
        <v>0.571428571428572</v>
      </c>
      <c r="K96" s="3">
        <v>0.666666666666667</v>
      </c>
      <c r="L96" s="3">
        <v>0.6</v>
      </c>
      <c r="M96" s="3">
        <v>0.2</v>
      </c>
      <c r="N96" s="3">
        <v>0.6</v>
      </c>
    </row>
    <row r="97" s="1" customFormat="1" spans="1:14">
      <c r="A97" s="7">
        <v>408</v>
      </c>
      <c r="B97" s="1">
        <v>408</v>
      </c>
      <c r="C97" s="1">
        <v>0.869597673416138</v>
      </c>
      <c r="D97" s="1">
        <v>0.191558599472046</v>
      </c>
      <c r="E97" s="1">
        <v>7</v>
      </c>
      <c r="F97" s="1">
        <v>7</v>
      </c>
      <c r="G97" s="1">
        <v>3</v>
      </c>
      <c r="H97" s="1">
        <v>3</v>
      </c>
      <c r="I97" s="1">
        <v>0.7</v>
      </c>
      <c r="J97" s="1">
        <v>0.5</v>
      </c>
      <c r="K97" s="1">
        <v>0.583333333333333</v>
      </c>
      <c r="L97" s="1">
        <v>0.7</v>
      </c>
      <c r="M97" s="1">
        <v>0</v>
      </c>
      <c r="N97" s="1">
        <v>0.5</v>
      </c>
    </row>
    <row r="98" s="1" customFormat="1" spans="3:13">
      <c r="C98" s="1">
        <f>AVERAGE(C2:C97)</f>
        <v>0.728351811567942</v>
      </c>
      <c r="D98" s="1">
        <f>AVERAGE(D2:D97)</f>
        <v>0.0876070534189542</v>
      </c>
      <c r="L98" s="1">
        <f>AVERAGE(L2:L97)</f>
        <v>0.477083333333333</v>
      </c>
      <c r="M98" s="1">
        <f>AVERAGE(M2:M97)</f>
        <v>0.371875</v>
      </c>
    </row>
    <row r="99" s="1" customFormat="1"/>
    <row r="100" s="1" customFormat="1"/>
    <row r="101" s="1" customFormat="1" spans="3:5">
      <c r="C101" s="10" t="s">
        <v>13</v>
      </c>
      <c r="D101" s="1" t="s">
        <v>14</v>
      </c>
      <c r="E101" s="1" t="s">
        <v>47</v>
      </c>
    </row>
    <row r="102" s="1" customFormat="1" spans="3:8">
      <c r="C102" s="1" t="s">
        <v>15</v>
      </c>
      <c r="D102" s="1">
        <f>COUNTIF(C2:C97,"&lt;0.42")-COUNTIF(C2:C97,"&lt;0.4")</f>
        <v>0</v>
      </c>
      <c r="E102" s="11">
        <v>0.02</v>
      </c>
      <c r="F102" s="1">
        <v>-40</v>
      </c>
      <c r="G102" s="1">
        <v>1960</v>
      </c>
      <c r="H102" s="1">
        <v>98</v>
      </c>
    </row>
    <row r="103" s="1" customFormat="1" spans="3:8">
      <c r="C103" s="1" t="s">
        <v>16</v>
      </c>
      <c r="D103" s="1">
        <f>COUNTIF(C2:C97,"&lt;0.44")-COUNTIF(C2:C97,"&lt;0.42")</f>
        <v>0</v>
      </c>
      <c r="E103" s="11">
        <v>0.04</v>
      </c>
      <c r="F103" s="1">
        <v>-80</v>
      </c>
      <c r="G103" s="1">
        <v>1920</v>
      </c>
      <c r="H103" s="1">
        <v>96</v>
      </c>
    </row>
    <row r="104" s="1" customFormat="1" spans="3:8">
      <c r="C104" s="1" t="s">
        <v>17</v>
      </c>
      <c r="D104" s="1">
        <f>COUNTIF(C2:C97,"&lt;0.46")-COUNTIF(C2:C97,"&lt;0.44")</f>
        <v>0</v>
      </c>
      <c r="E104" s="11">
        <v>0.1</v>
      </c>
      <c r="F104" s="1">
        <v>-200</v>
      </c>
      <c r="G104" s="1">
        <v>1800</v>
      </c>
      <c r="H104" s="1">
        <v>90</v>
      </c>
    </row>
    <row r="105" s="1" customFormat="1" spans="3:8">
      <c r="C105" s="1" t="s">
        <v>18</v>
      </c>
      <c r="D105" s="1">
        <f>COUNTIF(C2:C97,"&lt;0.48")-COUNTIF(C2:C97,"&lt;0.46")</f>
        <v>0</v>
      </c>
      <c r="E105" s="11">
        <v>0.12</v>
      </c>
      <c r="F105" s="1">
        <v>-240</v>
      </c>
      <c r="G105" s="1">
        <v>1760</v>
      </c>
      <c r="H105" s="1">
        <v>88</v>
      </c>
    </row>
    <row r="106" s="1" customFormat="1" spans="3:4">
      <c r="C106" s="1" t="s">
        <v>19</v>
      </c>
      <c r="D106" s="1">
        <f>COUNTIF(C2:C97,"&lt;0.5")-COUNTIF(C2:C97,"&lt;0.48")</f>
        <v>0</v>
      </c>
    </row>
    <row r="107" s="1" customFormat="1" spans="3:4">
      <c r="C107" s="1" t="s">
        <v>20</v>
      </c>
      <c r="D107" s="1">
        <f>COUNTIF(C2:C97,"&lt;0.52")-COUNTIF(C2:C97,"&lt;0.5")</f>
        <v>0</v>
      </c>
    </row>
    <row r="108" s="4" customFormat="1" spans="3:4">
      <c r="C108" s="4" t="s">
        <v>21</v>
      </c>
      <c r="D108" s="4">
        <f>COUNTIF(C2:C97,"&lt;0.54")-COUNTIF(C2:C97,"&lt;0.52")</f>
        <v>0</v>
      </c>
    </row>
    <row r="109" s="4" customFormat="1" spans="3:4">
      <c r="C109" s="4" t="s">
        <v>22</v>
      </c>
      <c r="D109" s="4">
        <f>COUNTIF(C2:C97,"&lt;0.56")-COUNTIF(C2:C97,"&lt;0.54")</f>
        <v>0</v>
      </c>
    </row>
    <row r="110" s="1" customFormat="1" spans="3:4">
      <c r="C110" s="1" t="s">
        <v>23</v>
      </c>
      <c r="D110" s="1">
        <f>COUNTIF(C2:C97,"&lt;0.58")-COUNTIF(C2:C97,"&lt;0.56")</f>
        <v>0</v>
      </c>
    </row>
    <row r="111" s="21" customFormat="1" spans="3:5">
      <c r="C111" s="21" t="s">
        <v>24</v>
      </c>
      <c r="D111" s="21">
        <f>COUNTIF(C2:C97,"&lt;0.6")-COUNTIF(C2:C97,"&lt;0.58")</f>
        <v>1</v>
      </c>
      <c r="E111" s="21">
        <v>2</v>
      </c>
    </row>
    <row r="112" s="1" customFormat="1" spans="3:5">
      <c r="C112" s="1" t="s">
        <v>25</v>
      </c>
      <c r="D112" s="1">
        <f>COUNTIF(C2:C97,"&lt;0.62")-COUNTIF(C2:C97,"&lt;0.6")</f>
        <v>2</v>
      </c>
      <c r="E112" s="1">
        <v>3</v>
      </c>
    </row>
    <row r="113" s="4" customFormat="1" spans="3:5">
      <c r="C113" s="4" t="s">
        <v>26</v>
      </c>
      <c r="D113" s="4">
        <f>COUNTIF(C2:C97,"&lt;0.64")-COUNTIF(C2:C97,"&lt;0.62")</f>
        <v>4</v>
      </c>
      <c r="E113" s="4">
        <v>4</v>
      </c>
    </row>
    <row r="114" s="4" customFormat="1" spans="3:6">
      <c r="C114" s="4" t="s">
        <v>27</v>
      </c>
      <c r="D114" s="4">
        <f>COUNTIF(C2:C97,"&lt;0.66")-COUNTIF(C2:C97,"&lt;0.64")</f>
        <v>6</v>
      </c>
      <c r="E114" s="4">
        <v>6</v>
      </c>
      <c r="F114" s="4">
        <v>7</v>
      </c>
    </row>
    <row r="115" s="1" customFormat="1" spans="3:6">
      <c r="C115" s="1" t="s">
        <v>28</v>
      </c>
      <c r="D115" s="1">
        <f>COUNTIF(C2:C97,"&lt;0.68")-COUNTIF(C2:C97,"&lt;0.66")</f>
        <v>7</v>
      </c>
      <c r="E115" s="1">
        <v>7</v>
      </c>
      <c r="F115" s="1">
        <v>9</v>
      </c>
    </row>
    <row r="116" s="1" customFormat="1" spans="3:6">
      <c r="C116" s="1" t="s">
        <v>29</v>
      </c>
      <c r="D116" s="1">
        <f>COUNTIF(C2:C97,"&lt;0.7")-COUNTIF(C2:C97,"&lt;0.68")</f>
        <v>9</v>
      </c>
      <c r="E116" s="1">
        <v>9</v>
      </c>
      <c r="F116" s="1">
        <v>12</v>
      </c>
    </row>
    <row r="117" s="4" customFormat="1" spans="3:6">
      <c r="C117" s="4" t="s">
        <v>30</v>
      </c>
      <c r="D117" s="4">
        <f>COUNTIF(C2:C97,"&lt;0.72")-COUNTIF(C2:C97,"&lt;0.7")</f>
        <v>12</v>
      </c>
      <c r="E117" s="4">
        <v>12</v>
      </c>
      <c r="F117" s="4">
        <v>14</v>
      </c>
    </row>
    <row r="118" s="5" customFormat="1" spans="3:6">
      <c r="C118" s="5" t="s">
        <v>31</v>
      </c>
      <c r="D118" s="5">
        <f>COUNTIF(C2:C97,"&lt;0.74")-COUNTIF(C2:C97,"&lt;0.72")</f>
        <v>14</v>
      </c>
      <c r="E118" s="5">
        <v>14</v>
      </c>
      <c r="F118" s="5">
        <v>16</v>
      </c>
    </row>
    <row r="119" s="1" customFormat="1" spans="3:6">
      <c r="C119" s="1" t="s">
        <v>32</v>
      </c>
      <c r="D119" s="1">
        <f>COUNTIF(C2:C97,"&lt;0.76")-COUNTIF(C2:C97,"&lt;0.74")</f>
        <v>12</v>
      </c>
      <c r="E119" s="1">
        <v>12</v>
      </c>
      <c r="F119" s="1">
        <v>14</v>
      </c>
    </row>
    <row r="120" s="1" customFormat="1" spans="3:6">
      <c r="C120" s="1" t="s">
        <v>33</v>
      </c>
      <c r="D120" s="1">
        <f>COUNTIF(C2:C97,"&lt;0.78")-COUNTIF(C2:C97,"&lt;0.76")</f>
        <v>9</v>
      </c>
      <c r="E120" s="1">
        <v>9</v>
      </c>
      <c r="F120" s="1">
        <v>12</v>
      </c>
    </row>
    <row r="121" s="4" customFormat="1" spans="3:6">
      <c r="C121" s="4" t="s">
        <v>34</v>
      </c>
      <c r="D121" s="4">
        <f>COUNTIF(C2:C97,"&lt;0.8")-COUNTIF(C2:C97,"&lt;0.78")</f>
        <v>7</v>
      </c>
      <c r="E121" s="4">
        <v>7</v>
      </c>
      <c r="F121" s="4">
        <v>9</v>
      </c>
    </row>
    <row r="122" s="4" customFormat="1" spans="3:6">
      <c r="C122" s="4" t="s">
        <v>35</v>
      </c>
      <c r="D122" s="4">
        <f>COUNTIF(C2:C97,"&lt;0.82")-COUNTIF(C2:C97,"&lt;0.8")</f>
        <v>6</v>
      </c>
      <c r="E122" s="4">
        <v>6</v>
      </c>
      <c r="F122" s="4">
        <v>7</v>
      </c>
    </row>
    <row r="123" s="1" customFormat="1" spans="3:5">
      <c r="C123" s="1" t="s">
        <v>36</v>
      </c>
      <c r="D123" s="1">
        <f>COUNTIF(C2:C97,"&lt;0.84")-COUNTIF(C2:C97,"&lt;0.82")</f>
        <v>4</v>
      </c>
      <c r="E123" s="1">
        <v>4</v>
      </c>
    </row>
    <row r="124" s="1" customFormat="1" spans="3:5">
      <c r="C124" s="1" t="s">
        <v>37</v>
      </c>
      <c r="D124" s="1">
        <f>COUNTIF(C2:C97,"&lt;0.86")-COUNTIF(C2:C97,"&lt;0.84")</f>
        <v>2</v>
      </c>
      <c r="E124" s="1">
        <v>3</v>
      </c>
    </row>
    <row r="125" s="21" customFormat="1" spans="3:5">
      <c r="C125" s="21" t="s">
        <v>38</v>
      </c>
      <c r="D125" s="21">
        <f>COUNTIF(C2:C97,"&lt;0.88")-COUNTIF(C2:C97,"&lt;0.86")</f>
        <v>1</v>
      </c>
      <c r="E125" s="21">
        <v>2</v>
      </c>
    </row>
    <row r="126" s="1" customFormat="1" spans="3:4">
      <c r="C126" s="1" t="s">
        <v>48</v>
      </c>
      <c r="D126" s="1">
        <f>COUNTIF(C2:C97,"&lt;0.9")-COUNTIF(C2:C97,"&lt;0.88")</f>
        <v>0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0.545</v>
      </c>
      <c r="G128" s="4">
        <v>0.087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0.623</v>
      </c>
      <c r="G129" s="4">
        <v>0.11</v>
      </c>
    </row>
    <row r="130" s="1" customFormat="1" spans="3:7">
      <c r="C130" s="1" t="s">
        <v>43</v>
      </c>
      <c r="D130" s="1">
        <f>COUNTIF(C2:C97,"&lt;0.98")-COUNTIF(C2:C97,"&lt;0.96")</f>
        <v>0</v>
      </c>
      <c r="F130" s="4">
        <v>0.729</v>
      </c>
      <c r="G130" s="4">
        <v>0.156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97" workbookViewId="0">
      <selection activeCell="A23" sqref="$A23:$XFD23"/>
    </sheetView>
  </sheetViews>
  <sheetFormatPr defaultColWidth="9" defaultRowHeight="13.5"/>
  <cols>
    <col min="3" max="4" width="15.13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321</v>
      </c>
      <c r="B2" s="3">
        <v>321</v>
      </c>
      <c r="C2" s="3">
        <v>0.588648796081543</v>
      </c>
      <c r="D2" s="3">
        <v>0.00274014472961426</v>
      </c>
      <c r="E2" s="3">
        <v>10</v>
      </c>
      <c r="F2" s="3">
        <v>5</v>
      </c>
      <c r="G2" s="3">
        <v>0</v>
      </c>
      <c r="H2" s="3">
        <v>5</v>
      </c>
      <c r="I2" s="3">
        <v>1</v>
      </c>
      <c r="J2" s="3">
        <v>0.666666666666667</v>
      </c>
      <c r="K2" s="3">
        <v>0.8</v>
      </c>
      <c r="L2" s="3">
        <v>0.5</v>
      </c>
      <c r="M2" s="3">
        <v>0.5</v>
      </c>
      <c r="N2" s="3">
        <v>0.75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3" customFormat="1" spans="1:14">
      <c r="A4" s="9">
        <v>810</v>
      </c>
      <c r="B4" s="3">
        <v>810</v>
      </c>
      <c r="C4" s="3">
        <v>0.615700364112854</v>
      </c>
      <c r="D4" s="3">
        <v>0.0395431518554688</v>
      </c>
      <c r="E4" s="3">
        <v>9</v>
      </c>
      <c r="F4" s="3">
        <v>5</v>
      </c>
      <c r="G4" s="3">
        <v>1</v>
      </c>
      <c r="H4" s="3">
        <v>5</v>
      </c>
      <c r="I4" s="3">
        <v>0.9</v>
      </c>
      <c r="J4" s="3">
        <v>0.642857142857143</v>
      </c>
      <c r="K4" s="3">
        <v>0.75</v>
      </c>
      <c r="L4" s="3">
        <v>0.5</v>
      </c>
      <c r="M4" s="3">
        <v>0.4</v>
      </c>
      <c r="N4" s="3">
        <v>0.7</v>
      </c>
    </row>
    <row r="5" s="1" customFormat="1" spans="1:14">
      <c r="A5" s="7">
        <v>23</v>
      </c>
      <c r="B5" s="1">
        <v>23</v>
      </c>
      <c r="C5" s="1">
        <v>0.620381355285645</v>
      </c>
      <c r="D5" s="1">
        <v>0.00785744190216064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8</v>
      </c>
      <c r="B6" s="1">
        <v>8</v>
      </c>
      <c r="C6" s="1">
        <v>0.625698208808899</v>
      </c>
      <c r="D6" s="1">
        <v>0.0303715467453003</v>
      </c>
      <c r="E6" s="1">
        <v>10</v>
      </c>
      <c r="F6" s="1">
        <v>4</v>
      </c>
      <c r="G6" s="1">
        <v>0</v>
      </c>
      <c r="H6" s="1">
        <v>6</v>
      </c>
      <c r="I6" s="1">
        <v>1</v>
      </c>
      <c r="J6" s="1">
        <v>0.714285714285714</v>
      </c>
      <c r="K6" s="1">
        <v>0.833333333333333</v>
      </c>
      <c r="L6" s="1">
        <v>0.4</v>
      </c>
      <c r="M6" s="1">
        <v>0.6</v>
      </c>
      <c r="N6" s="1">
        <v>0.8</v>
      </c>
    </row>
    <row r="7" s="3" customFormat="1" spans="1:14">
      <c r="A7" s="9">
        <v>628</v>
      </c>
      <c r="B7" s="3">
        <v>628</v>
      </c>
      <c r="C7" s="3">
        <v>0.628452181816101</v>
      </c>
      <c r="D7" s="3">
        <v>0.0396963357925415</v>
      </c>
      <c r="E7" s="3">
        <v>10</v>
      </c>
      <c r="F7" s="3">
        <v>7</v>
      </c>
      <c r="G7" s="3">
        <v>0</v>
      </c>
      <c r="H7" s="3">
        <v>3</v>
      </c>
      <c r="I7" s="3">
        <v>1</v>
      </c>
      <c r="J7" s="3">
        <v>0.588235294117647</v>
      </c>
      <c r="K7" s="3">
        <v>0.740740740740741</v>
      </c>
      <c r="L7" s="3">
        <v>0.7</v>
      </c>
      <c r="M7" s="3">
        <v>0.3</v>
      </c>
      <c r="N7" s="3">
        <v>0.65</v>
      </c>
    </row>
    <row r="8" s="1" customFormat="1" spans="1:14">
      <c r="A8" s="7">
        <v>237</v>
      </c>
      <c r="B8" s="1">
        <v>237</v>
      </c>
      <c r="C8" s="1">
        <v>0.640653610229492</v>
      </c>
      <c r="D8" s="1">
        <v>0.0327328443527222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211</v>
      </c>
      <c r="B9" s="1">
        <v>211</v>
      </c>
      <c r="C9" s="1">
        <v>0.647201657295227</v>
      </c>
      <c r="D9" s="1">
        <v>0.0204806327819824</v>
      </c>
      <c r="E9" s="1">
        <v>10</v>
      </c>
      <c r="F9" s="1">
        <v>4</v>
      </c>
      <c r="G9" s="1">
        <v>0</v>
      </c>
      <c r="H9" s="1">
        <v>6</v>
      </c>
      <c r="I9" s="1">
        <v>1</v>
      </c>
      <c r="J9" s="1">
        <v>0.714285714285714</v>
      </c>
      <c r="K9" s="1">
        <v>0.833333333333333</v>
      </c>
      <c r="L9" s="1">
        <v>0.4</v>
      </c>
      <c r="M9" s="1">
        <v>0.6</v>
      </c>
      <c r="N9" s="1">
        <v>0.8</v>
      </c>
    </row>
    <row r="10" s="1" customFormat="1" spans="1:14">
      <c r="A10" s="7">
        <v>252</v>
      </c>
      <c r="B10" s="1">
        <v>252</v>
      </c>
      <c r="C10" s="1">
        <v>0.652368664741516</v>
      </c>
      <c r="D10" s="1">
        <v>0.0322592258453369</v>
      </c>
      <c r="E10" s="1">
        <v>8</v>
      </c>
      <c r="F10" s="1">
        <v>8</v>
      </c>
      <c r="G10" s="1">
        <v>2</v>
      </c>
      <c r="H10" s="1">
        <v>2</v>
      </c>
      <c r="I10" s="1">
        <v>0.8</v>
      </c>
      <c r="J10" s="1">
        <v>0.5</v>
      </c>
      <c r="K10" s="1">
        <v>0.615384615384615</v>
      </c>
      <c r="L10" s="1">
        <v>0.8</v>
      </c>
      <c r="M10" s="1">
        <v>0</v>
      </c>
      <c r="N10" s="1">
        <v>0.5</v>
      </c>
    </row>
    <row r="11" s="1" customFormat="1" spans="1:14">
      <c r="A11" s="7">
        <v>523</v>
      </c>
      <c r="B11" s="1">
        <v>523</v>
      </c>
      <c r="C11" s="1">
        <v>0.650142431259155</v>
      </c>
      <c r="D11" s="1">
        <v>0.0638198852539062</v>
      </c>
      <c r="E11" s="1">
        <v>9</v>
      </c>
      <c r="F11" s="1">
        <v>4</v>
      </c>
      <c r="G11" s="1">
        <v>1</v>
      </c>
      <c r="H11" s="1">
        <v>6</v>
      </c>
      <c r="I11" s="1">
        <v>0.9</v>
      </c>
      <c r="J11" s="1">
        <v>0.692307692307692</v>
      </c>
      <c r="K11" s="1">
        <v>0.782608695652174</v>
      </c>
      <c r="L11" s="1">
        <v>0.4</v>
      </c>
      <c r="M11" s="1">
        <v>0.5</v>
      </c>
      <c r="N11" s="1">
        <v>0.75</v>
      </c>
    </row>
    <row r="12" s="3" customFormat="1" spans="1:14">
      <c r="A12" s="9">
        <v>114</v>
      </c>
      <c r="B12" s="3">
        <v>114</v>
      </c>
      <c r="C12" s="3">
        <v>0.658638477325439</v>
      </c>
      <c r="D12" s="3">
        <v>0.0624736547470093</v>
      </c>
      <c r="E12" s="3">
        <v>7</v>
      </c>
      <c r="F12" s="3">
        <v>7</v>
      </c>
      <c r="G12" s="3">
        <v>3</v>
      </c>
      <c r="H12" s="3">
        <v>3</v>
      </c>
      <c r="I12" s="3">
        <v>0.7</v>
      </c>
      <c r="J12" s="3">
        <v>0.5</v>
      </c>
      <c r="K12" s="3">
        <v>0.583333333333333</v>
      </c>
      <c r="L12" s="3">
        <v>0.7</v>
      </c>
      <c r="M12" s="3">
        <v>0</v>
      </c>
      <c r="N12" s="3">
        <v>0.5</v>
      </c>
    </row>
    <row r="13" s="1" customFormat="1" spans="1:14">
      <c r="A13" s="7">
        <v>852</v>
      </c>
      <c r="B13" s="1">
        <v>852</v>
      </c>
      <c r="C13" s="1">
        <v>0.661973476409912</v>
      </c>
      <c r="D13" s="1">
        <v>0.0750224590301514</v>
      </c>
      <c r="E13" s="1">
        <v>8</v>
      </c>
      <c r="F13" s="1">
        <v>4</v>
      </c>
      <c r="G13" s="1">
        <v>2</v>
      </c>
      <c r="H13" s="1">
        <v>6</v>
      </c>
      <c r="I13" s="1">
        <v>0.8</v>
      </c>
      <c r="J13" s="1">
        <v>0.666666666666667</v>
      </c>
      <c r="K13" s="1">
        <v>0.727272727272727</v>
      </c>
      <c r="L13" s="1">
        <v>0.4</v>
      </c>
      <c r="M13" s="1">
        <v>0.4</v>
      </c>
      <c r="N13" s="1">
        <v>0.7</v>
      </c>
    </row>
    <row r="14" s="1" customFormat="1" spans="1:14">
      <c r="A14" s="7">
        <v>681</v>
      </c>
      <c r="B14" s="1">
        <v>681</v>
      </c>
      <c r="C14" s="1">
        <v>0.662702322006226</v>
      </c>
      <c r="D14" s="1">
        <v>0.0978585481643677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496</v>
      </c>
      <c r="B15" s="1">
        <v>496</v>
      </c>
      <c r="C15" s="1">
        <v>0.663251161575317</v>
      </c>
      <c r="D15" s="1">
        <v>0.086097240447998</v>
      </c>
      <c r="E15" s="1">
        <v>10</v>
      </c>
      <c r="F15" s="1">
        <v>6</v>
      </c>
      <c r="G15" s="1">
        <v>0</v>
      </c>
      <c r="H15" s="1">
        <v>4</v>
      </c>
      <c r="I15" s="1">
        <v>1</v>
      </c>
      <c r="J15" s="1">
        <v>0.625</v>
      </c>
      <c r="K15" s="1">
        <v>0.769230769230769</v>
      </c>
      <c r="L15" s="1">
        <v>0.6</v>
      </c>
      <c r="M15" s="1">
        <v>0.4</v>
      </c>
      <c r="N15" s="1">
        <v>0.7</v>
      </c>
    </row>
    <row r="16" s="1" customFormat="1" spans="1:14">
      <c r="A16" s="7">
        <v>294</v>
      </c>
      <c r="B16" s="1">
        <v>294</v>
      </c>
      <c r="C16" s="1">
        <v>0.663757920265198</v>
      </c>
      <c r="D16" s="1">
        <v>0.0591132640838623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" customFormat="1" spans="1:14">
      <c r="A17" s="7">
        <v>660</v>
      </c>
      <c r="B17" s="1">
        <v>660</v>
      </c>
      <c r="C17" s="1">
        <v>0.679148435592651</v>
      </c>
      <c r="D17" s="1">
        <v>0.0501850843429565</v>
      </c>
      <c r="E17" s="1">
        <v>7</v>
      </c>
      <c r="F17" s="1">
        <v>4</v>
      </c>
      <c r="G17" s="1">
        <v>3</v>
      </c>
      <c r="H17" s="1">
        <v>6</v>
      </c>
      <c r="I17" s="1">
        <v>0.7</v>
      </c>
      <c r="J17" s="1">
        <v>0.636363636363636</v>
      </c>
      <c r="K17" s="1">
        <v>0.666666666666667</v>
      </c>
      <c r="L17" s="1">
        <v>0.4</v>
      </c>
      <c r="M17" s="1">
        <v>0.3</v>
      </c>
      <c r="N17" s="1">
        <v>0.65</v>
      </c>
    </row>
    <row r="18" s="1" customFormat="1" spans="1:14">
      <c r="A18" s="7">
        <v>552</v>
      </c>
      <c r="B18" s="1">
        <v>552</v>
      </c>
      <c r="C18" s="1">
        <v>0.67832338809967</v>
      </c>
      <c r="D18" s="1">
        <v>0.0571120977401733</v>
      </c>
      <c r="E18" s="1">
        <v>7</v>
      </c>
      <c r="F18" s="1">
        <v>5</v>
      </c>
      <c r="G18" s="1">
        <v>3</v>
      </c>
      <c r="H18" s="1">
        <v>5</v>
      </c>
      <c r="I18" s="1">
        <v>0.7</v>
      </c>
      <c r="J18" s="1">
        <v>0.583333333333333</v>
      </c>
      <c r="K18" s="1">
        <v>0.636363636363636</v>
      </c>
      <c r="L18" s="1">
        <v>0.5</v>
      </c>
      <c r="M18" s="1">
        <v>0.2</v>
      </c>
      <c r="N18" s="1">
        <v>0.6</v>
      </c>
    </row>
    <row r="19" s="3" customFormat="1" spans="1:14">
      <c r="A19" s="9">
        <v>294</v>
      </c>
      <c r="B19" s="3">
        <v>294</v>
      </c>
      <c r="C19" s="3">
        <v>0.663757920265198</v>
      </c>
      <c r="D19" s="3">
        <v>0.0591132640838623</v>
      </c>
      <c r="E19" s="3">
        <v>9</v>
      </c>
      <c r="F19" s="3">
        <v>3</v>
      </c>
      <c r="G19" s="3">
        <v>1</v>
      </c>
      <c r="H19" s="3">
        <v>7</v>
      </c>
      <c r="I19" s="3">
        <v>0.9</v>
      </c>
      <c r="J19" s="3">
        <v>0.75</v>
      </c>
      <c r="K19" s="3">
        <v>0.818181818181818</v>
      </c>
      <c r="L19" s="3">
        <v>0.3</v>
      </c>
      <c r="M19" s="3">
        <v>0.6</v>
      </c>
      <c r="N19" s="3">
        <v>0.8</v>
      </c>
    </row>
    <row r="20" s="1" customFormat="1" spans="1:14">
      <c r="A20" s="7">
        <v>202</v>
      </c>
      <c r="B20" s="1">
        <v>202</v>
      </c>
      <c r="C20" s="1">
        <v>0.682697415351868</v>
      </c>
      <c r="D20" s="1">
        <v>0.0130748748779297</v>
      </c>
      <c r="E20" s="1">
        <v>7</v>
      </c>
      <c r="F20" s="1">
        <v>7</v>
      </c>
      <c r="G20" s="1">
        <v>3</v>
      </c>
      <c r="H20" s="1">
        <v>3</v>
      </c>
      <c r="I20" s="1">
        <v>0.7</v>
      </c>
      <c r="J20" s="1">
        <v>0.5</v>
      </c>
      <c r="K20" s="1">
        <v>0.583333333333333</v>
      </c>
      <c r="L20" s="1">
        <v>0.7</v>
      </c>
      <c r="M20" s="1">
        <v>0</v>
      </c>
      <c r="N20" s="1">
        <v>0.5</v>
      </c>
    </row>
    <row r="21" s="1" customFormat="1" spans="1:14">
      <c r="A21" s="7">
        <v>662</v>
      </c>
      <c r="B21" s="1">
        <v>662</v>
      </c>
      <c r="C21" s="1">
        <v>0.681370139122009</v>
      </c>
      <c r="D21" s="1">
        <v>0.0188992023468018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276</v>
      </c>
      <c r="B22" s="1">
        <v>276</v>
      </c>
      <c r="C22" s="1">
        <v>0.680754899978638</v>
      </c>
      <c r="D22" s="1">
        <v>0.0205116271972656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373</v>
      </c>
      <c r="B23" s="1">
        <v>373</v>
      </c>
      <c r="C23" s="1">
        <v>0.695722937583923</v>
      </c>
      <c r="D23" s="1">
        <v>0.0393593311309815</v>
      </c>
      <c r="E23" s="1">
        <v>6</v>
      </c>
      <c r="F23" s="1">
        <v>4</v>
      </c>
      <c r="G23" s="1">
        <v>4</v>
      </c>
      <c r="H23" s="1">
        <v>6</v>
      </c>
      <c r="I23" s="1">
        <v>0.6</v>
      </c>
      <c r="J23" s="1">
        <v>0.6</v>
      </c>
      <c r="K23" s="1">
        <v>0.6</v>
      </c>
      <c r="L23" s="1">
        <v>0.4</v>
      </c>
      <c r="M23" s="1">
        <v>0.2</v>
      </c>
      <c r="N23" s="1">
        <v>0.6</v>
      </c>
    </row>
    <row r="24" s="1" customFormat="1" spans="1:14">
      <c r="A24" s="7">
        <v>56</v>
      </c>
      <c r="B24" s="1">
        <v>56</v>
      </c>
      <c r="C24" s="1">
        <v>0.686362504959106</v>
      </c>
      <c r="D24" s="1">
        <v>0.0313787460327148</v>
      </c>
      <c r="E24" s="1">
        <v>7</v>
      </c>
      <c r="F24" s="1">
        <v>7</v>
      </c>
      <c r="G24" s="1">
        <v>3</v>
      </c>
      <c r="H24" s="1">
        <v>3</v>
      </c>
      <c r="I24" s="1">
        <v>0.7</v>
      </c>
      <c r="J24" s="1">
        <v>0.5</v>
      </c>
      <c r="K24" s="1">
        <v>0.583333333333333</v>
      </c>
      <c r="L24" s="1">
        <v>0.7</v>
      </c>
      <c r="M24" s="1">
        <v>0</v>
      </c>
      <c r="N24" s="1">
        <v>0.5</v>
      </c>
    </row>
    <row r="25" s="1" customFormat="1" spans="1:14">
      <c r="A25" s="7">
        <v>675</v>
      </c>
      <c r="B25" s="1">
        <v>675</v>
      </c>
      <c r="C25" s="1">
        <v>0.682971835136414</v>
      </c>
      <c r="D25" s="1">
        <v>0.0337067842483521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498</v>
      </c>
      <c r="B26" s="1">
        <v>498</v>
      </c>
      <c r="C26" s="1">
        <v>0.696210503578186</v>
      </c>
      <c r="D26" s="1">
        <v>0.0400842428207398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89</v>
      </c>
      <c r="B27" s="1">
        <v>89</v>
      </c>
      <c r="C27" s="1">
        <v>0.684877753257751</v>
      </c>
      <c r="D27" s="1">
        <v>0.0499852895736694</v>
      </c>
      <c r="E27" s="1">
        <v>9</v>
      </c>
      <c r="F27" s="1">
        <v>2</v>
      </c>
      <c r="G27" s="1">
        <v>1</v>
      </c>
      <c r="H27" s="1">
        <v>8</v>
      </c>
      <c r="I27" s="1">
        <v>0.9</v>
      </c>
      <c r="J27" s="1">
        <v>0.818181818181818</v>
      </c>
      <c r="K27" s="1">
        <v>0.857142857142857</v>
      </c>
      <c r="L27" s="1">
        <v>0.2</v>
      </c>
      <c r="M27" s="1">
        <v>0.7</v>
      </c>
      <c r="N27" s="1">
        <v>0.85</v>
      </c>
    </row>
    <row r="28" s="3" customFormat="1" spans="1:14">
      <c r="A28" s="9">
        <v>746</v>
      </c>
      <c r="B28" s="3">
        <v>746</v>
      </c>
      <c r="C28" s="3">
        <v>0.680225491523743</v>
      </c>
      <c r="D28" s="3">
        <v>0.0561617612838745</v>
      </c>
      <c r="E28" s="3">
        <v>8</v>
      </c>
      <c r="F28" s="3">
        <v>3</v>
      </c>
      <c r="G28" s="3">
        <v>2</v>
      </c>
      <c r="H28" s="3">
        <v>7</v>
      </c>
      <c r="I28" s="3">
        <v>0.8</v>
      </c>
      <c r="J28" s="3">
        <v>0.727272727272727</v>
      </c>
      <c r="K28" s="3">
        <v>0.761904761904762</v>
      </c>
      <c r="L28" s="3">
        <v>0.3</v>
      </c>
      <c r="M28" s="3">
        <v>0.5</v>
      </c>
      <c r="N28" s="3">
        <v>0.75</v>
      </c>
    </row>
    <row r="29" s="1" customFormat="1" spans="1:14">
      <c r="A29" s="7">
        <v>780</v>
      </c>
      <c r="B29" s="1">
        <v>780</v>
      </c>
      <c r="C29" s="1">
        <v>0.700768947601318</v>
      </c>
      <c r="D29" s="1">
        <v>0.0417674779891968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6</v>
      </c>
      <c r="B30" s="1">
        <v>6</v>
      </c>
      <c r="C30" s="1">
        <v>0.70316219329834</v>
      </c>
      <c r="D30" s="1">
        <v>0.091391921043396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1" customFormat="1" spans="1:14">
      <c r="A31" s="7">
        <v>435</v>
      </c>
      <c r="B31" s="1">
        <v>435</v>
      </c>
      <c r="C31" s="1">
        <v>0.708345055580139</v>
      </c>
      <c r="D31" s="1">
        <v>0.0942379236221313</v>
      </c>
      <c r="E31" s="1">
        <v>9</v>
      </c>
      <c r="F31" s="1">
        <v>4</v>
      </c>
      <c r="G31" s="1">
        <v>1</v>
      </c>
      <c r="H31" s="1">
        <v>6</v>
      </c>
      <c r="I31" s="1">
        <v>0.9</v>
      </c>
      <c r="J31" s="1">
        <v>0.692307692307692</v>
      </c>
      <c r="K31" s="1">
        <v>0.782608695652174</v>
      </c>
      <c r="L31" s="1">
        <v>0.4</v>
      </c>
      <c r="M31" s="1">
        <v>0.5</v>
      </c>
      <c r="N31" s="1">
        <v>0.75</v>
      </c>
    </row>
    <row r="32" s="1" customFormat="1" spans="1:14">
      <c r="A32" s="7">
        <v>3</v>
      </c>
      <c r="B32" s="1">
        <v>3</v>
      </c>
      <c r="C32" s="1">
        <v>0.708565592765808</v>
      </c>
      <c r="D32" s="1">
        <v>0.100190043449402</v>
      </c>
      <c r="E32" s="1">
        <v>8</v>
      </c>
      <c r="F32" s="1">
        <v>4</v>
      </c>
      <c r="G32" s="1">
        <v>2</v>
      </c>
      <c r="H32" s="1">
        <v>6</v>
      </c>
      <c r="I32" s="1">
        <v>0.8</v>
      </c>
      <c r="J32" s="1">
        <v>0.666666666666667</v>
      </c>
      <c r="K32" s="1">
        <v>0.727272727272727</v>
      </c>
      <c r="L32" s="1">
        <v>0.4</v>
      </c>
      <c r="M32" s="1">
        <v>0.4</v>
      </c>
      <c r="N32" s="1">
        <v>0.7</v>
      </c>
    </row>
    <row r="33" s="1" customFormat="1" spans="1:14">
      <c r="A33" s="7">
        <v>616</v>
      </c>
      <c r="B33" s="1">
        <v>616</v>
      </c>
      <c r="C33" s="1">
        <v>0.709154844284058</v>
      </c>
      <c r="D33" s="1">
        <v>0.0997705459594727</v>
      </c>
      <c r="E33" s="1">
        <v>10</v>
      </c>
      <c r="F33" s="1">
        <v>3</v>
      </c>
      <c r="G33" s="1">
        <v>0</v>
      </c>
      <c r="H33" s="1">
        <v>7</v>
      </c>
      <c r="I33" s="1">
        <v>1</v>
      </c>
      <c r="J33" s="1">
        <v>0.769230769230769</v>
      </c>
      <c r="K33" s="1">
        <v>0.869565217391304</v>
      </c>
      <c r="L33" s="1">
        <v>0.3</v>
      </c>
      <c r="M33" s="1">
        <v>0.7</v>
      </c>
      <c r="N33" s="1">
        <v>0.85</v>
      </c>
    </row>
    <row r="34" s="1" customFormat="1" spans="1:14">
      <c r="A34" s="7">
        <v>100</v>
      </c>
      <c r="B34" s="1">
        <v>100</v>
      </c>
      <c r="C34" s="1">
        <v>0.709319829940796</v>
      </c>
      <c r="D34" s="1">
        <v>0.0979667901992798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105</v>
      </c>
      <c r="B35" s="1">
        <v>105</v>
      </c>
      <c r="C35" s="1">
        <v>0.709338784217834</v>
      </c>
      <c r="D35" s="1">
        <v>0.0906252861022949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233</v>
      </c>
      <c r="B36" s="1">
        <v>233</v>
      </c>
      <c r="C36" s="1">
        <v>0.71002209186554</v>
      </c>
      <c r="D36" s="1">
        <v>0.0766681432723999</v>
      </c>
      <c r="E36" s="1">
        <v>9</v>
      </c>
      <c r="F36" s="1">
        <v>7</v>
      </c>
      <c r="G36" s="1">
        <v>1</v>
      </c>
      <c r="H36" s="1">
        <v>3</v>
      </c>
      <c r="I36" s="1">
        <v>0.9</v>
      </c>
      <c r="J36" s="1">
        <v>0.5625</v>
      </c>
      <c r="K36" s="1">
        <v>0.692307692307692</v>
      </c>
      <c r="L36" s="1">
        <v>0.7</v>
      </c>
      <c r="M36" s="1">
        <v>0.2</v>
      </c>
      <c r="N36" s="1">
        <v>0.6</v>
      </c>
    </row>
    <row r="37" s="1" customFormat="1" spans="1:14">
      <c r="A37" s="7">
        <v>399</v>
      </c>
      <c r="B37" s="1">
        <v>399</v>
      </c>
      <c r="C37" s="1">
        <v>0.716256022453308</v>
      </c>
      <c r="D37" s="1">
        <v>0.069300651550293</v>
      </c>
      <c r="E37" s="1">
        <v>10</v>
      </c>
      <c r="F37" s="1">
        <v>4</v>
      </c>
      <c r="G37" s="1">
        <v>0</v>
      </c>
      <c r="H37" s="1">
        <v>6</v>
      </c>
      <c r="I37" s="1">
        <v>1</v>
      </c>
      <c r="J37" s="1">
        <v>0.714285714285714</v>
      </c>
      <c r="K37" s="1">
        <v>0.833333333333333</v>
      </c>
      <c r="L37" s="1">
        <v>0.4</v>
      </c>
      <c r="M37" s="1">
        <v>0.6</v>
      </c>
      <c r="N37" s="1">
        <v>0.8</v>
      </c>
    </row>
    <row r="38" s="1" customFormat="1" spans="1:14">
      <c r="A38" s="7">
        <v>328</v>
      </c>
      <c r="B38" s="1">
        <v>328</v>
      </c>
      <c r="C38" s="1">
        <v>0.71317720413208</v>
      </c>
      <c r="D38" s="1">
        <v>0.0862201452255249</v>
      </c>
      <c r="E38" s="1">
        <v>10</v>
      </c>
      <c r="F38" s="1">
        <v>4</v>
      </c>
      <c r="G38" s="1">
        <v>0</v>
      </c>
      <c r="H38" s="1">
        <v>6</v>
      </c>
      <c r="I38" s="1">
        <v>1</v>
      </c>
      <c r="J38" s="1">
        <v>0.714285714285714</v>
      </c>
      <c r="K38" s="1">
        <v>0.833333333333333</v>
      </c>
      <c r="L38" s="1">
        <v>0.4</v>
      </c>
      <c r="M38" s="1">
        <v>0.6</v>
      </c>
      <c r="N38" s="1">
        <v>0.8</v>
      </c>
    </row>
    <row r="39" s="3" customFormat="1" spans="1:14">
      <c r="A39" s="9">
        <v>282</v>
      </c>
      <c r="B39" s="3">
        <v>282</v>
      </c>
      <c r="C39" s="3">
        <v>0.710972785949707</v>
      </c>
      <c r="D39" s="3">
        <v>0.0856907367706299</v>
      </c>
      <c r="E39" s="3">
        <v>5</v>
      </c>
      <c r="F39" s="3">
        <v>3</v>
      </c>
      <c r="G39" s="3">
        <v>5</v>
      </c>
      <c r="H39" s="3">
        <v>7</v>
      </c>
      <c r="I39" s="3">
        <v>0.5</v>
      </c>
      <c r="J39" s="3">
        <v>0.625</v>
      </c>
      <c r="K39" s="3">
        <v>0.555555555555556</v>
      </c>
      <c r="L39" s="3">
        <v>0.3</v>
      </c>
      <c r="M39" s="3">
        <v>0.2</v>
      </c>
      <c r="N39" s="3">
        <v>0.6</v>
      </c>
    </row>
    <row r="40" s="1" customFormat="1" spans="1:14">
      <c r="A40" s="7">
        <v>644</v>
      </c>
      <c r="B40" s="1">
        <v>644</v>
      </c>
      <c r="C40" s="1">
        <v>0.721666574478149</v>
      </c>
      <c r="D40" s="1">
        <v>0.0976516008377075</v>
      </c>
      <c r="E40" s="1">
        <v>10</v>
      </c>
      <c r="F40" s="1">
        <v>5</v>
      </c>
      <c r="G40" s="1">
        <v>0</v>
      </c>
      <c r="H40" s="1">
        <v>5</v>
      </c>
      <c r="I40" s="1">
        <v>1</v>
      </c>
      <c r="J40" s="1">
        <v>0.666666666666667</v>
      </c>
      <c r="K40" s="1">
        <v>0.8</v>
      </c>
      <c r="L40" s="1">
        <v>0.5</v>
      </c>
      <c r="M40" s="1">
        <v>0.5</v>
      </c>
      <c r="N40" s="1">
        <v>0.75</v>
      </c>
    </row>
    <row r="41" s="1" customFormat="1" spans="1:14">
      <c r="A41" s="7">
        <v>223</v>
      </c>
      <c r="B41" s="1">
        <v>223</v>
      </c>
      <c r="C41" s="1">
        <v>0.731646060943604</v>
      </c>
      <c r="D41" s="1">
        <v>0.0777050256729126</v>
      </c>
      <c r="E41" s="1">
        <v>7</v>
      </c>
      <c r="F41" s="1">
        <v>6</v>
      </c>
      <c r="G41" s="1">
        <v>3</v>
      </c>
      <c r="H41" s="1">
        <v>4</v>
      </c>
      <c r="I41" s="1">
        <v>0.7</v>
      </c>
      <c r="J41" s="1">
        <v>0.538461538461539</v>
      </c>
      <c r="K41" s="1">
        <v>0.608695652173913</v>
      </c>
      <c r="L41" s="1">
        <v>0.6</v>
      </c>
      <c r="M41" s="1">
        <v>0.1</v>
      </c>
      <c r="N41" s="1">
        <v>0.55</v>
      </c>
    </row>
    <row r="42" s="1" customFormat="1" spans="1:14">
      <c r="A42" s="7">
        <v>152</v>
      </c>
      <c r="B42" s="1">
        <v>152</v>
      </c>
      <c r="C42" s="1">
        <v>0.733963966369629</v>
      </c>
      <c r="D42" s="1">
        <v>0.0578887462615967</v>
      </c>
      <c r="E42" s="1">
        <v>6</v>
      </c>
      <c r="F42" s="1">
        <v>6</v>
      </c>
      <c r="G42" s="1">
        <v>4</v>
      </c>
      <c r="H42" s="1">
        <v>4</v>
      </c>
      <c r="I42" s="1">
        <v>0.6</v>
      </c>
      <c r="J42" s="1">
        <v>0.5</v>
      </c>
      <c r="K42" s="1">
        <v>0.545454545454545</v>
      </c>
      <c r="L42" s="1">
        <v>0.6</v>
      </c>
      <c r="M42" s="1">
        <v>0</v>
      </c>
      <c r="N42" s="1">
        <v>0.5</v>
      </c>
    </row>
    <row r="43" s="1" customFormat="1" spans="1:14">
      <c r="A43" s="7">
        <v>20</v>
      </c>
      <c r="B43" s="1">
        <v>20</v>
      </c>
      <c r="C43" s="1">
        <v>0.73398494720459</v>
      </c>
      <c r="D43" s="1">
        <v>0.0834519863128662</v>
      </c>
      <c r="E43" s="1">
        <v>8</v>
      </c>
      <c r="F43" s="1">
        <v>5</v>
      </c>
      <c r="G43" s="1">
        <v>2</v>
      </c>
      <c r="H43" s="1">
        <v>5</v>
      </c>
      <c r="I43" s="1">
        <v>0.8</v>
      </c>
      <c r="J43" s="1">
        <v>0.615384615384615</v>
      </c>
      <c r="K43" s="1">
        <v>0.695652173913043</v>
      </c>
      <c r="L43" s="1">
        <v>0.5</v>
      </c>
      <c r="M43" s="1">
        <v>0.3</v>
      </c>
      <c r="N43" s="1">
        <v>0.65</v>
      </c>
    </row>
    <row r="44" s="1" customFormat="1" spans="1:14">
      <c r="A44" s="7">
        <v>583</v>
      </c>
      <c r="B44" s="1">
        <v>583</v>
      </c>
      <c r="C44" s="1">
        <v>0.734943270683289</v>
      </c>
      <c r="D44" s="1">
        <v>0.0786058902740479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613</v>
      </c>
      <c r="B45" s="1">
        <v>613</v>
      </c>
      <c r="C45" s="1">
        <v>0.727811574935913</v>
      </c>
      <c r="D45" s="1">
        <v>0.145453810691833</v>
      </c>
      <c r="E45" s="1">
        <v>9</v>
      </c>
      <c r="F45" s="1">
        <v>7</v>
      </c>
      <c r="G45" s="1">
        <v>1</v>
      </c>
      <c r="H45" s="1">
        <v>3</v>
      </c>
      <c r="I45" s="1">
        <v>0.9</v>
      </c>
      <c r="J45" s="1">
        <v>0.5625</v>
      </c>
      <c r="K45" s="1">
        <v>0.692307692307692</v>
      </c>
      <c r="L45" s="1">
        <v>0.7</v>
      </c>
      <c r="M45" s="1">
        <v>0.2</v>
      </c>
      <c r="N45" s="1">
        <v>0.6</v>
      </c>
    </row>
    <row r="46" s="1" customFormat="1" spans="1:14">
      <c r="A46" s="7">
        <v>815</v>
      </c>
      <c r="B46" s="1">
        <v>815</v>
      </c>
      <c r="C46" s="1">
        <v>0.726889848709106</v>
      </c>
      <c r="D46" s="1">
        <v>0.112776279449463</v>
      </c>
      <c r="E46" s="1">
        <v>7</v>
      </c>
      <c r="F46" s="1">
        <v>3</v>
      </c>
      <c r="G46" s="1">
        <v>3</v>
      </c>
      <c r="H46" s="1">
        <v>7</v>
      </c>
      <c r="I46" s="1">
        <v>0.7</v>
      </c>
      <c r="J46" s="1">
        <v>0.7</v>
      </c>
      <c r="K46" s="1">
        <v>0.7</v>
      </c>
      <c r="L46" s="1">
        <v>0.3</v>
      </c>
      <c r="M46" s="1">
        <v>0.4</v>
      </c>
      <c r="N46" s="1">
        <v>0.7</v>
      </c>
    </row>
    <row r="47" s="1" customFormat="1" spans="1:14">
      <c r="A47" s="7">
        <v>830</v>
      </c>
      <c r="B47" s="1">
        <v>830</v>
      </c>
      <c r="C47" s="1">
        <v>0.734759926795959</v>
      </c>
      <c r="D47" s="1">
        <v>0.130297183990478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785</v>
      </c>
      <c r="B48" s="1">
        <v>785</v>
      </c>
      <c r="C48" s="1">
        <v>0.73771059513092</v>
      </c>
      <c r="D48" s="1">
        <v>0.0737478733062744</v>
      </c>
      <c r="E48" s="1">
        <v>7</v>
      </c>
      <c r="F48" s="1">
        <v>5</v>
      </c>
      <c r="G48" s="1">
        <v>3</v>
      </c>
      <c r="H48" s="1">
        <v>5</v>
      </c>
      <c r="I48" s="1">
        <v>0.7</v>
      </c>
      <c r="J48" s="1">
        <v>0.583333333333333</v>
      </c>
      <c r="K48" s="1">
        <v>0.636363636363636</v>
      </c>
      <c r="L48" s="1">
        <v>0.5</v>
      </c>
      <c r="M48" s="1">
        <v>0.2</v>
      </c>
      <c r="N48" s="1">
        <v>0.6</v>
      </c>
    </row>
    <row r="49" s="4" customFormat="1" spans="1:14">
      <c r="A49" s="17">
        <v>206</v>
      </c>
      <c r="B49" s="4">
        <v>206</v>
      </c>
      <c r="C49" s="4">
        <v>0.739766359329224</v>
      </c>
      <c r="D49" s="4">
        <v>0.0500904321670532</v>
      </c>
      <c r="E49" s="4">
        <v>8</v>
      </c>
      <c r="F49" s="4">
        <v>7</v>
      </c>
      <c r="G49" s="4">
        <v>2</v>
      </c>
      <c r="H49" s="4">
        <v>3</v>
      </c>
      <c r="I49" s="4">
        <v>0.8</v>
      </c>
      <c r="J49" s="4">
        <v>0.533333333333333</v>
      </c>
      <c r="K49" s="4">
        <v>0.64</v>
      </c>
      <c r="L49" s="4">
        <v>0.7</v>
      </c>
      <c r="M49" s="4">
        <v>0.1</v>
      </c>
      <c r="N49" s="4">
        <v>0.55</v>
      </c>
    </row>
    <row r="50" s="1" customFormat="1" spans="1:14">
      <c r="A50" s="7">
        <v>621</v>
      </c>
      <c r="B50" s="1">
        <v>621</v>
      </c>
      <c r="C50" s="1">
        <v>0.728044509887695</v>
      </c>
      <c r="D50" s="1">
        <v>0.120934724807739</v>
      </c>
      <c r="E50" s="1">
        <v>9</v>
      </c>
      <c r="F50" s="1">
        <v>8</v>
      </c>
      <c r="G50" s="1">
        <v>1</v>
      </c>
      <c r="H50" s="1">
        <v>2</v>
      </c>
      <c r="I50" s="1">
        <v>0.9</v>
      </c>
      <c r="J50" s="1">
        <v>0.529411764705882</v>
      </c>
      <c r="K50" s="1">
        <v>0.666666666666667</v>
      </c>
      <c r="L50" s="1">
        <v>0.8</v>
      </c>
      <c r="M50" s="1">
        <v>0.1</v>
      </c>
      <c r="N50" s="1">
        <v>0.55</v>
      </c>
    </row>
    <row r="51" s="1" customFormat="1" spans="1:14">
      <c r="A51" s="7">
        <v>88</v>
      </c>
      <c r="B51" s="1">
        <v>88</v>
      </c>
      <c r="C51" s="1">
        <v>0.737314105033875</v>
      </c>
      <c r="D51" s="1">
        <v>0.139135479927063</v>
      </c>
      <c r="E51" s="1">
        <v>8</v>
      </c>
      <c r="F51" s="1">
        <v>6</v>
      </c>
      <c r="G51" s="1">
        <v>2</v>
      </c>
      <c r="H51" s="1">
        <v>4</v>
      </c>
      <c r="I51" s="1">
        <v>0.8</v>
      </c>
      <c r="J51" s="1">
        <v>0.571428571428572</v>
      </c>
      <c r="K51" s="1">
        <v>0.666666666666667</v>
      </c>
      <c r="L51" s="1">
        <v>0.6</v>
      </c>
      <c r="M51" s="1">
        <v>0.2</v>
      </c>
      <c r="N51" s="1">
        <v>0.6</v>
      </c>
    </row>
    <row r="52" s="1" customFormat="1" spans="1:14">
      <c r="A52" s="7">
        <v>155</v>
      </c>
      <c r="B52" s="1">
        <v>155</v>
      </c>
      <c r="C52" s="1">
        <v>0.72156834602356</v>
      </c>
      <c r="D52" s="1">
        <v>0.132761359214783</v>
      </c>
      <c r="E52" s="1">
        <v>6</v>
      </c>
      <c r="F52" s="1">
        <v>4</v>
      </c>
      <c r="G52" s="1">
        <v>4</v>
      </c>
      <c r="H52" s="1">
        <v>6</v>
      </c>
      <c r="I52" s="1">
        <v>0.6</v>
      </c>
      <c r="J52" s="1">
        <v>0.6</v>
      </c>
      <c r="K52" s="1">
        <v>0.6</v>
      </c>
      <c r="L52" s="1">
        <v>0.4</v>
      </c>
      <c r="M52" s="1">
        <v>0.2</v>
      </c>
      <c r="N52" s="1">
        <v>0.6</v>
      </c>
    </row>
    <row r="53" s="3" customFormat="1" spans="1:14">
      <c r="A53" s="9">
        <v>229</v>
      </c>
      <c r="B53" s="3">
        <v>229</v>
      </c>
      <c r="C53" s="3">
        <v>0.727859258651733</v>
      </c>
      <c r="D53" s="3">
        <v>0.110341310501099</v>
      </c>
      <c r="E53" s="3">
        <v>7</v>
      </c>
      <c r="F53" s="3">
        <v>7</v>
      </c>
      <c r="G53" s="3">
        <v>3</v>
      </c>
      <c r="H53" s="3">
        <v>3</v>
      </c>
      <c r="I53" s="3">
        <v>0.7</v>
      </c>
      <c r="J53" s="3">
        <v>0.5</v>
      </c>
      <c r="K53" s="3">
        <v>0.583333333333333</v>
      </c>
      <c r="L53" s="3">
        <v>0.7</v>
      </c>
      <c r="M53" s="3">
        <v>0</v>
      </c>
      <c r="N53" s="3">
        <v>0.5</v>
      </c>
    </row>
    <row r="54" s="1" customFormat="1" spans="1:14">
      <c r="A54" s="7">
        <v>709</v>
      </c>
      <c r="B54" s="1">
        <v>709</v>
      </c>
      <c r="C54" s="1">
        <v>0.741271138191223</v>
      </c>
      <c r="D54" s="1">
        <v>0.10593056678772</v>
      </c>
      <c r="E54" s="1">
        <v>10</v>
      </c>
      <c r="F54" s="1">
        <v>3</v>
      </c>
      <c r="G54" s="1">
        <v>0</v>
      </c>
      <c r="H54" s="1">
        <v>7</v>
      </c>
      <c r="I54" s="1">
        <v>1</v>
      </c>
      <c r="J54" s="1">
        <v>0.769230769230769</v>
      </c>
      <c r="K54" s="1">
        <v>0.869565217391304</v>
      </c>
      <c r="L54" s="1">
        <v>0.3</v>
      </c>
      <c r="M54" s="1">
        <v>0.7</v>
      </c>
      <c r="N54" s="1">
        <v>0.85</v>
      </c>
    </row>
    <row r="55" s="1" customFormat="1" spans="1:14">
      <c r="A55" s="7">
        <v>246</v>
      </c>
      <c r="B55" s="1">
        <v>246</v>
      </c>
      <c r="C55" s="1">
        <v>0.742902874946594</v>
      </c>
      <c r="D55" s="1">
        <v>0.0863687992095947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191</v>
      </c>
      <c r="B56" s="1">
        <v>191</v>
      </c>
      <c r="C56" s="1">
        <v>0.743518233299255</v>
      </c>
      <c r="D56" s="1">
        <v>0.100335359573364</v>
      </c>
      <c r="E56" s="1">
        <v>10</v>
      </c>
      <c r="F56" s="1">
        <v>5</v>
      </c>
      <c r="G56" s="1">
        <v>0</v>
      </c>
      <c r="H56" s="1">
        <v>5</v>
      </c>
      <c r="I56" s="1">
        <v>1</v>
      </c>
      <c r="J56" s="1">
        <v>0.666666666666667</v>
      </c>
      <c r="K56" s="1">
        <v>0.8</v>
      </c>
      <c r="L56" s="1">
        <v>0.5</v>
      </c>
      <c r="M56" s="1">
        <v>0.5</v>
      </c>
      <c r="N56" s="1">
        <v>0.75</v>
      </c>
    </row>
    <row r="57" s="1" customFormat="1" spans="1:14">
      <c r="A57" s="7">
        <v>198</v>
      </c>
      <c r="B57" s="1">
        <v>198</v>
      </c>
      <c r="C57" s="1">
        <v>0.745155930519104</v>
      </c>
      <c r="D57" s="1">
        <v>0.0873236656188965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903</v>
      </c>
      <c r="B58" s="1">
        <v>903</v>
      </c>
      <c r="C58" s="1">
        <v>0.745175242424011</v>
      </c>
      <c r="D58" s="1">
        <v>0.116806983947754</v>
      </c>
      <c r="E58" s="1">
        <v>9</v>
      </c>
      <c r="F58" s="1">
        <v>2</v>
      </c>
      <c r="G58" s="1">
        <v>1</v>
      </c>
      <c r="H58" s="1">
        <v>8</v>
      </c>
      <c r="I58" s="1">
        <v>0.9</v>
      </c>
      <c r="J58" s="1">
        <v>0.818181818181818</v>
      </c>
      <c r="K58" s="1">
        <v>0.857142857142857</v>
      </c>
      <c r="L58" s="1">
        <v>0.2</v>
      </c>
      <c r="M58" s="1">
        <v>0.7</v>
      </c>
      <c r="N58" s="1">
        <v>0.85</v>
      </c>
    </row>
    <row r="59" s="1" customFormat="1" spans="1:14">
      <c r="A59" s="7">
        <v>287</v>
      </c>
      <c r="B59" s="1">
        <v>287</v>
      </c>
      <c r="C59" s="1">
        <v>0.745387673377991</v>
      </c>
      <c r="D59" s="1">
        <v>0.0656861066818237</v>
      </c>
      <c r="E59" s="1">
        <v>8</v>
      </c>
      <c r="F59" s="1">
        <v>4</v>
      </c>
      <c r="G59" s="1">
        <v>2</v>
      </c>
      <c r="H59" s="1">
        <v>6</v>
      </c>
      <c r="I59" s="1">
        <v>0.8</v>
      </c>
      <c r="J59" s="1">
        <v>0.666666666666667</v>
      </c>
      <c r="K59" s="1">
        <v>0.727272727272727</v>
      </c>
      <c r="L59" s="1">
        <v>0.4</v>
      </c>
      <c r="M59" s="1">
        <v>0.4</v>
      </c>
      <c r="N59" s="1">
        <v>0.7</v>
      </c>
    </row>
    <row r="60" s="1" customFormat="1" spans="1:14">
      <c r="A60" s="7">
        <v>74</v>
      </c>
      <c r="B60" s="1">
        <v>74</v>
      </c>
      <c r="C60" s="1">
        <v>0.745646357536316</v>
      </c>
      <c r="D60" s="1">
        <v>0.109940409660339</v>
      </c>
      <c r="E60" s="1">
        <v>5</v>
      </c>
      <c r="F60" s="1">
        <v>3</v>
      </c>
      <c r="G60" s="1">
        <v>5</v>
      </c>
      <c r="H60" s="1">
        <v>7</v>
      </c>
      <c r="I60" s="1">
        <v>0.5</v>
      </c>
      <c r="J60" s="1">
        <v>0.625</v>
      </c>
      <c r="K60" s="1">
        <v>0.555555555555556</v>
      </c>
      <c r="L60" s="1">
        <v>0.3</v>
      </c>
      <c r="M60" s="1">
        <v>0.2</v>
      </c>
      <c r="N60" s="1">
        <v>0.6</v>
      </c>
    </row>
    <row r="61" s="1" customFormat="1" spans="1:14">
      <c r="A61" s="7">
        <v>255</v>
      </c>
      <c r="B61" s="1">
        <v>255</v>
      </c>
      <c r="C61" s="1">
        <v>0.745726108551025</v>
      </c>
      <c r="D61" s="1">
        <v>0.0122008323669434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577</v>
      </c>
      <c r="B62" s="1">
        <v>577</v>
      </c>
      <c r="C62" s="1">
        <v>0.746004939079285</v>
      </c>
      <c r="D62" s="1">
        <v>0.101424694061279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67</v>
      </c>
      <c r="B63" s="1">
        <v>67</v>
      </c>
      <c r="C63" s="1">
        <v>0.746085166931152</v>
      </c>
      <c r="D63" s="1">
        <v>0.0754534006118774</v>
      </c>
      <c r="E63" s="1">
        <v>9</v>
      </c>
      <c r="F63" s="1">
        <v>4</v>
      </c>
      <c r="G63" s="1">
        <v>1</v>
      </c>
      <c r="H63" s="1">
        <v>6</v>
      </c>
      <c r="I63" s="1">
        <v>0.9</v>
      </c>
      <c r="J63" s="1">
        <v>0.692307692307692</v>
      </c>
      <c r="K63" s="1">
        <v>0.782608695652174</v>
      </c>
      <c r="L63" s="1">
        <v>0.4</v>
      </c>
      <c r="M63" s="1">
        <v>0.5</v>
      </c>
      <c r="N63" s="1">
        <v>0.75</v>
      </c>
    </row>
    <row r="64" s="3" customFormat="1" spans="1:14">
      <c r="A64" s="9">
        <v>429</v>
      </c>
      <c r="B64" s="3">
        <v>429</v>
      </c>
      <c r="C64" s="3">
        <v>0.746398687362671</v>
      </c>
      <c r="D64" s="3">
        <v>0.0914851427078247</v>
      </c>
      <c r="E64" s="3">
        <v>9</v>
      </c>
      <c r="F64" s="3">
        <v>6</v>
      </c>
      <c r="G64" s="3">
        <v>1</v>
      </c>
      <c r="H64" s="3">
        <v>4</v>
      </c>
      <c r="I64" s="3">
        <v>0.9</v>
      </c>
      <c r="J64" s="3">
        <v>0.6</v>
      </c>
      <c r="K64" s="3">
        <v>0.72</v>
      </c>
      <c r="L64" s="3">
        <v>0.6</v>
      </c>
      <c r="M64" s="3">
        <v>0.3</v>
      </c>
      <c r="N64" s="3">
        <v>0.65</v>
      </c>
    </row>
    <row r="65" s="1" customFormat="1" spans="1:14">
      <c r="A65" s="7">
        <v>714</v>
      </c>
      <c r="B65" s="1">
        <v>714</v>
      </c>
      <c r="C65" s="1">
        <v>0.760669589042664</v>
      </c>
      <c r="D65" s="1">
        <v>0.151639819145203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379</v>
      </c>
      <c r="B66" s="1">
        <v>379</v>
      </c>
      <c r="C66" s="1">
        <v>0.763228416442871</v>
      </c>
      <c r="D66" s="1">
        <v>0.146036624908447</v>
      </c>
      <c r="E66" s="1">
        <v>10</v>
      </c>
      <c r="F66" s="1">
        <v>6</v>
      </c>
      <c r="G66" s="1">
        <v>0</v>
      </c>
      <c r="H66" s="1">
        <v>4</v>
      </c>
      <c r="I66" s="1">
        <v>1</v>
      </c>
      <c r="J66" s="1">
        <v>0.625</v>
      </c>
      <c r="K66" s="1">
        <v>0.769230769230769</v>
      </c>
      <c r="L66" s="1">
        <v>0.6</v>
      </c>
      <c r="M66" s="1">
        <v>0.4</v>
      </c>
      <c r="N66" s="1">
        <v>0.7</v>
      </c>
    </row>
    <row r="67" s="1" customFormat="1" spans="1:14">
      <c r="A67" s="7">
        <v>358</v>
      </c>
      <c r="B67" s="1">
        <v>358</v>
      </c>
      <c r="C67" s="1">
        <v>0.764511704444885</v>
      </c>
      <c r="D67" s="1">
        <v>0.0849670171737671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256</v>
      </c>
      <c r="B68" s="1">
        <v>256</v>
      </c>
      <c r="C68" s="1">
        <v>0.769444704055786</v>
      </c>
      <c r="D68" s="1">
        <v>0.147529363632202</v>
      </c>
      <c r="E68" s="1">
        <v>10</v>
      </c>
      <c r="F68" s="1">
        <v>8</v>
      </c>
      <c r="G68" s="1">
        <v>0</v>
      </c>
      <c r="H68" s="1">
        <v>2</v>
      </c>
      <c r="I68" s="1">
        <v>1</v>
      </c>
      <c r="J68" s="1">
        <v>0.555555555555556</v>
      </c>
      <c r="K68" s="1">
        <v>0.714285714285714</v>
      </c>
      <c r="L68" s="1">
        <v>0.8</v>
      </c>
      <c r="M68" s="1">
        <v>0.2</v>
      </c>
      <c r="N68" s="1">
        <v>0.6</v>
      </c>
    </row>
    <row r="69" s="1" customFormat="1" spans="1:14">
      <c r="A69" s="7">
        <v>764</v>
      </c>
      <c r="B69" s="1">
        <v>764</v>
      </c>
      <c r="C69" s="1">
        <v>0.770396113395691</v>
      </c>
      <c r="D69" s="1">
        <v>0.118025183677673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888</v>
      </c>
      <c r="B70" s="1">
        <v>888</v>
      </c>
      <c r="C70" s="1">
        <v>0.771872639656067</v>
      </c>
      <c r="D70" s="1">
        <v>0.120152473449707</v>
      </c>
      <c r="E70" s="1">
        <v>8</v>
      </c>
      <c r="F70" s="1">
        <v>6</v>
      </c>
      <c r="G70" s="1">
        <v>2</v>
      </c>
      <c r="H70" s="1">
        <v>4</v>
      </c>
      <c r="I70" s="1">
        <v>0.8</v>
      </c>
      <c r="J70" s="1">
        <v>0.571428571428572</v>
      </c>
      <c r="K70" s="1">
        <v>0.666666666666667</v>
      </c>
      <c r="L70" s="1">
        <v>0.6</v>
      </c>
      <c r="M70" s="1">
        <v>0.2</v>
      </c>
      <c r="N70" s="1">
        <v>0.6</v>
      </c>
    </row>
    <row r="71" s="1" customFormat="1" spans="1:14">
      <c r="A71" s="7">
        <v>576</v>
      </c>
      <c r="B71" s="1">
        <v>576</v>
      </c>
      <c r="C71" s="1">
        <v>0.774784207344055</v>
      </c>
      <c r="D71" s="1">
        <v>0.0835216045379639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952</v>
      </c>
      <c r="B72" s="1">
        <v>952</v>
      </c>
      <c r="C72" s="1">
        <v>0.777769088745117</v>
      </c>
      <c r="D72" s="1">
        <v>0.174070596694946</v>
      </c>
      <c r="E72" s="1">
        <v>9</v>
      </c>
      <c r="F72" s="1">
        <v>8</v>
      </c>
      <c r="G72" s="1">
        <v>1</v>
      </c>
      <c r="H72" s="1">
        <v>2</v>
      </c>
      <c r="I72" s="1">
        <v>0.9</v>
      </c>
      <c r="J72" s="1">
        <v>0.529411764705882</v>
      </c>
      <c r="K72" s="1">
        <v>0.666666666666667</v>
      </c>
      <c r="L72" s="1">
        <v>0.8</v>
      </c>
      <c r="M72" s="1">
        <v>0.1</v>
      </c>
      <c r="N72" s="1">
        <v>0.55</v>
      </c>
    </row>
    <row r="73" s="3" customFormat="1" spans="1:14">
      <c r="A73" s="9">
        <v>637</v>
      </c>
      <c r="B73" s="3">
        <v>637</v>
      </c>
      <c r="C73" s="3">
        <v>0.779709577560425</v>
      </c>
      <c r="D73" s="3">
        <v>0.131428241729736</v>
      </c>
      <c r="E73" s="3">
        <v>8</v>
      </c>
      <c r="F73" s="3">
        <v>4</v>
      </c>
      <c r="G73" s="3">
        <v>2</v>
      </c>
      <c r="H73" s="3">
        <v>6</v>
      </c>
      <c r="I73" s="3">
        <v>0.8</v>
      </c>
      <c r="J73" s="3">
        <v>0.666666666666667</v>
      </c>
      <c r="K73" s="3">
        <v>0.727272727272727</v>
      </c>
      <c r="L73" s="3">
        <v>0.4</v>
      </c>
      <c r="M73" s="3">
        <v>0.4</v>
      </c>
      <c r="N73" s="3">
        <v>0.7</v>
      </c>
    </row>
    <row r="74" s="1" customFormat="1" spans="1:14">
      <c r="A74" s="7">
        <v>281</v>
      </c>
      <c r="B74" s="1">
        <v>281</v>
      </c>
      <c r="C74" s="1">
        <v>0.780123114585876</v>
      </c>
      <c r="D74" s="1">
        <v>0.199020862579346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880</v>
      </c>
      <c r="B75" s="1">
        <v>880</v>
      </c>
      <c r="C75" s="1">
        <v>0.780608892440796</v>
      </c>
      <c r="D75" s="1">
        <v>0.172005653381348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668</v>
      </c>
      <c r="B76" s="1">
        <v>668</v>
      </c>
      <c r="C76" s="1">
        <v>0.78334653377533</v>
      </c>
      <c r="D76" s="1">
        <v>0.184819221496582</v>
      </c>
      <c r="E76" s="1">
        <v>10</v>
      </c>
      <c r="F76" s="1">
        <v>6</v>
      </c>
      <c r="G76" s="1">
        <v>0</v>
      </c>
      <c r="H76" s="1">
        <v>4</v>
      </c>
      <c r="I76" s="1">
        <v>1</v>
      </c>
      <c r="J76" s="1">
        <v>0.625</v>
      </c>
      <c r="K76" s="1">
        <v>0.769230769230769</v>
      </c>
      <c r="L76" s="1">
        <v>0.6</v>
      </c>
      <c r="M76" s="1">
        <v>0.4</v>
      </c>
      <c r="N76" s="1">
        <v>0.7</v>
      </c>
    </row>
    <row r="77" s="1" customFormat="1" spans="1:14">
      <c r="A77" s="7">
        <v>704</v>
      </c>
      <c r="B77" s="1">
        <v>704</v>
      </c>
      <c r="C77" s="1">
        <v>0.793093085289001</v>
      </c>
      <c r="D77" s="1">
        <v>0.133874297142029</v>
      </c>
      <c r="E77" s="1">
        <v>9</v>
      </c>
      <c r="F77" s="1">
        <v>4</v>
      </c>
      <c r="G77" s="1">
        <v>1</v>
      </c>
      <c r="H77" s="1">
        <v>6</v>
      </c>
      <c r="I77" s="1">
        <v>0.9</v>
      </c>
      <c r="J77" s="1">
        <v>0.692307692307692</v>
      </c>
      <c r="K77" s="1">
        <v>0.782608695652174</v>
      </c>
      <c r="L77" s="1">
        <v>0.4</v>
      </c>
      <c r="M77" s="1">
        <v>0.5</v>
      </c>
      <c r="N77" s="1">
        <v>0.75</v>
      </c>
    </row>
    <row r="78" s="1" customFormat="1" spans="1:14">
      <c r="A78" s="7">
        <v>695</v>
      </c>
      <c r="B78" s="1">
        <v>695</v>
      </c>
      <c r="C78" s="1">
        <v>0.793387413024902</v>
      </c>
      <c r="D78" s="1">
        <v>0.140011191368103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929</v>
      </c>
      <c r="B79" s="1">
        <v>929</v>
      </c>
      <c r="C79" s="1">
        <v>0.795631051063538</v>
      </c>
      <c r="D79" s="1">
        <v>0.0636559724807739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3" customFormat="1" spans="1:14">
      <c r="A80" s="9">
        <v>439</v>
      </c>
      <c r="B80" s="3">
        <v>439</v>
      </c>
      <c r="C80" s="3">
        <v>0.799637913703918</v>
      </c>
      <c r="D80" s="3">
        <v>0.0570443868637085</v>
      </c>
      <c r="E80" s="3">
        <v>10</v>
      </c>
      <c r="F80" s="3">
        <v>3</v>
      </c>
      <c r="G80" s="3">
        <v>0</v>
      </c>
      <c r="H80" s="3">
        <v>7</v>
      </c>
      <c r="I80" s="3">
        <v>1</v>
      </c>
      <c r="J80" s="3">
        <v>0.769230769230769</v>
      </c>
      <c r="K80" s="3">
        <v>0.869565217391304</v>
      </c>
      <c r="L80" s="3">
        <v>0.3</v>
      </c>
      <c r="M80" s="3">
        <v>0.7</v>
      </c>
      <c r="N80" s="3">
        <v>0.85</v>
      </c>
    </row>
    <row r="81" s="1" customFormat="1" spans="1:14">
      <c r="A81" s="7">
        <v>773</v>
      </c>
      <c r="B81" s="1">
        <v>773</v>
      </c>
      <c r="C81" s="1">
        <v>0.804943203926086</v>
      </c>
      <c r="D81" s="1">
        <v>0.0974832773208618</v>
      </c>
      <c r="E81" s="1">
        <v>9</v>
      </c>
      <c r="F81" s="1">
        <v>3</v>
      </c>
      <c r="G81" s="1">
        <v>1</v>
      </c>
      <c r="H81" s="1">
        <v>7</v>
      </c>
      <c r="I81" s="1">
        <v>0.9</v>
      </c>
      <c r="J81" s="1">
        <v>0.75</v>
      </c>
      <c r="K81" s="1">
        <v>0.818181818181818</v>
      </c>
      <c r="L81" s="1">
        <v>0.3</v>
      </c>
      <c r="M81" s="1">
        <v>0.6</v>
      </c>
      <c r="N81" s="1">
        <v>0.8</v>
      </c>
    </row>
    <row r="82" s="1" customFormat="1" spans="1:14">
      <c r="A82" s="7">
        <v>598</v>
      </c>
      <c r="B82" s="1">
        <v>598</v>
      </c>
      <c r="C82" s="1">
        <v>0.808453559875488</v>
      </c>
      <c r="D82" s="1">
        <v>0.0991584062576294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454</v>
      </c>
      <c r="B83" s="1">
        <v>454</v>
      </c>
      <c r="C83" s="1">
        <v>0.81167459487915</v>
      </c>
      <c r="D83" s="1">
        <v>0.116322159767151</v>
      </c>
      <c r="E83" s="1">
        <v>5</v>
      </c>
      <c r="F83" s="1">
        <v>4</v>
      </c>
      <c r="G83" s="1">
        <v>5</v>
      </c>
      <c r="H83" s="1">
        <v>6</v>
      </c>
      <c r="I83" s="1">
        <v>0.5</v>
      </c>
      <c r="J83" s="1">
        <v>0.555555555555556</v>
      </c>
      <c r="K83" s="1">
        <v>0.526315789473684</v>
      </c>
      <c r="L83" s="1">
        <v>0.4</v>
      </c>
      <c r="M83" s="1">
        <v>0.1</v>
      </c>
      <c r="N83" s="1">
        <v>0.55</v>
      </c>
    </row>
    <row r="84" s="1" customFormat="1" spans="1:14">
      <c r="A84" s="7">
        <v>347</v>
      </c>
      <c r="B84" s="1">
        <v>347</v>
      </c>
      <c r="C84" s="1">
        <v>0.807642936706543</v>
      </c>
      <c r="D84" s="1">
        <v>0.11441159248352</v>
      </c>
      <c r="E84" s="1">
        <v>10</v>
      </c>
      <c r="F84" s="1">
        <v>7</v>
      </c>
      <c r="G84" s="1">
        <v>0</v>
      </c>
      <c r="H84" s="1">
        <v>3</v>
      </c>
      <c r="I84" s="1">
        <v>1</v>
      </c>
      <c r="J84" s="1">
        <v>0.588235294117647</v>
      </c>
      <c r="K84" s="1">
        <v>0.740740740740741</v>
      </c>
      <c r="L84" s="1">
        <v>0.7</v>
      </c>
      <c r="M84" s="1">
        <v>0.3</v>
      </c>
      <c r="N84" s="1">
        <v>0.65</v>
      </c>
    </row>
    <row r="85" s="3" customFormat="1" spans="1:14">
      <c r="A85" s="9">
        <v>631</v>
      </c>
      <c r="B85" s="3">
        <v>631</v>
      </c>
      <c r="C85" s="3">
        <v>0.809487223625183</v>
      </c>
      <c r="D85" s="3">
        <v>0.125691533088684</v>
      </c>
      <c r="E85" s="3">
        <v>7</v>
      </c>
      <c r="F85" s="3">
        <v>5</v>
      </c>
      <c r="G85" s="3">
        <v>3</v>
      </c>
      <c r="H85" s="3">
        <v>5</v>
      </c>
      <c r="I85" s="3">
        <v>0.7</v>
      </c>
      <c r="J85" s="3">
        <v>0.583333333333333</v>
      </c>
      <c r="K85" s="3">
        <v>0.636363636363636</v>
      </c>
      <c r="L85" s="3">
        <v>0.5</v>
      </c>
      <c r="M85" s="3">
        <v>0.2</v>
      </c>
      <c r="N85" s="3">
        <v>0.6</v>
      </c>
    </row>
    <row r="86" s="1" customFormat="1" spans="1:14">
      <c r="A86" s="7">
        <v>558</v>
      </c>
      <c r="B86" s="1">
        <v>558</v>
      </c>
      <c r="C86" s="1">
        <v>0.821733474731445</v>
      </c>
      <c r="D86" s="1">
        <v>0.137555122375488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497</v>
      </c>
      <c r="B87" s="1">
        <v>497</v>
      </c>
      <c r="C87" s="1">
        <v>0.822490453720093</v>
      </c>
      <c r="D87" s="1">
        <v>0.249233245849609</v>
      </c>
      <c r="E87" s="1">
        <v>7</v>
      </c>
      <c r="F87" s="1">
        <v>4</v>
      </c>
      <c r="G87" s="1">
        <v>3</v>
      </c>
      <c r="H87" s="1">
        <v>6</v>
      </c>
      <c r="I87" s="1">
        <v>0.7</v>
      </c>
      <c r="J87" s="1">
        <v>0.636363636363636</v>
      </c>
      <c r="K87" s="1">
        <v>0.666666666666667</v>
      </c>
      <c r="L87" s="1">
        <v>0.4</v>
      </c>
      <c r="M87" s="1">
        <v>0.3</v>
      </c>
      <c r="N87" s="1">
        <v>0.65</v>
      </c>
    </row>
    <row r="88" s="3" customFormat="1" spans="1:14">
      <c r="A88" s="9">
        <v>694</v>
      </c>
      <c r="B88" s="3">
        <v>694</v>
      </c>
      <c r="C88" s="3">
        <v>0.832526206970215</v>
      </c>
      <c r="D88" s="3">
        <v>0.154374718666077</v>
      </c>
      <c r="E88" s="3">
        <v>9</v>
      </c>
      <c r="F88" s="3">
        <v>5</v>
      </c>
      <c r="G88" s="3">
        <v>1</v>
      </c>
      <c r="H88" s="3">
        <v>5</v>
      </c>
      <c r="I88" s="3">
        <v>0.9</v>
      </c>
      <c r="J88" s="3">
        <v>0.642857142857143</v>
      </c>
      <c r="K88" s="3">
        <v>0.75</v>
      </c>
      <c r="L88" s="3">
        <v>0.5</v>
      </c>
      <c r="M88" s="3">
        <v>0.4</v>
      </c>
      <c r="N88" s="3">
        <v>0.7</v>
      </c>
    </row>
    <row r="89" s="1" customFormat="1" spans="1:14">
      <c r="A89" s="7">
        <v>522</v>
      </c>
      <c r="B89" s="1">
        <v>522</v>
      </c>
      <c r="C89" s="1">
        <v>0.841399312019348</v>
      </c>
      <c r="D89" s="1">
        <v>0.0506949424743652</v>
      </c>
      <c r="E89" s="1">
        <v>9</v>
      </c>
      <c r="F89" s="1">
        <v>4</v>
      </c>
      <c r="G89" s="1">
        <v>1</v>
      </c>
      <c r="H89" s="1">
        <v>6</v>
      </c>
      <c r="I89" s="1">
        <v>0.9</v>
      </c>
      <c r="J89" s="1">
        <v>0.692307692307692</v>
      </c>
      <c r="K89" s="1">
        <v>0.782608695652174</v>
      </c>
      <c r="L89" s="1">
        <v>0.4</v>
      </c>
      <c r="M89" s="1">
        <v>0.5</v>
      </c>
      <c r="N89" s="1">
        <v>0.75</v>
      </c>
    </row>
    <row r="90" s="3" customFormat="1" spans="1:14">
      <c r="A90" s="9">
        <v>219</v>
      </c>
      <c r="B90" s="3">
        <v>219</v>
      </c>
      <c r="C90" s="3">
        <v>0.856444478034973</v>
      </c>
      <c r="D90" s="3">
        <v>0.000388860702514648</v>
      </c>
      <c r="E90" s="3">
        <v>8</v>
      </c>
      <c r="F90" s="3">
        <v>6</v>
      </c>
      <c r="G90" s="3">
        <v>2</v>
      </c>
      <c r="H90" s="3">
        <v>4</v>
      </c>
      <c r="I90" s="3">
        <v>0.8</v>
      </c>
      <c r="J90" s="3">
        <v>0.571428571428572</v>
      </c>
      <c r="K90" s="3">
        <v>0.666666666666667</v>
      </c>
      <c r="L90" s="3">
        <v>0.6</v>
      </c>
      <c r="M90" s="3">
        <v>0.2</v>
      </c>
      <c r="N90" s="3">
        <v>0.6</v>
      </c>
    </row>
    <row r="91" s="1" customFormat="1" spans="1:14">
      <c r="A91" s="7">
        <v>408</v>
      </c>
      <c r="B91" s="1">
        <v>408</v>
      </c>
      <c r="C91" s="1">
        <v>0.869597673416138</v>
      </c>
      <c r="D91" s="1">
        <v>0.191558599472046</v>
      </c>
      <c r="E91" s="1">
        <v>7</v>
      </c>
      <c r="F91" s="1">
        <v>7</v>
      </c>
      <c r="G91" s="1">
        <v>3</v>
      </c>
      <c r="H91" s="1">
        <v>3</v>
      </c>
      <c r="I91" s="1">
        <v>0.7</v>
      </c>
      <c r="J91" s="1">
        <v>0.5</v>
      </c>
      <c r="K91" s="1">
        <v>0.583333333333333</v>
      </c>
      <c r="L91" s="1">
        <v>0.7</v>
      </c>
      <c r="M91" s="1">
        <v>0</v>
      </c>
      <c r="N91" s="1">
        <v>0.5</v>
      </c>
    </row>
    <row r="92" s="1" customFormat="1" spans="3:13">
      <c r="C92" s="1">
        <f>AVERAGE(C2:C91)</f>
        <v>0.728472598393758</v>
      </c>
      <c r="D92" s="1">
        <f>AVERAGE(D2:D91)</f>
        <v>0.0875492082701789</v>
      </c>
      <c r="L92" s="1">
        <f>AVERAGE(L2:L91)</f>
        <v>0.483333333333333</v>
      </c>
      <c r="M92" s="1">
        <f>AVERAGE(M2:M91)</f>
        <v>0.366666666666667</v>
      </c>
    </row>
    <row r="93" s="1" customFormat="1"/>
    <row r="94" s="1" customFormat="1"/>
    <row r="95" s="1" customFormat="1" spans="3:5">
      <c r="C95" s="10" t="s">
        <v>13</v>
      </c>
      <c r="D95" s="1" t="s">
        <v>14</v>
      </c>
      <c r="E95" s="1" t="s">
        <v>47</v>
      </c>
    </row>
    <row r="96" s="1" customFormat="1" spans="3:8">
      <c r="C96" s="1" t="s">
        <v>15</v>
      </c>
      <c r="D96" s="1">
        <f>COUNTIF(C2:C91,"&lt;0.42")-COUNTIF(C2:C91,"&lt;0.4")</f>
        <v>0</v>
      </c>
      <c r="E96" s="11">
        <v>0.02</v>
      </c>
      <c r="F96" s="1">
        <v>-40</v>
      </c>
      <c r="G96" s="1">
        <v>1960</v>
      </c>
      <c r="H96" s="1">
        <v>98</v>
      </c>
    </row>
    <row r="97" s="1" customFormat="1" spans="3:8">
      <c r="C97" s="1" t="s">
        <v>16</v>
      </c>
      <c r="D97" s="1">
        <f>COUNTIF(C2:C91,"&lt;0.44")-COUNTIF(C2:C91,"&lt;0.42")</f>
        <v>0</v>
      </c>
      <c r="E97" s="11">
        <v>0.04</v>
      </c>
      <c r="F97" s="1">
        <v>-80</v>
      </c>
      <c r="G97" s="1">
        <v>1920</v>
      </c>
      <c r="H97" s="1">
        <v>96</v>
      </c>
    </row>
    <row r="98" s="1" customFormat="1" spans="3:8">
      <c r="C98" s="1" t="s">
        <v>17</v>
      </c>
      <c r="D98" s="1">
        <f>COUNTIF(C2:C91,"&lt;0.46")-COUNTIF(C2:C91,"&lt;0.44")</f>
        <v>0</v>
      </c>
      <c r="E98" s="11">
        <v>0.1</v>
      </c>
      <c r="F98" s="1">
        <v>-200</v>
      </c>
      <c r="G98" s="1">
        <v>1800</v>
      </c>
      <c r="H98" s="1">
        <v>90</v>
      </c>
    </row>
    <row r="99" s="1" customFormat="1" spans="3:8">
      <c r="C99" s="1" t="s">
        <v>18</v>
      </c>
      <c r="D99" s="1">
        <f>COUNTIF(C2:C91,"&lt;0.48")-COUNTIF(C2:C91,"&lt;0.46")</f>
        <v>0</v>
      </c>
      <c r="E99" s="11">
        <v>0.12</v>
      </c>
      <c r="F99" s="1">
        <v>-240</v>
      </c>
      <c r="G99" s="1">
        <v>1760</v>
      </c>
      <c r="H99" s="1">
        <v>88</v>
      </c>
    </row>
    <row r="100" s="1" customFormat="1" spans="3:4">
      <c r="C100" s="1" t="s">
        <v>19</v>
      </c>
      <c r="D100" s="1">
        <f>COUNTIF(C2:C91,"&lt;0.5")-COUNTIF(C2:C91,"&lt;0.48")</f>
        <v>0</v>
      </c>
    </row>
    <row r="101" s="1" customFormat="1" spans="3:4">
      <c r="C101" s="1" t="s">
        <v>20</v>
      </c>
      <c r="D101" s="1">
        <f>COUNTIF(C2:C91,"&lt;0.52")-COUNTIF(C2:C91,"&lt;0.5")</f>
        <v>0</v>
      </c>
    </row>
    <row r="102" s="4" customFormat="1" spans="3:4">
      <c r="C102" s="4" t="s">
        <v>21</v>
      </c>
      <c r="D102" s="4">
        <f>COUNTIF(C2:C91,"&lt;0.54")-COUNTIF(C2:C91,"&lt;0.52")</f>
        <v>0</v>
      </c>
    </row>
    <row r="103" s="4" customFormat="1" spans="3:4">
      <c r="C103" s="4" t="s">
        <v>22</v>
      </c>
      <c r="D103" s="4">
        <f>COUNTIF(C2:C91,"&lt;0.56")-COUNTIF(C2:C91,"&lt;0.54")</f>
        <v>0</v>
      </c>
    </row>
    <row r="104" s="1" customFormat="1" spans="3:4">
      <c r="C104" s="1" t="s">
        <v>23</v>
      </c>
      <c r="D104" s="1">
        <f>COUNTIF(C2:C91,"&lt;0.58")-COUNTIF(C2:C91,"&lt;0.56")</f>
        <v>0</v>
      </c>
    </row>
    <row r="105" s="21" customFormat="1" spans="3:5">
      <c r="C105" s="21" t="s">
        <v>24</v>
      </c>
      <c r="D105" s="21">
        <f>COUNTIF(C2:C91,"&lt;0.6")-COUNTIF(C2:C91,"&lt;0.58")</f>
        <v>1</v>
      </c>
      <c r="E105" s="21">
        <v>2</v>
      </c>
    </row>
    <row r="106" s="1" customFormat="1" spans="3:5">
      <c r="C106" s="1" t="s">
        <v>25</v>
      </c>
      <c r="D106" s="1">
        <f>COUNTIF(C2:C91,"&lt;0.62")-COUNTIF(C2:C91,"&lt;0.6")</f>
        <v>2</v>
      </c>
      <c r="E106" s="1">
        <v>3</v>
      </c>
    </row>
    <row r="107" s="4" customFormat="1" spans="3:5">
      <c r="C107" s="4" t="s">
        <v>26</v>
      </c>
      <c r="D107" s="4">
        <f>COUNTIF(C2:C91,"&lt;0.64")-COUNTIF(C2:C91,"&lt;0.62")</f>
        <v>3</v>
      </c>
      <c r="E107" s="4">
        <v>4</v>
      </c>
    </row>
    <row r="108" s="4" customFormat="1" spans="3:6">
      <c r="C108" s="4" t="s">
        <v>27</v>
      </c>
      <c r="D108" s="4">
        <f>COUNTIF(C2:C91,"&lt;0.66")-COUNTIF(C2:C91,"&lt;0.64")</f>
        <v>5</v>
      </c>
      <c r="E108" s="4">
        <v>6</v>
      </c>
      <c r="F108" s="4">
        <v>7</v>
      </c>
    </row>
    <row r="109" s="1" customFormat="1" spans="3:6">
      <c r="C109" s="1" t="s">
        <v>28</v>
      </c>
      <c r="D109" s="1">
        <f>COUNTIF(C2:C91,"&lt;0.68")-COUNTIF(C2:C91,"&lt;0.66")</f>
        <v>7</v>
      </c>
      <c r="E109" s="1">
        <v>7</v>
      </c>
      <c r="F109" s="1">
        <v>9</v>
      </c>
    </row>
    <row r="110" s="1" customFormat="1" spans="3:6">
      <c r="C110" s="1" t="s">
        <v>29</v>
      </c>
      <c r="D110" s="1">
        <f>COUNTIF(C2:C91,"&lt;0.7")-COUNTIF(C2:C91,"&lt;0.68")</f>
        <v>9</v>
      </c>
      <c r="E110" s="1">
        <v>9</v>
      </c>
      <c r="F110" s="1">
        <v>12</v>
      </c>
    </row>
    <row r="111" s="4" customFormat="1" spans="3:6">
      <c r="C111" s="4" t="s">
        <v>30</v>
      </c>
      <c r="D111" s="4">
        <f>COUNTIF(C2:C91,"&lt;0.72")-COUNTIF(C2:C91,"&lt;0.7")</f>
        <v>11</v>
      </c>
      <c r="E111" s="4">
        <v>12</v>
      </c>
      <c r="F111" s="4">
        <v>14</v>
      </c>
    </row>
    <row r="112" s="5" customFormat="1" spans="3:6">
      <c r="C112" s="5" t="s">
        <v>31</v>
      </c>
      <c r="D112" s="5">
        <f>COUNTIF(C2:C91,"&lt;0.74")-COUNTIF(C2:C91,"&lt;0.72")</f>
        <v>14</v>
      </c>
      <c r="E112" s="5">
        <v>14</v>
      </c>
      <c r="F112" s="5">
        <v>16</v>
      </c>
    </row>
    <row r="113" s="1" customFormat="1" spans="3:6">
      <c r="C113" s="1" t="s">
        <v>32</v>
      </c>
      <c r="D113" s="1">
        <f>COUNTIF(C2:C91,"&lt;0.76")-COUNTIF(C2:C91,"&lt;0.74")</f>
        <v>11</v>
      </c>
      <c r="E113" s="1">
        <v>12</v>
      </c>
      <c r="F113" s="1">
        <v>14</v>
      </c>
    </row>
    <row r="114" s="1" customFormat="1" spans="3:6">
      <c r="C114" s="1" t="s">
        <v>33</v>
      </c>
      <c r="D114" s="1">
        <f>COUNTIF(C2:C91,"&lt;0.78")-COUNTIF(C2:C91,"&lt;0.76")</f>
        <v>9</v>
      </c>
      <c r="E114" s="1">
        <v>9</v>
      </c>
      <c r="F114" s="1">
        <v>12</v>
      </c>
    </row>
    <row r="115" s="4" customFormat="1" spans="3:6">
      <c r="C115" s="4" t="s">
        <v>34</v>
      </c>
      <c r="D115" s="4">
        <f>COUNTIF(C2:C91,"&lt;0.8")-COUNTIF(C2:C91,"&lt;0.78")</f>
        <v>7</v>
      </c>
      <c r="E115" s="4">
        <v>7</v>
      </c>
      <c r="F115" s="4">
        <v>9</v>
      </c>
    </row>
    <row r="116" s="4" customFormat="1" spans="3:6">
      <c r="C116" s="4" t="s">
        <v>35</v>
      </c>
      <c r="D116" s="4">
        <f>COUNTIF(C2:C91,"&lt;0.82")-COUNTIF(C2:C91,"&lt;0.8")</f>
        <v>5</v>
      </c>
      <c r="E116" s="4">
        <v>6</v>
      </c>
      <c r="F116" s="4">
        <v>7</v>
      </c>
    </row>
    <row r="117" s="1" customFormat="1" spans="3:5">
      <c r="C117" s="1" t="s">
        <v>36</v>
      </c>
      <c r="D117" s="1">
        <f>COUNTIF(C2:C91,"&lt;0.84")-COUNTIF(C2:C91,"&lt;0.82")</f>
        <v>3</v>
      </c>
      <c r="E117" s="1">
        <v>4</v>
      </c>
    </row>
    <row r="118" s="1" customFormat="1" spans="3:5">
      <c r="C118" s="1" t="s">
        <v>37</v>
      </c>
      <c r="D118" s="1">
        <f>COUNTIF(C2:C91,"&lt;0.86")-COUNTIF(C2:C91,"&lt;0.84")</f>
        <v>2</v>
      </c>
      <c r="E118" s="1">
        <v>3</v>
      </c>
    </row>
    <row r="119" s="21" customFormat="1" spans="3:5">
      <c r="C119" s="21" t="s">
        <v>38</v>
      </c>
      <c r="D119" s="21">
        <f>COUNTIF(C2:C91,"&lt;0.88")-COUNTIF(C2:C91,"&lt;0.86")</f>
        <v>1</v>
      </c>
      <c r="E119" s="21">
        <v>2</v>
      </c>
    </row>
    <row r="120" s="1" customFormat="1" spans="3:4">
      <c r="C120" s="1" t="s">
        <v>48</v>
      </c>
      <c r="D120" s="1">
        <f>COUNTIF(C2:C91,"&lt;0.9")-COUNTIF(C2:C91,"&lt;0.88")</f>
        <v>0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7">
      <c r="C122" s="1" t="s">
        <v>41</v>
      </c>
      <c r="D122" s="1">
        <f>COUNTIF(C2:C91,"&lt;0.94")-COUNTIF(C2:C91,"&lt;0.92")</f>
        <v>0</v>
      </c>
      <c r="F122" s="4">
        <v>0.545</v>
      </c>
      <c r="G122" s="4">
        <v>0.087</v>
      </c>
    </row>
    <row r="123" s="1" customFormat="1" spans="3:7">
      <c r="C123" s="1" t="s">
        <v>42</v>
      </c>
      <c r="D123" s="1">
        <f>COUNTIF(C2:C91,"&lt;0.96")-COUNTIF(C2:C91,"&lt;0.94")</f>
        <v>0</v>
      </c>
      <c r="F123" s="4">
        <v>0.623</v>
      </c>
      <c r="G123" s="4">
        <v>0.11</v>
      </c>
    </row>
    <row r="124" s="1" customFormat="1" spans="3:7">
      <c r="C124" s="1" t="s">
        <v>43</v>
      </c>
      <c r="D124" s="1">
        <f>COUNTIF(C2:C91,"&lt;0.98")-COUNTIF(C2:C91,"&lt;0.96")</f>
        <v>0</v>
      </c>
      <c r="F124" s="4">
        <v>0.729</v>
      </c>
      <c r="G124" s="4">
        <v>0.156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8" workbookViewId="0">
      <selection activeCell="A23" sqref="$A23:$XFD23"/>
    </sheetView>
  </sheetViews>
  <sheetFormatPr defaultColWidth="9" defaultRowHeight="13.5"/>
  <cols>
    <col min="3" max="4" width="19.38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321</v>
      </c>
      <c r="B2" s="3">
        <v>321</v>
      </c>
      <c r="C2" s="3">
        <v>0.588648796081543</v>
      </c>
      <c r="D2" s="3">
        <v>0.00274014472961426</v>
      </c>
      <c r="E2" s="3">
        <v>10</v>
      </c>
      <c r="F2" s="3">
        <v>5</v>
      </c>
      <c r="G2" s="3">
        <v>0</v>
      </c>
      <c r="H2" s="3">
        <v>5</v>
      </c>
      <c r="I2" s="3">
        <v>1</v>
      </c>
      <c r="J2" s="3">
        <v>0.666666666666667</v>
      </c>
      <c r="K2" s="3">
        <v>0.8</v>
      </c>
      <c r="L2" s="3">
        <v>0.5</v>
      </c>
      <c r="M2" s="3">
        <v>0.5</v>
      </c>
      <c r="N2" s="3">
        <v>0.75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3" customFormat="1" spans="1:14">
      <c r="A4" s="9">
        <v>810</v>
      </c>
      <c r="B4" s="3">
        <v>810</v>
      </c>
      <c r="C4" s="3">
        <v>0.615700364112854</v>
      </c>
      <c r="D4" s="3">
        <v>0.0395431518554688</v>
      </c>
      <c r="E4" s="3">
        <v>9</v>
      </c>
      <c r="F4" s="3">
        <v>5</v>
      </c>
      <c r="G4" s="3">
        <v>1</v>
      </c>
      <c r="H4" s="3">
        <v>5</v>
      </c>
      <c r="I4" s="3">
        <v>0.9</v>
      </c>
      <c r="J4" s="3">
        <v>0.642857142857143</v>
      </c>
      <c r="K4" s="3">
        <v>0.75</v>
      </c>
      <c r="L4" s="3">
        <v>0.5</v>
      </c>
      <c r="M4" s="3">
        <v>0.4</v>
      </c>
      <c r="N4" s="3">
        <v>0.7</v>
      </c>
    </row>
    <row r="5" s="1" customFormat="1" spans="1:14">
      <c r="A5" s="7">
        <v>23</v>
      </c>
      <c r="B5" s="1">
        <v>23</v>
      </c>
      <c r="C5" s="1">
        <v>0.620381355285645</v>
      </c>
      <c r="D5" s="1">
        <v>0.00785744190216064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8</v>
      </c>
      <c r="B6" s="1">
        <v>8</v>
      </c>
      <c r="C6" s="1">
        <v>0.625698208808899</v>
      </c>
      <c r="D6" s="1">
        <v>0.0303715467453003</v>
      </c>
      <c r="E6" s="1">
        <v>10</v>
      </c>
      <c r="F6" s="1">
        <v>4</v>
      </c>
      <c r="G6" s="1">
        <v>0</v>
      </c>
      <c r="H6" s="1">
        <v>6</v>
      </c>
      <c r="I6" s="1">
        <v>1</v>
      </c>
      <c r="J6" s="1">
        <v>0.714285714285714</v>
      </c>
      <c r="K6" s="1">
        <v>0.833333333333333</v>
      </c>
      <c r="L6" s="1">
        <v>0.4</v>
      </c>
      <c r="M6" s="1">
        <v>0.6</v>
      </c>
      <c r="N6" s="1">
        <v>0.8</v>
      </c>
    </row>
    <row r="7" s="3" customFormat="1" spans="1:14">
      <c r="A7" s="9">
        <v>628</v>
      </c>
      <c r="B7" s="3">
        <v>628</v>
      </c>
      <c r="C7" s="3">
        <v>0.628452181816101</v>
      </c>
      <c r="D7" s="3">
        <v>0.0396963357925415</v>
      </c>
      <c r="E7" s="3">
        <v>10</v>
      </c>
      <c r="F7" s="3">
        <v>7</v>
      </c>
      <c r="G7" s="3">
        <v>0</v>
      </c>
      <c r="H7" s="3">
        <v>3</v>
      </c>
      <c r="I7" s="3">
        <v>1</v>
      </c>
      <c r="J7" s="3">
        <v>0.588235294117647</v>
      </c>
      <c r="K7" s="3">
        <v>0.740740740740741</v>
      </c>
      <c r="L7" s="3">
        <v>0.7</v>
      </c>
      <c r="M7" s="3">
        <v>0.3</v>
      </c>
      <c r="N7" s="3">
        <v>0.65</v>
      </c>
    </row>
    <row r="8" s="1" customFormat="1" spans="1:14">
      <c r="A8" s="7">
        <v>237</v>
      </c>
      <c r="B8" s="1">
        <v>237</v>
      </c>
      <c r="C8" s="1">
        <v>0.640653610229492</v>
      </c>
      <c r="D8" s="1">
        <v>0.0327328443527222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211</v>
      </c>
      <c r="B9" s="1">
        <v>211</v>
      </c>
      <c r="C9" s="1">
        <v>0.647201657295227</v>
      </c>
      <c r="D9" s="1">
        <v>0.0204806327819824</v>
      </c>
      <c r="E9" s="1">
        <v>10</v>
      </c>
      <c r="F9" s="1">
        <v>4</v>
      </c>
      <c r="G9" s="1">
        <v>0</v>
      </c>
      <c r="H9" s="1">
        <v>6</v>
      </c>
      <c r="I9" s="1">
        <v>1</v>
      </c>
      <c r="J9" s="1">
        <v>0.714285714285714</v>
      </c>
      <c r="K9" s="1">
        <v>0.833333333333333</v>
      </c>
      <c r="L9" s="1">
        <v>0.4</v>
      </c>
      <c r="M9" s="1">
        <v>0.6</v>
      </c>
      <c r="N9" s="1">
        <v>0.8</v>
      </c>
    </row>
    <row r="10" s="1" customFormat="1" spans="1:14">
      <c r="A10" s="7">
        <v>252</v>
      </c>
      <c r="B10" s="1">
        <v>252</v>
      </c>
      <c r="C10" s="1">
        <v>0.652368664741516</v>
      </c>
      <c r="D10" s="1">
        <v>0.0322592258453369</v>
      </c>
      <c r="E10" s="1">
        <v>8</v>
      </c>
      <c r="F10" s="1">
        <v>8</v>
      </c>
      <c r="G10" s="1">
        <v>2</v>
      </c>
      <c r="H10" s="1">
        <v>2</v>
      </c>
      <c r="I10" s="1">
        <v>0.8</v>
      </c>
      <c r="J10" s="1">
        <v>0.5</v>
      </c>
      <c r="K10" s="1">
        <v>0.615384615384615</v>
      </c>
      <c r="L10" s="1">
        <v>0.8</v>
      </c>
      <c r="M10" s="1">
        <v>0</v>
      </c>
      <c r="N10" s="1">
        <v>0.5</v>
      </c>
    </row>
    <row r="11" s="1" customFormat="1" spans="1:14">
      <c r="A11" s="7">
        <v>523</v>
      </c>
      <c r="B11" s="1">
        <v>523</v>
      </c>
      <c r="C11" s="1">
        <v>0.650142431259155</v>
      </c>
      <c r="D11" s="1">
        <v>0.0638198852539062</v>
      </c>
      <c r="E11" s="1">
        <v>9</v>
      </c>
      <c r="F11" s="1">
        <v>4</v>
      </c>
      <c r="G11" s="1">
        <v>1</v>
      </c>
      <c r="H11" s="1">
        <v>6</v>
      </c>
      <c r="I11" s="1">
        <v>0.9</v>
      </c>
      <c r="J11" s="1">
        <v>0.692307692307692</v>
      </c>
      <c r="K11" s="1">
        <v>0.782608695652174</v>
      </c>
      <c r="L11" s="1">
        <v>0.4</v>
      </c>
      <c r="M11" s="1">
        <v>0.5</v>
      </c>
      <c r="N11" s="1">
        <v>0.75</v>
      </c>
    </row>
    <row r="12" s="3" customFormat="1" spans="1:14">
      <c r="A12" s="9">
        <v>114</v>
      </c>
      <c r="B12" s="3">
        <v>114</v>
      </c>
      <c r="C12" s="3">
        <v>0.658638477325439</v>
      </c>
      <c r="D12" s="3">
        <v>0.0624736547470093</v>
      </c>
      <c r="E12" s="3">
        <v>7</v>
      </c>
      <c r="F12" s="3">
        <v>7</v>
      </c>
      <c r="G12" s="3">
        <v>3</v>
      </c>
      <c r="H12" s="3">
        <v>3</v>
      </c>
      <c r="I12" s="3">
        <v>0.7</v>
      </c>
      <c r="J12" s="3">
        <v>0.5</v>
      </c>
      <c r="K12" s="3">
        <v>0.583333333333333</v>
      </c>
      <c r="L12" s="3">
        <v>0.7</v>
      </c>
      <c r="M12" s="3">
        <v>0</v>
      </c>
      <c r="N12" s="3">
        <v>0.5</v>
      </c>
    </row>
    <row r="13" s="1" customFormat="1" spans="1:14">
      <c r="A13" s="7">
        <v>852</v>
      </c>
      <c r="B13" s="1">
        <v>852</v>
      </c>
      <c r="C13" s="1">
        <v>0.661973476409912</v>
      </c>
      <c r="D13" s="1">
        <v>0.0750224590301514</v>
      </c>
      <c r="E13" s="1">
        <v>8</v>
      </c>
      <c r="F13" s="1">
        <v>4</v>
      </c>
      <c r="G13" s="1">
        <v>2</v>
      </c>
      <c r="H13" s="1">
        <v>6</v>
      </c>
      <c r="I13" s="1">
        <v>0.8</v>
      </c>
      <c r="J13" s="1">
        <v>0.666666666666667</v>
      </c>
      <c r="K13" s="1">
        <v>0.727272727272727</v>
      </c>
      <c r="L13" s="1">
        <v>0.4</v>
      </c>
      <c r="M13" s="1">
        <v>0.4</v>
      </c>
      <c r="N13" s="1">
        <v>0.7</v>
      </c>
    </row>
    <row r="14" s="1" customFormat="1" spans="1:14">
      <c r="A14" s="7">
        <v>681</v>
      </c>
      <c r="B14" s="1">
        <v>681</v>
      </c>
      <c r="C14" s="1">
        <v>0.662702322006226</v>
      </c>
      <c r="D14" s="1">
        <v>0.0978585481643677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496</v>
      </c>
      <c r="B15" s="1">
        <v>496</v>
      </c>
      <c r="C15" s="1">
        <v>0.663251161575317</v>
      </c>
      <c r="D15" s="1">
        <v>0.086097240447998</v>
      </c>
      <c r="E15" s="1">
        <v>10</v>
      </c>
      <c r="F15" s="1">
        <v>6</v>
      </c>
      <c r="G15" s="1">
        <v>0</v>
      </c>
      <c r="H15" s="1">
        <v>4</v>
      </c>
      <c r="I15" s="1">
        <v>1</v>
      </c>
      <c r="J15" s="1">
        <v>0.625</v>
      </c>
      <c r="K15" s="1">
        <v>0.769230769230769</v>
      </c>
      <c r="L15" s="1">
        <v>0.6</v>
      </c>
      <c r="M15" s="1">
        <v>0.4</v>
      </c>
      <c r="N15" s="1">
        <v>0.7</v>
      </c>
    </row>
    <row r="16" s="1" customFormat="1" spans="1:14">
      <c r="A16" s="7">
        <v>294</v>
      </c>
      <c r="B16" s="1">
        <v>294</v>
      </c>
      <c r="C16" s="1">
        <v>0.663757920265198</v>
      </c>
      <c r="D16" s="1">
        <v>0.0591132640838623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" customFormat="1" spans="1:14">
      <c r="A17" s="7">
        <v>660</v>
      </c>
      <c r="B17" s="1">
        <v>660</v>
      </c>
      <c r="C17" s="1">
        <v>0.679148435592651</v>
      </c>
      <c r="D17" s="1">
        <v>0.0501850843429565</v>
      </c>
      <c r="E17" s="1">
        <v>7</v>
      </c>
      <c r="F17" s="1">
        <v>4</v>
      </c>
      <c r="G17" s="1">
        <v>3</v>
      </c>
      <c r="H17" s="1">
        <v>6</v>
      </c>
      <c r="I17" s="1">
        <v>0.7</v>
      </c>
      <c r="J17" s="1">
        <v>0.636363636363636</v>
      </c>
      <c r="K17" s="1">
        <v>0.666666666666667</v>
      </c>
      <c r="L17" s="1">
        <v>0.4</v>
      </c>
      <c r="M17" s="1">
        <v>0.3</v>
      </c>
      <c r="N17" s="1">
        <v>0.65</v>
      </c>
    </row>
    <row r="18" s="1" customFormat="1" spans="1:14">
      <c r="A18" s="7">
        <v>552</v>
      </c>
      <c r="B18" s="1">
        <v>552</v>
      </c>
      <c r="C18" s="1">
        <v>0.67832338809967</v>
      </c>
      <c r="D18" s="1">
        <v>0.0571120977401733</v>
      </c>
      <c r="E18" s="1">
        <v>7</v>
      </c>
      <c r="F18" s="1">
        <v>5</v>
      </c>
      <c r="G18" s="1">
        <v>3</v>
      </c>
      <c r="H18" s="1">
        <v>5</v>
      </c>
      <c r="I18" s="1">
        <v>0.7</v>
      </c>
      <c r="J18" s="1">
        <v>0.583333333333333</v>
      </c>
      <c r="K18" s="1">
        <v>0.636363636363636</v>
      </c>
      <c r="L18" s="1">
        <v>0.5</v>
      </c>
      <c r="M18" s="1">
        <v>0.2</v>
      </c>
      <c r="N18" s="1">
        <v>0.6</v>
      </c>
    </row>
    <row r="19" s="3" customFormat="1" spans="1:14">
      <c r="A19" s="9">
        <v>294</v>
      </c>
      <c r="B19" s="3">
        <v>294</v>
      </c>
      <c r="C19" s="3">
        <v>0.663757920265198</v>
      </c>
      <c r="D19" s="3">
        <v>0.0591132640838623</v>
      </c>
      <c r="E19" s="3">
        <v>9</v>
      </c>
      <c r="F19" s="3">
        <v>3</v>
      </c>
      <c r="G19" s="3">
        <v>1</v>
      </c>
      <c r="H19" s="3">
        <v>7</v>
      </c>
      <c r="I19" s="3">
        <v>0.9</v>
      </c>
      <c r="J19" s="3">
        <v>0.75</v>
      </c>
      <c r="K19" s="3">
        <v>0.818181818181818</v>
      </c>
      <c r="L19" s="3">
        <v>0.3</v>
      </c>
      <c r="M19" s="3">
        <v>0.6</v>
      </c>
      <c r="N19" s="3">
        <v>0.8</v>
      </c>
    </row>
    <row r="20" s="1" customFormat="1" spans="1:14">
      <c r="A20" s="7">
        <v>202</v>
      </c>
      <c r="B20" s="1">
        <v>202</v>
      </c>
      <c r="C20" s="1">
        <v>0.682697415351868</v>
      </c>
      <c r="D20" s="1">
        <v>0.0130748748779297</v>
      </c>
      <c r="E20" s="1">
        <v>7</v>
      </c>
      <c r="F20" s="1">
        <v>7</v>
      </c>
      <c r="G20" s="1">
        <v>3</v>
      </c>
      <c r="H20" s="1">
        <v>3</v>
      </c>
      <c r="I20" s="1">
        <v>0.7</v>
      </c>
      <c r="J20" s="1">
        <v>0.5</v>
      </c>
      <c r="K20" s="1">
        <v>0.583333333333333</v>
      </c>
      <c r="L20" s="1">
        <v>0.7</v>
      </c>
      <c r="M20" s="1">
        <v>0</v>
      </c>
      <c r="N20" s="1">
        <v>0.5</v>
      </c>
    </row>
    <row r="21" s="1" customFormat="1" spans="1:14">
      <c r="A21" s="7">
        <v>662</v>
      </c>
      <c r="B21" s="1">
        <v>662</v>
      </c>
      <c r="C21" s="1">
        <v>0.681370139122009</v>
      </c>
      <c r="D21" s="1">
        <v>0.0188992023468018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276</v>
      </c>
      <c r="B22" s="1">
        <v>276</v>
      </c>
      <c r="C22" s="1">
        <v>0.680754899978638</v>
      </c>
      <c r="D22" s="1">
        <v>0.0205116271972656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373</v>
      </c>
      <c r="B23" s="1">
        <v>373</v>
      </c>
      <c r="C23" s="1">
        <v>0.695722937583923</v>
      </c>
      <c r="D23" s="1">
        <v>0.0393593311309815</v>
      </c>
      <c r="E23" s="1">
        <v>6</v>
      </c>
      <c r="F23" s="1">
        <v>4</v>
      </c>
      <c r="G23" s="1">
        <v>4</v>
      </c>
      <c r="H23" s="1">
        <v>6</v>
      </c>
      <c r="I23" s="1">
        <v>0.6</v>
      </c>
      <c r="J23" s="1">
        <v>0.6</v>
      </c>
      <c r="K23" s="1">
        <v>0.6</v>
      </c>
      <c r="L23" s="1">
        <v>0.4</v>
      </c>
      <c r="M23" s="1">
        <v>0.2</v>
      </c>
      <c r="N23" s="1">
        <v>0.6</v>
      </c>
    </row>
    <row r="24" s="1" customFormat="1" spans="1:14">
      <c r="A24" s="7">
        <v>56</v>
      </c>
      <c r="B24" s="1">
        <v>56</v>
      </c>
      <c r="C24" s="1">
        <v>0.686362504959106</v>
      </c>
      <c r="D24" s="1">
        <v>0.0313787460327148</v>
      </c>
      <c r="E24" s="1">
        <v>7</v>
      </c>
      <c r="F24" s="1">
        <v>7</v>
      </c>
      <c r="G24" s="1">
        <v>3</v>
      </c>
      <c r="H24" s="1">
        <v>3</v>
      </c>
      <c r="I24" s="1">
        <v>0.7</v>
      </c>
      <c r="J24" s="1">
        <v>0.5</v>
      </c>
      <c r="K24" s="1">
        <v>0.583333333333333</v>
      </c>
      <c r="L24" s="1">
        <v>0.7</v>
      </c>
      <c r="M24" s="1">
        <v>0</v>
      </c>
      <c r="N24" s="1">
        <v>0.5</v>
      </c>
    </row>
    <row r="25" s="1" customFormat="1" spans="1:14">
      <c r="A25" s="7">
        <v>675</v>
      </c>
      <c r="B25" s="1">
        <v>675</v>
      </c>
      <c r="C25" s="1">
        <v>0.682971835136414</v>
      </c>
      <c r="D25" s="1">
        <v>0.0337067842483521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498</v>
      </c>
      <c r="B26" s="1">
        <v>498</v>
      </c>
      <c r="C26" s="1">
        <v>0.696210503578186</v>
      </c>
      <c r="D26" s="1">
        <v>0.0400842428207398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89</v>
      </c>
      <c r="B27" s="1">
        <v>89</v>
      </c>
      <c r="C27" s="1">
        <v>0.684877753257751</v>
      </c>
      <c r="D27" s="1">
        <v>0.0499852895736694</v>
      </c>
      <c r="E27" s="1">
        <v>9</v>
      </c>
      <c r="F27" s="1">
        <v>2</v>
      </c>
      <c r="G27" s="1">
        <v>1</v>
      </c>
      <c r="H27" s="1">
        <v>8</v>
      </c>
      <c r="I27" s="1">
        <v>0.9</v>
      </c>
      <c r="J27" s="1">
        <v>0.818181818181818</v>
      </c>
      <c r="K27" s="1">
        <v>0.857142857142857</v>
      </c>
      <c r="L27" s="1">
        <v>0.2</v>
      </c>
      <c r="M27" s="1">
        <v>0.7</v>
      </c>
      <c r="N27" s="1">
        <v>0.85</v>
      </c>
    </row>
    <row r="28" s="3" customFormat="1" spans="1:14">
      <c r="A28" s="9">
        <v>746</v>
      </c>
      <c r="B28" s="3">
        <v>746</v>
      </c>
      <c r="C28" s="3">
        <v>0.680225491523743</v>
      </c>
      <c r="D28" s="3">
        <v>0.0561617612838745</v>
      </c>
      <c r="E28" s="3">
        <v>8</v>
      </c>
      <c r="F28" s="3">
        <v>3</v>
      </c>
      <c r="G28" s="3">
        <v>2</v>
      </c>
      <c r="H28" s="3">
        <v>7</v>
      </c>
      <c r="I28" s="3">
        <v>0.8</v>
      </c>
      <c r="J28" s="3">
        <v>0.727272727272727</v>
      </c>
      <c r="K28" s="3">
        <v>0.761904761904762</v>
      </c>
      <c r="L28" s="3">
        <v>0.3</v>
      </c>
      <c r="M28" s="3">
        <v>0.5</v>
      </c>
      <c r="N28" s="3">
        <v>0.75</v>
      </c>
    </row>
    <row r="29" s="1" customFormat="1" spans="1:14">
      <c r="A29" s="7">
        <v>780</v>
      </c>
      <c r="B29" s="1">
        <v>780</v>
      </c>
      <c r="C29" s="1">
        <v>0.700768947601318</v>
      </c>
      <c r="D29" s="1">
        <v>0.0417674779891968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6</v>
      </c>
      <c r="B30" s="1">
        <v>6</v>
      </c>
      <c r="C30" s="1">
        <v>0.70316219329834</v>
      </c>
      <c r="D30" s="1">
        <v>0.091391921043396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1" customFormat="1" spans="1:14">
      <c r="A31" s="7">
        <v>435</v>
      </c>
      <c r="B31" s="1">
        <v>435</v>
      </c>
      <c r="C31" s="1">
        <v>0.708345055580139</v>
      </c>
      <c r="D31" s="1">
        <v>0.0942379236221313</v>
      </c>
      <c r="E31" s="1">
        <v>9</v>
      </c>
      <c r="F31" s="1">
        <v>4</v>
      </c>
      <c r="G31" s="1">
        <v>1</v>
      </c>
      <c r="H31" s="1">
        <v>6</v>
      </c>
      <c r="I31" s="1">
        <v>0.9</v>
      </c>
      <c r="J31" s="1">
        <v>0.692307692307692</v>
      </c>
      <c r="K31" s="1">
        <v>0.782608695652174</v>
      </c>
      <c r="L31" s="1">
        <v>0.4</v>
      </c>
      <c r="M31" s="1">
        <v>0.5</v>
      </c>
      <c r="N31" s="1">
        <v>0.75</v>
      </c>
    </row>
    <row r="32" s="1" customFormat="1" spans="1:14">
      <c r="A32" s="7">
        <v>3</v>
      </c>
      <c r="B32" s="1">
        <v>3</v>
      </c>
      <c r="C32" s="1">
        <v>0.708565592765808</v>
      </c>
      <c r="D32" s="1">
        <v>0.100190043449402</v>
      </c>
      <c r="E32" s="1">
        <v>8</v>
      </c>
      <c r="F32" s="1">
        <v>4</v>
      </c>
      <c r="G32" s="1">
        <v>2</v>
      </c>
      <c r="H32" s="1">
        <v>6</v>
      </c>
      <c r="I32" s="1">
        <v>0.8</v>
      </c>
      <c r="J32" s="1">
        <v>0.666666666666667</v>
      </c>
      <c r="K32" s="1">
        <v>0.727272727272727</v>
      </c>
      <c r="L32" s="1">
        <v>0.4</v>
      </c>
      <c r="M32" s="1">
        <v>0.4</v>
      </c>
      <c r="N32" s="1">
        <v>0.7</v>
      </c>
    </row>
    <row r="33" s="1" customFormat="1" spans="1:14">
      <c r="A33" s="7">
        <v>616</v>
      </c>
      <c r="B33" s="1">
        <v>616</v>
      </c>
      <c r="C33" s="1">
        <v>0.709154844284058</v>
      </c>
      <c r="D33" s="1">
        <v>0.0997705459594727</v>
      </c>
      <c r="E33" s="1">
        <v>10</v>
      </c>
      <c r="F33" s="1">
        <v>3</v>
      </c>
      <c r="G33" s="1">
        <v>0</v>
      </c>
      <c r="H33" s="1">
        <v>7</v>
      </c>
      <c r="I33" s="1">
        <v>1</v>
      </c>
      <c r="J33" s="1">
        <v>0.769230769230769</v>
      </c>
      <c r="K33" s="1">
        <v>0.869565217391304</v>
      </c>
      <c r="L33" s="1">
        <v>0.3</v>
      </c>
      <c r="M33" s="1">
        <v>0.7</v>
      </c>
      <c r="N33" s="1">
        <v>0.85</v>
      </c>
    </row>
    <row r="34" s="1" customFormat="1" spans="1:14">
      <c r="A34" s="7">
        <v>100</v>
      </c>
      <c r="B34" s="1">
        <v>100</v>
      </c>
      <c r="C34" s="1">
        <v>0.709319829940796</v>
      </c>
      <c r="D34" s="1">
        <v>0.0979667901992798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105</v>
      </c>
      <c r="B35" s="1">
        <v>105</v>
      </c>
      <c r="C35" s="1">
        <v>0.709338784217834</v>
      </c>
      <c r="D35" s="1">
        <v>0.0906252861022949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233</v>
      </c>
      <c r="B36" s="1">
        <v>233</v>
      </c>
      <c r="C36" s="1">
        <v>0.71002209186554</v>
      </c>
      <c r="D36" s="1">
        <v>0.0766681432723999</v>
      </c>
      <c r="E36" s="1">
        <v>9</v>
      </c>
      <c r="F36" s="1">
        <v>7</v>
      </c>
      <c r="G36" s="1">
        <v>1</v>
      </c>
      <c r="H36" s="1">
        <v>3</v>
      </c>
      <c r="I36" s="1">
        <v>0.9</v>
      </c>
      <c r="J36" s="1">
        <v>0.5625</v>
      </c>
      <c r="K36" s="1">
        <v>0.692307692307692</v>
      </c>
      <c r="L36" s="1">
        <v>0.7</v>
      </c>
      <c r="M36" s="1">
        <v>0.2</v>
      </c>
      <c r="N36" s="1">
        <v>0.6</v>
      </c>
    </row>
    <row r="37" s="1" customFormat="1" spans="1:14">
      <c r="A37" s="7">
        <v>399</v>
      </c>
      <c r="B37" s="1">
        <v>399</v>
      </c>
      <c r="C37" s="1">
        <v>0.716256022453308</v>
      </c>
      <c r="D37" s="1">
        <v>0.069300651550293</v>
      </c>
      <c r="E37" s="1">
        <v>10</v>
      </c>
      <c r="F37" s="1">
        <v>4</v>
      </c>
      <c r="G37" s="1">
        <v>0</v>
      </c>
      <c r="H37" s="1">
        <v>6</v>
      </c>
      <c r="I37" s="1">
        <v>1</v>
      </c>
      <c r="J37" s="1">
        <v>0.714285714285714</v>
      </c>
      <c r="K37" s="1">
        <v>0.833333333333333</v>
      </c>
      <c r="L37" s="1">
        <v>0.4</v>
      </c>
      <c r="M37" s="1">
        <v>0.6</v>
      </c>
      <c r="N37" s="1">
        <v>0.8</v>
      </c>
    </row>
    <row r="38" s="1" customFormat="1" spans="1:14">
      <c r="A38" s="7">
        <v>328</v>
      </c>
      <c r="B38" s="1">
        <v>328</v>
      </c>
      <c r="C38" s="1">
        <v>0.71317720413208</v>
      </c>
      <c r="D38" s="1">
        <v>0.0862201452255249</v>
      </c>
      <c r="E38" s="1">
        <v>10</v>
      </c>
      <c r="F38" s="1">
        <v>4</v>
      </c>
      <c r="G38" s="1">
        <v>0</v>
      </c>
      <c r="H38" s="1">
        <v>6</v>
      </c>
      <c r="I38" s="1">
        <v>1</v>
      </c>
      <c r="J38" s="1">
        <v>0.714285714285714</v>
      </c>
      <c r="K38" s="1">
        <v>0.833333333333333</v>
      </c>
      <c r="L38" s="1">
        <v>0.4</v>
      </c>
      <c r="M38" s="1">
        <v>0.6</v>
      </c>
      <c r="N38" s="1">
        <v>0.8</v>
      </c>
    </row>
    <row r="39" s="3" customFormat="1" spans="1:14">
      <c r="A39" s="9">
        <v>282</v>
      </c>
      <c r="B39" s="3">
        <v>282</v>
      </c>
      <c r="C39" s="3">
        <v>0.710972785949707</v>
      </c>
      <c r="D39" s="3">
        <v>0.0856907367706299</v>
      </c>
      <c r="E39" s="3">
        <v>5</v>
      </c>
      <c r="F39" s="3">
        <v>3</v>
      </c>
      <c r="G39" s="3">
        <v>5</v>
      </c>
      <c r="H39" s="3">
        <v>7</v>
      </c>
      <c r="I39" s="3">
        <v>0.5</v>
      </c>
      <c r="J39" s="3">
        <v>0.625</v>
      </c>
      <c r="K39" s="3">
        <v>0.555555555555556</v>
      </c>
      <c r="L39" s="3">
        <v>0.3</v>
      </c>
      <c r="M39" s="3">
        <v>0.2</v>
      </c>
      <c r="N39" s="3">
        <v>0.6</v>
      </c>
    </row>
    <row r="40" s="1" customFormat="1" spans="1:14">
      <c r="A40" s="7">
        <v>644</v>
      </c>
      <c r="B40" s="1">
        <v>644</v>
      </c>
      <c r="C40" s="1">
        <v>0.721666574478149</v>
      </c>
      <c r="D40" s="1">
        <v>0.0976516008377075</v>
      </c>
      <c r="E40" s="1">
        <v>10</v>
      </c>
      <c r="F40" s="1">
        <v>5</v>
      </c>
      <c r="G40" s="1">
        <v>0</v>
      </c>
      <c r="H40" s="1">
        <v>5</v>
      </c>
      <c r="I40" s="1">
        <v>1</v>
      </c>
      <c r="J40" s="1">
        <v>0.666666666666667</v>
      </c>
      <c r="K40" s="1">
        <v>0.8</v>
      </c>
      <c r="L40" s="1">
        <v>0.5</v>
      </c>
      <c r="M40" s="1">
        <v>0.5</v>
      </c>
      <c r="N40" s="1">
        <v>0.75</v>
      </c>
    </row>
    <row r="41" s="1" customFormat="1" spans="1:14">
      <c r="A41" s="7">
        <v>223</v>
      </c>
      <c r="B41" s="1">
        <v>223</v>
      </c>
      <c r="C41" s="1">
        <v>0.731646060943604</v>
      </c>
      <c r="D41" s="1">
        <v>0.0777050256729126</v>
      </c>
      <c r="E41" s="1">
        <v>7</v>
      </c>
      <c r="F41" s="1">
        <v>6</v>
      </c>
      <c r="G41" s="1">
        <v>3</v>
      </c>
      <c r="H41" s="1">
        <v>4</v>
      </c>
      <c r="I41" s="1">
        <v>0.7</v>
      </c>
      <c r="J41" s="1">
        <v>0.538461538461539</v>
      </c>
      <c r="K41" s="1">
        <v>0.608695652173913</v>
      </c>
      <c r="L41" s="1">
        <v>0.6</v>
      </c>
      <c r="M41" s="1">
        <v>0.1</v>
      </c>
      <c r="N41" s="1">
        <v>0.55</v>
      </c>
    </row>
    <row r="42" s="1" customFormat="1" spans="1:14">
      <c r="A42" s="7">
        <v>152</v>
      </c>
      <c r="B42" s="1">
        <v>152</v>
      </c>
      <c r="C42" s="1">
        <v>0.733963966369629</v>
      </c>
      <c r="D42" s="1">
        <v>0.0578887462615967</v>
      </c>
      <c r="E42" s="1">
        <v>6</v>
      </c>
      <c r="F42" s="1">
        <v>6</v>
      </c>
      <c r="G42" s="1">
        <v>4</v>
      </c>
      <c r="H42" s="1">
        <v>4</v>
      </c>
      <c r="I42" s="1">
        <v>0.6</v>
      </c>
      <c r="J42" s="1">
        <v>0.5</v>
      </c>
      <c r="K42" s="1">
        <v>0.545454545454545</v>
      </c>
      <c r="L42" s="1">
        <v>0.6</v>
      </c>
      <c r="M42" s="1">
        <v>0</v>
      </c>
      <c r="N42" s="1">
        <v>0.5</v>
      </c>
    </row>
    <row r="43" s="1" customFormat="1" spans="1:14">
      <c r="A43" s="7">
        <v>20</v>
      </c>
      <c r="B43" s="1">
        <v>20</v>
      </c>
      <c r="C43" s="1">
        <v>0.73398494720459</v>
      </c>
      <c r="D43" s="1">
        <v>0.0834519863128662</v>
      </c>
      <c r="E43" s="1">
        <v>8</v>
      </c>
      <c r="F43" s="1">
        <v>5</v>
      </c>
      <c r="G43" s="1">
        <v>2</v>
      </c>
      <c r="H43" s="1">
        <v>5</v>
      </c>
      <c r="I43" s="1">
        <v>0.8</v>
      </c>
      <c r="J43" s="1">
        <v>0.615384615384615</v>
      </c>
      <c r="K43" s="1">
        <v>0.695652173913043</v>
      </c>
      <c r="L43" s="1">
        <v>0.5</v>
      </c>
      <c r="M43" s="1">
        <v>0.3</v>
      </c>
      <c r="N43" s="1">
        <v>0.65</v>
      </c>
    </row>
    <row r="44" s="1" customFormat="1" spans="1:14">
      <c r="A44" s="7">
        <v>815</v>
      </c>
      <c r="B44" s="1">
        <v>815</v>
      </c>
      <c r="C44" s="1">
        <v>0.726889848709106</v>
      </c>
      <c r="D44" s="1">
        <v>0.112776279449463</v>
      </c>
      <c r="E44" s="1">
        <v>7</v>
      </c>
      <c r="F44" s="1">
        <v>3</v>
      </c>
      <c r="G44" s="1">
        <v>3</v>
      </c>
      <c r="H44" s="1">
        <v>7</v>
      </c>
      <c r="I44" s="1">
        <v>0.7</v>
      </c>
      <c r="J44" s="1">
        <v>0.7</v>
      </c>
      <c r="K44" s="1">
        <v>0.7</v>
      </c>
      <c r="L44" s="1">
        <v>0.3</v>
      </c>
      <c r="M44" s="1">
        <v>0.4</v>
      </c>
      <c r="N44" s="1">
        <v>0.7</v>
      </c>
    </row>
    <row r="45" s="1" customFormat="1" spans="1:14">
      <c r="A45" s="7">
        <v>830</v>
      </c>
      <c r="B45" s="1">
        <v>830</v>
      </c>
      <c r="C45" s="1">
        <v>0.734759926795959</v>
      </c>
      <c r="D45" s="1">
        <v>0.130297183990478</v>
      </c>
      <c r="E45" s="1">
        <v>9</v>
      </c>
      <c r="F45" s="1">
        <v>5</v>
      </c>
      <c r="G45" s="1">
        <v>1</v>
      </c>
      <c r="H45" s="1">
        <v>5</v>
      </c>
      <c r="I45" s="1">
        <v>0.9</v>
      </c>
      <c r="J45" s="1">
        <v>0.642857142857143</v>
      </c>
      <c r="K45" s="1">
        <v>0.75</v>
      </c>
      <c r="L45" s="1">
        <v>0.5</v>
      </c>
      <c r="M45" s="1">
        <v>0.4</v>
      </c>
      <c r="N45" s="1">
        <v>0.7</v>
      </c>
    </row>
    <row r="46" s="1" customFormat="1" spans="1:14">
      <c r="A46" s="7">
        <v>785</v>
      </c>
      <c r="B46" s="1">
        <v>785</v>
      </c>
      <c r="C46" s="1">
        <v>0.73771059513092</v>
      </c>
      <c r="D46" s="1">
        <v>0.0737478733062744</v>
      </c>
      <c r="E46" s="1">
        <v>7</v>
      </c>
      <c r="F46" s="1">
        <v>5</v>
      </c>
      <c r="G46" s="1">
        <v>3</v>
      </c>
      <c r="H46" s="1">
        <v>5</v>
      </c>
      <c r="I46" s="1">
        <v>0.7</v>
      </c>
      <c r="J46" s="1">
        <v>0.583333333333333</v>
      </c>
      <c r="K46" s="1">
        <v>0.636363636363636</v>
      </c>
      <c r="L46" s="1">
        <v>0.5</v>
      </c>
      <c r="M46" s="1">
        <v>0.2</v>
      </c>
      <c r="N46" s="1">
        <v>0.6</v>
      </c>
    </row>
    <row r="47" s="4" customFormat="1" spans="1:14">
      <c r="A47" s="17">
        <v>206</v>
      </c>
      <c r="B47" s="4">
        <v>206</v>
      </c>
      <c r="C47" s="4">
        <v>0.739766359329224</v>
      </c>
      <c r="D47" s="4">
        <v>0.0500904321670532</v>
      </c>
      <c r="E47" s="4">
        <v>8</v>
      </c>
      <c r="F47" s="4">
        <v>7</v>
      </c>
      <c r="G47" s="4">
        <v>2</v>
      </c>
      <c r="H47" s="4">
        <v>3</v>
      </c>
      <c r="I47" s="4">
        <v>0.8</v>
      </c>
      <c r="J47" s="4">
        <v>0.533333333333333</v>
      </c>
      <c r="K47" s="4">
        <v>0.64</v>
      </c>
      <c r="L47" s="4">
        <v>0.7</v>
      </c>
      <c r="M47" s="4">
        <v>0.1</v>
      </c>
      <c r="N47" s="4">
        <v>0.55</v>
      </c>
    </row>
    <row r="48" s="1" customFormat="1" spans="1:14">
      <c r="A48" s="7">
        <v>621</v>
      </c>
      <c r="B48" s="1">
        <v>621</v>
      </c>
      <c r="C48" s="1">
        <v>0.728044509887695</v>
      </c>
      <c r="D48" s="1">
        <v>0.120934724807739</v>
      </c>
      <c r="E48" s="1">
        <v>9</v>
      </c>
      <c r="F48" s="1">
        <v>8</v>
      </c>
      <c r="G48" s="1">
        <v>1</v>
      </c>
      <c r="H48" s="1">
        <v>2</v>
      </c>
      <c r="I48" s="1">
        <v>0.9</v>
      </c>
      <c r="J48" s="1">
        <v>0.529411764705882</v>
      </c>
      <c r="K48" s="1">
        <v>0.666666666666667</v>
      </c>
      <c r="L48" s="1">
        <v>0.8</v>
      </c>
      <c r="M48" s="1">
        <v>0.1</v>
      </c>
      <c r="N48" s="1">
        <v>0.55</v>
      </c>
    </row>
    <row r="49" s="1" customFormat="1" spans="1:14">
      <c r="A49" s="7">
        <v>88</v>
      </c>
      <c r="B49" s="1">
        <v>88</v>
      </c>
      <c r="C49" s="1">
        <v>0.737314105033875</v>
      </c>
      <c r="D49" s="1">
        <v>0.139135479927063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155</v>
      </c>
      <c r="B50" s="1">
        <v>155</v>
      </c>
      <c r="C50" s="1">
        <v>0.72156834602356</v>
      </c>
      <c r="D50" s="1">
        <v>0.132761359214783</v>
      </c>
      <c r="E50" s="1">
        <v>6</v>
      </c>
      <c r="F50" s="1">
        <v>4</v>
      </c>
      <c r="G50" s="1">
        <v>4</v>
      </c>
      <c r="H50" s="1">
        <v>6</v>
      </c>
      <c r="I50" s="1">
        <v>0.6</v>
      </c>
      <c r="J50" s="1">
        <v>0.6</v>
      </c>
      <c r="K50" s="1">
        <v>0.6</v>
      </c>
      <c r="L50" s="1">
        <v>0.4</v>
      </c>
      <c r="M50" s="1">
        <v>0.2</v>
      </c>
      <c r="N50" s="1">
        <v>0.6</v>
      </c>
    </row>
    <row r="51" s="3" customFormat="1" spans="1:14">
      <c r="A51" s="9">
        <v>229</v>
      </c>
      <c r="B51" s="3">
        <v>229</v>
      </c>
      <c r="C51" s="3">
        <v>0.727859258651733</v>
      </c>
      <c r="D51" s="3">
        <v>0.110341310501099</v>
      </c>
      <c r="E51" s="3">
        <v>7</v>
      </c>
      <c r="F51" s="3">
        <v>7</v>
      </c>
      <c r="G51" s="3">
        <v>3</v>
      </c>
      <c r="H51" s="3">
        <v>3</v>
      </c>
      <c r="I51" s="3">
        <v>0.7</v>
      </c>
      <c r="J51" s="3">
        <v>0.5</v>
      </c>
      <c r="K51" s="3">
        <v>0.583333333333333</v>
      </c>
      <c r="L51" s="3">
        <v>0.7</v>
      </c>
      <c r="M51" s="3">
        <v>0</v>
      </c>
      <c r="N51" s="3">
        <v>0.5</v>
      </c>
    </row>
    <row r="52" s="1" customFormat="1" spans="1:14">
      <c r="A52" s="7">
        <v>709</v>
      </c>
      <c r="B52" s="1">
        <v>709</v>
      </c>
      <c r="C52" s="1">
        <v>0.741271138191223</v>
      </c>
      <c r="D52" s="1">
        <v>0.10593056678772</v>
      </c>
      <c r="E52" s="1">
        <v>10</v>
      </c>
      <c r="F52" s="1">
        <v>3</v>
      </c>
      <c r="G52" s="1">
        <v>0</v>
      </c>
      <c r="H52" s="1">
        <v>7</v>
      </c>
      <c r="I52" s="1">
        <v>1</v>
      </c>
      <c r="J52" s="1">
        <v>0.769230769230769</v>
      </c>
      <c r="K52" s="1">
        <v>0.869565217391304</v>
      </c>
      <c r="L52" s="1">
        <v>0.3</v>
      </c>
      <c r="M52" s="1">
        <v>0.7</v>
      </c>
      <c r="N52" s="1">
        <v>0.85</v>
      </c>
    </row>
    <row r="53" s="1" customFormat="1" spans="1:14">
      <c r="A53" s="7">
        <v>246</v>
      </c>
      <c r="B53" s="1">
        <v>246</v>
      </c>
      <c r="C53" s="1">
        <v>0.742902874946594</v>
      </c>
      <c r="D53" s="1">
        <v>0.0863687992095947</v>
      </c>
      <c r="E53" s="1">
        <v>9</v>
      </c>
      <c r="F53" s="1">
        <v>4</v>
      </c>
      <c r="G53" s="1">
        <v>1</v>
      </c>
      <c r="H53" s="1">
        <v>6</v>
      </c>
      <c r="I53" s="1">
        <v>0.9</v>
      </c>
      <c r="J53" s="1">
        <v>0.692307692307692</v>
      </c>
      <c r="K53" s="1">
        <v>0.782608695652174</v>
      </c>
      <c r="L53" s="1">
        <v>0.4</v>
      </c>
      <c r="M53" s="1">
        <v>0.5</v>
      </c>
      <c r="N53" s="1">
        <v>0.75</v>
      </c>
    </row>
    <row r="54" s="1" customFormat="1" spans="1:14">
      <c r="A54" s="7">
        <v>191</v>
      </c>
      <c r="B54" s="1">
        <v>191</v>
      </c>
      <c r="C54" s="1">
        <v>0.743518233299255</v>
      </c>
      <c r="D54" s="1">
        <v>0.100335359573364</v>
      </c>
      <c r="E54" s="1">
        <v>10</v>
      </c>
      <c r="F54" s="1">
        <v>5</v>
      </c>
      <c r="G54" s="1">
        <v>0</v>
      </c>
      <c r="H54" s="1">
        <v>5</v>
      </c>
      <c r="I54" s="1">
        <v>1</v>
      </c>
      <c r="J54" s="1">
        <v>0.666666666666667</v>
      </c>
      <c r="K54" s="1">
        <v>0.8</v>
      </c>
      <c r="L54" s="1">
        <v>0.5</v>
      </c>
      <c r="M54" s="1">
        <v>0.5</v>
      </c>
      <c r="N54" s="1">
        <v>0.75</v>
      </c>
    </row>
    <row r="55" s="1" customFormat="1" spans="1:14">
      <c r="A55" s="7">
        <v>198</v>
      </c>
      <c r="B55" s="1">
        <v>198</v>
      </c>
      <c r="C55" s="1">
        <v>0.745155930519104</v>
      </c>
      <c r="D55" s="1">
        <v>0.0873236656188965</v>
      </c>
      <c r="E55" s="1">
        <v>9</v>
      </c>
      <c r="F55" s="1">
        <v>6</v>
      </c>
      <c r="G55" s="1">
        <v>1</v>
      </c>
      <c r="H55" s="1">
        <v>4</v>
      </c>
      <c r="I55" s="1">
        <v>0.9</v>
      </c>
      <c r="J55" s="1">
        <v>0.6</v>
      </c>
      <c r="K55" s="1">
        <v>0.72</v>
      </c>
      <c r="L55" s="1">
        <v>0.6</v>
      </c>
      <c r="M55" s="1">
        <v>0.3</v>
      </c>
      <c r="N55" s="1">
        <v>0.65</v>
      </c>
    </row>
    <row r="56" s="1" customFormat="1" spans="1:14">
      <c r="A56" s="7">
        <v>903</v>
      </c>
      <c r="B56" s="1">
        <v>903</v>
      </c>
      <c r="C56" s="1">
        <v>0.745175242424011</v>
      </c>
      <c r="D56" s="1">
        <v>0.116806983947754</v>
      </c>
      <c r="E56" s="1">
        <v>9</v>
      </c>
      <c r="F56" s="1">
        <v>2</v>
      </c>
      <c r="G56" s="1">
        <v>1</v>
      </c>
      <c r="H56" s="1">
        <v>8</v>
      </c>
      <c r="I56" s="1">
        <v>0.9</v>
      </c>
      <c r="J56" s="1">
        <v>0.818181818181818</v>
      </c>
      <c r="K56" s="1">
        <v>0.857142857142857</v>
      </c>
      <c r="L56" s="1">
        <v>0.2</v>
      </c>
      <c r="M56" s="1">
        <v>0.7</v>
      </c>
      <c r="N56" s="1">
        <v>0.85</v>
      </c>
    </row>
    <row r="57" s="1" customFormat="1" spans="1:14">
      <c r="A57" s="7">
        <v>287</v>
      </c>
      <c r="B57" s="1">
        <v>287</v>
      </c>
      <c r="C57" s="1">
        <v>0.745387673377991</v>
      </c>
      <c r="D57" s="1">
        <v>0.0656861066818237</v>
      </c>
      <c r="E57" s="1">
        <v>8</v>
      </c>
      <c r="F57" s="1">
        <v>4</v>
      </c>
      <c r="G57" s="1">
        <v>2</v>
      </c>
      <c r="H57" s="1">
        <v>6</v>
      </c>
      <c r="I57" s="1">
        <v>0.8</v>
      </c>
      <c r="J57" s="1">
        <v>0.666666666666667</v>
      </c>
      <c r="K57" s="1">
        <v>0.727272727272727</v>
      </c>
      <c r="L57" s="1">
        <v>0.4</v>
      </c>
      <c r="M57" s="1">
        <v>0.4</v>
      </c>
      <c r="N57" s="1">
        <v>0.7</v>
      </c>
    </row>
    <row r="58" s="1" customFormat="1" spans="1:14">
      <c r="A58" s="7">
        <v>74</v>
      </c>
      <c r="B58" s="1">
        <v>74</v>
      </c>
      <c r="C58" s="1">
        <v>0.745646357536316</v>
      </c>
      <c r="D58" s="1">
        <v>0.109940409660339</v>
      </c>
      <c r="E58" s="1">
        <v>5</v>
      </c>
      <c r="F58" s="1">
        <v>3</v>
      </c>
      <c r="G58" s="1">
        <v>5</v>
      </c>
      <c r="H58" s="1">
        <v>7</v>
      </c>
      <c r="I58" s="1">
        <v>0.5</v>
      </c>
      <c r="J58" s="1">
        <v>0.625</v>
      </c>
      <c r="K58" s="1">
        <v>0.555555555555556</v>
      </c>
      <c r="L58" s="1">
        <v>0.3</v>
      </c>
      <c r="M58" s="1">
        <v>0.2</v>
      </c>
      <c r="N58" s="1">
        <v>0.6</v>
      </c>
    </row>
    <row r="59" s="1" customFormat="1" spans="1:14">
      <c r="A59" s="7">
        <v>255</v>
      </c>
      <c r="B59" s="1">
        <v>255</v>
      </c>
      <c r="C59" s="1">
        <v>0.745726108551025</v>
      </c>
      <c r="D59" s="1">
        <v>0.0122008323669434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577</v>
      </c>
      <c r="B60" s="1">
        <v>577</v>
      </c>
      <c r="C60" s="1">
        <v>0.746004939079285</v>
      </c>
      <c r="D60" s="1">
        <v>0.101424694061279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67</v>
      </c>
      <c r="B61" s="1">
        <v>67</v>
      </c>
      <c r="C61" s="1">
        <v>0.746085166931152</v>
      </c>
      <c r="D61" s="1">
        <v>0.0754534006118774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3" customFormat="1" spans="1:14">
      <c r="A62" s="9">
        <v>429</v>
      </c>
      <c r="B62" s="3">
        <v>429</v>
      </c>
      <c r="C62" s="3">
        <v>0.746398687362671</v>
      </c>
      <c r="D62" s="3">
        <v>0.0914851427078247</v>
      </c>
      <c r="E62" s="3">
        <v>9</v>
      </c>
      <c r="F62" s="3">
        <v>6</v>
      </c>
      <c r="G62" s="3">
        <v>1</v>
      </c>
      <c r="H62" s="3">
        <v>4</v>
      </c>
      <c r="I62" s="3">
        <v>0.9</v>
      </c>
      <c r="J62" s="3">
        <v>0.6</v>
      </c>
      <c r="K62" s="3">
        <v>0.72</v>
      </c>
      <c r="L62" s="3">
        <v>0.6</v>
      </c>
      <c r="M62" s="3">
        <v>0.3</v>
      </c>
      <c r="N62" s="3">
        <v>0.65</v>
      </c>
    </row>
    <row r="63" s="1" customFormat="1" spans="1:14">
      <c r="A63" s="7">
        <v>714</v>
      </c>
      <c r="B63" s="1">
        <v>714</v>
      </c>
      <c r="C63" s="1">
        <v>0.760669589042664</v>
      </c>
      <c r="D63" s="1">
        <v>0.151639819145203</v>
      </c>
      <c r="E63" s="1">
        <v>10</v>
      </c>
      <c r="F63" s="1">
        <v>4</v>
      </c>
      <c r="G63" s="1">
        <v>0</v>
      </c>
      <c r="H63" s="1">
        <v>6</v>
      </c>
      <c r="I63" s="1">
        <v>1</v>
      </c>
      <c r="J63" s="1">
        <v>0.714285714285714</v>
      </c>
      <c r="K63" s="1">
        <v>0.833333333333333</v>
      </c>
      <c r="L63" s="1">
        <v>0.4</v>
      </c>
      <c r="M63" s="1">
        <v>0.6</v>
      </c>
      <c r="N63" s="1">
        <v>0.8</v>
      </c>
    </row>
    <row r="64" s="1" customFormat="1" spans="1:14">
      <c r="A64" s="7">
        <v>379</v>
      </c>
      <c r="B64" s="1">
        <v>379</v>
      </c>
      <c r="C64" s="1">
        <v>0.763228416442871</v>
      </c>
      <c r="D64" s="1">
        <v>0.146036624908447</v>
      </c>
      <c r="E64" s="1">
        <v>10</v>
      </c>
      <c r="F64" s="1">
        <v>6</v>
      </c>
      <c r="G64" s="1">
        <v>0</v>
      </c>
      <c r="H64" s="1">
        <v>4</v>
      </c>
      <c r="I64" s="1">
        <v>1</v>
      </c>
      <c r="J64" s="1">
        <v>0.625</v>
      </c>
      <c r="K64" s="1">
        <v>0.769230769230769</v>
      </c>
      <c r="L64" s="1">
        <v>0.6</v>
      </c>
      <c r="M64" s="1">
        <v>0.4</v>
      </c>
      <c r="N64" s="1">
        <v>0.7</v>
      </c>
    </row>
    <row r="65" s="1" customFormat="1" spans="1:14">
      <c r="A65" s="7">
        <v>358</v>
      </c>
      <c r="B65" s="1">
        <v>358</v>
      </c>
      <c r="C65" s="1">
        <v>0.764511704444885</v>
      </c>
      <c r="D65" s="1">
        <v>0.0849670171737671</v>
      </c>
      <c r="E65" s="1">
        <v>8</v>
      </c>
      <c r="F65" s="1">
        <v>5</v>
      </c>
      <c r="G65" s="1">
        <v>2</v>
      </c>
      <c r="H65" s="1">
        <v>5</v>
      </c>
      <c r="I65" s="1">
        <v>0.8</v>
      </c>
      <c r="J65" s="1">
        <v>0.615384615384615</v>
      </c>
      <c r="K65" s="1">
        <v>0.695652173913043</v>
      </c>
      <c r="L65" s="1">
        <v>0.5</v>
      </c>
      <c r="M65" s="1">
        <v>0.3</v>
      </c>
      <c r="N65" s="1">
        <v>0.65</v>
      </c>
    </row>
    <row r="66" s="1" customFormat="1" spans="1:14">
      <c r="A66" s="7">
        <v>256</v>
      </c>
      <c r="B66" s="1">
        <v>256</v>
      </c>
      <c r="C66" s="1">
        <v>0.769444704055786</v>
      </c>
      <c r="D66" s="1">
        <v>0.147529363632202</v>
      </c>
      <c r="E66" s="1">
        <v>10</v>
      </c>
      <c r="F66" s="1">
        <v>8</v>
      </c>
      <c r="G66" s="1">
        <v>0</v>
      </c>
      <c r="H66" s="1">
        <v>2</v>
      </c>
      <c r="I66" s="1">
        <v>1</v>
      </c>
      <c r="J66" s="1">
        <v>0.555555555555556</v>
      </c>
      <c r="K66" s="1">
        <v>0.714285714285714</v>
      </c>
      <c r="L66" s="1">
        <v>0.8</v>
      </c>
      <c r="M66" s="1">
        <v>0.2</v>
      </c>
      <c r="N66" s="1">
        <v>0.6</v>
      </c>
    </row>
    <row r="67" s="1" customFormat="1" spans="1:14">
      <c r="A67" s="7">
        <v>764</v>
      </c>
      <c r="B67" s="1">
        <v>764</v>
      </c>
      <c r="C67" s="1">
        <v>0.770396113395691</v>
      </c>
      <c r="D67" s="1">
        <v>0.118025183677673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888</v>
      </c>
      <c r="B68" s="1">
        <v>888</v>
      </c>
      <c r="C68" s="1">
        <v>0.771872639656067</v>
      </c>
      <c r="D68" s="1">
        <v>0.120152473449707</v>
      </c>
      <c r="E68" s="1">
        <v>8</v>
      </c>
      <c r="F68" s="1">
        <v>6</v>
      </c>
      <c r="G68" s="1">
        <v>2</v>
      </c>
      <c r="H68" s="1">
        <v>4</v>
      </c>
      <c r="I68" s="1">
        <v>0.8</v>
      </c>
      <c r="J68" s="1">
        <v>0.571428571428572</v>
      </c>
      <c r="K68" s="1">
        <v>0.666666666666667</v>
      </c>
      <c r="L68" s="1">
        <v>0.6</v>
      </c>
      <c r="M68" s="1">
        <v>0.2</v>
      </c>
      <c r="N68" s="1">
        <v>0.6</v>
      </c>
    </row>
    <row r="69" s="1" customFormat="1" spans="1:14">
      <c r="A69" s="7">
        <v>576</v>
      </c>
      <c r="B69" s="1">
        <v>576</v>
      </c>
      <c r="C69" s="1">
        <v>0.774784207344055</v>
      </c>
      <c r="D69" s="1">
        <v>0.0835216045379639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952</v>
      </c>
      <c r="B70" s="1">
        <v>952</v>
      </c>
      <c r="C70" s="1">
        <v>0.777769088745117</v>
      </c>
      <c r="D70" s="1">
        <v>0.174070596694946</v>
      </c>
      <c r="E70" s="1">
        <v>9</v>
      </c>
      <c r="F70" s="1">
        <v>8</v>
      </c>
      <c r="G70" s="1">
        <v>1</v>
      </c>
      <c r="H70" s="1">
        <v>2</v>
      </c>
      <c r="I70" s="1">
        <v>0.9</v>
      </c>
      <c r="J70" s="1">
        <v>0.529411764705882</v>
      </c>
      <c r="K70" s="1">
        <v>0.666666666666667</v>
      </c>
      <c r="L70" s="1">
        <v>0.8</v>
      </c>
      <c r="M70" s="1">
        <v>0.1</v>
      </c>
      <c r="N70" s="1">
        <v>0.55</v>
      </c>
    </row>
    <row r="71" s="3" customFormat="1" spans="1:14">
      <c r="A71" s="9">
        <v>637</v>
      </c>
      <c r="B71" s="3">
        <v>637</v>
      </c>
      <c r="C71" s="3">
        <v>0.779709577560425</v>
      </c>
      <c r="D71" s="3">
        <v>0.131428241729736</v>
      </c>
      <c r="E71" s="3">
        <v>8</v>
      </c>
      <c r="F71" s="3">
        <v>4</v>
      </c>
      <c r="G71" s="3">
        <v>2</v>
      </c>
      <c r="H71" s="3">
        <v>6</v>
      </c>
      <c r="I71" s="3">
        <v>0.8</v>
      </c>
      <c r="J71" s="3">
        <v>0.666666666666667</v>
      </c>
      <c r="K71" s="3">
        <v>0.727272727272727</v>
      </c>
      <c r="L71" s="3">
        <v>0.4</v>
      </c>
      <c r="M71" s="3">
        <v>0.4</v>
      </c>
      <c r="N71" s="3">
        <v>0.7</v>
      </c>
    </row>
    <row r="72" s="1" customFormat="1" spans="1:14">
      <c r="A72" s="7">
        <v>281</v>
      </c>
      <c r="B72" s="1">
        <v>281</v>
      </c>
      <c r="C72" s="1">
        <v>0.780123114585876</v>
      </c>
      <c r="D72" s="1">
        <v>0.199020862579346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880</v>
      </c>
      <c r="B73" s="1">
        <v>880</v>
      </c>
      <c r="C73" s="1">
        <v>0.780608892440796</v>
      </c>
      <c r="D73" s="1">
        <v>0.172005653381348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668</v>
      </c>
      <c r="B74" s="1">
        <v>668</v>
      </c>
      <c r="C74" s="1">
        <v>0.78334653377533</v>
      </c>
      <c r="D74" s="1">
        <v>0.184819221496582</v>
      </c>
      <c r="E74" s="1">
        <v>10</v>
      </c>
      <c r="F74" s="1">
        <v>6</v>
      </c>
      <c r="G74" s="1">
        <v>0</v>
      </c>
      <c r="H74" s="1">
        <v>4</v>
      </c>
      <c r="I74" s="1">
        <v>1</v>
      </c>
      <c r="J74" s="1">
        <v>0.625</v>
      </c>
      <c r="K74" s="1">
        <v>0.769230769230769</v>
      </c>
      <c r="L74" s="1">
        <v>0.6</v>
      </c>
      <c r="M74" s="1">
        <v>0.4</v>
      </c>
      <c r="N74" s="1">
        <v>0.7</v>
      </c>
    </row>
    <row r="75" s="1" customFormat="1" spans="1:14">
      <c r="A75" s="7">
        <v>704</v>
      </c>
      <c r="B75" s="1">
        <v>704</v>
      </c>
      <c r="C75" s="1">
        <v>0.793093085289001</v>
      </c>
      <c r="D75" s="1">
        <v>0.133874297142029</v>
      </c>
      <c r="E75" s="1">
        <v>9</v>
      </c>
      <c r="F75" s="1">
        <v>4</v>
      </c>
      <c r="G75" s="1">
        <v>1</v>
      </c>
      <c r="H75" s="1">
        <v>6</v>
      </c>
      <c r="I75" s="1">
        <v>0.9</v>
      </c>
      <c r="J75" s="1">
        <v>0.692307692307692</v>
      </c>
      <c r="K75" s="1">
        <v>0.782608695652174</v>
      </c>
      <c r="L75" s="1">
        <v>0.4</v>
      </c>
      <c r="M75" s="1">
        <v>0.5</v>
      </c>
      <c r="N75" s="1">
        <v>0.75</v>
      </c>
    </row>
    <row r="76" s="1" customFormat="1" spans="1:14">
      <c r="A76" s="7">
        <v>695</v>
      </c>
      <c r="B76" s="1">
        <v>695</v>
      </c>
      <c r="C76" s="1">
        <v>0.793387413024902</v>
      </c>
      <c r="D76" s="1">
        <v>0.140011191368103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929</v>
      </c>
      <c r="B77" s="1">
        <v>929</v>
      </c>
      <c r="C77" s="1">
        <v>0.795631051063538</v>
      </c>
      <c r="D77" s="1">
        <v>0.0636559724807739</v>
      </c>
      <c r="E77" s="1">
        <v>10</v>
      </c>
      <c r="F77" s="1">
        <v>4</v>
      </c>
      <c r="G77" s="1">
        <v>0</v>
      </c>
      <c r="H77" s="1">
        <v>6</v>
      </c>
      <c r="I77" s="1">
        <v>1</v>
      </c>
      <c r="J77" s="1">
        <v>0.714285714285714</v>
      </c>
      <c r="K77" s="1">
        <v>0.833333333333333</v>
      </c>
      <c r="L77" s="1">
        <v>0.4</v>
      </c>
      <c r="M77" s="1">
        <v>0.6</v>
      </c>
      <c r="N77" s="1">
        <v>0.8</v>
      </c>
    </row>
    <row r="78" s="3" customFormat="1" spans="1:14">
      <c r="A78" s="9">
        <v>439</v>
      </c>
      <c r="B78" s="3">
        <v>439</v>
      </c>
      <c r="C78" s="3">
        <v>0.799637913703918</v>
      </c>
      <c r="D78" s="3">
        <v>0.0570443868637085</v>
      </c>
      <c r="E78" s="3">
        <v>10</v>
      </c>
      <c r="F78" s="3">
        <v>3</v>
      </c>
      <c r="G78" s="3">
        <v>0</v>
      </c>
      <c r="H78" s="3">
        <v>7</v>
      </c>
      <c r="I78" s="3">
        <v>1</v>
      </c>
      <c r="J78" s="3">
        <v>0.769230769230769</v>
      </c>
      <c r="K78" s="3">
        <v>0.869565217391304</v>
      </c>
      <c r="L78" s="3">
        <v>0.3</v>
      </c>
      <c r="M78" s="3">
        <v>0.7</v>
      </c>
      <c r="N78" s="3">
        <v>0.85</v>
      </c>
    </row>
    <row r="79" s="1" customFormat="1" spans="1:14">
      <c r="A79" s="7">
        <v>773</v>
      </c>
      <c r="B79" s="1">
        <v>773</v>
      </c>
      <c r="C79" s="1">
        <v>0.804943203926086</v>
      </c>
      <c r="D79" s="1">
        <v>0.0974832773208618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598</v>
      </c>
      <c r="B80" s="1">
        <v>598</v>
      </c>
      <c r="C80" s="1">
        <v>0.808453559875488</v>
      </c>
      <c r="D80" s="1">
        <v>0.0991584062576294</v>
      </c>
      <c r="E80" s="1">
        <v>10</v>
      </c>
      <c r="F80" s="1">
        <v>3</v>
      </c>
      <c r="G80" s="1">
        <v>0</v>
      </c>
      <c r="H80" s="1">
        <v>7</v>
      </c>
      <c r="I80" s="1">
        <v>1</v>
      </c>
      <c r="J80" s="1">
        <v>0.769230769230769</v>
      </c>
      <c r="K80" s="1">
        <v>0.869565217391304</v>
      </c>
      <c r="L80" s="1">
        <v>0.3</v>
      </c>
      <c r="M80" s="1">
        <v>0.7</v>
      </c>
      <c r="N80" s="1">
        <v>0.85</v>
      </c>
    </row>
    <row r="81" s="1" customFormat="1" spans="1:14">
      <c r="A81" s="7">
        <v>454</v>
      </c>
      <c r="B81" s="1">
        <v>454</v>
      </c>
      <c r="C81" s="1">
        <v>0.81167459487915</v>
      </c>
      <c r="D81" s="1">
        <v>0.116322159767151</v>
      </c>
      <c r="E81" s="1">
        <v>5</v>
      </c>
      <c r="F81" s="1">
        <v>4</v>
      </c>
      <c r="G81" s="1">
        <v>5</v>
      </c>
      <c r="H81" s="1">
        <v>6</v>
      </c>
      <c r="I81" s="1">
        <v>0.5</v>
      </c>
      <c r="J81" s="1">
        <v>0.555555555555556</v>
      </c>
      <c r="K81" s="1">
        <v>0.526315789473684</v>
      </c>
      <c r="L81" s="1">
        <v>0.4</v>
      </c>
      <c r="M81" s="1">
        <v>0.1</v>
      </c>
      <c r="N81" s="1">
        <v>0.55</v>
      </c>
    </row>
    <row r="82" s="1" customFormat="1" spans="1:14">
      <c r="A82" s="7">
        <v>347</v>
      </c>
      <c r="B82" s="1">
        <v>347</v>
      </c>
      <c r="C82" s="1">
        <v>0.807642936706543</v>
      </c>
      <c r="D82" s="1">
        <v>0.11441159248352</v>
      </c>
      <c r="E82" s="1">
        <v>10</v>
      </c>
      <c r="F82" s="1">
        <v>7</v>
      </c>
      <c r="G82" s="1">
        <v>0</v>
      </c>
      <c r="H82" s="1">
        <v>3</v>
      </c>
      <c r="I82" s="1">
        <v>1</v>
      </c>
      <c r="J82" s="1">
        <v>0.588235294117647</v>
      </c>
      <c r="K82" s="1">
        <v>0.740740740740741</v>
      </c>
      <c r="L82" s="1">
        <v>0.7</v>
      </c>
      <c r="M82" s="1">
        <v>0.3</v>
      </c>
      <c r="N82" s="1">
        <v>0.65</v>
      </c>
    </row>
    <row r="83" s="3" customFormat="1" spans="1:14">
      <c r="A83" s="9">
        <v>631</v>
      </c>
      <c r="B83" s="3">
        <v>631</v>
      </c>
      <c r="C83" s="3">
        <v>0.809487223625183</v>
      </c>
      <c r="D83" s="3">
        <v>0.125691533088684</v>
      </c>
      <c r="E83" s="3">
        <v>7</v>
      </c>
      <c r="F83" s="3">
        <v>5</v>
      </c>
      <c r="G83" s="3">
        <v>3</v>
      </c>
      <c r="H83" s="3">
        <v>5</v>
      </c>
      <c r="I83" s="3">
        <v>0.7</v>
      </c>
      <c r="J83" s="3">
        <v>0.583333333333333</v>
      </c>
      <c r="K83" s="3">
        <v>0.636363636363636</v>
      </c>
      <c r="L83" s="3">
        <v>0.5</v>
      </c>
      <c r="M83" s="3">
        <v>0.2</v>
      </c>
      <c r="N83" s="3">
        <v>0.6</v>
      </c>
    </row>
    <row r="84" s="1" customFormat="1" spans="1:14">
      <c r="A84" s="7">
        <v>558</v>
      </c>
      <c r="B84" s="1">
        <v>558</v>
      </c>
      <c r="C84" s="1">
        <v>0.821733474731445</v>
      </c>
      <c r="D84" s="1">
        <v>0.137555122375488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497</v>
      </c>
      <c r="B85" s="1">
        <v>497</v>
      </c>
      <c r="C85" s="1">
        <v>0.822490453720093</v>
      </c>
      <c r="D85" s="1">
        <v>0.249233245849609</v>
      </c>
      <c r="E85" s="1">
        <v>7</v>
      </c>
      <c r="F85" s="1">
        <v>4</v>
      </c>
      <c r="G85" s="1">
        <v>3</v>
      </c>
      <c r="H85" s="1">
        <v>6</v>
      </c>
      <c r="I85" s="1">
        <v>0.7</v>
      </c>
      <c r="J85" s="1">
        <v>0.636363636363636</v>
      </c>
      <c r="K85" s="1">
        <v>0.666666666666667</v>
      </c>
      <c r="L85" s="1">
        <v>0.4</v>
      </c>
      <c r="M85" s="1">
        <v>0.3</v>
      </c>
      <c r="N85" s="1">
        <v>0.65</v>
      </c>
    </row>
    <row r="86" s="3" customFormat="1" spans="1:14">
      <c r="A86" s="9">
        <v>694</v>
      </c>
      <c r="B86" s="3">
        <v>694</v>
      </c>
      <c r="C86" s="3">
        <v>0.832526206970215</v>
      </c>
      <c r="D86" s="3">
        <v>0.154374718666077</v>
      </c>
      <c r="E86" s="3">
        <v>9</v>
      </c>
      <c r="F86" s="3">
        <v>5</v>
      </c>
      <c r="G86" s="3">
        <v>1</v>
      </c>
      <c r="H86" s="3">
        <v>5</v>
      </c>
      <c r="I86" s="3">
        <v>0.9</v>
      </c>
      <c r="J86" s="3">
        <v>0.642857142857143</v>
      </c>
      <c r="K86" s="3">
        <v>0.75</v>
      </c>
      <c r="L86" s="3">
        <v>0.5</v>
      </c>
      <c r="M86" s="3">
        <v>0.4</v>
      </c>
      <c r="N86" s="3">
        <v>0.7</v>
      </c>
    </row>
    <row r="87" s="1" customFormat="1" spans="1:14">
      <c r="A87" s="7">
        <v>522</v>
      </c>
      <c r="B87" s="1">
        <v>522</v>
      </c>
      <c r="C87" s="1">
        <v>0.841399312019348</v>
      </c>
      <c r="D87" s="1">
        <v>0.0506949424743652</v>
      </c>
      <c r="E87" s="1">
        <v>9</v>
      </c>
      <c r="F87" s="1">
        <v>4</v>
      </c>
      <c r="G87" s="1">
        <v>1</v>
      </c>
      <c r="H87" s="1">
        <v>6</v>
      </c>
      <c r="I87" s="1">
        <v>0.9</v>
      </c>
      <c r="J87" s="1">
        <v>0.692307692307692</v>
      </c>
      <c r="K87" s="1">
        <v>0.782608695652174</v>
      </c>
      <c r="L87" s="1">
        <v>0.4</v>
      </c>
      <c r="M87" s="1">
        <v>0.5</v>
      </c>
      <c r="N87" s="1">
        <v>0.75</v>
      </c>
    </row>
    <row r="88" s="3" customFormat="1" spans="1:14">
      <c r="A88" s="9">
        <v>219</v>
      </c>
      <c r="B88" s="3">
        <v>219</v>
      </c>
      <c r="C88" s="3">
        <v>0.856444478034973</v>
      </c>
      <c r="D88" s="3">
        <v>0.000388860702514648</v>
      </c>
      <c r="E88" s="3">
        <v>8</v>
      </c>
      <c r="F88" s="3">
        <v>6</v>
      </c>
      <c r="G88" s="3">
        <v>2</v>
      </c>
      <c r="H88" s="3">
        <v>4</v>
      </c>
      <c r="I88" s="3">
        <v>0.8</v>
      </c>
      <c r="J88" s="3">
        <v>0.571428571428572</v>
      </c>
      <c r="K88" s="3">
        <v>0.666666666666667</v>
      </c>
      <c r="L88" s="3">
        <v>0.6</v>
      </c>
      <c r="M88" s="3">
        <v>0.2</v>
      </c>
      <c r="N88" s="3">
        <v>0.6</v>
      </c>
    </row>
    <row r="89" s="1" customFormat="1" spans="1:14">
      <c r="A89" s="7">
        <v>408</v>
      </c>
      <c r="B89" s="1">
        <v>408</v>
      </c>
      <c r="C89" s="1">
        <v>0.869597673416138</v>
      </c>
      <c r="D89" s="1">
        <v>0.191558599472046</v>
      </c>
      <c r="E89" s="1">
        <v>7</v>
      </c>
      <c r="F89" s="1">
        <v>7</v>
      </c>
      <c r="G89" s="1">
        <v>3</v>
      </c>
      <c r="H89" s="1">
        <v>3</v>
      </c>
      <c r="I89" s="1">
        <v>0.7</v>
      </c>
      <c r="J89" s="1">
        <v>0.5</v>
      </c>
      <c r="K89" s="1">
        <v>0.583333333333333</v>
      </c>
      <c r="L89" s="1">
        <v>0.7</v>
      </c>
      <c r="M89" s="1">
        <v>0</v>
      </c>
      <c r="N89" s="1">
        <v>0.5</v>
      </c>
    </row>
    <row r="90" s="1" customFormat="1" spans="3:13">
      <c r="C90" s="1">
        <f>AVERAGE(C2:C89)</f>
        <v>0.728406579657034</v>
      </c>
      <c r="D90" s="1">
        <f>AVERAGE(D2:D89)</f>
        <v>0.0869928300380707</v>
      </c>
      <c r="L90" s="1">
        <f>AVERAGE(L2:L89)</f>
        <v>0.482954545454545</v>
      </c>
      <c r="M90" s="1">
        <f>AVERAGE(M2:M89)</f>
        <v>0.365909090909091</v>
      </c>
    </row>
    <row r="91" s="1" customFormat="1"/>
    <row r="92" s="1" customFormat="1"/>
    <row r="93" s="1" customFormat="1" spans="3:5">
      <c r="C93" s="10" t="s">
        <v>13</v>
      </c>
      <c r="D93" s="1" t="s">
        <v>14</v>
      </c>
      <c r="E93" s="1" t="s">
        <v>47</v>
      </c>
    </row>
    <row r="94" s="1" customFormat="1" spans="3:8">
      <c r="C94" s="1" t="s">
        <v>15</v>
      </c>
      <c r="D94" s="1">
        <f>COUNTIF(C2:C89,"&lt;0.42")-COUNTIF(C2:C89,"&lt;0.4")</f>
        <v>0</v>
      </c>
      <c r="E94" s="11">
        <v>0.02</v>
      </c>
      <c r="F94" s="1">
        <v>-40</v>
      </c>
      <c r="G94" s="1">
        <v>1960</v>
      </c>
      <c r="H94" s="1">
        <v>98</v>
      </c>
    </row>
    <row r="95" s="1" customFormat="1" spans="3:8">
      <c r="C95" s="1" t="s">
        <v>16</v>
      </c>
      <c r="D95" s="1">
        <f>COUNTIF(C2:C89,"&lt;0.44")-COUNTIF(C2:C89,"&lt;0.42")</f>
        <v>0</v>
      </c>
      <c r="E95" s="11">
        <v>0.04</v>
      </c>
      <c r="F95" s="1">
        <v>-80</v>
      </c>
      <c r="G95" s="1">
        <v>1920</v>
      </c>
      <c r="H95" s="1">
        <v>96</v>
      </c>
    </row>
    <row r="96" s="1" customFormat="1" spans="3:8">
      <c r="C96" s="1" t="s">
        <v>17</v>
      </c>
      <c r="D96" s="1">
        <f>COUNTIF(C2:C89,"&lt;0.46")-COUNTIF(C2:C89,"&lt;0.44")</f>
        <v>0</v>
      </c>
      <c r="E96" s="11">
        <v>0.1</v>
      </c>
      <c r="F96" s="1">
        <v>-200</v>
      </c>
      <c r="G96" s="1">
        <v>1800</v>
      </c>
      <c r="H96" s="1">
        <v>90</v>
      </c>
    </row>
    <row r="97" s="1" customFormat="1" spans="3:8">
      <c r="C97" s="1" t="s">
        <v>18</v>
      </c>
      <c r="D97" s="1">
        <f>COUNTIF(C2:C89,"&lt;0.48")-COUNTIF(C2:C89,"&lt;0.46")</f>
        <v>0</v>
      </c>
      <c r="E97" s="11">
        <v>0.12</v>
      </c>
      <c r="F97" s="1">
        <v>-240</v>
      </c>
      <c r="G97" s="1">
        <v>1760</v>
      </c>
      <c r="H97" s="1">
        <v>88</v>
      </c>
    </row>
    <row r="98" s="1" customFormat="1" spans="3:4">
      <c r="C98" s="1" t="s">
        <v>19</v>
      </c>
      <c r="D98" s="1">
        <f>COUNTIF(C2:C89,"&lt;0.5")-COUNTIF(C2:C89,"&lt;0.48")</f>
        <v>0</v>
      </c>
    </row>
    <row r="99" s="1" customFormat="1" spans="3:4">
      <c r="C99" s="1" t="s">
        <v>20</v>
      </c>
      <c r="D99" s="1">
        <f>COUNTIF(C2:C89,"&lt;0.52")-COUNTIF(C2:C89,"&lt;0.5")</f>
        <v>0</v>
      </c>
    </row>
    <row r="100" s="4" customFormat="1" spans="3:4">
      <c r="C100" s="4" t="s">
        <v>21</v>
      </c>
      <c r="D100" s="4">
        <f>COUNTIF(C2:C89,"&lt;0.54")-COUNTIF(C2:C89,"&lt;0.52")</f>
        <v>0</v>
      </c>
    </row>
    <row r="101" s="4" customFormat="1" spans="3:4">
      <c r="C101" s="4" t="s">
        <v>22</v>
      </c>
      <c r="D101" s="4">
        <f>COUNTIF(C2:C89,"&lt;0.56")-COUNTIF(C2:C89,"&lt;0.54")</f>
        <v>0</v>
      </c>
    </row>
    <row r="102" s="1" customFormat="1" spans="3:4">
      <c r="C102" s="1" t="s">
        <v>23</v>
      </c>
      <c r="D102" s="1">
        <f>COUNTIF(C2:C89,"&lt;0.58")-COUNTIF(C2:C89,"&lt;0.56")</f>
        <v>0</v>
      </c>
    </row>
    <row r="103" s="21" customFormat="1" spans="3:5">
      <c r="C103" s="21" t="s">
        <v>24</v>
      </c>
      <c r="D103" s="21">
        <f>COUNTIF(C2:C89,"&lt;0.6")-COUNTIF(C2:C89,"&lt;0.58")</f>
        <v>1</v>
      </c>
      <c r="E103" s="21">
        <v>2</v>
      </c>
    </row>
    <row r="104" s="1" customFormat="1" spans="3:5">
      <c r="C104" s="1" t="s">
        <v>25</v>
      </c>
      <c r="D104" s="1">
        <f>COUNTIF(C2:C89,"&lt;0.62")-COUNTIF(C2:C89,"&lt;0.6")</f>
        <v>2</v>
      </c>
      <c r="E104" s="1">
        <v>3</v>
      </c>
    </row>
    <row r="105" s="4" customFormat="1" spans="3:5">
      <c r="C105" s="4" t="s">
        <v>26</v>
      </c>
      <c r="D105" s="4">
        <f>COUNTIF(C2:C89,"&lt;0.64")-COUNTIF(C2:C89,"&lt;0.62")</f>
        <v>3</v>
      </c>
      <c r="E105" s="4">
        <v>4</v>
      </c>
    </row>
    <row r="106" s="4" customFormat="1" spans="3:6">
      <c r="C106" s="4" t="s">
        <v>27</v>
      </c>
      <c r="D106" s="4">
        <f>COUNTIF(C2:C89,"&lt;0.66")-COUNTIF(C2:C89,"&lt;0.64")</f>
        <v>5</v>
      </c>
      <c r="E106" s="4">
        <v>6</v>
      </c>
      <c r="F106" s="4">
        <v>7</v>
      </c>
    </row>
    <row r="107" s="1" customFormat="1" spans="3:6">
      <c r="C107" s="1" t="s">
        <v>28</v>
      </c>
      <c r="D107" s="1">
        <f>COUNTIF(C2:C89,"&lt;0.68")-COUNTIF(C2:C89,"&lt;0.66")</f>
        <v>7</v>
      </c>
      <c r="E107" s="1">
        <v>7</v>
      </c>
      <c r="F107" s="1">
        <v>9</v>
      </c>
    </row>
    <row r="108" s="1" customFormat="1" spans="3:6">
      <c r="C108" s="1" t="s">
        <v>29</v>
      </c>
      <c r="D108" s="1">
        <f>COUNTIF(C2:C89,"&lt;0.7")-COUNTIF(C2:C89,"&lt;0.68")</f>
        <v>9</v>
      </c>
      <c r="E108" s="1">
        <v>9</v>
      </c>
      <c r="F108" s="1">
        <v>12</v>
      </c>
    </row>
    <row r="109" s="4" customFormat="1" spans="3:6">
      <c r="C109" s="4" t="s">
        <v>30</v>
      </c>
      <c r="D109" s="4">
        <f>COUNTIF(C2:C89,"&lt;0.72")-COUNTIF(C2:C89,"&lt;0.7")</f>
        <v>11</v>
      </c>
      <c r="E109" s="4">
        <v>12</v>
      </c>
      <c r="F109" s="4">
        <v>14</v>
      </c>
    </row>
    <row r="110" s="5" customFormat="1" spans="3:6">
      <c r="C110" s="5" t="s">
        <v>31</v>
      </c>
      <c r="D110" s="5">
        <f>COUNTIF(C2:C89,"&lt;0.74")-COUNTIF(C2:C89,"&lt;0.72")</f>
        <v>12</v>
      </c>
      <c r="E110" s="5">
        <v>14</v>
      </c>
      <c r="F110" s="5">
        <v>16</v>
      </c>
    </row>
    <row r="111" s="1" customFormat="1" spans="3:6">
      <c r="C111" s="1" t="s">
        <v>32</v>
      </c>
      <c r="D111" s="1">
        <f>COUNTIF(C2:C89,"&lt;0.76")-COUNTIF(C2:C89,"&lt;0.74")</f>
        <v>11</v>
      </c>
      <c r="E111" s="1">
        <v>12</v>
      </c>
      <c r="F111" s="1">
        <v>14</v>
      </c>
    </row>
    <row r="112" s="1" customFormat="1" spans="3:6">
      <c r="C112" s="1" t="s">
        <v>33</v>
      </c>
      <c r="D112" s="1">
        <f>COUNTIF(C2:C89,"&lt;0.78")-COUNTIF(C2:C89,"&lt;0.76")</f>
        <v>9</v>
      </c>
      <c r="E112" s="1">
        <v>9</v>
      </c>
      <c r="F112" s="1">
        <v>12</v>
      </c>
    </row>
    <row r="113" s="4" customFormat="1" spans="3:6">
      <c r="C113" s="4" t="s">
        <v>34</v>
      </c>
      <c r="D113" s="4">
        <f>COUNTIF(C2:C89,"&lt;0.8")-COUNTIF(C2:C89,"&lt;0.78")</f>
        <v>7</v>
      </c>
      <c r="E113" s="4">
        <v>7</v>
      </c>
      <c r="F113" s="4">
        <v>9</v>
      </c>
    </row>
    <row r="114" s="4" customFormat="1" spans="3:6">
      <c r="C114" s="4" t="s">
        <v>35</v>
      </c>
      <c r="D114" s="4">
        <f>COUNTIF(C2:C89,"&lt;0.82")-COUNTIF(C2:C89,"&lt;0.8")</f>
        <v>5</v>
      </c>
      <c r="E114" s="4">
        <v>6</v>
      </c>
      <c r="F114" s="4">
        <v>7</v>
      </c>
    </row>
    <row r="115" s="1" customFormat="1" spans="3:5">
      <c r="C115" s="1" t="s">
        <v>36</v>
      </c>
      <c r="D115" s="1">
        <f>COUNTIF(C2:C89,"&lt;0.84")-COUNTIF(C2:C89,"&lt;0.82")</f>
        <v>3</v>
      </c>
      <c r="E115" s="1">
        <v>4</v>
      </c>
    </row>
    <row r="116" s="1" customFormat="1" spans="3:5">
      <c r="C116" s="1" t="s">
        <v>37</v>
      </c>
      <c r="D116" s="1">
        <f>COUNTIF(C2:C89,"&lt;0.86")-COUNTIF(C2:C89,"&lt;0.84")</f>
        <v>2</v>
      </c>
      <c r="E116" s="1">
        <v>3</v>
      </c>
    </row>
    <row r="117" s="21" customFormat="1" spans="3:5">
      <c r="C117" s="21" t="s">
        <v>38</v>
      </c>
      <c r="D117" s="21">
        <f>COUNTIF(C2:C89,"&lt;0.88")-COUNTIF(C2:C89,"&lt;0.86")</f>
        <v>1</v>
      </c>
      <c r="E117" s="21">
        <v>2</v>
      </c>
    </row>
    <row r="118" s="1" customFormat="1" spans="3:4">
      <c r="C118" s="1" t="s">
        <v>48</v>
      </c>
      <c r="D118" s="1">
        <f>COUNTIF(C2:C89,"&lt;0.9")-COUNTIF(C2:C89,"&lt;0.88")</f>
        <v>0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0.545</v>
      </c>
      <c r="G120" s="4">
        <v>0.087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0.623</v>
      </c>
      <c r="G121" s="4">
        <v>0.11</v>
      </c>
    </row>
    <row r="122" s="1" customFormat="1" spans="3:7">
      <c r="C122" s="1" t="s">
        <v>43</v>
      </c>
      <c r="D122" s="1">
        <f>COUNTIF(C2:C89,"&lt;0.98")-COUNTIF(C2:C89,"&lt;0.96")</f>
        <v>0</v>
      </c>
      <c r="F122" s="4">
        <v>0.729</v>
      </c>
      <c r="G122" s="4">
        <v>0.156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97" workbookViewId="0">
      <selection activeCell="A23" sqref="$A23:$XFD23"/>
    </sheetView>
  </sheetViews>
  <sheetFormatPr defaultColWidth="9" defaultRowHeight="13.5"/>
  <cols>
    <col min="3" max="4" width="17.63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4" customFormat="1" spans="1:14">
      <c r="A2" s="17">
        <v>915</v>
      </c>
      <c r="B2" s="4">
        <v>915</v>
      </c>
      <c r="C2" s="4">
        <v>0.539467930793762</v>
      </c>
      <c r="D2" s="4">
        <v>0.120784521102905</v>
      </c>
      <c r="E2" s="4">
        <v>9</v>
      </c>
      <c r="F2" s="4">
        <v>5</v>
      </c>
      <c r="G2" s="4">
        <v>1</v>
      </c>
      <c r="H2" s="4">
        <v>5</v>
      </c>
      <c r="I2" s="4">
        <v>0.9</v>
      </c>
      <c r="J2" s="4">
        <v>0.642857142857143</v>
      </c>
      <c r="K2" s="4">
        <v>0.75</v>
      </c>
      <c r="L2" s="4">
        <v>0.5</v>
      </c>
      <c r="M2" s="4">
        <v>0.4</v>
      </c>
      <c r="N2" s="4">
        <v>0.7</v>
      </c>
    </row>
    <row r="3" s="1" customFormat="1" spans="1:14">
      <c r="A3" s="7">
        <v>213</v>
      </c>
      <c r="B3" s="1">
        <v>213</v>
      </c>
      <c r="C3" s="1">
        <v>0.540220141410828</v>
      </c>
      <c r="D3" s="1">
        <v>0.181421518325806</v>
      </c>
      <c r="E3" s="1">
        <v>8</v>
      </c>
      <c r="F3" s="1">
        <v>6</v>
      </c>
      <c r="G3" s="1">
        <v>2</v>
      </c>
      <c r="H3" s="1">
        <v>4</v>
      </c>
      <c r="I3" s="1">
        <v>0.8</v>
      </c>
      <c r="J3" s="1">
        <v>0.571428571428572</v>
      </c>
      <c r="K3" s="1">
        <v>0.666666666666667</v>
      </c>
      <c r="L3" s="1">
        <v>0.6</v>
      </c>
      <c r="M3" s="1">
        <v>0.2</v>
      </c>
      <c r="N3" s="1">
        <v>0.6</v>
      </c>
    </row>
    <row r="4" s="1" customFormat="1" spans="1:14">
      <c r="A4" s="7">
        <v>165</v>
      </c>
      <c r="B4" s="1">
        <v>165</v>
      </c>
      <c r="C4" s="1">
        <v>0.540544867515564</v>
      </c>
      <c r="D4" s="1">
        <v>0.12562894821167</v>
      </c>
      <c r="E4" s="1">
        <v>7</v>
      </c>
      <c r="F4" s="1">
        <v>4</v>
      </c>
      <c r="G4" s="1">
        <v>3</v>
      </c>
      <c r="H4" s="1">
        <v>6</v>
      </c>
      <c r="I4" s="1">
        <v>0.7</v>
      </c>
      <c r="J4" s="1">
        <v>0.636363636363636</v>
      </c>
      <c r="K4" s="1">
        <v>0.666666666666667</v>
      </c>
      <c r="L4" s="1">
        <v>0.4</v>
      </c>
      <c r="M4" s="1">
        <v>0.3</v>
      </c>
      <c r="N4" s="1">
        <v>0.65</v>
      </c>
    </row>
    <row r="5" s="1" customFormat="1" spans="1:14">
      <c r="A5" s="7">
        <v>180</v>
      </c>
      <c r="B5" s="1">
        <v>180</v>
      </c>
      <c r="C5" s="1">
        <v>0.541766285896301</v>
      </c>
      <c r="D5" s="1">
        <v>0.149829506874085</v>
      </c>
      <c r="E5" s="1">
        <v>8</v>
      </c>
      <c r="F5" s="1">
        <v>6</v>
      </c>
      <c r="G5" s="1">
        <v>2</v>
      </c>
      <c r="H5" s="1">
        <v>4</v>
      </c>
      <c r="I5" s="1">
        <v>0.8</v>
      </c>
      <c r="J5" s="1">
        <v>0.571428571428572</v>
      </c>
      <c r="K5" s="1">
        <v>0.666666666666667</v>
      </c>
      <c r="L5" s="1">
        <v>0.6</v>
      </c>
      <c r="M5" s="1">
        <v>0.2</v>
      </c>
      <c r="N5" s="1">
        <v>0.6</v>
      </c>
    </row>
    <row r="6" s="1" customFormat="1" spans="1:14">
      <c r="A6" s="7">
        <v>136</v>
      </c>
      <c r="B6" s="1">
        <v>136</v>
      </c>
      <c r="C6" s="1">
        <v>0.541783452033997</v>
      </c>
      <c r="D6" s="1">
        <v>0.105064988136292</v>
      </c>
      <c r="E6" s="1">
        <v>7</v>
      </c>
      <c r="F6" s="1">
        <v>4</v>
      </c>
      <c r="G6" s="1">
        <v>3</v>
      </c>
      <c r="H6" s="1">
        <v>6</v>
      </c>
      <c r="I6" s="1">
        <v>0.7</v>
      </c>
      <c r="J6" s="1">
        <v>0.636363636363636</v>
      </c>
      <c r="K6" s="1">
        <v>0.666666666666667</v>
      </c>
      <c r="L6" s="1">
        <v>0.4</v>
      </c>
      <c r="M6" s="1">
        <v>0.3</v>
      </c>
      <c r="N6" s="1">
        <v>0.65</v>
      </c>
    </row>
    <row r="7" s="1" customFormat="1" spans="1:14">
      <c r="A7" s="7">
        <v>217</v>
      </c>
      <c r="B7" s="1">
        <v>217</v>
      </c>
      <c r="C7" s="1">
        <v>0.543360710144043</v>
      </c>
      <c r="D7" s="1">
        <v>0.10468590259552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258</v>
      </c>
      <c r="B8" s="1">
        <v>258</v>
      </c>
      <c r="C8" s="1">
        <v>0.543748259544373</v>
      </c>
      <c r="D8" s="1">
        <v>0.161749958992004</v>
      </c>
      <c r="E8" s="1">
        <v>9</v>
      </c>
      <c r="F8" s="1">
        <v>7</v>
      </c>
      <c r="G8" s="1">
        <v>1</v>
      </c>
      <c r="H8" s="1">
        <v>3</v>
      </c>
      <c r="I8" s="1">
        <v>0.9</v>
      </c>
      <c r="J8" s="1">
        <v>0.5625</v>
      </c>
      <c r="K8" s="1">
        <v>0.692307692307692</v>
      </c>
      <c r="L8" s="1">
        <v>0.7</v>
      </c>
      <c r="M8" s="1">
        <v>0.2</v>
      </c>
      <c r="N8" s="1">
        <v>0.6</v>
      </c>
    </row>
    <row r="9" s="1" customFormat="1" spans="1:14">
      <c r="A9" s="7">
        <v>129</v>
      </c>
      <c r="B9" s="1">
        <v>129</v>
      </c>
      <c r="C9" s="1">
        <v>0.544099807739258</v>
      </c>
      <c r="D9" s="1">
        <v>0.123935222625732</v>
      </c>
      <c r="E9" s="1">
        <v>7</v>
      </c>
      <c r="F9" s="1">
        <v>4</v>
      </c>
      <c r="G9" s="1">
        <v>3</v>
      </c>
      <c r="H9" s="1">
        <v>6</v>
      </c>
      <c r="I9" s="1">
        <v>0.7</v>
      </c>
      <c r="J9" s="1">
        <v>0.636363636363636</v>
      </c>
      <c r="K9" s="1">
        <v>0.666666666666667</v>
      </c>
      <c r="L9" s="1">
        <v>0.4</v>
      </c>
      <c r="M9" s="1">
        <v>0.3</v>
      </c>
      <c r="N9" s="1">
        <v>0.65</v>
      </c>
    </row>
    <row r="10" s="1" customFormat="1" spans="1:14">
      <c r="A10" s="7">
        <v>84</v>
      </c>
      <c r="B10" s="1">
        <v>84</v>
      </c>
      <c r="C10" s="1">
        <v>0.544868588447571</v>
      </c>
      <c r="D10" s="1">
        <v>0.0251344442367554</v>
      </c>
      <c r="E10" s="1">
        <v>9</v>
      </c>
      <c r="F10" s="1">
        <v>6</v>
      </c>
      <c r="G10" s="1">
        <v>1</v>
      </c>
      <c r="H10" s="1">
        <v>4</v>
      </c>
      <c r="I10" s="1">
        <v>0.9</v>
      </c>
      <c r="J10" s="1">
        <v>0.6</v>
      </c>
      <c r="K10" s="1">
        <v>0.72</v>
      </c>
      <c r="L10" s="1">
        <v>0.6</v>
      </c>
      <c r="M10" s="1">
        <v>0.3</v>
      </c>
      <c r="N10" s="1">
        <v>0.65</v>
      </c>
    </row>
    <row r="11" s="1" customFormat="1" spans="1:14">
      <c r="A11" s="7">
        <v>521</v>
      </c>
      <c r="B11" s="1">
        <v>521</v>
      </c>
      <c r="C11" s="1">
        <v>0.545008897781372</v>
      </c>
      <c r="D11" s="1">
        <v>0.148417949676514</v>
      </c>
      <c r="E11" s="1">
        <v>9</v>
      </c>
      <c r="F11" s="1">
        <v>3</v>
      </c>
      <c r="G11" s="1">
        <v>1</v>
      </c>
      <c r="H11" s="1">
        <v>7</v>
      </c>
      <c r="I11" s="1">
        <v>0.9</v>
      </c>
      <c r="J11" s="1">
        <v>0.75</v>
      </c>
      <c r="K11" s="1">
        <v>0.818181818181818</v>
      </c>
      <c r="L11" s="1">
        <v>0.3</v>
      </c>
      <c r="M11" s="1">
        <v>0.6</v>
      </c>
      <c r="N11" s="1">
        <v>0.8</v>
      </c>
    </row>
    <row r="12" s="1" customFormat="1" spans="1:14">
      <c r="A12" s="7">
        <v>169</v>
      </c>
      <c r="B12" s="1">
        <v>169</v>
      </c>
      <c r="C12" s="1">
        <v>0.545023679733276</v>
      </c>
      <c r="D12" s="1">
        <v>0.107977509498596</v>
      </c>
      <c r="E12" s="1">
        <v>8</v>
      </c>
      <c r="F12" s="1">
        <v>6</v>
      </c>
      <c r="G12" s="1">
        <v>2</v>
      </c>
      <c r="H12" s="1">
        <v>4</v>
      </c>
      <c r="I12" s="1">
        <v>0.8</v>
      </c>
      <c r="J12" s="1">
        <v>0.571428571428572</v>
      </c>
      <c r="K12" s="1">
        <v>0.666666666666667</v>
      </c>
      <c r="L12" s="1">
        <v>0.6</v>
      </c>
      <c r="M12" s="1">
        <v>0.2</v>
      </c>
      <c r="N12" s="1">
        <v>0.6</v>
      </c>
    </row>
    <row r="13" s="1" customFormat="1" spans="1:14">
      <c r="A13" s="7">
        <v>231</v>
      </c>
      <c r="B13" s="1">
        <v>231</v>
      </c>
      <c r="C13" s="1">
        <v>0.545077800750732</v>
      </c>
      <c r="D13" s="1">
        <v>0.16381049156189</v>
      </c>
      <c r="E13" s="1">
        <v>4</v>
      </c>
      <c r="F13" s="1">
        <v>6</v>
      </c>
      <c r="G13" s="1">
        <v>6</v>
      </c>
      <c r="H13" s="1">
        <v>4</v>
      </c>
      <c r="I13" s="1">
        <v>0.4</v>
      </c>
      <c r="J13" s="1">
        <v>0.4</v>
      </c>
      <c r="K13" s="1">
        <v>0.4</v>
      </c>
      <c r="L13" s="1">
        <v>0.6</v>
      </c>
      <c r="M13" s="1">
        <v>-0.2</v>
      </c>
      <c r="N13" s="1">
        <v>0.4</v>
      </c>
    </row>
    <row r="14" s="1" customFormat="1" spans="1:14">
      <c r="A14" s="7">
        <v>449</v>
      </c>
      <c r="B14" s="1">
        <v>449</v>
      </c>
      <c r="C14" s="1">
        <v>0.547256350517273</v>
      </c>
      <c r="D14" s="1">
        <v>0.13961124420166</v>
      </c>
      <c r="E14" s="1">
        <v>7</v>
      </c>
      <c r="F14" s="1">
        <v>4</v>
      </c>
      <c r="G14" s="1">
        <v>3</v>
      </c>
      <c r="H14" s="1">
        <v>6</v>
      </c>
      <c r="I14" s="1">
        <v>0.7</v>
      </c>
      <c r="J14" s="1">
        <v>0.636363636363636</v>
      </c>
      <c r="K14" s="1">
        <v>0.666666666666667</v>
      </c>
      <c r="L14" s="1">
        <v>0.4</v>
      </c>
      <c r="M14" s="1">
        <v>0.3</v>
      </c>
      <c r="N14" s="1">
        <v>0.65</v>
      </c>
    </row>
    <row r="15" s="14" customFormat="1" spans="1:14">
      <c r="A15" s="16">
        <v>633</v>
      </c>
      <c r="B15" s="14">
        <v>633</v>
      </c>
      <c r="C15" s="14">
        <v>0.547372221946716</v>
      </c>
      <c r="D15" s="14">
        <v>0.080981969833374</v>
      </c>
      <c r="E15" s="14">
        <v>9</v>
      </c>
      <c r="F15" s="14">
        <v>3</v>
      </c>
      <c r="G15" s="14">
        <v>1</v>
      </c>
      <c r="H15" s="14">
        <v>7</v>
      </c>
      <c r="I15" s="14">
        <v>0.9</v>
      </c>
      <c r="J15" s="14">
        <v>0.75</v>
      </c>
      <c r="K15" s="14">
        <v>0.818181818181818</v>
      </c>
      <c r="L15" s="14">
        <v>0.3</v>
      </c>
      <c r="M15" s="14">
        <v>0.6</v>
      </c>
      <c r="N15" s="14">
        <v>0.8</v>
      </c>
    </row>
    <row r="16" s="1" customFormat="1" spans="1:14">
      <c r="A16" s="7">
        <v>9</v>
      </c>
      <c r="B16" s="1">
        <v>9</v>
      </c>
      <c r="C16" s="1">
        <v>0.570597648620605</v>
      </c>
      <c r="D16" s="1">
        <v>0.128949522972107</v>
      </c>
      <c r="E16" s="1">
        <v>9</v>
      </c>
      <c r="F16" s="1">
        <v>5</v>
      </c>
      <c r="G16" s="1">
        <v>1</v>
      </c>
      <c r="H16" s="1">
        <v>5</v>
      </c>
      <c r="I16" s="1">
        <v>0.9</v>
      </c>
      <c r="J16" s="1">
        <v>0.642857142857143</v>
      </c>
      <c r="K16" s="1">
        <v>0.75</v>
      </c>
      <c r="L16" s="1">
        <v>0.5</v>
      </c>
      <c r="M16" s="1">
        <v>0.4</v>
      </c>
      <c r="N16" s="1">
        <v>0.7</v>
      </c>
    </row>
    <row r="17" s="1" customFormat="1" spans="1:14">
      <c r="A17" s="7">
        <v>374</v>
      </c>
      <c r="B17" s="1">
        <v>374</v>
      </c>
      <c r="C17" s="1">
        <v>0.570914268493652</v>
      </c>
      <c r="D17" s="1">
        <v>0.077289342880249</v>
      </c>
      <c r="E17" s="1">
        <v>9</v>
      </c>
      <c r="F17" s="1">
        <v>2</v>
      </c>
      <c r="G17" s="1">
        <v>1</v>
      </c>
      <c r="H17" s="1">
        <v>8</v>
      </c>
      <c r="I17" s="1">
        <v>0.9</v>
      </c>
      <c r="J17" s="1">
        <v>0.818181818181818</v>
      </c>
      <c r="K17" s="1">
        <v>0.857142857142857</v>
      </c>
      <c r="L17" s="1">
        <v>0.2</v>
      </c>
      <c r="M17" s="1">
        <v>0.7</v>
      </c>
      <c r="N17" s="1">
        <v>0.85</v>
      </c>
    </row>
    <row r="18" s="1" customFormat="1" spans="1:14">
      <c r="A18" s="7">
        <v>107</v>
      </c>
      <c r="B18" s="1">
        <v>107</v>
      </c>
      <c r="C18" s="1">
        <v>0.571383357048035</v>
      </c>
      <c r="D18" s="1">
        <v>0.0724295377731323</v>
      </c>
      <c r="E18" s="1">
        <v>8</v>
      </c>
      <c r="F18" s="1">
        <v>3</v>
      </c>
      <c r="G18" s="1">
        <v>2</v>
      </c>
      <c r="H18" s="1">
        <v>7</v>
      </c>
      <c r="I18" s="1">
        <v>0.8</v>
      </c>
      <c r="J18" s="1">
        <v>0.727272727272727</v>
      </c>
      <c r="K18" s="1">
        <v>0.761904761904762</v>
      </c>
      <c r="L18" s="1">
        <v>0.3</v>
      </c>
      <c r="M18" s="1">
        <v>0.5</v>
      </c>
      <c r="N18" s="1">
        <v>0.75</v>
      </c>
    </row>
    <row r="19" s="1" customFormat="1" spans="1:14">
      <c r="A19" s="7">
        <v>520</v>
      </c>
      <c r="B19" s="1">
        <v>520</v>
      </c>
      <c r="C19" s="1">
        <v>0.571817517280579</v>
      </c>
      <c r="D19" s="1">
        <v>0.0751528739929199</v>
      </c>
      <c r="E19" s="1">
        <v>9</v>
      </c>
      <c r="F19" s="1">
        <v>4</v>
      </c>
      <c r="G19" s="1">
        <v>1</v>
      </c>
      <c r="H19" s="1">
        <v>6</v>
      </c>
      <c r="I19" s="1">
        <v>0.9</v>
      </c>
      <c r="J19" s="1">
        <v>0.692307692307692</v>
      </c>
      <c r="K19" s="1">
        <v>0.782608695652174</v>
      </c>
      <c r="L19" s="1">
        <v>0.4</v>
      </c>
      <c r="M19" s="1">
        <v>0.5</v>
      </c>
      <c r="N19" s="1">
        <v>0.75</v>
      </c>
    </row>
    <row r="20" s="1" customFormat="1" spans="1:14">
      <c r="A20" s="7">
        <v>886</v>
      </c>
      <c r="B20" s="1">
        <v>886</v>
      </c>
      <c r="C20" s="1">
        <v>0.572021007537842</v>
      </c>
      <c r="D20" s="1">
        <v>0.0686073303222656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260</v>
      </c>
      <c r="B21" s="1">
        <v>260</v>
      </c>
      <c r="C21" s="1">
        <v>0.572933554649353</v>
      </c>
      <c r="D21" s="1">
        <v>0.0106793642044067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81</v>
      </c>
      <c r="B22" s="1">
        <v>81</v>
      </c>
      <c r="C22" s="1">
        <v>0.573015809059143</v>
      </c>
      <c r="D22" s="1">
        <v>0.131816267967224</v>
      </c>
      <c r="E22" s="1">
        <v>8</v>
      </c>
      <c r="F22" s="1">
        <v>6</v>
      </c>
      <c r="G22" s="1">
        <v>2</v>
      </c>
      <c r="H22" s="1">
        <v>4</v>
      </c>
      <c r="I22" s="1">
        <v>0.8</v>
      </c>
      <c r="J22" s="1">
        <v>0.571428571428572</v>
      </c>
      <c r="K22" s="1">
        <v>0.666666666666667</v>
      </c>
      <c r="L22" s="1">
        <v>0.6</v>
      </c>
      <c r="M22" s="1">
        <v>0.2</v>
      </c>
      <c r="N22" s="1">
        <v>0.6</v>
      </c>
    </row>
    <row r="23" s="1" customFormat="1" spans="1:14">
      <c r="A23" s="7">
        <v>179</v>
      </c>
      <c r="B23" s="1">
        <v>179</v>
      </c>
      <c r="C23" s="1">
        <v>0.573286890983582</v>
      </c>
      <c r="D23" s="1">
        <v>0.160822749137878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224</v>
      </c>
      <c r="B24" s="1">
        <v>224</v>
      </c>
      <c r="C24" s="1">
        <v>0.57354462146759</v>
      </c>
      <c r="D24" s="1">
        <v>0.127047419548035</v>
      </c>
      <c r="E24" s="1">
        <v>8</v>
      </c>
      <c r="F24" s="1">
        <v>3</v>
      </c>
      <c r="G24" s="1">
        <v>2</v>
      </c>
      <c r="H24" s="1">
        <v>7</v>
      </c>
      <c r="I24" s="1">
        <v>0.8</v>
      </c>
      <c r="J24" s="1">
        <v>0.727272727272727</v>
      </c>
      <c r="K24" s="1">
        <v>0.761904761904762</v>
      </c>
      <c r="L24" s="1">
        <v>0.3</v>
      </c>
      <c r="M24" s="1">
        <v>0.5</v>
      </c>
      <c r="N24" s="1">
        <v>0.75</v>
      </c>
    </row>
    <row r="25" s="1" customFormat="1" spans="1:14">
      <c r="A25" s="7">
        <v>307</v>
      </c>
      <c r="B25" s="1">
        <v>307</v>
      </c>
      <c r="C25" s="1">
        <v>0.573604941368103</v>
      </c>
      <c r="D25" s="1">
        <v>0.0856020450592041</v>
      </c>
      <c r="E25" s="1">
        <v>8</v>
      </c>
      <c r="F25" s="1">
        <v>3</v>
      </c>
      <c r="G25" s="1">
        <v>2</v>
      </c>
      <c r="H25" s="1">
        <v>7</v>
      </c>
      <c r="I25" s="1">
        <v>0.8</v>
      </c>
      <c r="J25" s="1">
        <v>0.727272727272727</v>
      </c>
      <c r="K25" s="1">
        <v>0.761904761904762</v>
      </c>
      <c r="L25" s="1">
        <v>0.3</v>
      </c>
      <c r="M25" s="1">
        <v>0.5</v>
      </c>
      <c r="N25" s="1">
        <v>0.75</v>
      </c>
    </row>
    <row r="26" s="1" customFormat="1" spans="1:14">
      <c r="A26" s="7">
        <v>241</v>
      </c>
      <c r="B26" s="1">
        <v>241</v>
      </c>
      <c r="C26" s="1">
        <v>0.574325561523437</v>
      </c>
      <c r="D26" s="1">
        <v>0.0868544578552246</v>
      </c>
      <c r="E26" s="1">
        <v>8</v>
      </c>
      <c r="F26" s="1">
        <v>5</v>
      </c>
      <c r="G26" s="1">
        <v>2</v>
      </c>
      <c r="H26" s="1">
        <v>5</v>
      </c>
      <c r="I26" s="1">
        <v>0.8</v>
      </c>
      <c r="J26" s="1">
        <v>0.615384615384615</v>
      </c>
      <c r="K26" s="1">
        <v>0.695652173913043</v>
      </c>
      <c r="L26" s="1">
        <v>0.5</v>
      </c>
      <c r="M26" s="1">
        <v>0.3</v>
      </c>
      <c r="N26" s="1">
        <v>0.65</v>
      </c>
    </row>
    <row r="27" s="1" customFormat="1" spans="1:14">
      <c r="A27" s="7">
        <v>783</v>
      </c>
      <c r="B27" s="1">
        <v>783</v>
      </c>
      <c r="C27" s="1">
        <v>0.574866652488708</v>
      </c>
      <c r="D27" s="1">
        <v>0.0905611515045166</v>
      </c>
      <c r="E27" s="1">
        <v>8</v>
      </c>
      <c r="F27" s="1">
        <v>7</v>
      </c>
      <c r="G27" s="1">
        <v>2</v>
      </c>
      <c r="H27" s="1">
        <v>3</v>
      </c>
      <c r="I27" s="1">
        <v>0.8</v>
      </c>
      <c r="J27" s="1">
        <v>0.533333333333333</v>
      </c>
      <c r="K27" s="1">
        <v>0.64</v>
      </c>
      <c r="L27" s="1">
        <v>0.7</v>
      </c>
      <c r="M27" s="1">
        <v>0.1</v>
      </c>
      <c r="N27" s="1">
        <v>0.55</v>
      </c>
    </row>
    <row r="28" s="1" customFormat="1" spans="1:14">
      <c r="A28" s="7">
        <v>71</v>
      </c>
      <c r="B28" s="1">
        <v>71</v>
      </c>
      <c r="C28" s="1">
        <v>0.575353741645813</v>
      </c>
      <c r="D28" s="1">
        <v>0.0409954786300659</v>
      </c>
      <c r="E28" s="1">
        <v>9</v>
      </c>
      <c r="F28" s="1">
        <v>7</v>
      </c>
      <c r="G28" s="1">
        <v>1</v>
      </c>
      <c r="H28" s="1">
        <v>3</v>
      </c>
      <c r="I28" s="1">
        <v>0.9</v>
      </c>
      <c r="J28" s="1">
        <v>0.5625</v>
      </c>
      <c r="K28" s="1">
        <v>0.692307692307692</v>
      </c>
      <c r="L28" s="1">
        <v>0.7</v>
      </c>
      <c r="M28" s="1">
        <v>0.2</v>
      </c>
      <c r="N28" s="1">
        <v>0.6</v>
      </c>
    </row>
    <row r="29" s="14" customFormat="1" spans="1:14">
      <c r="A29" s="16">
        <v>894</v>
      </c>
      <c r="B29" s="14">
        <v>894</v>
      </c>
      <c r="C29" s="14">
        <v>0.575786352157593</v>
      </c>
      <c r="D29" s="14">
        <v>0.00527596473693848</v>
      </c>
      <c r="E29" s="14">
        <v>9</v>
      </c>
      <c r="F29" s="14">
        <v>6</v>
      </c>
      <c r="G29" s="14">
        <v>1</v>
      </c>
      <c r="H29" s="14">
        <v>4</v>
      </c>
      <c r="I29" s="14">
        <v>0.9</v>
      </c>
      <c r="J29" s="14">
        <v>0.6</v>
      </c>
      <c r="K29" s="14">
        <v>0.72</v>
      </c>
      <c r="L29" s="14">
        <v>0.6</v>
      </c>
      <c r="M29" s="14">
        <v>0.3</v>
      </c>
      <c r="N29" s="14">
        <v>0.65</v>
      </c>
    </row>
    <row r="30" s="1" customFormat="1" spans="1:14">
      <c r="A30" s="7">
        <v>732</v>
      </c>
      <c r="B30" s="1">
        <v>732</v>
      </c>
      <c r="C30" s="1">
        <v>0.594576597213745</v>
      </c>
      <c r="D30" s="1">
        <v>0.153135180473328</v>
      </c>
      <c r="E30" s="1">
        <v>5</v>
      </c>
      <c r="F30" s="1">
        <v>6</v>
      </c>
      <c r="G30" s="1">
        <v>5</v>
      </c>
      <c r="H30" s="1">
        <v>4</v>
      </c>
      <c r="I30" s="1">
        <v>0.5</v>
      </c>
      <c r="J30" s="1">
        <v>0.454545454545454</v>
      </c>
      <c r="K30" s="1">
        <v>0.476190476190476</v>
      </c>
      <c r="L30" s="1">
        <v>0.6</v>
      </c>
      <c r="M30" s="1">
        <v>-0.1</v>
      </c>
      <c r="N30" s="1">
        <v>0.45</v>
      </c>
    </row>
    <row r="31" s="1" customFormat="1" spans="1:14">
      <c r="A31" s="7">
        <v>448</v>
      </c>
      <c r="B31" s="1">
        <v>448</v>
      </c>
      <c r="C31" s="1">
        <v>0.59506368637085</v>
      </c>
      <c r="D31" s="1">
        <v>0.0613701343536377</v>
      </c>
      <c r="E31" s="1">
        <v>9</v>
      </c>
      <c r="F31" s="1">
        <v>2</v>
      </c>
      <c r="G31" s="1">
        <v>1</v>
      </c>
      <c r="H31" s="1">
        <v>8</v>
      </c>
      <c r="I31" s="1">
        <v>0.9</v>
      </c>
      <c r="J31" s="1">
        <v>0.818181818181818</v>
      </c>
      <c r="K31" s="1">
        <v>0.857142857142857</v>
      </c>
      <c r="L31" s="1">
        <v>0.2</v>
      </c>
      <c r="M31" s="1">
        <v>0.7</v>
      </c>
      <c r="N31" s="1">
        <v>0.85</v>
      </c>
    </row>
    <row r="32" s="1" customFormat="1" spans="1:14">
      <c r="A32" s="7">
        <v>197</v>
      </c>
      <c r="B32" s="1">
        <v>197</v>
      </c>
      <c r="C32" s="1">
        <v>0.595931768417358</v>
      </c>
      <c r="D32" s="1">
        <v>0.0206851959228516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28</v>
      </c>
      <c r="B33" s="1">
        <v>28</v>
      </c>
      <c r="C33" s="1">
        <v>0.596928119659424</v>
      </c>
      <c r="D33" s="1">
        <v>0.172947764396668</v>
      </c>
      <c r="E33" s="1">
        <v>10</v>
      </c>
      <c r="F33" s="1">
        <v>4</v>
      </c>
      <c r="G33" s="1">
        <v>0</v>
      </c>
      <c r="H33" s="1">
        <v>6</v>
      </c>
      <c r="I33" s="1">
        <v>1</v>
      </c>
      <c r="J33" s="1">
        <v>0.714285714285714</v>
      </c>
      <c r="K33" s="1">
        <v>0.833333333333333</v>
      </c>
      <c r="L33" s="1">
        <v>0.4</v>
      </c>
      <c r="M33" s="1">
        <v>0.6</v>
      </c>
      <c r="N33" s="1">
        <v>0.8</v>
      </c>
    </row>
    <row r="34" s="1" customFormat="1" spans="1:14">
      <c r="A34" s="7">
        <v>345</v>
      </c>
      <c r="B34" s="1">
        <v>345</v>
      </c>
      <c r="C34" s="1">
        <v>0.597182989120483</v>
      </c>
      <c r="D34" s="1">
        <v>0.0755835771560669</v>
      </c>
      <c r="E34" s="1">
        <v>10</v>
      </c>
      <c r="F34" s="1">
        <v>5</v>
      </c>
      <c r="G34" s="1">
        <v>0</v>
      </c>
      <c r="H34" s="1">
        <v>5</v>
      </c>
      <c r="I34" s="1">
        <v>1</v>
      </c>
      <c r="J34" s="1">
        <v>0.666666666666667</v>
      </c>
      <c r="K34" s="1">
        <v>0.8</v>
      </c>
      <c r="L34" s="1">
        <v>0.5</v>
      </c>
      <c r="M34" s="1">
        <v>0.5</v>
      </c>
      <c r="N34" s="1">
        <v>0.75</v>
      </c>
    </row>
    <row r="35" s="4" customFormat="1" spans="1:14">
      <c r="A35" s="17">
        <v>889</v>
      </c>
      <c r="B35" s="4">
        <v>889</v>
      </c>
      <c r="C35" s="4">
        <v>0.598838210105896</v>
      </c>
      <c r="D35" s="4">
        <v>0.145676851272583</v>
      </c>
      <c r="E35" s="4">
        <v>9</v>
      </c>
      <c r="F35" s="4">
        <v>4</v>
      </c>
      <c r="G35" s="4">
        <v>1</v>
      </c>
      <c r="H35" s="4">
        <v>6</v>
      </c>
      <c r="I35" s="4">
        <v>0.9</v>
      </c>
      <c r="J35" s="4">
        <v>0.692307692307692</v>
      </c>
      <c r="K35" s="4">
        <v>0.782608695652174</v>
      </c>
      <c r="L35" s="4">
        <v>0.4</v>
      </c>
      <c r="M35" s="4">
        <v>0.5</v>
      </c>
      <c r="N35" s="4">
        <v>0.75</v>
      </c>
    </row>
    <row r="36" s="1" customFormat="1" spans="1:14">
      <c r="A36" s="7">
        <v>871</v>
      </c>
      <c r="B36" s="1">
        <v>871</v>
      </c>
      <c r="C36" s="1">
        <v>0.600039958953857</v>
      </c>
      <c r="D36" s="1">
        <v>0.160753011703491</v>
      </c>
      <c r="E36" s="1">
        <v>7</v>
      </c>
      <c r="F36" s="1">
        <v>5</v>
      </c>
      <c r="G36" s="1">
        <v>3</v>
      </c>
      <c r="H36" s="1">
        <v>5</v>
      </c>
      <c r="I36" s="1">
        <v>0.7</v>
      </c>
      <c r="J36" s="1">
        <v>0.583333333333333</v>
      </c>
      <c r="K36" s="1">
        <v>0.636363636363636</v>
      </c>
      <c r="L36" s="1">
        <v>0.5</v>
      </c>
      <c r="M36" s="1">
        <v>0.2</v>
      </c>
      <c r="N36" s="1">
        <v>0.6</v>
      </c>
    </row>
    <row r="37" s="1" customFormat="1" spans="1:14">
      <c r="A37" s="7">
        <v>292</v>
      </c>
      <c r="B37" s="1">
        <v>292</v>
      </c>
      <c r="C37" s="1">
        <v>0.600660681724548</v>
      </c>
      <c r="D37" s="1">
        <v>0.0902086496353149</v>
      </c>
      <c r="E37" s="1">
        <v>8</v>
      </c>
      <c r="F37" s="1">
        <v>8</v>
      </c>
      <c r="G37" s="1">
        <v>2</v>
      </c>
      <c r="H37" s="1">
        <v>2</v>
      </c>
      <c r="I37" s="1">
        <v>0.8</v>
      </c>
      <c r="J37" s="1">
        <v>0.5</v>
      </c>
      <c r="K37" s="1">
        <v>0.615384615384615</v>
      </c>
      <c r="L37" s="1">
        <v>0.8</v>
      </c>
      <c r="M37" s="1">
        <v>0</v>
      </c>
      <c r="N37" s="1">
        <v>0.5</v>
      </c>
    </row>
    <row r="38" s="1" customFormat="1" spans="1:14">
      <c r="A38" s="7">
        <v>599</v>
      </c>
      <c r="B38" s="1">
        <v>599</v>
      </c>
      <c r="C38" s="1">
        <v>0.601256370544434</v>
      </c>
      <c r="D38" s="1">
        <v>0.134008526802063</v>
      </c>
      <c r="E38" s="1">
        <v>7</v>
      </c>
      <c r="F38" s="1">
        <v>6</v>
      </c>
      <c r="G38" s="1">
        <v>3</v>
      </c>
      <c r="H38" s="1">
        <v>4</v>
      </c>
      <c r="I38" s="1">
        <v>0.7</v>
      </c>
      <c r="J38" s="1">
        <v>0.538461538461539</v>
      </c>
      <c r="K38" s="1">
        <v>0.608695652173913</v>
      </c>
      <c r="L38" s="1">
        <v>0.6</v>
      </c>
      <c r="M38" s="1">
        <v>0.1</v>
      </c>
      <c r="N38" s="1">
        <v>0.55</v>
      </c>
    </row>
    <row r="39" s="1" customFormat="1" spans="1:14">
      <c r="A39" s="7">
        <v>499</v>
      </c>
      <c r="B39" s="1">
        <v>499</v>
      </c>
      <c r="C39" s="1">
        <v>0.601435661315918</v>
      </c>
      <c r="D39" s="1">
        <v>0.0984448194503784</v>
      </c>
      <c r="E39" s="1">
        <v>9</v>
      </c>
      <c r="F39" s="1">
        <v>7</v>
      </c>
      <c r="G39" s="1">
        <v>1</v>
      </c>
      <c r="H39" s="1">
        <v>3</v>
      </c>
      <c r="I39" s="1">
        <v>0.9</v>
      </c>
      <c r="J39" s="1">
        <v>0.5625</v>
      </c>
      <c r="K39" s="1">
        <v>0.692307692307692</v>
      </c>
      <c r="L39" s="1">
        <v>0.7</v>
      </c>
      <c r="M39" s="1">
        <v>0.2</v>
      </c>
      <c r="N39" s="1">
        <v>0.6</v>
      </c>
    </row>
    <row r="40" s="1" customFormat="1" spans="1:14">
      <c r="A40" s="7">
        <v>881</v>
      </c>
      <c r="B40" s="1">
        <v>881</v>
      </c>
      <c r="C40" s="1">
        <v>0.603079915046692</v>
      </c>
      <c r="D40" s="1">
        <v>0.126652479171753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262</v>
      </c>
      <c r="B41" s="1">
        <v>262</v>
      </c>
      <c r="C41" s="1">
        <v>0.603102564811707</v>
      </c>
      <c r="D41" s="1">
        <v>0.146786212921143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1" customFormat="1" spans="1:14">
      <c r="A42" s="7">
        <v>77</v>
      </c>
      <c r="B42" s="1">
        <v>77</v>
      </c>
      <c r="C42" s="1">
        <v>0.603342056274414</v>
      </c>
      <c r="D42" s="1">
        <v>0.210291981697082</v>
      </c>
      <c r="E42" s="1">
        <v>7</v>
      </c>
      <c r="F42" s="1">
        <v>6</v>
      </c>
      <c r="G42" s="1">
        <v>3</v>
      </c>
      <c r="H42" s="1">
        <v>4</v>
      </c>
      <c r="I42" s="1">
        <v>0.7</v>
      </c>
      <c r="J42" s="1">
        <v>0.538461538461539</v>
      </c>
      <c r="K42" s="1">
        <v>0.608695652173913</v>
      </c>
      <c r="L42" s="1">
        <v>0.6</v>
      </c>
      <c r="M42" s="1">
        <v>0.1</v>
      </c>
      <c r="N42" s="1">
        <v>0.55</v>
      </c>
    </row>
    <row r="43" s="14" customFormat="1" spans="1:14">
      <c r="A43" s="16">
        <v>389</v>
      </c>
      <c r="B43" s="14">
        <v>389</v>
      </c>
      <c r="C43" s="14">
        <v>0.603476166725159</v>
      </c>
      <c r="D43" s="14">
        <v>0.128153085708618</v>
      </c>
      <c r="E43" s="14">
        <v>8</v>
      </c>
      <c r="F43" s="14">
        <v>3</v>
      </c>
      <c r="G43" s="14">
        <v>2</v>
      </c>
      <c r="H43" s="14">
        <v>7</v>
      </c>
      <c r="I43" s="14">
        <v>0.8</v>
      </c>
      <c r="J43" s="14">
        <v>0.727272727272727</v>
      </c>
      <c r="K43" s="14">
        <v>0.761904761904762</v>
      </c>
      <c r="L43" s="14">
        <v>0.3</v>
      </c>
      <c r="M43" s="14">
        <v>0.5</v>
      </c>
      <c r="N43" s="14">
        <v>0.75</v>
      </c>
    </row>
    <row r="44" s="1" customFormat="1" spans="1:14">
      <c r="A44" s="7">
        <v>296</v>
      </c>
      <c r="B44" s="1">
        <v>296</v>
      </c>
      <c r="C44" s="1">
        <v>0.626007199287415</v>
      </c>
      <c r="D44" s="1">
        <v>0.0911767482757568</v>
      </c>
      <c r="E44" s="1">
        <v>9</v>
      </c>
      <c r="F44" s="1">
        <v>5</v>
      </c>
      <c r="G44" s="1">
        <v>1</v>
      </c>
      <c r="H44" s="1">
        <v>5</v>
      </c>
      <c r="I44" s="1">
        <v>0.9</v>
      </c>
      <c r="J44" s="1">
        <v>0.642857142857143</v>
      </c>
      <c r="K44" s="1">
        <v>0.75</v>
      </c>
      <c r="L44" s="1">
        <v>0.5</v>
      </c>
      <c r="M44" s="1">
        <v>0.4</v>
      </c>
      <c r="N44" s="1">
        <v>0.7</v>
      </c>
    </row>
    <row r="45" s="1" customFormat="1" spans="1:14">
      <c r="A45" s="7">
        <v>663</v>
      </c>
      <c r="B45" s="1">
        <v>663</v>
      </c>
      <c r="C45" s="1">
        <v>0.626404285430908</v>
      </c>
      <c r="D45" s="1">
        <v>0.0864099264144897</v>
      </c>
      <c r="E45" s="1">
        <v>6</v>
      </c>
      <c r="F45" s="1">
        <v>5</v>
      </c>
      <c r="G45" s="1">
        <v>4</v>
      </c>
      <c r="H45" s="1">
        <v>5</v>
      </c>
      <c r="I45" s="1">
        <v>0.6</v>
      </c>
      <c r="J45" s="1">
        <v>0.545454545454545</v>
      </c>
      <c r="K45" s="1">
        <v>0.571428571428571</v>
      </c>
      <c r="L45" s="1">
        <v>0.5</v>
      </c>
      <c r="M45" s="1">
        <v>0.1</v>
      </c>
      <c r="N45" s="1">
        <v>0.55</v>
      </c>
    </row>
    <row r="46" s="1" customFormat="1" spans="1:14">
      <c r="A46" s="7">
        <v>186</v>
      </c>
      <c r="B46" s="1">
        <v>186</v>
      </c>
      <c r="C46" s="1">
        <v>0.626857995986938</v>
      </c>
      <c r="D46" s="1">
        <v>0.059974193572998</v>
      </c>
      <c r="E46" s="1">
        <v>9</v>
      </c>
      <c r="F46" s="1">
        <v>6</v>
      </c>
      <c r="G46" s="1">
        <v>1</v>
      </c>
      <c r="H46" s="1">
        <v>4</v>
      </c>
      <c r="I46" s="1">
        <v>0.9</v>
      </c>
      <c r="J46" s="1">
        <v>0.6</v>
      </c>
      <c r="K46" s="1">
        <v>0.72</v>
      </c>
      <c r="L46" s="1">
        <v>0.6</v>
      </c>
      <c r="M46" s="1">
        <v>0.3</v>
      </c>
      <c r="N46" s="1">
        <v>0.65</v>
      </c>
    </row>
    <row r="47" s="1" customFormat="1" spans="1:14">
      <c r="A47" s="7">
        <v>853</v>
      </c>
      <c r="B47" s="1">
        <v>853</v>
      </c>
      <c r="C47" s="1">
        <v>0.627431869506836</v>
      </c>
      <c r="D47" s="1">
        <v>0.0798988342285156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751</v>
      </c>
      <c r="B48" s="1">
        <v>751</v>
      </c>
      <c r="C48" s="1">
        <v>0.627522468566895</v>
      </c>
      <c r="D48" s="1">
        <v>0.0853418111801147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21</v>
      </c>
      <c r="B49" s="1">
        <v>21</v>
      </c>
      <c r="C49" s="1">
        <v>0.62803041934967</v>
      </c>
      <c r="D49" s="1">
        <v>0.0881664752960205</v>
      </c>
      <c r="E49" s="1">
        <v>8</v>
      </c>
      <c r="F49" s="1">
        <v>3</v>
      </c>
      <c r="G49" s="1">
        <v>2</v>
      </c>
      <c r="H49" s="1">
        <v>7</v>
      </c>
      <c r="I49" s="1">
        <v>0.8</v>
      </c>
      <c r="J49" s="1">
        <v>0.727272727272727</v>
      </c>
      <c r="K49" s="1">
        <v>0.761904761904762</v>
      </c>
      <c r="L49" s="1">
        <v>0.3</v>
      </c>
      <c r="M49" s="1">
        <v>0.5</v>
      </c>
      <c r="N49" s="1">
        <v>0.75</v>
      </c>
    </row>
    <row r="50" s="1" customFormat="1" spans="1:14">
      <c r="A50" s="7">
        <v>628</v>
      </c>
      <c r="B50" s="1">
        <v>628</v>
      </c>
      <c r="C50" s="1">
        <v>0.628452181816101</v>
      </c>
      <c r="D50" s="1">
        <v>0.0396963357925415</v>
      </c>
      <c r="E50" s="1">
        <v>10</v>
      </c>
      <c r="F50" s="1">
        <v>7</v>
      </c>
      <c r="G50" s="1">
        <v>0</v>
      </c>
      <c r="H50" s="1">
        <v>3</v>
      </c>
      <c r="I50" s="1">
        <v>1</v>
      </c>
      <c r="J50" s="1">
        <v>0.588235294117647</v>
      </c>
      <c r="K50" s="1">
        <v>0.740740740740741</v>
      </c>
      <c r="L50" s="1">
        <v>0.7</v>
      </c>
      <c r="M50" s="1">
        <v>0.3</v>
      </c>
      <c r="N50" s="1">
        <v>0.65</v>
      </c>
    </row>
    <row r="51" s="1" customFormat="1" spans="1:14">
      <c r="A51" s="7">
        <v>804</v>
      </c>
      <c r="B51" s="1">
        <v>804</v>
      </c>
      <c r="C51" s="1">
        <v>0.628950357437134</v>
      </c>
      <c r="D51" s="1">
        <v>0.0599831342697144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101</v>
      </c>
      <c r="B52" s="1">
        <v>101</v>
      </c>
      <c r="C52" s="1">
        <v>0.629144668579102</v>
      </c>
      <c r="D52" s="1">
        <v>0.0579259395599365</v>
      </c>
      <c r="E52" s="1">
        <v>9</v>
      </c>
      <c r="F52" s="1">
        <v>3</v>
      </c>
      <c r="G52" s="1">
        <v>1</v>
      </c>
      <c r="H52" s="1">
        <v>7</v>
      </c>
      <c r="I52" s="1">
        <v>0.9</v>
      </c>
      <c r="J52" s="1">
        <v>0.75</v>
      </c>
      <c r="K52" s="1">
        <v>0.818181818181818</v>
      </c>
      <c r="L52" s="1">
        <v>0.3</v>
      </c>
      <c r="M52" s="1">
        <v>0.6</v>
      </c>
      <c r="N52" s="1">
        <v>0.8</v>
      </c>
    </row>
    <row r="53" s="1" customFormat="1" spans="1:14">
      <c r="A53" s="7">
        <v>135</v>
      </c>
      <c r="B53" s="1">
        <v>135</v>
      </c>
      <c r="C53" s="1">
        <v>0.629570722579956</v>
      </c>
      <c r="D53" s="1">
        <v>0.0675289630889893</v>
      </c>
      <c r="E53" s="1">
        <v>7</v>
      </c>
      <c r="F53" s="1">
        <v>6</v>
      </c>
      <c r="G53" s="1">
        <v>3</v>
      </c>
      <c r="H53" s="1">
        <v>4</v>
      </c>
      <c r="I53" s="1">
        <v>0.7</v>
      </c>
      <c r="J53" s="1">
        <v>0.538461538461539</v>
      </c>
      <c r="K53" s="1">
        <v>0.608695652173913</v>
      </c>
      <c r="L53" s="1">
        <v>0.6</v>
      </c>
      <c r="M53" s="1">
        <v>0.1</v>
      </c>
      <c r="N53" s="1">
        <v>0.55</v>
      </c>
    </row>
    <row r="54" s="1" customFormat="1" spans="1:14">
      <c r="A54" s="7">
        <v>404</v>
      </c>
      <c r="B54" s="1">
        <v>404</v>
      </c>
      <c r="C54" s="1">
        <v>0.629693388938904</v>
      </c>
      <c r="D54" s="1">
        <v>0.0802761316299438</v>
      </c>
      <c r="E54" s="1">
        <v>9</v>
      </c>
      <c r="F54" s="1">
        <v>3</v>
      </c>
      <c r="G54" s="1">
        <v>1</v>
      </c>
      <c r="H54" s="1">
        <v>7</v>
      </c>
      <c r="I54" s="1">
        <v>0.9</v>
      </c>
      <c r="J54" s="1">
        <v>0.75</v>
      </c>
      <c r="K54" s="1">
        <v>0.818181818181818</v>
      </c>
      <c r="L54" s="1">
        <v>0.3</v>
      </c>
      <c r="M54" s="1">
        <v>0.6</v>
      </c>
      <c r="N54" s="1">
        <v>0.8</v>
      </c>
    </row>
    <row r="55" s="1" customFormat="1" spans="1:14">
      <c r="A55" s="7">
        <v>393</v>
      </c>
      <c r="B55" s="1">
        <v>393</v>
      </c>
      <c r="C55" s="1">
        <v>0.630184412002563</v>
      </c>
      <c r="D55" s="1">
        <v>0.0430662631988525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1" customFormat="1" spans="1:14">
      <c r="A56" s="7">
        <v>851</v>
      </c>
      <c r="B56" s="1">
        <v>851</v>
      </c>
      <c r="C56" s="1">
        <v>0.631047129631042</v>
      </c>
      <c r="D56" s="1">
        <v>0.0799742937088013</v>
      </c>
      <c r="E56" s="1">
        <v>8</v>
      </c>
      <c r="F56" s="1">
        <v>6</v>
      </c>
      <c r="G56" s="1">
        <v>2</v>
      </c>
      <c r="H56" s="1">
        <v>4</v>
      </c>
      <c r="I56" s="1">
        <v>0.8</v>
      </c>
      <c r="J56" s="1">
        <v>0.571428571428572</v>
      </c>
      <c r="K56" s="1">
        <v>0.666666666666667</v>
      </c>
      <c r="L56" s="1">
        <v>0.6</v>
      </c>
      <c r="M56" s="1">
        <v>0.2</v>
      </c>
      <c r="N56" s="1">
        <v>0.6</v>
      </c>
    </row>
    <row r="57" s="14" customFormat="1" spans="1:14">
      <c r="A57" s="16">
        <v>162</v>
      </c>
      <c r="B57" s="14">
        <v>162</v>
      </c>
      <c r="C57" s="14">
        <v>0.631526350975037</v>
      </c>
      <c r="D57" s="14">
        <v>0.0946046113967896</v>
      </c>
      <c r="E57" s="14">
        <v>7</v>
      </c>
      <c r="F57" s="14">
        <v>6</v>
      </c>
      <c r="G57" s="14">
        <v>3</v>
      </c>
      <c r="H57" s="14">
        <v>4</v>
      </c>
      <c r="I57" s="14">
        <v>0.7</v>
      </c>
      <c r="J57" s="14">
        <v>0.538461538461539</v>
      </c>
      <c r="K57" s="14">
        <v>0.608695652173913</v>
      </c>
      <c r="L57" s="14">
        <v>0.6</v>
      </c>
      <c r="M57" s="14">
        <v>0.1</v>
      </c>
      <c r="N57" s="14">
        <v>0.55</v>
      </c>
    </row>
    <row r="58" s="1" customFormat="1" spans="1:14">
      <c r="A58" s="7">
        <v>786</v>
      </c>
      <c r="B58" s="1">
        <v>786</v>
      </c>
      <c r="C58" s="1">
        <v>0.632263660430908</v>
      </c>
      <c r="D58" s="1">
        <v>0.0887371301651001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661</v>
      </c>
      <c r="B59" s="1">
        <v>661</v>
      </c>
      <c r="C59" s="1">
        <v>0.632424592971802</v>
      </c>
      <c r="D59" s="1">
        <v>0.116308331489563</v>
      </c>
      <c r="E59" s="1">
        <v>10</v>
      </c>
      <c r="F59" s="1">
        <v>6</v>
      </c>
      <c r="G59" s="1">
        <v>0</v>
      </c>
      <c r="H59" s="1">
        <v>4</v>
      </c>
      <c r="I59" s="1">
        <v>1</v>
      </c>
      <c r="J59" s="1">
        <v>0.625</v>
      </c>
      <c r="K59" s="1">
        <v>0.769230769230769</v>
      </c>
      <c r="L59" s="1">
        <v>0.6</v>
      </c>
      <c r="M59" s="1">
        <v>0.4</v>
      </c>
      <c r="N59" s="1">
        <v>0.7</v>
      </c>
    </row>
    <row r="60" s="1" customFormat="1" spans="1:14">
      <c r="A60" s="7">
        <v>623</v>
      </c>
      <c r="B60" s="1">
        <v>623</v>
      </c>
      <c r="C60" s="1">
        <v>0.632972717285156</v>
      </c>
      <c r="D60" s="1">
        <v>0.181615591049194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" customFormat="1" spans="1:14">
      <c r="A61" s="7">
        <v>701</v>
      </c>
      <c r="B61" s="1">
        <v>701</v>
      </c>
      <c r="C61" s="1">
        <v>0.633385896682739</v>
      </c>
      <c r="D61" s="1">
        <v>0.165949463844299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924</v>
      </c>
      <c r="B62" s="1">
        <v>924</v>
      </c>
      <c r="C62" s="1">
        <v>0.633571624755859</v>
      </c>
      <c r="D62" s="1">
        <v>0.109119415283203</v>
      </c>
      <c r="E62" s="1">
        <v>8</v>
      </c>
      <c r="F62" s="1">
        <v>6</v>
      </c>
      <c r="G62" s="1">
        <v>2</v>
      </c>
      <c r="H62" s="1">
        <v>4</v>
      </c>
      <c r="I62" s="1">
        <v>0.8</v>
      </c>
      <c r="J62" s="1">
        <v>0.571428571428572</v>
      </c>
      <c r="K62" s="1">
        <v>0.666666666666667</v>
      </c>
      <c r="L62" s="1">
        <v>0.6</v>
      </c>
      <c r="M62" s="1">
        <v>0.2</v>
      </c>
      <c r="N62" s="1">
        <v>0.6</v>
      </c>
    </row>
    <row r="63" s="1" customFormat="1" spans="1:14">
      <c r="A63" s="7">
        <v>40</v>
      </c>
      <c r="B63" s="1">
        <v>40</v>
      </c>
      <c r="C63" s="1">
        <v>0.634088516235352</v>
      </c>
      <c r="D63" s="1">
        <v>0.209302663803101</v>
      </c>
      <c r="E63" s="1">
        <v>9</v>
      </c>
      <c r="F63" s="1">
        <v>3</v>
      </c>
      <c r="G63" s="1">
        <v>1</v>
      </c>
      <c r="H63" s="1">
        <v>7</v>
      </c>
      <c r="I63" s="1">
        <v>0.9</v>
      </c>
      <c r="J63" s="1">
        <v>0.75</v>
      </c>
      <c r="K63" s="1">
        <v>0.818181818181818</v>
      </c>
      <c r="L63" s="1">
        <v>0.3</v>
      </c>
      <c r="M63" s="1">
        <v>0.6</v>
      </c>
      <c r="N63" s="1">
        <v>0.8</v>
      </c>
    </row>
    <row r="64" s="1" customFormat="1" spans="1:14">
      <c r="A64" s="7">
        <v>766</v>
      </c>
      <c r="B64" s="1">
        <v>766</v>
      </c>
      <c r="C64" s="1">
        <v>0.634321689605713</v>
      </c>
      <c r="D64" s="1">
        <v>0.145667910575867</v>
      </c>
      <c r="E64" s="1">
        <v>9</v>
      </c>
      <c r="F64" s="1">
        <v>5</v>
      </c>
      <c r="G64" s="1">
        <v>1</v>
      </c>
      <c r="H64" s="1">
        <v>5</v>
      </c>
      <c r="I64" s="1">
        <v>0.9</v>
      </c>
      <c r="J64" s="1">
        <v>0.642857142857143</v>
      </c>
      <c r="K64" s="1">
        <v>0.75</v>
      </c>
      <c r="L64" s="1">
        <v>0.5</v>
      </c>
      <c r="M64" s="1">
        <v>0.4</v>
      </c>
      <c r="N64" s="1">
        <v>0.7</v>
      </c>
    </row>
    <row r="65" s="1" customFormat="1" spans="1:14">
      <c r="A65" s="7">
        <v>65</v>
      </c>
      <c r="B65" s="1">
        <v>65</v>
      </c>
      <c r="C65" s="1">
        <v>0.634863018989563</v>
      </c>
      <c r="D65" s="1">
        <v>0.106113433837891</v>
      </c>
      <c r="E65" s="1">
        <v>9</v>
      </c>
      <c r="F65" s="1">
        <v>7</v>
      </c>
      <c r="G65" s="1">
        <v>1</v>
      </c>
      <c r="H65" s="1">
        <v>3</v>
      </c>
      <c r="I65" s="1">
        <v>0.9</v>
      </c>
      <c r="J65" s="1">
        <v>0.5625</v>
      </c>
      <c r="K65" s="1">
        <v>0.692307692307692</v>
      </c>
      <c r="L65" s="1">
        <v>0.7</v>
      </c>
      <c r="M65" s="1">
        <v>0.2</v>
      </c>
      <c r="N65" s="1">
        <v>0.6</v>
      </c>
    </row>
    <row r="66" s="1" customFormat="1" spans="1:14">
      <c r="A66" s="7">
        <v>364</v>
      </c>
      <c r="B66" s="1">
        <v>364</v>
      </c>
      <c r="C66" s="1">
        <v>0.634941577911377</v>
      </c>
      <c r="D66" s="1">
        <v>0.159549355506897</v>
      </c>
      <c r="E66" s="1">
        <v>9</v>
      </c>
      <c r="F66" s="1">
        <v>5</v>
      </c>
      <c r="G66" s="1">
        <v>1</v>
      </c>
      <c r="H66" s="1">
        <v>5</v>
      </c>
      <c r="I66" s="1">
        <v>0.9</v>
      </c>
      <c r="J66" s="1">
        <v>0.642857142857143</v>
      </c>
      <c r="K66" s="1">
        <v>0.75</v>
      </c>
      <c r="L66" s="1">
        <v>0.5</v>
      </c>
      <c r="M66" s="1">
        <v>0.4</v>
      </c>
      <c r="N66" s="1">
        <v>0.7</v>
      </c>
    </row>
    <row r="67" s="1" customFormat="1" spans="1:14">
      <c r="A67" s="7">
        <v>922</v>
      </c>
      <c r="B67" s="1">
        <v>922</v>
      </c>
      <c r="C67" s="1">
        <v>0.635143399238586</v>
      </c>
      <c r="D67" s="1">
        <v>0.125453948974609</v>
      </c>
      <c r="E67" s="1">
        <v>10</v>
      </c>
      <c r="F67" s="1">
        <v>6</v>
      </c>
      <c r="G67" s="1">
        <v>0</v>
      </c>
      <c r="H67" s="1">
        <v>4</v>
      </c>
      <c r="I67" s="1">
        <v>1</v>
      </c>
      <c r="J67" s="1">
        <v>0.625</v>
      </c>
      <c r="K67" s="1">
        <v>0.769230769230769</v>
      </c>
      <c r="L67" s="1">
        <v>0.6</v>
      </c>
      <c r="M67" s="1">
        <v>0.4</v>
      </c>
      <c r="N67" s="1">
        <v>0.7</v>
      </c>
    </row>
    <row r="68" s="1" customFormat="1" spans="1:14">
      <c r="A68" s="7">
        <v>692</v>
      </c>
      <c r="B68" s="1">
        <v>692</v>
      </c>
      <c r="C68" s="1">
        <v>0.635324358940125</v>
      </c>
      <c r="D68" s="1">
        <v>0.0808252096176147</v>
      </c>
      <c r="E68" s="1">
        <v>7</v>
      </c>
      <c r="F68" s="1">
        <v>2</v>
      </c>
      <c r="G68" s="1">
        <v>3</v>
      </c>
      <c r="H68" s="1">
        <v>8</v>
      </c>
      <c r="I68" s="1">
        <v>0.7</v>
      </c>
      <c r="J68" s="1">
        <v>0.777777777777778</v>
      </c>
      <c r="K68" s="1">
        <v>0.736842105263158</v>
      </c>
      <c r="L68" s="1">
        <v>0.2</v>
      </c>
      <c r="M68" s="1">
        <v>0.5</v>
      </c>
      <c r="N68" s="1">
        <v>0.75</v>
      </c>
    </row>
    <row r="69" s="1" customFormat="1" spans="1:14">
      <c r="A69" s="7">
        <v>596</v>
      </c>
      <c r="B69" s="1">
        <v>596</v>
      </c>
      <c r="C69" s="1">
        <v>0.635358214378357</v>
      </c>
      <c r="D69" s="1">
        <v>0.149475455284119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974</v>
      </c>
      <c r="B70" s="1">
        <v>974</v>
      </c>
      <c r="C70" s="1">
        <v>0.635421276092529</v>
      </c>
      <c r="D70" s="1">
        <v>0.159266829490662</v>
      </c>
      <c r="E70" s="1">
        <v>6</v>
      </c>
      <c r="F70" s="1">
        <v>2</v>
      </c>
      <c r="G70" s="1">
        <v>4</v>
      </c>
      <c r="H70" s="1">
        <v>8</v>
      </c>
      <c r="I70" s="1">
        <v>0.6</v>
      </c>
      <c r="J70" s="1">
        <v>0.75</v>
      </c>
      <c r="K70" s="1">
        <v>0.666666666666667</v>
      </c>
      <c r="L70" s="1">
        <v>0.2</v>
      </c>
      <c r="M70" s="1">
        <v>0.4</v>
      </c>
      <c r="N70" s="1">
        <v>0.7</v>
      </c>
    </row>
    <row r="71" s="14" customFormat="1" spans="1:14">
      <c r="A71" s="16">
        <v>977</v>
      </c>
      <c r="B71" s="14">
        <v>977</v>
      </c>
      <c r="C71" s="14">
        <v>0.635453104972839</v>
      </c>
      <c r="D71" s="14">
        <v>0.185323357582092</v>
      </c>
      <c r="E71" s="14">
        <v>7</v>
      </c>
      <c r="F71" s="14">
        <v>6</v>
      </c>
      <c r="G71" s="14">
        <v>3</v>
      </c>
      <c r="H71" s="14">
        <v>4</v>
      </c>
      <c r="I71" s="14">
        <v>0.7</v>
      </c>
      <c r="J71" s="14">
        <v>0.538461538461539</v>
      </c>
      <c r="K71" s="14">
        <v>0.608695652173913</v>
      </c>
      <c r="L71" s="14">
        <v>0.6</v>
      </c>
      <c r="M71" s="14">
        <v>0.1</v>
      </c>
      <c r="N71" s="14">
        <v>0.55</v>
      </c>
    </row>
    <row r="72" s="1" customFormat="1" spans="1:14">
      <c r="A72" s="7">
        <v>185</v>
      </c>
      <c r="B72" s="1">
        <v>185</v>
      </c>
      <c r="C72" s="1">
        <v>0.684498429298401</v>
      </c>
      <c r="D72" s="1">
        <v>0.134665608406067</v>
      </c>
      <c r="E72" s="1">
        <v>10</v>
      </c>
      <c r="F72" s="1">
        <v>5</v>
      </c>
      <c r="G72" s="1">
        <v>0</v>
      </c>
      <c r="H72" s="1">
        <v>5</v>
      </c>
      <c r="I72" s="1">
        <v>1</v>
      </c>
      <c r="J72" s="1">
        <v>0.666666666666667</v>
      </c>
      <c r="K72" s="1">
        <v>0.8</v>
      </c>
      <c r="L72" s="1">
        <v>0.5</v>
      </c>
      <c r="M72" s="1">
        <v>0.5</v>
      </c>
      <c r="N72" s="1">
        <v>0.75</v>
      </c>
    </row>
    <row r="73" s="1" customFormat="1" spans="1:14">
      <c r="A73" s="7">
        <v>111</v>
      </c>
      <c r="B73" s="1">
        <v>111</v>
      </c>
      <c r="C73" s="1">
        <v>0.684608936309814</v>
      </c>
      <c r="D73" s="1">
        <v>0.110446929931641</v>
      </c>
      <c r="E73" s="1">
        <v>9</v>
      </c>
      <c r="F73" s="1">
        <v>2</v>
      </c>
      <c r="G73" s="1">
        <v>1</v>
      </c>
      <c r="H73" s="1">
        <v>8</v>
      </c>
      <c r="I73" s="1">
        <v>0.9</v>
      </c>
      <c r="J73" s="1">
        <v>0.818181818181818</v>
      </c>
      <c r="K73" s="1">
        <v>0.857142857142857</v>
      </c>
      <c r="L73" s="1">
        <v>0.2</v>
      </c>
      <c r="M73" s="1">
        <v>0.7</v>
      </c>
      <c r="N73" s="1">
        <v>0.85</v>
      </c>
    </row>
    <row r="74" s="1" customFormat="1" spans="1:14">
      <c r="A74" s="7">
        <v>202</v>
      </c>
      <c r="B74" s="1">
        <v>202</v>
      </c>
      <c r="C74" s="1">
        <v>0.682697415351868</v>
      </c>
      <c r="D74" s="1">
        <v>0.0130748748779297</v>
      </c>
      <c r="E74" s="1">
        <v>7</v>
      </c>
      <c r="F74" s="1">
        <v>7</v>
      </c>
      <c r="G74" s="1">
        <v>3</v>
      </c>
      <c r="H74" s="1">
        <v>3</v>
      </c>
      <c r="I74" s="1">
        <v>0.7</v>
      </c>
      <c r="J74" s="1">
        <v>0.5</v>
      </c>
      <c r="K74" s="1">
        <v>0.583333333333333</v>
      </c>
      <c r="L74" s="1">
        <v>0.7</v>
      </c>
      <c r="M74" s="1">
        <v>0</v>
      </c>
      <c r="N74" s="1">
        <v>0.5</v>
      </c>
    </row>
    <row r="75" s="1" customFormat="1" spans="1:14">
      <c r="A75" s="7">
        <v>236</v>
      </c>
      <c r="B75" s="1">
        <v>236</v>
      </c>
      <c r="C75" s="1">
        <v>0.685735821723938</v>
      </c>
      <c r="D75" s="1">
        <v>0.12888765335083</v>
      </c>
      <c r="E75" s="1">
        <v>10</v>
      </c>
      <c r="F75" s="1">
        <v>7</v>
      </c>
      <c r="G75" s="1">
        <v>0</v>
      </c>
      <c r="H75" s="1">
        <v>3</v>
      </c>
      <c r="I75" s="1">
        <v>1</v>
      </c>
      <c r="J75" s="1">
        <v>0.588235294117647</v>
      </c>
      <c r="K75" s="1">
        <v>0.740740740740741</v>
      </c>
      <c r="L75" s="1">
        <v>0.7</v>
      </c>
      <c r="M75" s="1">
        <v>0.3</v>
      </c>
      <c r="N75" s="1">
        <v>0.65</v>
      </c>
    </row>
    <row r="76" s="1" customFormat="1" spans="1:14">
      <c r="A76" s="7">
        <v>504</v>
      </c>
      <c r="B76" s="1">
        <v>504</v>
      </c>
      <c r="C76" s="1">
        <v>0.685853719711304</v>
      </c>
      <c r="D76" s="1">
        <v>0.159085392951965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103</v>
      </c>
      <c r="B77" s="1">
        <v>103</v>
      </c>
      <c r="C77" s="1">
        <v>0.6866854429245</v>
      </c>
      <c r="D77" s="1">
        <v>0.108776211738586</v>
      </c>
      <c r="E77" s="1">
        <v>10</v>
      </c>
      <c r="F77" s="1">
        <v>3</v>
      </c>
      <c r="G77" s="1">
        <v>0</v>
      </c>
      <c r="H77" s="1">
        <v>7</v>
      </c>
      <c r="I77" s="1">
        <v>1</v>
      </c>
      <c r="J77" s="1">
        <v>0.769230769230769</v>
      </c>
      <c r="K77" s="1">
        <v>0.869565217391304</v>
      </c>
      <c r="L77" s="1">
        <v>0.3</v>
      </c>
      <c r="M77" s="1">
        <v>0.7</v>
      </c>
      <c r="N77" s="1">
        <v>0.85</v>
      </c>
    </row>
    <row r="78" s="1" customFormat="1" spans="1:14">
      <c r="A78" s="7">
        <v>632</v>
      </c>
      <c r="B78" s="1">
        <v>632</v>
      </c>
      <c r="C78" s="1">
        <v>0.686844944953918</v>
      </c>
      <c r="D78" s="1">
        <v>0.0966768264770508</v>
      </c>
      <c r="E78" s="1">
        <v>9</v>
      </c>
      <c r="F78" s="1">
        <v>8</v>
      </c>
      <c r="G78" s="1">
        <v>1</v>
      </c>
      <c r="H78" s="1">
        <v>2</v>
      </c>
      <c r="I78" s="1">
        <v>0.9</v>
      </c>
      <c r="J78" s="1">
        <v>0.529411764705882</v>
      </c>
      <c r="K78" s="1">
        <v>0.666666666666667</v>
      </c>
      <c r="L78" s="1">
        <v>0.8</v>
      </c>
      <c r="M78" s="1">
        <v>0.1</v>
      </c>
      <c r="N78" s="1">
        <v>0.55</v>
      </c>
    </row>
    <row r="79" s="1" customFormat="1" spans="1:14">
      <c r="A79" s="7">
        <v>403</v>
      </c>
      <c r="B79" s="1">
        <v>403</v>
      </c>
      <c r="C79" s="1">
        <v>0.686959266662598</v>
      </c>
      <c r="D79" s="1">
        <v>0.138943076133728</v>
      </c>
      <c r="E79" s="1">
        <v>9</v>
      </c>
      <c r="F79" s="1">
        <v>2</v>
      </c>
      <c r="G79" s="1">
        <v>1</v>
      </c>
      <c r="H79" s="1">
        <v>8</v>
      </c>
      <c r="I79" s="1">
        <v>0.9</v>
      </c>
      <c r="J79" s="1">
        <v>0.818181818181818</v>
      </c>
      <c r="K79" s="1">
        <v>0.857142857142857</v>
      </c>
      <c r="L79" s="1">
        <v>0.2</v>
      </c>
      <c r="M79" s="1">
        <v>0.7</v>
      </c>
      <c r="N79" s="1">
        <v>0.85</v>
      </c>
    </row>
    <row r="80" s="1" customFormat="1" spans="1:14">
      <c r="A80" s="7">
        <v>578</v>
      </c>
      <c r="B80" s="1">
        <v>578</v>
      </c>
      <c r="C80" s="1">
        <v>0.686991453170776</v>
      </c>
      <c r="D80" s="1">
        <v>0.142976641654968</v>
      </c>
      <c r="E80" s="1">
        <v>9</v>
      </c>
      <c r="F80" s="1">
        <v>4</v>
      </c>
      <c r="G80" s="1">
        <v>1</v>
      </c>
      <c r="H80" s="1">
        <v>6</v>
      </c>
      <c r="I80" s="1">
        <v>0.9</v>
      </c>
      <c r="J80" s="1">
        <v>0.692307692307692</v>
      </c>
      <c r="K80" s="1">
        <v>0.782608695652174</v>
      </c>
      <c r="L80" s="1">
        <v>0.4</v>
      </c>
      <c r="M80" s="1">
        <v>0.5</v>
      </c>
      <c r="N80" s="1">
        <v>0.75</v>
      </c>
    </row>
    <row r="81" s="1" customFormat="1" spans="1:14">
      <c r="A81" s="7">
        <v>316</v>
      </c>
      <c r="B81" s="1">
        <v>316</v>
      </c>
      <c r="C81" s="1">
        <v>0.687016129493713</v>
      </c>
      <c r="D81" s="1">
        <v>0.189412236213684</v>
      </c>
      <c r="E81" s="1">
        <v>7</v>
      </c>
      <c r="F81" s="1">
        <v>7</v>
      </c>
      <c r="G81" s="1">
        <v>3</v>
      </c>
      <c r="H81" s="1">
        <v>3</v>
      </c>
      <c r="I81" s="1">
        <v>0.7</v>
      </c>
      <c r="J81" s="1">
        <v>0.5</v>
      </c>
      <c r="K81" s="1">
        <v>0.583333333333333</v>
      </c>
      <c r="L81" s="1">
        <v>0.7</v>
      </c>
      <c r="M81" s="1">
        <v>0</v>
      </c>
      <c r="N81" s="1">
        <v>0.5</v>
      </c>
    </row>
    <row r="82" s="1" customFormat="1" spans="1:14">
      <c r="A82" s="7">
        <v>789</v>
      </c>
      <c r="B82" s="1">
        <v>789</v>
      </c>
      <c r="C82" s="1">
        <v>0.68738853931427</v>
      </c>
      <c r="D82" s="1">
        <v>0.07422935962677</v>
      </c>
      <c r="E82" s="1">
        <v>9</v>
      </c>
      <c r="F82" s="1">
        <v>0</v>
      </c>
      <c r="G82" s="1">
        <v>1</v>
      </c>
      <c r="H82" s="1">
        <v>10</v>
      </c>
      <c r="I82" s="1">
        <v>0.9</v>
      </c>
      <c r="J82" s="1">
        <v>1</v>
      </c>
      <c r="K82" s="1">
        <v>0.947368421052632</v>
      </c>
      <c r="L82" s="1">
        <v>0</v>
      </c>
      <c r="M82" s="1">
        <v>0.9</v>
      </c>
      <c r="N82" s="1">
        <v>0.95</v>
      </c>
    </row>
    <row r="83" s="1" customFormat="1" spans="1:14">
      <c r="A83" s="7">
        <v>979</v>
      </c>
      <c r="B83" s="1">
        <v>979</v>
      </c>
      <c r="C83" s="1">
        <v>0.687433481216431</v>
      </c>
      <c r="D83" s="1">
        <v>0.0926127433776855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438</v>
      </c>
      <c r="B84" s="1">
        <v>438</v>
      </c>
      <c r="C84" s="1">
        <v>0.687597513198853</v>
      </c>
      <c r="D84" s="1">
        <v>0.118685960769653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4" customFormat="1" spans="1:14">
      <c r="A85" s="16">
        <v>201</v>
      </c>
      <c r="B85" s="14">
        <v>201</v>
      </c>
      <c r="C85" s="14">
        <v>0.687728881835937</v>
      </c>
      <c r="D85" s="14">
        <v>0.18174397945404</v>
      </c>
      <c r="E85" s="14">
        <v>10</v>
      </c>
      <c r="F85" s="14">
        <v>4</v>
      </c>
      <c r="G85" s="14">
        <v>0</v>
      </c>
      <c r="H85" s="14">
        <v>6</v>
      </c>
      <c r="I85" s="14">
        <v>1</v>
      </c>
      <c r="J85" s="14">
        <v>0.714285714285714</v>
      </c>
      <c r="K85" s="14">
        <v>0.833333333333333</v>
      </c>
      <c r="L85" s="14">
        <v>0.4</v>
      </c>
      <c r="M85" s="14">
        <v>0.6</v>
      </c>
      <c r="N85" s="14">
        <v>0.8</v>
      </c>
    </row>
    <row r="86" s="1" customFormat="1" spans="1:14">
      <c r="A86" s="7">
        <v>116</v>
      </c>
      <c r="B86" s="1">
        <v>116</v>
      </c>
      <c r="C86" s="1">
        <v>0.704044461250305</v>
      </c>
      <c r="D86" s="1">
        <v>0.072165846824646</v>
      </c>
      <c r="E86" s="1">
        <v>9</v>
      </c>
      <c r="F86" s="1">
        <v>4</v>
      </c>
      <c r="G86" s="1">
        <v>1</v>
      </c>
      <c r="H86" s="1">
        <v>6</v>
      </c>
      <c r="I86" s="1">
        <v>0.9</v>
      </c>
      <c r="J86" s="1">
        <v>0.692307692307692</v>
      </c>
      <c r="K86" s="1">
        <v>0.782608695652174</v>
      </c>
      <c r="L86" s="1">
        <v>0.4</v>
      </c>
      <c r="M86" s="1">
        <v>0.5</v>
      </c>
      <c r="N86" s="1">
        <v>0.75</v>
      </c>
    </row>
    <row r="87" s="1" customFormat="1" spans="1:14">
      <c r="A87" s="7">
        <v>282</v>
      </c>
      <c r="B87" s="1">
        <v>282</v>
      </c>
      <c r="C87" s="1">
        <v>0.710972785949707</v>
      </c>
      <c r="D87" s="1">
        <v>0.0856907367706299</v>
      </c>
      <c r="E87" s="1">
        <v>5</v>
      </c>
      <c r="F87" s="1">
        <v>3</v>
      </c>
      <c r="G87" s="1">
        <v>5</v>
      </c>
      <c r="H87" s="1">
        <v>7</v>
      </c>
      <c r="I87" s="1">
        <v>0.5</v>
      </c>
      <c r="J87" s="1">
        <v>0.625</v>
      </c>
      <c r="K87" s="1">
        <v>0.555555555555556</v>
      </c>
      <c r="L87" s="1">
        <v>0.3</v>
      </c>
      <c r="M87" s="1">
        <v>0.2</v>
      </c>
      <c r="N87" s="1">
        <v>0.6</v>
      </c>
    </row>
    <row r="88" s="1" customFormat="1" spans="1:14">
      <c r="A88" s="7">
        <v>616</v>
      </c>
      <c r="B88" s="1">
        <v>616</v>
      </c>
      <c r="C88" s="1">
        <v>0.709154844284058</v>
      </c>
      <c r="D88" s="1">
        <v>0.0997705459594727</v>
      </c>
      <c r="E88" s="1">
        <v>10</v>
      </c>
      <c r="F88" s="1">
        <v>3</v>
      </c>
      <c r="G88" s="1">
        <v>0</v>
      </c>
      <c r="H88" s="1">
        <v>7</v>
      </c>
      <c r="I88" s="1">
        <v>1</v>
      </c>
      <c r="J88" s="1">
        <v>0.769230769230769</v>
      </c>
      <c r="K88" s="1">
        <v>0.869565217391304</v>
      </c>
      <c r="L88" s="1">
        <v>0.3</v>
      </c>
      <c r="M88" s="1">
        <v>0.7</v>
      </c>
      <c r="N88" s="1">
        <v>0.85</v>
      </c>
    </row>
    <row r="89" s="1" customFormat="1" spans="1:14">
      <c r="A89" s="7">
        <v>100</v>
      </c>
      <c r="B89" s="1">
        <v>100</v>
      </c>
      <c r="C89" s="1">
        <v>0.709319829940796</v>
      </c>
      <c r="D89" s="1">
        <v>0.0979667901992798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105</v>
      </c>
      <c r="B90" s="1">
        <v>105</v>
      </c>
      <c r="C90" s="1">
        <v>0.709338784217834</v>
      </c>
      <c r="D90" s="1">
        <v>0.0906252861022949</v>
      </c>
      <c r="E90" s="1">
        <v>9</v>
      </c>
      <c r="F90" s="1">
        <v>4</v>
      </c>
      <c r="G90" s="1">
        <v>1</v>
      </c>
      <c r="H90" s="1">
        <v>6</v>
      </c>
      <c r="I90" s="1">
        <v>0.9</v>
      </c>
      <c r="J90" s="1">
        <v>0.692307692307692</v>
      </c>
      <c r="K90" s="1">
        <v>0.782608695652174</v>
      </c>
      <c r="L90" s="1">
        <v>0.4</v>
      </c>
      <c r="M90" s="1">
        <v>0.5</v>
      </c>
      <c r="N90" s="1">
        <v>0.75</v>
      </c>
    </row>
    <row r="91" s="1" customFormat="1" spans="1:14">
      <c r="A91" s="7">
        <v>233</v>
      </c>
      <c r="B91" s="1">
        <v>233</v>
      </c>
      <c r="C91" s="1">
        <v>0.71002209186554</v>
      </c>
      <c r="D91" s="1">
        <v>0.0766681432723999</v>
      </c>
      <c r="E91" s="1">
        <v>9</v>
      </c>
      <c r="F91" s="1">
        <v>7</v>
      </c>
      <c r="G91" s="1">
        <v>1</v>
      </c>
      <c r="H91" s="1">
        <v>3</v>
      </c>
      <c r="I91" s="1">
        <v>0.9</v>
      </c>
      <c r="J91" s="1">
        <v>0.5625</v>
      </c>
      <c r="K91" s="1">
        <v>0.692307692307692</v>
      </c>
      <c r="L91" s="1">
        <v>0.7</v>
      </c>
      <c r="M91" s="1">
        <v>0.2</v>
      </c>
      <c r="N91" s="1">
        <v>0.6</v>
      </c>
    </row>
    <row r="92" s="1" customFormat="1" spans="1:14">
      <c r="A92" s="7">
        <v>373</v>
      </c>
      <c r="B92" s="1">
        <v>373</v>
      </c>
      <c r="C92" s="1">
        <v>0.695722937583923</v>
      </c>
      <c r="D92" s="1">
        <v>0.0393593311309815</v>
      </c>
      <c r="E92" s="1">
        <v>6</v>
      </c>
      <c r="F92" s="1">
        <v>4</v>
      </c>
      <c r="G92" s="1">
        <v>4</v>
      </c>
      <c r="H92" s="1">
        <v>6</v>
      </c>
      <c r="I92" s="1">
        <v>0.6</v>
      </c>
      <c r="J92" s="1">
        <v>0.6</v>
      </c>
      <c r="K92" s="1">
        <v>0.6</v>
      </c>
      <c r="L92" s="1">
        <v>0.4</v>
      </c>
      <c r="M92" s="1">
        <v>0.2</v>
      </c>
      <c r="N92" s="1">
        <v>0.6</v>
      </c>
    </row>
    <row r="93" s="1" customFormat="1" spans="1:14">
      <c r="A93" s="7">
        <v>731</v>
      </c>
      <c r="B93" s="1">
        <v>731</v>
      </c>
      <c r="C93" s="1">
        <v>0.710972428321838</v>
      </c>
      <c r="D93" s="1">
        <v>0.113817811012268</v>
      </c>
      <c r="E93" s="1">
        <v>8</v>
      </c>
      <c r="F93" s="1">
        <v>7</v>
      </c>
      <c r="G93" s="1">
        <v>2</v>
      </c>
      <c r="H93" s="1">
        <v>3</v>
      </c>
      <c r="I93" s="1">
        <v>0.8</v>
      </c>
      <c r="J93" s="1">
        <v>0.533333333333333</v>
      </c>
      <c r="K93" s="1">
        <v>0.64</v>
      </c>
      <c r="L93" s="1">
        <v>0.7</v>
      </c>
      <c r="M93" s="1">
        <v>0.1</v>
      </c>
      <c r="N93" s="1">
        <v>0.55</v>
      </c>
    </row>
    <row r="94" s="1" customFormat="1" spans="1:14">
      <c r="A94" s="7">
        <v>282</v>
      </c>
      <c r="B94" s="1">
        <v>282</v>
      </c>
      <c r="C94" s="1">
        <v>0.710972785949707</v>
      </c>
      <c r="D94" s="1">
        <v>0.0856907367706299</v>
      </c>
      <c r="E94" s="1">
        <v>5</v>
      </c>
      <c r="F94" s="1">
        <v>3</v>
      </c>
      <c r="G94" s="1">
        <v>5</v>
      </c>
      <c r="H94" s="1">
        <v>7</v>
      </c>
      <c r="I94" s="1">
        <v>0.5</v>
      </c>
      <c r="J94" s="1">
        <v>0.625</v>
      </c>
      <c r="K94" s="1">
        <v>0.555555555555556</v>
      </c>
      <c r="L94" s="1">
        <v>0.3</v>
      </c>
      <c r="M94" s="1">
        <v>0.2</v>
      </c>
      <c r="N94" s="1">
        <v>0.6</v>
      </c>
    </row>
    <row r="95" s="1" customFormat="1" spans="1:14">
      <c r="A95" s="7">
        <v>757</v>
      </c>
      <c r="B95" s="1">
        <v>757</v>
      </c>
      <c r="C95" s="1">
        <v>0.712930560112</v>
      </c>
      <c r="D95" s="1">
        <v>0.177858114242554</v>
      </c>
      <c r="E95" s="1">
        <v>9</v>
      </c>
      <c r="F95" s="1">
        <v>5</v>
      </c>
      <c r="G95" s="1">
        <v>1</v>
      </c>
      <c r="H95" s="1">
        <v>5</v>
      </c>
      <c r="I95" s="1">
        <v>0.9</v>
      </c>
      <c r="J95" s="1">
        <v>0.642857142857143</v>
      </c>
      <c r="K95" s="1">
        <v>0.75</v>
      </c>
      <c r="L95" s="1">
        <v>0.5</v>
      </c>
      <c r="M95" s="1">
        <v>0.4</v>
      </c>
      <c r="N95" s="1">
        <v>0.7</v>
      </c>
    </row>
    <row r="96" s="1" customFormat="1" spans="1:14">
      <c r="A96" s="7">
        <v>328</v>
      </c>
      <c r="B96" s="1">
        <v>328</v>
      </c>
      <c r="C96" s="1">
        <v>0.71317720413208</v>
      </c>
      <c r="D96" s="1">
        <v>0.0862201452255249</v>
      </c>
      <c r="E96" s="1">
        <v>10</v>
      </c>
      <c r="F96" s="1">
        <v>4</v>
      </c>
      <c r="G96" s="1">
        <v>0</v>
      </c>
      <c r="H96" s="1">
        <v>6</v>
      </c>
      <c r="I96" s="1">
        <v>1</v>
      </c>
      <c r="J96" s="1">
        <v>0.714285714285714</v>
      </c>
      <c r="K96" s="1">
        <v>0.833333333333333</v>
      </c>
      <c r="L96" s="1">
        <v>0.4</v>
      </c>
      <c r="M96" s="1">
        <v>0.6</v>
      </c>
      <c r="N96" s="1">
        <v>0.8</v>
      </c>
    </row>
    <row r="97" s="1" customFormat="1" spans="1:14">
      <c r="A97" s="7">
        <v>295</v>
      </c>
      <c r="B97" s="1">
        <v>295</v>
      </c>
      <c r="C97" s="1">
        <v>0.71498429775238</v>
      </c>
      <c r="D97" s="1">
        <v>0.142163872718811</v>
      </c>
      <c r="E97" s="1">
        <v>8</v>
      </c>
      <c r="F97" s="1">
        <v>4</v>
      </c>
      <c r="G97" s="1">
        <v>2</v>
      </c>
      <c r="H97" s="1">
        <v>6</v>
      </c>
      <c r="I97" s="1">
        <v>0.8</v>
      </c>
      <c r="J97" s="1">
        <v>0.666666666666667</v>
      </c>
      <c r="K97" s="1">
        <v>0.727272727272727</v>
      </c>
      <c r="L97" s="1">
        <v>0.4</v>
      </c>
      <c r="M97" s="1">
        <v>0.4</v>
      </c>
      <c r="N97" s="1">
        <v>0.7</v>
      </c>
    </row>
    <row r="98" s="1" customFormat="1" spans="1:14">
      <c r="A98" s="7">
        <v>380</v>
      </c>
      <c r="B98" s="1">
        <v>380</v>
      </c>
      <c r="C98" s="1">
        <v>0.71546459197998</v>
      </c>
      <c r="D98" s="1">
        <v>0.139234304428101</v>
      </c>
      <c r="E98" s="1">
        <v>7</v>
      </c>
      <c r="F98" s="1">
        <v>7</v>
      </c>
      <c r="G98" s="1">
        <v>3</v>
      </c>
      <c r="H98" s="1">
        <v>3</v>
      </c>
      <c r="I98" s="1">
        <v>0.7</v>
      </c>
      <c r="J98" s="1">
        <v>0.5</v>
      </c>
      <c r="K98" s="1">
        <v>0.583333333333333</v>
      </c>
      <c r="L98" s="1">
        <v>0.7</v>
      </c>
      <c r="M98" s="1">
        <v>0</v>
      </c>
      <c r="N98" s="1">
        <v>0.5</v>
      </c>
    </row>
    <row r="99" s="1" customFormat="1" spans="1:14">
      <c r="A99" s="7">
        <v>13</v>
      </c>
      <c r="B99" s="1">
        <v>13</v>
      </c>
      <c r="C99" s="1">
        <v>0.715521574020386</v>
      </c>
      <c r="D99" s="1">
        <v>0.167502641677856</v>
      </c>
      <c r="E99" s="1">
        <v>7</v>
      </c>
      <c r="F99" s="1">
        <v>6</v>
      </c>
      <c r="G99" s="1">
        <v>3</v>
      </c>
      <c r="H99" s="1">
        <v>4</v>
      </c>
      <c r="I99" s="1">
        <v>0.7</v>
      </c>
      <c r="J99" s="1">
        <v>0.538461538461539</v>
      </c>
      <c r="K99" s="1">
        <v>0.608695652173913</v>
      </c>
      <c r="L99" s="1">
        <v>0.6</v>
      </c>
      <c r="M99" s="1">
        <v>0.1</v>
      </c>
      <c r="N99" s="1">
        <v>0.55</v>
      </c>
    </row>
    <row r="100" s="1" customFormat="1" spans="3:13">
      <c r="C100" s="1">
        <f>AVERAGE(C2:C99)</f>
        <v>0.625091448122141</v>
      </c>
      <c r="D100" s="1">
        <f>AVERAGE(D2:D99)</f>
        <v>0.110076517474895</v>
      </c>
      <c r="L100" s="1">
        <f>AVERAGE(L2:L99)</f>
        <v>0.479591836734694</v>
      </c>
      <c r="M100" s="1">
        <f>AVERAGE(M2:M99)</f>
        <v>0.353061224489796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3" customFormat="1" spans="3:5">
      <c r="C110" s="3" t="s">
        <v>49</v>
      </c>
      <c r="D110" s="3">
        <f>COUNTIF(C2:C99,"&lt;0.548")-COUNTIF(C2:C99,"&lt;0.52")</f>
        <v>14</v>
      </c>
      <c r="E110" s="3">
        <v>4</v>
      </c>
    </row>
    <row r="111" s="4" customFormat="1" spans="3:5">
      <c r="C111" s="4" t="s">
        <v>50</v>
      </c>
      <c r="D111" s="4">
        <f>COUNTIF(C2:C99,"&lt;0.576")-COUNTIF(C2:C99,"&lt;0.548")</f>
        <v>14</v>
      </c>
      <c r="E111" s="4">
        <v>6</v>
      </c>
    </row>
    <row r="112" s="4" customFormat="1" spans="3:5">
      <c r="C112" s="4" t="s">
        <v>51</v>
      </c>
      <c r="D112" s="4">
        <f>COUNTIF(C2:C99,"&lt;0.604")-COUNTIF(C2:C99,"&lt;0.576")</f>
        <v>14</v>
      </c>
      <c r="E112" s="4">
        <v>7</v>
      </c>
    </row>
    <row r="113" s="5" customFormat="1" spans="3:5">
      <c r="C113" s="5" t="s">
        <v>52</v>
      </c>
      <c r="D113" s="5">
        <f>COUNTIF(C2:C99,"&lt;0.632")-COUNTIF(C2:C99,"&lt;0.604")</f>
        <v>14</v>
      </c>
      <c r="E113" s="5">
        <v>9</v>
      </c>
    </row>
    <row r="114" s="4" customFormat="1" spans="3:5">
      <c r="C114" s="4" t="s">
        <v>53</v>
      </c>
      <c r="D114" s="4">
        <f>COUNTIF(C2:C99,"&lt;0.66")-COUNTIF(C2:C99,"&lt;0.632")</f>
        <v>14</v>
      </c>
      <c r="E114" s="4">
        <v>12</v>
      </c>
    </row>
    <row r="115" s="4" customFormat="1" spans="3:5">
      <c r="C115" s="4" t="s">
        <v>54</v>
      </c>
      <c r="D115" s="4">
        <f>COUNTIF(C2:C99,"&lt;0.688")-COUNTIF(C2:C99,"&lt;0.66")</f>
        <v>14</v>
      </c>
      <c r="E115" s="4">
        <v>14</v>
      </c>
    </row>
    <row r="116" s="3" customFormat="1" spans="3:5">
      <c r="C116" s="3" t="s">
        <v>55</v>
      </c>
      <c r="D116" s="3">
        <f>COUNTIF(C2:C99,"&lt;0.716")-COUNTIF(C2:C99,"&lt;0.688")</f>
        <v>14</v>
      </c>
      <c r="E116" s="3">
        <v>12</v>
      </c>
    </row>
    <row r="117" s="1" customFormat="1" spans="3:5">
      <c r="C117" s="1" t="s">
        <v>56</v>
      </c>
      <c r="D117" s="1">
        <f>COUNTIF(C2:C99,"&lt;0.744")-COUNTIF(C2:C99,"&lt;0.716")</f>
        <v>0</v>
      </c>
      <c r="E117" s="1">
        <v>9</v>
      </c>
    </row>
    <row r="118" s="1" customFormat="1" spans="3:5">
      <c r="C118" s="1" t="s">
        <v>57</v>
      </c>
      <c r="D118" s="1">
        <f>COUNTIF(C2:C99,"&lt;0.772")-COUNTIF(C2:C99,"&lt;0.744")</f>
        <v>0</v>
      </c>
      <c r="E118" s="1">
        <v>7</v>
      </c>
    </row>
    <row r="119" s="4" customFormat="1" spans="3:5">
      <c r="C119" s="4" t="s">
        <v>58</v>
      </c>
      <c r="D119" s="4">
        <f>COUNTIF(C2:C99,"&lt;0.8")-COUNTIF(C2:C99,"&lt;0.772")</f>
        <v>0</v>
      </c>
      <c r="E119" s="4">
        <v>6</v>
      </c>
    </row>
    <row r="120" s="1" customFormat="1" spans="3:5">
      <c r="C120" s="1" t="s">
        <v>59</v>
      </c>
      <c r="D120" s="1">
        <f>COUNTIF(C2:C99,"&lt;0.828")-COUNTIF(C2:C99,"&lt;0.8")</f>
        <v>0</v>
      </c>
      <c r="E120" s="1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4">
      <c r="C126" s="1" t="s">
        <v>37</v>
      </c>
      <c r="D126" s="1">
        <f>COUNTIF(C2:C99,"&lt;0.86")-COUNTIF(C2:C99,"&lt;0.84")</f>
        <v>0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7">
      <c r="C129" s="1" t="s">
        <v>40</v>
      </c>
      <c r="D129" s="1">
        <f>COUNTIF(C2:C99,"&lt;0.92")-COUNTIF(C2:C99,"&lt;0.9")</f>
        <v>0</v>
      </c>
      <c r="F129" s="4">
        <v>0.545</v>
      </c>
      <c r="G129" s="4">
        <v>0.087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0.623</v>
      </c>
      <c r="G130" s="4">
        <v>0.11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0.729</v>
      </c>
      <c r="G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94" workbookViewId="0">
      <selection activeCell="A23" sqref="$A23:$XFD23"/>
    </sheetView>
  </sheetViews>
  <sheetFormatPr defaultColWidth="9" defaultRowHeight="13.5"/>
  <cols>
    <col min="3" max="4" width="17.38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768</v>
      </c>
      <c r="B2" s="1">
        <v>768</v>
      </c>
      <c r="C2" s="1">
        <v>0.551010966300964</v>
      </c>
      <c r="D2" s="1">
        <v>0.0996006727218628</v>
      </c>
      <c r="E2" s="1">
        <v>10</v>
      </c>
      <c r="F2" s="1">
        <v>4</v>
      </c>
      <c r="G2" s="1">
        <v>0</v>
      </c>
      <c r="H2" s="1">
        <v>6</v>
      </c>
      <c r="I2" s="1">
        <v>1</v>
      </c>
      <c r="J2" s="1">
        <v>0.714285714285714</v>
      </c>
      <c r="K2" s="1">
        <v>0.833333333333333</v>
      </c>
      <c r="L2" s="1">
        <v>0.4</v>
      </c>
      <c r="M2" s="1">
        <v>0.6</v>
      </c>
      <c r="N2" s="1">
        <v>0.8</v>
      </c>
    </row>
    <row r="3" s="1" customFormat="1" spans="1:14">
      <c r="A3" s="7">
        <v>591</v>
      </c>
      <c r="B3" s="1">
        <v>591</v>
      </c>
      <c r="C3" s="1">
        <v>0.551071166992187</v>
      </c>
      <c r="D3" s="1">
        <v>0.0481359958648682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506</v>
      </c>
      <c r="B4" s="1">
        <v>506</v>
      </c>
      <c r="C4" s="1">
        <v>0.551182985305786</v>
      </c>
      <c r="D4" s="1">
        <v>0.073790431022644</v>
      </c>
      <c r="E4" s="1">
        <v>7</v>
      </c>
      <c r="F4" s="1">
        <v>3</v>
      </c>
      <c r="G4" s="1">
        <v>3</v>
      </c>
      <c r="H4" s="1">
        <v>7</v>
      </c>
      <c r="I4" s="1">
        <v>0.7</v>
      </c>
      <c r="J4" s="1">
        <v>0.7</v>
      </c>
      <c r="K4" s="1">
        <v>0.7</v>
      </c>
      <c r="L4" s="1">
        <v>0.3</v>
      </c>
      <c r="M4" s="1">
        <v>0.4</v>
      </c>
      <c r="N4" s="1">
        <v>0.7</v>
      </c>
    </row>
    <row r="5" s="1" customFormat="1" spans="1:14">
      <c r="A5" s="7">
        <v>85</v>
      </c>
      <c r="B5" s="1">
        <v>85</v>
      </c>
      <c r="C5" s="1">
        <v>0.551217794418335</v>
      </c>
      <c r="D5" s="1">
        <v>0.0967032909393311</v>
      </c>
      <c r="E5" s="1">
        <v>8</v>
      </c>
      <c r="F5" s="1">
        <v>3</v>
      </c>
      <c r="G5" s="1">
        <v>2</v>
      </c>
      <c r="H5" s="1">
        <v>7</v>
      </c>
      <c r="I5" s="1">
        <v>0.8</v>
      </c>
      <c r="J5" s="1">
        <v>0.727272727272727</v>
      </c>
      <c r="K5" s="1">
        <v>0.761904761904762</v>
      </c>
      <c r="L5" s="1">
        <v>0.3</v>
      </c>
      <c r="M5" s="1">
        <v>0.5</v>
      </c>
      <c r="N5" s="1">
        <v>0.75</v>
      </c>
    </row>
    <row r="6" s="1" customFormat="1" spans="1:14">
      <c r="A6" s="7">
        <v>218</v>
      </c>
      <c r="B6" s="1">
        <v>218</v>
      </c>
      <c r="C6" s="1">
        <v>0.551250457763672</v>
      </c>
      <c r="D6" s="1">
        <v>0.141288995742798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1" customFormat="1" spans="1:14">
      <c r="A7" s="7">
        <v>917</v>
      </c>
      <c r="B7" s="1">
        <v>917</v>
      </c>
      <c r="C7" s="1">
        <v>0.5512855052948</v>
      </c>
      <c r="D7" s="1">
        <v>0.110288262367248</v>
      </c>
      <c r="E7" s="1">
        <v>9</v>
      </c>
      <c r="F7" s="1">
        <v>3</v>
      </c>
      <c r="G7" s="1">
        <v>1</v>
      </c>
      <c r="H7" s="1">
        <v>7</v>
      </c>
      <c r="I7" s="1">
        <v>0.9</v>
      </c>
      <c r="J7" s="1">
        <v>0.75</v>
      </c>
      <c r="K7" s="1">
        <v>0.818181818181818</v>
      </c>
      <c r="L7" s="1">
        <v>0.3</v>
      </c>
      <c r="M7" s="1">
        <v>0.6</v>
      </c>
      <c r="N7" s="1">
        <v>0.8</v>
      </c>
    </row>
    <row r="8" s="1" customFormat="1" spans="1:14">
      <c r="A8" s="7">
        <v>443</v>
      </c>
      <c r="B8" s="1">
        <v>443</v>
      </c>
      <c r="C8" s="1">
        <v>0.551658391952515</v>
      </c>
      <c r="D8" s="1">
        <v>0.0983896255493164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606</v>
      </c>
      <c r="B9" s="1">
        <v>606</v>
      </c>
      <c r="C9" s="1">
        <v>0.551801443099976</v>
      </c>
      <c r="D9" s="1">
        <v>0.0958569049835205</v>
      </c>
      <c r="E9" s="1">
        <v>7</v>
      </c>
      <c r="F9" s="1">
        <v>4</v>
      </c>
      <c r="G9" s="1">
        <v>3</v>
      </c>
      <c r="H9" s="1">
        <v>6</v>
      </c>
      <c r="I9" s="1">
        <v>0.7</v>
      </c>
      <c r="J9" s="1">
        <v>0.636363636363636</v>
      </c>
      <c r="K9" s="1">
        <v>0.666666666666667</v>
      </c>
      <c r="L9" s="1">
        <v>0.4</v>
      </c>
      <c r="M9" s="1">
        <v>0.3</v>
      </c>
      <c r="N9" s="1">
        <v>0.65</v>
      </c>
    </row>
    <row r="10" s="1" customFormat="1" spans="1:14">
      <c r="A10" s="7">
        <v>437</v>
      </c>
      <c r="B10" s="1">
        <v>437</v>
      </c>
      <c r="C10" s="1">
        <v>0.551905393600464</v>
      </c>
      <c r="D10" s="1">
        <v>0.0939875841140747</v>
      </c>
      <c r="E10" s="1">
        <v>8</v>
      </c>
      <c r="F10" s="1">
        <v>2</v>
      </c>
      <c r="G10" s="1">
        <v>2</v>
      </c>
      <c r="H10" s="1">
        <v>8</v>
      </c>
      <c r="I10" s="1">
        <v>0.8</v>
      </c>
      <c r="J10" s="1">
        <v>0.8</v>
      </c>
      <c r="K10" s="1">
        <v>0.8</v>
      </c>
      <c r="L10" s="1">
        <v>0.2</v>
      </c>
      <c r="M10" s="1">
        <v>0.6</v>
      </c>
      <c r="N10" s="1">
        <v>0.8</v>
      </c>
    </row>
    <row r="11" s="1" customFormat="1" spans="1:14">
      <c r="A11" s="7">
        <v>526</v>
      </c>
      <c r="B11" s="1">
        <v>526</v>
      </c>
      <c r="C11" s="1">
        <v>0.551914930343628</v>
      </c>
      <c r="D11" s="1">
        <v>0.129892230033875</v>
      </c>
      <c r="E11" s="1">
        <v>6</v>
      </c>
      <c r="F11" s="1">
        <v>4</v>
      </c>
      <c r="G11" s="1">
        <v>4</v>
      </c>
      <c r="H11" s="1">
        <v>6</v>
      </c>
      <c r="I11" s="1">
        <v>0.6</v>
      </c>
      <c r="J11" s="1">
        <v>0.6</v>
      </c>
      <c r="K11" s="1">
        <v>0.6</v>
      </c>
      <c r="L11" s="1">
        <v>0.4</v>
      </c>
      <c r="M11" s="1">
        <v>0.2</v>
      </c>
      <c r="N11" s="1">
        <v>0.6</v>
      </c>
    </row>
    <row r="12" s="1" customFormat="1" spans="1:14">
      <c r="A12" s="7">
        <v>699</v>
      </c>
      <c r="B12" s="1">
        <v>699</v>
      </c>
      <c r="C12" s="1">
        <v>0.55211877822876</v>
      </c>
      <c r="D12" s="1">
        <v>0.114706873893738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905</v>
      </c>
      <c r="B13" s="1">
        <v>905</v>
      </c>
      <c r="C13" s="1">
        <v>0.552243947982788</v>
      </c>
      <c r="D13" s="1">
        <v>0.114684224128723</v>
      </c>
      <c r="E13" s="1">
        <v>9</v>
      </c>
      <c r="F13" s="1">
        <v>4</v>
      </c>
      <c r="G13" s="1">
        <v>1</v>
      </c>
      <c r="H13" s="1">
        <v>6</v>
      </c>
      <c r="I13" s="1">
        <v>0.9</v>
      </c>
      <c r="J13" s="1">
        <v>0.692307692307692</v>
      </c>
      <c r="K13" s="1">
        <v>0.782608695652174</v>
      </c>
      <c r="L13" s="1">
        <v>0.4</v>
      </c>
      <c r="M13" s="1">
        <v>0.5</v>
      </c>
      <c r="N13" s="1">
        <v>0.75</v>
      </c>
    </row>
    <row r="14" s="1" customFormat="1" spans="1:14">
      <c r="A14" s="7">
        <v>343</v>
      </c>
      <c r="B14" s="1">
        <v>343</v>
      </c>
      <c r="C14" s="1">
        <v>0.552314639091492</v>
      </c>
      <c r="D14" s="1">
        <v>0.0720086097717285</v>
      </c>
      <c r="E14" s="1">
        <v>9</v>
      </c>
      <c r="F14" s="1">
        <v>3</v>
      </c>
      <c r="G14" s="1">
        <v>1</v>
      </c>
      <c r="H14" s="1">
        <v>7</v>
      </c>
      <c r="I14" s="1">
        <v>0.9</v>
      </c>
      <c r="J14" s="1">
        <v>0.75</v>
      </c>
      <c r="K14" s="1">
        <v>0.818181818181818</v>
      </c>
      <c r="L14" s="1">
        <v>0.3</v>
      </c>
      <c r="M14" s="1">
        <v>0.6</v>
      </c>
      <c r="N14" s="1">
        <v>0.8</v>
      </c>
    </row>
    <row r="15" s="1" customFormat="1" spans="1:14">
      <c r="A15" s="7">
        <v>863</v>
      </c>
      <c r="B15" s="1">
        <v>863</v>
      </c>
      <c r="C15" s="1">
        <v>0.552362084388733</v>
      </c>
      <c r="D15" s="1">
        <v>0.0574427843093872</v>
      </c>
      <c r="E15" s="1">
        <v>9</v>
      </c>
      <c r="F15" s="1">
        <v>4</v>
      </c>
      <c r="G15" s="1">
        <v>1</v>
      </c>
      <c r="H15" s="1">
        <v>6</v>
      </c>
      <c r="I15" s="1">
        <v>0.9</v>
      </c>
      <c r="J15" s="1">
        <v>0.692307692307692</v>
      </c>
      <c r="K15" s="1">
        <v>0.782608695652174</v>
      </c>
      <c r="L15" s="1">
        <v>0.4</v>
      </c>
      <c r="M15" s="1">
        <v>0.5</v>
      </c>
      <c r="N15" s="1">
        <v>0.75</v>
      </c>
    </row>
    <row r="16" s="1" customFormat="1" spans="1:14">
      <c r="A16" s="7">
        <v>148</v>
      </c>
      <c r="B16" s="1">
        <v>148</v>
      </c>
      <c r="C16" s="1">
        <v>0.552540183067322</v>
      </c>
      <c r="D16" s="1">
        <v>0.125645875930786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4" customFormat="1" spans="1:14">
      <c r="A17" s="16">
        <v>770</v>
      </c>
      <c r="B17" s="14">
        <v>770</v>
      </c>
      <c r="C17" s="14">
        <v>0.552741050720215</v>
      </c>
      <c r="D17" s="14">
        <v>0.0550574064254761</v>
      </c>
      <c r="E17" s="14">
        <v>8</v>
      </c>
      <c r="F17" s="14">
        <v>3</v>
      </c>
      <c r="G17" s="14">
        <v>2</v>
      </c>
      <c r="H17" s="14">
        <v>7</v>
      </c>
      <c r="I17" s="14">
        <v>0.8</v>
      </c>
      <c r="J17" s="14">
        <v>0.727272727272727</v>
      </c>
      <c r="K17" s="14">
        <v>0.761904761904762</v>
      </c>
      <c r="L17" s="14">
        <v>0.3</v>
      </c>
      <c r="M17" s="14">
        <v>0.5</v>
      </c>
      <c r="N17" s="14">
        <v>0.75</v>
      </c>
    </row>
    <row r="18" s="1" customFormat="1" spans="1:14">
      <c r="A18" s="7">
        <v>291</v>
      </c>
      <c r="B18" s="1">
        <v>291</v>
      </c>
      <c r="C18" s="1">
        <v>0.579217076301575</v>
      </c>
      <c r="D18" s="1">
        <v>0.126528978347778</v>
      </c>
      <c r="E18" s="1">
        <v>7</v>
      </c>
      <c r="F18" s="1">
        <v>2</v>
      </c>
      <c r="G18" s="1">
        <v>3</v>
      </c>
      <c r="H18" s="1">
        <v>8</v>
      </c>
      <c r="I18" s="1">
        <v>0.7</v>
      </c>
      <c r="J18" s="1">
        <v>0.777777777777778</v>
      </c>
      <c r="K18" s="1">
        <v>0.736842105263158</v>
      </c>
      <c r="L18" s="1">
        <v>0.2</v>
      </c>
      <c r="M18" s="1">
        <v>0.5</v>
      </c>
      <c r="N18" s="1">
        <v>0.75</v>
      </c>
    </row>
    <row r="19" s="4" customFormat="1" spans="1:14">
      <c r="A19" s="17">
        <v>62</v>
      </c>
      <c r="B19" s="4">
        <v>62</v>
      </c>
      <c r="C19" s="4">
        <v>0.579584121704102</v>
      </c>
      <c r="D19" s="4">
        <v>0.0600191354751587</v>
      </c>
      <c r="E19" s="4">
        <v>9</v>
      </c>
      <c r="F19" s="4">
        <v>6</v>
      </c>
      <c r="G19" s="4">
        <v>1</v>
      </c>
      <c r="H19" s="4">
        <v>4</v>
      </c>
      <c r="I19" s="4">
        <v>0.9</v>
      </c>
      <c r="J19" s="4">
        <v>0.6</v>
      </c>
      <c r="K19" s="4">
        <v>0.72</v>
      </c>
      <c r="L19" s="4">
        <v>0.6</v>
      </c>
      <c r="M19" s="4">
        <v>0.3</v>
      </c>
      <c r="N19" s="4">
        <v>0.65</v>
      </c>
    </row>
    <row r="20" s="1" customFormat="1" spans="1:14">
      <c r="A20" s="7">
        <v>884</v>
      </c>
      <c r="B20" s="1">
        <v>884</v>
      </c>
      <c r="C20" s="1">
        <v>0.580617666244507</v>
      </c>
      <c r="D20" s="1">
        <v>0.103671789169311</v>
      </c>
      <c r="E20" s="1">
        <v>8</v>
      </c>
      <c r="F20" s="1">
        <v>5</v>
      </c>
      <c r="G20" s="1">
        <v>2</v>
      </c>
      <c r="H20" s="1">
        <v>5</v>
      </c>
      <c r="I20" s="1">
        <v>0.8</v>
      </c>
      <c r="J20" s="1">
        <v>0.615384615384615</v>
      </c>
      <c r="K20" s="1">
        <v>0.695652173913043</v>
      </c>
      <c r="L20" s="1">
        <v>0.5</v>
      </c>
      <c r="M20" s="1">
        <v>0.3</v>
      </c>
      <c r="N20" s="1">
        <v>0.65</v>
      </c>
    </row>
    <row r="21" s="1" customFormat="1" spans="1:14">
      <c r="A21" s="7">
        <v>938</v>
      </c>
      <c r="B21" s="1">
        <v>938</v>
      </c>
      <c r="C21" s="1">
        <v>0.580702304840088</v>
      </c>
      <c r="D21" s="1">
        <v>0.107056975364685</v>
      </c>
      <c r="E21" s="1">
        <v>9</v>
      </c>
      <c r="F21" s="1">
        <v>6</v>
      </c>
      <c r="G21" s="1">
        <v>1</v>
      </c>
      <c r="H21" s="1">
        <v>4</v>
      </c>
      <c r="I21" s="1">
        <v>0.9</v>
      </c>
      <c r="J21" s="1">
        <v>0.6</v>
      </c>
      <c r="K21" s="1">
        <v>0.72</v>
      </c>
      <c r="L21" s="1">
        <v>0.6</v>
      </c>
      <c r="M21" s="1">
        <v>0.3</v>
      </c>
      <c r="N21" s="1">
        <v>0.65</v>
      </c>
    </row>
    <row r="22" s="1" customFormat="1" spans="1:14">
      <c r="A22" s="7">
        <v>600</v>
      </c>
      <c r="B22" s="1">
        <v>600</v>
      </c>
      <c r="C22" s="1">
        <v>0.581959247589111</v>
      </c>
      <c r="D22" s="1">
        <v>0.00891971588134766</v>
      </c>
      <c r="E22" s="1">
        <v>9</v>
      </c>
      <c r="F22" s="1">
        <v>7</v>
      </c>
      <c r="G22" s="1">
        <v>1</v>
      </c>
      <c r="H22" s="1">
        <v>3</v>
      </c>
      <c r="I22" s="1">
        <v>0.9</v>
      </c>
      <c r="J22" s="1">
        <v>0.5625</v>
      </c>
      <c r="K22" s="1">
        <v>0.692307692307692</v>
      </c>
      <c r="L22" s="1">
        <v>0.7</v>
      </c>
      <c r="M22" s="1">
        <v>0.2</v>
      </c>
      <c r="N22" s="1">
        <v>0.6</v>
      </c>
    </row>
    <row r="23" s="1" customFormat="1" spans="1:14">
      <c r="A23" s="7">
        <v>277</v>
      </c>
      <c r="B23" s="1">
        <v>277</v>
      </c>
      <c r="C23" s="1">
        <v>0.582349896430969</v>
      </c>
      <c r="D23" s="1">
        <v>0.0517892837524414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769</v>
      </c>
      <c r="B24" s="1">
        <v>769</v>
      </c>
      <c r="C24" s="1">
        <v>0.583063125610352</v>
      </c>
      <c r="D24" s="1">
        <v>0.129210829734802</v>
      </c>
      <c r="E24" s="1">
        <v>8</v>
      </c>
      <c r="F24" s="1">
        <v>6</v>
      </c>
      <c r="G24" s="1">
        <v>2</v>
      </c>
      <c r="H24" s="1">
        <v>4</v>
      </c>
      <c r="I24" s="1">
        <v>0.8</v>
      </c>
      <c r="J24" s="1">
        <v>0.571428571428572</v>
      </c>
      <c r="K24" s="1">
        <v>0.666666666666667</v>
      </c>
      <c r="L24" s="1">
        <v>0.6</v>
      </c>
      <c r="M24" s="1">
        <v>0.2</v>
      </c>
      <c r="N24" s="1">
        <v>0.6</v>
      </c>
    </row>
    <row r="25" s="1" customFormat="1" spans="1:14">
      <c r="A25" s="7">
        <v>640</v>
      </c>
      <c r="B25" s="1">
        <v>640</v>
      </c>
      <c r="C25" s="1">
        <v>0.583518981933594</v>
      </c>
      <c r="D25" s="1">
        <v>0.0459827184677124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59</v>
      </c>
      <c r="B26" s="1">
        <v>59</v>
      </c>
      <c r="C26" s="1">
        <v>0.583963990211487</v>
      </c>
      <c r="D26" s="1">
        <v>0.110245108604431</v>
      </c>
      <c r="E26" s="1">
        <v>10</v>
      </c>
      <c r="F26" s="1">
        <v>8</v>
      </c>
      <c r="G26" s="1">
        <v>0</v>
      </c>
      <c r="H26" s="1">
        <v>2</v>
      </c>
      <c r="I26" s="1">
        <v>1</v>
      </c>
      <c r="J26" s="1">
        <v>0.555555555555556</v>
      </c>
      <c r="K26" s="1">
        <v>0.714285714285714</v>
      </c>
      <c r="L26" s="1">
        <v>0.8</v>
      </c>
      <c r="M26" s="1">
        <v>0.2</v>
      </c>
      <c r="N26" s="1">
        <v>0.6</v>
      </c>
    </row>
    <row r="27" s="1" customFormat="1" spans="1:14">
      <c r="A27" s="7">
        <v>465</v>
      </c>
      <c r="B27" s="1">
        <v>465</v>
      </c>
      <c r="C27" s="1">
        <v>0.584376335144043</v>
      </c>
      <c r="D27" s="1">
        <v>0.0187164545059204</v>
      </c>
      <c r="E27" s="1">
        <v>9</v>
      </c>
      <c r="F27" s="1">
        <v>6</v>
      </c>
      <c r="G27" s="1">
        <v>1</v>
      </c>
      <c r="H27" s="1">
        <v>4</v>
      </c>
      <c r="I27" s="1">
        <v>0.9</v>
      </c>
      <c r="J27" s="1">
        <v>0.6</v>
      </c>
      <c r="K27" s="1">
        <v>0.72</v>
      </c>
      <c r="L27" s="1">
        <v>0.6</v>
      </c>
      <c r="M27" s="1">
        <v>0.3</v>
      </c>
      <c r="N27" s="1">
        <v>0.65</v>
      </c>
    </row>
    <row r="28" s="1" customFormat="1" spans="1:14">
      <c r="A28" s="7">
        <v>425</v>
      </c>
      <c r="B28" s="1">
        <v>425</v>
      </c>
      <c r="C28" s="1">
        <v>0.585031986236572</v>
      </c>
      <c r="D28" s="1">
        <v>0.0381255149841309</v>
      </c>
      <c r="E28" s="1">
        <v>9</v>
      </c>
      <c r="F28" s="1">
        <v>2</v>
      </c>
      <c r="G28" s="1">
        <v>1</v>
      </c>
      <c r="H28" s="1">
        <v>8</v>
      </c>
      <c r="I28" s="1">
        <v>0.9</v>
      </c>
      <c r="J28" s="1">
        <v>0.818181818181818</v>
      </c>
      <c r="K28" s="1">
        <v>0.857142857142857</v>
      </c>
      <c r="L28" s="1">
        <v>0.2</v>
      </c>
      <c r="M28" s="1">
        <v>0.7</v>
      </c>
      <c r="N28" s="1">
        <v>0.85</v>
      </c>
    </row>
    <row r="29" s="1" customFormat="1" spans="1:14">
      <c r="A29" s="7">
        <v>788</v>
      </c>
      <c r="B29" s="1">
        <v>788</v>
      </c>
      <c r="C29" s="1">
        <v>0.585186362266541</v>
      </c>
      <c r="D29" s="1">
        <v>0.0972005128860474</v>
      </c>
      <c r="E29" s="1">
        <v>8</v>
      </c>
      <c r="F29" s="1">
        <v>4</v>
      </c>
      <c r="G29" s="1">
        <v>2</v>
      </c>
      <c r="H29" s="1">
        <v>6</v>
      </c>
      <c r="I29" s="1">
        <v>0.8</v>
      </c>
      <c r="J29" s="1">
        <v>0.666666666666667</v>
      </c>
      <c r="K29" s="1">
        <v>0.727272727272727</v>
      </c>
      <c r="L29" s="1">
        <v>0.4</v>
      </c>
      <c r="M29" s="1">
        <v>0.4</v>
      </c>
      <c r="N29" s="1">
        <v>0.7</v>
      </c>
    </row>
    <row r="30" s="1" customFormat="1" spans="1:14">
      <c r="A30" s="7">
        <v>536</v>
      </c>
      <c r="B30" s="1">
        <v>536</v>
      </c>
      <c r="C30" s="1">
        <v>0.585767984390259</v>
      </c>
      <c r="D30" s="1">
        <v>0.130775928497315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1" customFormat="1" spans="1:14">
      <c r="A31" s="7">
        <v>78</v>
      </c>
      <c r="B31" s="1">
        <v>78</v>
      </c>
      <c r="C31" s="1">
        <v>0.585809230804443</v>
      </c>
      <c r="D31" s="1">
        <v>0.0609422922134399</v>
      </c>
      <c r="E31" s="1">
        <v>9</v>
      </c>
      <c r="F31" s="1">
        <v>5</v>
      </c>
      <c r="G31" s="1">
        <v>1</v>
      </c>
      <c r="H31" s="1">
        <v>5</v>
      </c>
      <c r="I31" s="1">
        <v>0.9</v>
      </c>
      <c r="J31" s="1">
        <v>0.642857142857143</v>
      </c>
      <c r="K31" s="1">
        <v>0.75</v>
      </c>
      <c r="L31" s="1">
        <v>0.5</v>
      </c>
      <c r="M31" s="1">
        <v>0.4</v>
      </c>
      <c r="N31" s="1">
        <v>0.7</v>
      </c>
    </row>
    <row r="32" s="1" customFormat="1" spans="1:14">
      <c r="A32" s="7">
        <v>685</v>
      </c>
      <c r="B32" s="1">
        <v>685</v>
      </c>
      <c r="C32" s="1">
        <v>0.585927486419678</v>
      </c>
      <c r="D32" s="1">
        <v>0.0796772241592407</v>
      </c>
      <c r="E32" s="1">
        <v>8</v>
      </c>
      <c r="F32" s="1">
        <v>4</v>
      </c>
      <c r="G32" s="1">
        <v>2</v>
      </c>
      <c r="H32" s="1">
        <v>6</v>
      </c>
      <c r="I32" s="1">
        <v>0.8</v>
      </c>
      <c r="J32" s="1">
        <v>0.666666666666667</v>
      </c>
      <c r="K32" s="1">
        <v>0.727272727272727</v>
      </c>
      <c r="L32" s="1">
        <v>0.4</v>
      </c>
      <c r="M32" s="1">
        <v>0.4</v>
      </c>
      <c r="N32" s="1">
        <v>0.7</v>
      </c>
    </row>
    <row r="33" s="14" customFormat="1" spans="1:14">
      <c r="A33" s="16">
        <v>582</v>
      </c>
      <c r="B33" s="14">
        <v>582</v>
      </c>
      <c r="C33" s="14">
        <v>0.585948467254639</v>
      </c>
      <c r="D33" s="14">
        <v>0.0876878499984741</v>
      </c>
      <c r="E33" s="14">
        <v>6</v>
      </c>
      <c r="F33" s="14">
        <v>4</v>
      </c>
      <c r="G33" s="14">
        <v>4</v>
      </c>
      <c r="H33" s="14">
        <v>6</v>
      </c>
      <c r="I33" s="14">
        <v>0.6</v>
      </c>
      <c r="J33" s="14">
        <v>0.6</v>
      </c>
      <c r="K33" s="14">
        <v>0.6</v>
      </c>
      <c r="L33" s="14">
        <v>0.4</v>
      </c>
      <c r="M33" s="14">
        <v>0.2</v>
      </c>
      <c r="N33" s="14">
        <v>0.6</v>
      </c>
    </row>
    <row r="34" s="1" customFormat="1" spans="1:14">
      <c r="A34" s="7">
        <v>810</v>
      </c>
      <c r="B34" s="1">
        <v>810</v>
      </c>
      <c r="C34" s="1">
        <v>0.615700364112854</v>
      </c>
      <c r="D34" s="1">
        <v>0.0395431518554688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221</v>
      </c>
      <c r="B35" s="1">
        <v>221</v>
      </c>
      <c r="C35" s="1">
        <v>0.616083860397339</v>
      </c>
      <c r="D35" s="1">
        <v>0.0985238552093506</v>
      </c>
      <c r="E35" s="1">
        <v>9</v>
      </c>
      <c r="F35" s="1">
        <v>3</v>
      </c>
      <c r="G35" s="1">
        <v>1</v>
      </c>
      <c r="H35" s="1">
        <v>7</v>
      </c>
      <c r="I35" s="1">
        <v>0.9</v>
      </c>
      <c r="J35" s="1">
        <v>0.75</v>
      </c>
      <c r="K35" s="1">
        <v>0.818181818181818</v>
      </c>
      <c r="L35" s="1">
        <v>0.3</v>
      </c>
      <c r="M35" s="1">
        <v>0.6</v>
      </c>
      <c r="N35" s="1">
        <v>0.8</v>
      </c>
    </row>
    <row r="36" s="1" customFormat="1" spans="1:14">
      <c r="A36" s="7">
        <v>838</v>
      </c>
      <c r="B36" s="1">
        <v>838</v>
      </c>
      <c r="C36" s="1">
        <v>0.616191864013672</v>
      </c>
      <c r="D36" s="1">
        <v>0.0601547956466675</v>
      </c>
      <c r="E36" s="1">
        <v>10</v>
      </c>
      <c r="F36" s="1">
        <v>3</v>
      </c>
      <c r="G36" s="1">
        <v>0</v>
      </c>
      <c r="H36" s="1">
        <v>7</v>
      </c>
      <c r="I36" s="1">
        <v>1</v>
      </c>
      <c r="J36" s="1">
        <v>0.769230769230769</v>
      </c>
      <c r="K36" s="1">
        <v>0.869565217391304</v>
      </c>
      <c r="L36" s="1">
        <v>0.3</v>
      </c>
      <c r="M36" s="1">
        <v>0.7</v>
      </c>
      <c r="N36" s="1">
        <v>0.85</v>
      </c>
    </row>
    <row r="37" s="1" customFormat="1" spans="1:14">
      <c r="A37" s="7">
        <v>445</v>
      </c>
      <c r="B37" s="1">
        <v>445</v>
      </c>
      <c r="C37" s="1">
        <v>0.617222905158997</v>
      </c>
      <c r="D37" s="1">
        <v>0.0919156074523926</v>
      </c>
      <c r="E37" s="1">
        <v>8</v>
      </c>
      <c r="F37" s="1">
        <v>3</v>
      </c>
      <c r="G37" s="1">
        <v>2</v>
      </c>
      <c r="H37" s="1">
        <v>7</v>
      </c>
      <c r="I37" s="1">
        <v>0.8</v>
      </c>
      <c r="J37" s="1">
        <v>0.727272727272727</v>
      </c>
      <c r="K37" s="1">
        <v>0.761904761904762</v>
      </c>
      <c r="L37" s="1">
        <v>0.3</v>
      </c>
      <c r="M37" s="1">
        <v>0.5</v>
      </c>
      <c r="N37" s="1">
        <v>0.75</v>
      </c>
    </row>
    <row r="38" s="1" customFormat="1" spans="1:14">
      <c r="A38" s="7">
        <v>335</v>
      </c>
      <c r="B38" s="1">
        <v>335</v>
      </c>
      <c r="C38" s="1">
        <v>0.617561340332031</v>
      </c>
      <c r="D38" s="1">
        <v>0.0959171056747437</v>
      </c>
      <c r="E38" s="1">
        <v>7</v>
      </c>
      <c r="F38" s="1">
        <v>4</v>
      </c>
      <c r="G38" s="1">
        <v>3</v>
      </c>
      <c r="H38" s="1">
        <v>6</v>
      </c>
      <c r="I38" s="1">
        <v>0.7</v>
      </c>
      <c r="J38" s="1">
        <v>0.636363636363636</v>
      </c>
      <c r="K38" s="1">
        <v>0.666666666666667</v>
      </c>
      <c r="L38" s="1">
        <v>0.4</v>
      </c>
      <c r="M38" s="1">
        <v>0.3</v>
      </c>
      <c r="N38" s="1">
        <v>0.65</v>
      </c>
    </row>
    <row r="39" s="1" customFormat="1" spans="1:14">
      <c r="A39" s="7">
        <v>319</v>
      </c>
      <c r="B39" s="1">
        <v>319</v>
      </c>
      <c r="C39" s="1">
        <v>0.61785626411438</v>
      </c>
      <c r="D39" s="1">
        <v>0.0931075811386108</v>
      </c>
      <c r="E39" s="1">
        <v>8</v>
      </c>
      <c r="F39" s="1">
        <v>6</v>
      </c>
      <c r="G39" s="1">
        <v>2</v>
      </c>
      <c r="H39" s="1">
        <v>4</v>
      </c>
      <c r="I39" s="1">
        <v>0.8</v>
      </c>
      <c r="J39" s="1">
        <v>0.571428571428572</v>
      </c>
      <c r="K39" s="1">
        <v>0.666666666666667</v>
      </c>
      <c r="L39" s="1">
        <v>0.6</v>
      </c>
      <c r="M39" s="1">
        <v>0.2</v>
      </c>
      <c r="N39" s="1">
        <v>0.6</v>
      </c>
    </row>
    <row r="40" s="1" customFormat="1" spans="1:14">
      <c r="A40" s="7">
        <v>41</v>
      </c>
      <c r="B40" s="1">
        <v>41</v>
      </c>
      <c r="C40" s="1">
        <v>0.61821985244751</v>
      </c>
      <c r="D40" s="1">
        <v>0.0754082202911377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847</v>
      </c>
      <c r="B41" s="1">
        <v>847</v>
      </c>
      <c r="C41" s="1">
        <v>0.618242025375366</v>
      </c>
      <c r="D41" s="1">
        <v>0.0913251638412476</v>
      </c>
      <c r="E41" s="1">
        <v>9</v>
      </c>
      <c r="F41" s="1">
        <v>2</v>
      </c>
      <c r="G41" s="1">
        <v>1</v>
      </c>
      <c r="H41" s="1">
        <v>8</v>
      </c>
      <c r="I41" s="1">
        <v>0.9</v>
      </c>
      <c r="J41" s="1">
        <v>0.818181818181818</v>
      </c>
      <c r="K41" s="1">
        <v>0.857142857142857</v>
      </c>
      <c r="L41" s="1">
        <v>0.2</v>
      </c>
      <c r="M41" s="1">
        <v>0.7</v>
      </c>
      <c r="N41" s="1">
        <v>0.85</v>
      </c>
    </row>
    <row r="42" s="1" customFormat="1" spans="1:14">
      <c r="A42" s="7">
        <v>36</v>
      </c>
      <c r="B42" s="1">
        <v>36</v>
      </c>
      <c r="C42" s="1">
        <v>0.618512153625488</v>
      </c>
      <c r="D42" s="1">
        <v>0.0666093826293945</v>
      </c>
      <c r="E42" s="1">
        <v>8</v>
      </c>
      <c r="F42" s="1">
        <v>3</v>
      </c>
      <c r="G42" s="1">
        <v>2</v>
      </c>
      <c r="H42" s="1">
        <v>7</v>
      </c>
      <c r="I42" s="1">
        <v>0.8</v>
      </c>
      <c r="J42" s="1">
        <v>0.727272727272727</v>
      </c>
      <c r="K42" s="1">
        <v>0.761904761904762</v>
      </c>
      <c r="L42" s="1">
        <v>0.3</v>
      </c>
      <c r="M42" s="1">
        <v>0.5</v>
      </c>
      <c r="N42" s="1">
        <v>0.75</v>
      </c>
    </row>
    <row r="43" s="1" customFormat="1" spans="1:14">
      <c r="A43" s="7">
        <v>945</v>
      </c>
      <c r="B43" s="1">
        <v>945</v>
      </c>
      <c r="C43" s="1">
        <v>0.618527412414551</v>
      </c>
      <c r="D43" s="1">
        <v>0.115519762039185</v>
      </c>
      <c r="E43" s="1">
        <v>9</v>
      </c>
      <c r="F43" s="1">
        <v>3</v>
      </c>
      <c r="G43" s="1">
        <v>1</v>
      </c>
      <c r="H43" s="1">
        <v>7</v>
      </c>
      <c r="I43" s="1">
        <v>0.9</v>
      </c>
      <c r="J43" s="1">
        <v>0.75</v>
      </c>
      <c r="K43" s="1">
        <v>0.818181818181818</v>
      </c>
      <c r="L43" s="1">
        <v>0.3</v>
      </c>
      <c r="M43" s="1">
        <v>0.6</v>
      </c>
      <c r="N43" s="1">
        <v>0.8</v>
      </c>
    </row>
    <row r="44" s="1" customFormat="1" spans="1:14">
      <c r="A44" s="7">
        <v>850</v>
      </c>
      <c r="B44" s="1">
        <v>850</v>
      </c>
      <c r="C44" s="1">
        <v>0.618609189987183</v>
      </c>
      <c r="D44" s="1">
        <v>0.0841801166534424</v>
      </c>
      <c r="E44" s="1">
        <v>10</v>
      </c>
      <c r="F44" s="1">
        <v>2</v>
      </c>
      <c r="G44" s="1">
        <v>0</v>
      </c>
      <c r="H44" s="1">
        <v>8</v>
      </c>
      <c r="I44" s="1">
        <v>1</v>
      </c>
      <c r="J44" s="1">
        <v>0.833333333333333</v>
      </c>
      <c r="K44" s="1">
        <v>0.909090909090909</v>
      </c>
      <c r="L44" s="1">
        <v>0.2</v>
      </c>
      <c r="M44" s="1">
        <v>0.8</v>
      </c>
      <c r="N44" s="1">
        <v>0.9</v>
      </c>
    </row>
    <row r="45" s="1" customFormat="1" spans="1:14">
      <c r="A45" s="7">
        <v>469</v>
      </c>
      <c r="B45" s="1">
        <v>469</v>
      </c>
      <c r="C45" s="1">
        <v>0.618641376495361</v>
      </c>
      <c r="D45" s="1">
        <v>0.0757843255996704</v>
      </c>
      <c r="E45" s="1">
        <v>10</v>
      </c>
      <c r="F45" s="1">
        <v>3</v>
      </c>
      <c r="G45" s="1">
        <v>0</v>
      </c>
      <c r="H45" s="1">
        <v>7</v>
      </c>
      <c r="I45" s="1">
        <v>1</v>
      </c>
      <c r="J45" s="1">
        <v>0.769230769230769</v>
      </c>
      <c r="K45" s="1">
        <v>0.869565217391304</v>
      </c>
      <c r="L45" s="1">
        <v>0.3</v>
      </c>
      <c r="M45" s="1">
        <v>0.7</v>
      </c>
      <c r="N45" s="1">
        <v>0.85</v>
      </c>
    </row>
    <row r="46" s="1" customFormat="1" spans="1:14">
      <c r="A46" s="7">
        <v>960</v>
      </c>
      <c r="B46" s="1">
        <v>960</v>
      </c>
      <c r="C46" s="1">
        <v>0.618753671646118</v>
      </c>
      <c r="D46" s="1">
        <v>0.105990052223206</v>
      </c>
      <c r="E46" s="1">
        <v>7</v>
      </c>
      <c r="F46" s="1">
        <v>8</v>
      </c>
      <c r="G46" s="1">
        <v>3</v>
      </c>
      <c r="H46" s="1">
        <v>2</v>
      </c>
      <c r="I46" s="1">
        <v>0.7</v>
      </c>
      <c r="J46" s="1">
        <v>0.466666666666667</v>
      </c>
      <c r="K46" s="1">
        <v>0.56</v>
      </c>
      <c r="L46" s="1">
        <v>0.8</v>
      </c>
      <c r="M46" s="1">
        <v>-0.1</v>
      </c>
      <c r="N46" s="1">
        <v>0.45</v>
      </c>
    </row>
    <row r="47" s="1" customFormat="1" spans="1:14">
      <c r="A47" s="7">
        <v>778</v>
      </c>
      <c r="B47" s="1">
        <v>778</v>
      </c>
      <c r="C47" s="1">
        <v>0.618837714195251</v>
      </c>
      <c r="D47" s="1">
        <v>0.0738418102264404</v>
      </c>
      <c r="E47" s="1">
        <v>10</v>
      </c>
      <c r="F47" s="1">
        <v>2</v>
      </c>
      <c r="G47" s="1">
        <v>0</v>
      </c>
      <c r="H47" s="1">
        <v>8</v>
      </c>
      <c r="I47" s="1">
        <v>1</v>
      </c>
      <c r="J47" s="1">
        <v>0.833333333333333</v>
      </c>
      <c r="K47" s="1">
        <v>0.909090909090909</v>
      </c>
      <c r="L47" s="1">
        <v>0.2</v>
      </c>
      <c r="M47" s="1">
        <v>0.8</v>
      </c>
      <c r="N47" s="1">
        <v>0.9</v>
      </c>
    </row>
    <row r="48" s="1" customFormat="1" spans="1:14">
      <c r="A48" s="7">
        <v>474</v>
      </c>
      <c r="B48" s="1">
        <v>474</v>
      </c>
      <c r="C48" s="1">
        <v>0.618880748748779</v>
      </c>
      <c r="D48" s="1">
        <v>0.068963885307312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4" customFormat="1" spans="1:14">
      <c r="A49" s="16">
        <v>376</v>
      </c>
      <c r="B49" s="14">
        <v>376</v>
      </c>
      <c r="C49" s="14">
        <v>0.618882536888123</v>
      </c>
      <c r="D49" s="14">
        <v>0.095176100730896</v>
      </c>
      <c r="E49" s="14">
        <v>10</v>
      </c>
      <c r="F49" s="14">
        <v>5</v>
      </c>
      <c r="G49" s="14">
        <v>0</v>
      </c>
      <c r="H49" s="14">
        <v>5</v>
      </c>
      <c r="I49" s="14">
        <v>1</v>
      </c>
      <c r="J49" s="14">
        <v>0.666666666666667</v>
      </c>
      <c r="K49" s="14">
        <v>0.8</v>
      </c>
      <c r="L49" s="14">
        <v>0.5</v>
      </c>
      <c r="M49" s="14">
        <v>0.5</v>
      </c>
      <c r="N49" s="14">
        <v>0.75</v>
      </c>
    </row>
    <row r="50" s="1" customFormat="1" spans="1:14">
      <c r="A50" s="7">
        <v>121</v>
      </c>
      <c r="B50" s="1">
        <v>121</v>
      </c>
      <c r="C50" s="1">
        <v>0.645615220069885</v>
      </c>
      <c r="D50" s="1">
        <v>0.133590459823608</v>
      </c>
      <c r="E50" s="1">
        <v>8</v>
      </c>
      <c r="F50" s="1">
        <v>4</v>
      </c>
      <c r="G50" s="1">
        <v>2</v>
      </c>
      <c r="H50" s="1">
        <v>6</v>
      </c>
      <c r="I50" s="1">
        <v>0.8</v>
      </c>
      <c r="J50" s="1">
        <v>0.666666666666667</v>
      </c>
      <c r="K50" s="1">
        <v>0.727272727272727</v>
      </c>
      <c r="L50" s="1">
        <v>0.4</v>
      </c>
      <c r="M50" s="1">
        <v>0.4</v>
      </c>
      <c r="N50" s="1">
        <v>0.7</v>
      </c>
    </row>
    <row r="51" s="1" customFormat="1" spans="1:14">
      <c r="A51" s="7">
        <v>123</v>
      </c>
      <c r="B51" s="1">
        <v>123</v>
      </c>
      <c r="C51" s="1">
        <v>0.64593517780304</v>
      </c>
      <c r="D51" s="1">
        <v>0.242363452911377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877</v>
      </c>
      <c r="B52" s="1">
        <v>877</v>
      </c>
      <c r="C52" s="1">
        <v>0.646478891372681</v>
      </c>
      <c r="D52" s="1">
        <v>0.0775332450866699</v>
      </c>
      <c r="E52" s="1">
        <v>9</v>
      </c>
      <c r="F52" s="1">
        <v>3</v>
      </c>
      <c r="G52" s="1">
        <v>1</v>
      </c>
      <c r="H52" s="1">
        <v>7</v>
      </c>
      <c r="I52" s="1">
        <v>0.9</v>
      </c>
      <c r="J52" s="1">
        <v>0.75</v>
      </c>
      <c r="K52" s="1">
        <v>0.818181818181818</v>
      </c>
      <c r="L52" s="1">
        <v>0.3</v>
      </c>
      <c r="M52" s="1">
        <v>0.6</v>
      </c>
      <c r="N52" s="1">
        <v>0.8</v>
      </c>
    </row>
    <row r="53" s="1" customFormat="1" spans="1:14">
      <c r="A53" s="7">
        <v>211</v>
      </c>
      <c r="B53" s="1">
        <v>211</v>
      </c>
      <c r="C53" s="1">
        <v>0.647201657295227</v>
      </c>
      <c r="D53" s="1">
        <v>0.0204806327819824</v>
      </c>
      <c r="E53" s="1">
        <v>10</v>
      </c>
      <c r="F53" s="1">
        <v>4</v>
      </c>
      <c r="G53" s="1">
        <v>0</v>
      </c>
      <c r="H53" s="1">
        <v>6</v>
      </c>
      <c r="I53" s="1">
        <v>1</v>
      </c>
      <c r="J53" s="1">
        <v>0.714285714285714</v>
      </c>
      <c r="K53" s="1">
        <v>0.833333333333333</v>
      </c>
      <c r="L53" s="1">
        <v>0.4</v>
      </c>
      <c r="M53" s="1">
        <v>0.6</v>
      </c>
      <c r="N53" s="1">
        <v>0.8</v>
      </c>
    </row>
    <row r="54" s="1" customFormat="1" spans="1:14">
      <c r="A54" s="7">
        <v>194</v>
      </c>
      <c r="B54" s="1">
        <v>194</v>
      </c>
      <c r="C54" s="1">
        <v>0.64726722240448</v>
      </c>
      <c r="D54" s="1">
        <v>0.113173484802246</v>
      </c>
      <c r="E54" s="1">
        <v>9</v>
      </c>
      <c r="F54" s="1">
        <v>4</v>
      </c>
      <c r="G54" s="1">
        <v>1</v>
      </c>
      <c r="H54" s="1">
        <v>6</v>
      </c>
      <c r="I54" s="1">
        <v>0.9</v>
      </c>
      <c r="J54" s="1">
        <v>0.692307692307692</v>
      </c>
      <c r="K54" s="1">
        <v>0.782608695652174</v>
      </c>
      <c r="L54" s="1">
        <v>0.4</v>
      </c>
      <c r="M54" s="1">
        <v>0.5</v>
      </c>
      <c r="N54" s="1">
        <v>0.75</v>
      </c>
    </row>
    <row r="55" s="1" customFormat="1" spans="1:14">
      <c r="A55" s="7">
        <v>250</v>
      </c>
      <c r="B55" s="1">
        <v>250</v>
      </c>
      <c r="C55" s="1">
        <v>0.647572636604309</v>
      </c>
      <c r="D55" s="1">
        <v>0.24461555480957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754</v>
      </c>
      <c r="B56" s="1">
        <v>754</v>
      </c>
      <c r="C56" s="1">
        <v>0.648199319839478</v>
      </c>
      <c r="D56" s="1">
        <v>0.176639199256897</v>
      </c>
      <c r="E56" s="1">
        <v>7</v>
      </c>
      <c r="F56" s="1">
        <v>5</v>
      </c>
      <c r="G56" s="1">
        <v>3</v>
      </c>
      <c r="H56" s="1">
        <v>5</v>
      </c>
      <c r="I56" s="1">
        <v>0.7</v>
      </c>
      <c r="J56" s="1">
        <v>0.583333333333333</v>
      </c>
      <c r="K56" s="1">
        <v>0.636363636363636</v>
      </c>
      <c r="L56" s="1">
        <v>0.5</v>
      </c>
      <c r="M56" s="1">
        <v>0.2</v>
      </c>
      <c r="N56" s="1">
        <v>0.6</v>
      </c>
    </row>
    <row r="57" s="1" customFormat="1" spans="1:14">
      <c r="A57" s="7">
        <v>801</v>
      </c>
      <c r="B57" s="1">
        <v>801</v>
      </c>
      <c r="C57" s="1">
        <v>0.648322224617004</v>
      </c>
      <c r="D57" s="1">
        <v>0.13305401802063</v>
      </c>
      <c r="E57" s="1">
        <v>9</v>
      </c>
      <c r="F57" s="1">
        <v>2</v>
      </c>
      <c r="G57" s="1">
        <v>1</v>
      </c>
      <c r="H57" s="1">
        <v>8</v>
      </c>
      <c r="I57" s="1">
        <v>0.9</v>
      </c>
      <c r="J57" s="1">
        <v>0.818181818181818</v>
      </c>
      <c r="K57" s="1">
        <v>0.857142857142857</v>
      </c>
      <c r="L57" s="1">
        <v>0.2</v>
      </c>
      <c r="M57" s="1">
        <v>0.7</v>
      </c>
      <c r="N57" s="1">
        <v>0.85</v>
      </c>
    </row>
    <row r="58" s="1" customFormat="1" spans="1:14">
      <c r="A58" s="7">
        <v>927</v>
      </c>
      <c r="B58" s="1">
        <v>927</v>
      </c>
      <c r="C58" s="1">
        <v>0.648564696311951</v>
      </c>
      <c r="D58" s="1">
        <v>0.160820841789246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711</v>
      </c>
      <c r="B59" s="1">
        <v>711</v>
      </c>
      <c r="C59" s="1">
        <v>0.648829817771912</v>
      </c>
      <c r="D59" s="1">
        <v>0.0818157196044922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342</v>
      </c>
      <c r="B60" s="1">
        <v>342</v>
      </c>
      <c r="C60" s="1">
        <v>0.649056434631348</v>
      </c>
      <c r="D60" s="1">
        <v>0.0593552589416504</v>
      </c>
      <c r="E60" s="1">
        <v>9</v>
      </c>
      <c r="F60" s="1">
        <v>4</v>
      </c>
      <c r="G60" s="1">
        <v>1</v>
      </c>
      <c r="H60" s="1">
        <v>6</v>
      </c>
      <c r="I60" s="1">
        <v>0.9</v>
      </c>
      <c r="J60" s="1">
        <v>0.692307692307692</v>
      </c>
      <c r="K60" s="1">
        <v>0.782608695652174</v>
      </c>
      <c r="L60" s="1">
        <v>0.4</v>
      </c>
      <c r="M60" s="1">
        <v>0.5</v>
      </c>
      <c r="N60" s="1">
        <v>0.75</v>
      </c>
    </row>
    <row r="61" s="1" customFormat="1" spans="1:14">
      <c r="A61" s="7">
        <v>531</v>
      </c>
      <c r="B61" s="1">
        <v>531</v>
      </c>
      <c r="C61" s="1">
        <v>0.649796605110168</v>
      </c>
      <c r="D61" s="1">
        <v>0.112168550491333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181</v>
      </c>
      <c r="B62" s="1">
        <v>181</v>
      </c>
      <c r="C62" s="1">
        <v>0.649857401847839</v>
      </c>
      <c r="D62" s="1">
        <v>0.121154546737671</v>
      </c>
      <c r="E62" s="1">
        <v>9</v>
      </c>
      <c r="F62" s="1">
        <v>5</v>
      </c>
      <c r="G62" s="1">
        <v>1</v>
      </c>
      <c r="H62" s="1">
        <v>5</v>
      </c>
      <c r="I62" s="1">
        <v>0.9</v>
      </c>
      <c r="J62" s="1">
        <v>0.642857142857143</v>
      </c>
      <c r="K62" s="1">
        <v>0.75</v>
      </c>
      <c r="L62" s="1">
        <v>0.5</v>
      </c>
      <c r="M62" s="1">
        <v>0.4</v>
      </c>
      <c r="N62" s="1">
        <v>0.7</v>
      </c>
    </row>
    <row r="63" s="1" customFormat="1" spans="1:14">
      <c r="A63" s="7">
        <v>523</v>
      </c>
      <c r="B63" s="1">
        <v>523</v>
      </c>
      <c r="C63" s="1">
        <v>0.650142431259155</v>
      </c>
      <c r="D63" s="1">
        <v>0.0638198852539062</v>
      </c>
      <c r="E63" s="1">
        <v>9</v>
      </c>
      <c r="F63" s="1">
        <v>4</v>
      </c>
      <c r="G63" s="1">
        <v>1</v>
      </c>
      <c r="H63" s="1">
        <v>6</v>
      </c>
      <c r="I63" s="1">
        <v>0.9</v>
      </c>
      <c r="J63" s="1">
        <v>0.692307692307692</v>
      </c>
      <c r="K63" s="1">
        <v>0.782608695652174</v>
      </c>
      <c r="L63" s="1">
        <v>0.4</v>
      </c>
      <c r="M63" s="1">
        <v>0.5</v>
      </c>
      <c r="N63" s="1">
        <v>0.75</v>
      </c>
    </row>
    <row r="64" s="1" customFormat="1" spans="1:14">
      <c r="A64" s="7">
        <v>31</v>
      </c>
      <c r="B64" s="1">
        <v>31</v>
      </c>
      <c r="C64" s="1">
        <v>0.65151309967041</v>
      </c>
      <c r="D64" s="1">
        <v>0.131381988525391</v>
      </c>
      <c r="E64" s="1">
        <v>10</v>
      </c>
      <c r="F64" s="1">
        <v>8</v>
      </c>
      <c r="G64" s="1">
        <v>0</v>
      </c>
      <c r="H64" s="1">
        <v>2</v>
      </c>
      <c r="I64" s="1">
        <v>1</v>
      </c>
      <c r="J64" s="1">
        <v>0.555555555555556</v>
      </c>
      <c r="K64" s="1">
        <v>0.714285714285714</v>
      </c>
      <c r="L64" s="1">
        <v>0.8</v>
      </c>
      <c r="M64" s="1">
        <v>0.2</v>
      </c>
      <c r="N64" s="1">
        <v>0.6</v>
      </c>
    </row>
    <row r="65" s="14" customFormat="1" spans="1:14">
      <c r="A65" s="16">
        <v>909</v>
      </c>
      <c r="B65" s="14">
        <v>909</v>
      </c>
      <c r="C65" s="14">
        <v>0.651805877685547</v>
      </c>
      <c r="D65" s="14">
        <v>0.206578016281128</v>
      </c>
      <c r="E65" s="14">
        <v>9</v>
      </c>
      <c r="F65" s="14">
        <v>3</v>
      </c>
      <c r="G65" s="14">
        <v>1</v>
      </c>
      <c r="H65" s="14">
        <v>7</v>
      </c>
      <c r="I65" s="14">
        <v>0.9</v>
      </c>
      <c r="J65" s="14">
        <v>0.75</v>
      </c>
      <c r="K65" s="14">
        <v>0.818181818181818</v>
      </c>
      <c r="L65" s="14">
        <v>0.3</v>
      </c>
      <c r="M65" s="14">
        <v>0.6</v>
      </c>
      <c r="N65" s="14">
        <v>0.8</v>
      </c>
    </row>
    <row r="66" s="1" customFormat="1" spans="1:14">
      <c r="A66" s="7">
        <v>517</v>
      </c>
      <c r="B66" s="1">
        <v>517</v>
      </c>
      <c r="C66" s="1">
        <v>0.653701186180115</v>
      </c>
      <c r="D66" s="1">
        <v>0.171933770179749</v>
      </c>
      <c r="E66" s="1">
        <v>7</v>
      </c>
      <c r="F66" s="1">
        <v>5</v>
      </c>
      <c r="G66" s="1">
        <v>3</v>
      </c>
      <c r="H66" s="1">
        <v>5</v>
      </c>
      <c r="I66" s="1">
        <v>0.7</v>
      </c>
      <c r="J66" s="1">
        <v>0.583333333333333</v>
      </c>
      <c r="K66" s="1">
        <v>0.636363636363636</v>
      </c>
      <c r="L66" s="1">
        <v>0.5</v>
      </c>
      <c r="M66" s="1">
        <v>0.2</v>
      </c>
      <c r="N66" s="1">
        <v>0.6</v>
      </c>
    </row>
    <row r="67" s="1" customFormat="1" spans="1:14">
      <c r="A67" s="7">
        <v>452</v>
      </c>
      <c r="B67" s="1">
        <v>452</v>
      </c>
      <c r="C67" s="1">
        <v>0.654157638549805</v>
      </c>
      <c r="D67" s="1">
        <v>0.158271670341492</v>
      </c>
      <c r="E67" s="1">
        <v>6</v>
      </c>
      <c r="F67" s="1">
        <v>5</v>
      </c>
      <c r="G67" s="1">
        <v>4</v>
      </c>
      <c r="H67" s="1">
        <v>5</v>
      </c>
      <c r="I67" s="1">
        <v>0.6</v>
      </c>
      <c r="J67" s="1">
        <v>0.545454545454545</v>
      </c>
      <c r="K67" s="1">
        <v>0.571428571428571</v>
      </c>
      <c r="L67" s="1">
        <v>0.5</v>
      </c>
      <c r="M67" s="1">
        <v>0.1</v>
      </c>
      <c r="N67" s="1">
        <v>0.55</v>
      </c>
    </row>
    <row r="68" s="1" customFormat="1" spans="1:14">
      <c r="A68" s="7">
        <v>10</v>
      </c>
      <c r="B68" s="1">
        <v>10</v>
      </c>
      <c r="C68" s="1">
        <v>0.654924631118774</v>
      </c>
      <c r="D68" s="1">
        <v>0.131089448928833</v>
      </c>
      <c r="E68" s="1">
        <v>10</v>
      </c>
      <c r="F68" s="1">
        <v>4</v>
      </c>
      <c r="G68" s="1">
        <v>0</v>
      </c>
      <c r="H68" s="1">
        <v>6</v>
      </c>
      <c r="I68" s="1">
        <v>1</v>
      </c>
      <c r="J68" s="1">
        <v>0.714285714285714</v>
      </c>
      <c r="K68" s="1">
        <v>0.833333333333333</v>
      </c>
      <c r="L68" s="1">
        <v>0.4</v>
      </c>
      <c r="M68" s="1">
        <v>0.6</v>
      </c>
      <c r="N68" s="1">
        <v>0.8</v>
      </c>
    </row>
    <row r="69" s="1" customFormat="1" spans="1:14">
      <c r="A69" s="7">
        <v>879</v>
      </c>
      <c r="B69" s="1">
        <v>879</v>
      </c>
      <c r="C69" s="1">
        <v>0.656442046165466</v>
      </c>
      <c r="D69" s="1">
        <v>0.123932242393494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1" customFormat="1" spans="1:14">
      <c r="A70" s="7">
        <v>43</v>
      </c>
      <c r="B70" s="1">
        <v>43</v>
      </c>
      <c r="C70" s="1">
        <v>0.656714081764221</v>
      </c>
      <c r="D70" s="1">
        <v>0.224246263504028</v>
      </c>
      <c r="E70" s="1">
        <v>9</v>
      </c>
      <c r="F70" s="1">
        <v>5</v>
      </c>
      <c r="G70" s="1">
        <v>1</v>
      </c>
      <c r="H70" s="1">
        <v>5</v>
      </c>
      <c r="I70" s="1">
        <v>0.9</v>
      </c>
      <c r="J70" s="1">
        <v>0.642857142857143</v>
      </c>
      <c r="K70" s="1">
        <v>0.75</v>
      </c>
      <c r="L70" s="1">
        <v>0.5</v>
      </c>
      <c r="M70" s="1">
        <v>0.4</v>
      </c>
      <c r="N70" s="1">
        <v>0.7</v>
      </c>
    </row>
    <row r="71" s="1" customFormat="1" spans="1:14">
      <c r="A71" s="7">
        <v>91</v>
      </c>
      <c r="B71" s="1">
        <v>91</v>
      </c>
      <c r="C71" s="1">
        <v>0.656899452209473</v>
      </c>
      <c r="D71" s="1">
        <v>0.110978126525879</v>
      </c>
      <c r="E71" s="1">
        <v>9</v>
      </c>
      <c r="F71" s="1">
        <v>6</v>
      </c>
      <c r="G71" s="1">
        <v>1</v>
      </c>
      <c r="H71" s="1">
        <v>4</v>
      </c>
      <c r="I71" s="1">
        <v>0.9</v>
      </c>
      <c r="J71" s="1">
        <v>0.6</v>
      </c>
      <c r="K71" s="1">
        <v>0.72</v>
      </c>
      <c r="L71" s="1">
        <v>0.6</v>
      </c>
      <c r="M71" s="1">
        <v>0.3</v>
      </c>
      <c r="N71" s="1">
        <v>0.65</v>
      </c>
    </row>
    <row r="72" s="1" customFormat="1" spans="1:14">
      <c r="A72" s="7">
        <v>914</v>
      </c>
      <c r="B72" s="1">
        <v>914</v>
      </c>
      <c r="C72" s="1">
        <v>0.658018946647644</v>
      </c>
      <c r="D72" s="1">
        <v>0.135432958602905</v>
      </c>
      <c r="E72" s="1">
        <v>9</v>
      </c>
      <c r="F72" s="1">
        <v>5</v>
      </c>
      <c r="G72" s="1">
        <v>1</v>
      </c>
      <c r="H72" s="1">
        <v>5</v>
      </c>
      <c r="I72" s="1">
        <v>0.9</v>
      </c>
      <c r="J72" s="1">
        <v>0.642857142857143</v>
      </c>
      <c r="K72" s="1">
        <v>0.75</v>
      </c>
      <c r="L72" s="1">
        <v>0.5</v>
      </c>
      <c r="M72" s="1">
        <v>0.4</v>
      </c>
      <c r="N72" s="1">
        <v>0.7</v>
      </c>
    </row>
    <row r="73" s="1" customFormat="1" spans="1:14">
      <c r="A73" s="7">
        <v>682</v>
      </c>
      <c r="B73" s="1">
        <v>682</v>
      </c>
      <c r="C73" s="1">
        <v>0.658996343612671</v>
      </c>
      <c r="D73" s="1">
        <v>0.14057719707489</v>
      </c>
      <c r="E73" s="1">
        <v>9</v>
      </c>
      <c r="F73" s="1">
        <v>6</v>
      </c>
      <c r="G73" s="1">
        <v>1</v>
      </c>
      <c r="H73" s="1">
        <v>4</v>
      </c>
      <c r="I73" s="1">
        <v>0.9</v>
      </c>
      <c r="J73" s="1">
        <v>0.6</v>
      </c>
      <c r="K73" s="1">
        <v>0.72</v>
      </c>
      <c r="L73" s="1">
        <v>0.6</v>
      </c>
      <c r="M73" s="1">
        <v>0.3</v>
      </c>
      <c r="N73" s="1">
        <v>0.65</v>
      </c>
    </row>
    <row r="74" s="1" customFormat="1" spans="1:14">
      <c r="A74" s="7">
        <v>230</v>
      </c>
      <c r="B74" s="1">
        <v>230</v>
      </c>
      <c r="C74" s="1">
        <v>0.660181760787964</v>
      </c>
      <c r="D74" s="1">
        <v>0.146413803100586</v>
      </c>
      <c r="E74" s="1">
        <v>7</v>
      </c>
      <c r="F74" s="1">
        <v>4</v>
      </c>
      <c r="G74" s="1">
        <v>3</v>
      </c>
      <c r="H74" s="1">
        <v>6</v>
      </c>
      <c r="I74" s="1">
        <v>0.7</v>
      </c>
      <c r="J74" s="1">
        <v>0.636363636363636</v>
      </c>
      <c r="K74" s="1">
        <v>0.666666666666667</v>
      </c>
      <c r="L74" s="1">
        <v>0.4</v>
      </c>
      <c r="M74" s="1">
        <v>0.3</v>
      </c>
      <c r="N74" s="1">
        <v>0.65</v>
      </c>
    </row>
    <row r="75" s="1" customFormat="1" spans="1:14">
      <c r="A75" s="7">
        <v>681</v>
      </c>
      <c r="B75" s="1">
        <v>681</v>
      </c>
      <c r="C75" s="1">
        <v>0.662702322006226</v>
      </c>
      <c r="D75" s="1">
        <v>0.0978585481643677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554</v>
      </c>
      <c r="B76" s="1">
        <v>554</v>
      </c>
      <c r="C76" s="1">
        <v>0.660832762718201</v>
      </c>
      <c r="D76" s="1">
        <v>0.225080013275147</v>
      </c>
      <c r="E76" s="1">
        <v>6</v>
      </c>
      <c r="F76" s="1">
        <v>7</v>
      </c>
      <c r="G76" s="1">
        <v>4</v>
      </c>
      <c r="H76" s="1">
        <v>3</v>
      </c>
      <c r="I76" s="1">
        <v>0.6</v>
      </c>
      <c r="J76" s="1">
        <v>0.461538461538462</v>
      </c>
      <c r="K76" s="1">
        <v>0.521739130434783</v>
      </c>
      <c r="L76" s="1">
        <v>0.7</v>
      </c>
      <c r="M76" s="1">
        <v>-0.1</v>
      </c>
      <c r="N76" s="1">
        <v>0.45</v>
      </c>
    </row>
    <row r="77" s="1" customFormat="1" spans="1:14">
      <c r="A77" s="7">
        <v>852</v>
      </c>
      <c r="B77" s="1">
        <v>852</v>
      </c>
      <c r="C77" s="1">
        <v>0.661973476409912</v>
      </c>
      <c r="D77" s="1">
        <v>0.0750224590301514</v>
      </c>
      <c r="E77" s="1">
        <v>8</v>
      </c>
      <c r="F77" s="1">
        <v>4</v>
      </c>
      <c r="G77" s="1">
        <v>2</v>
      </c>
      <c r="H77" s="1">
        <v>6</v>
      </c>
      <c r="I77" s="1">
        <v>0.8</v>
      </c>
      <c r="J77" s="1">
        <v>0.666666666666667</v>
      </c>
      <c r="K77" s="1">
        <v>0.727272727272727</v>
      </c>
      <c r="L77" s="1">
        <v>0.4</v>
      </c>
      <c r="M77" s="1">
        <v>0.4</v>
      </c>
      <c r="N77" s="1">
        <v>0.7</v>
      </c>
    </row>
    <row r="78" s="1" customFormat="1" spans="1:14">
      <c r="A78" s="7">
        <v>681</v>
      </c>
      <c r="B78" s="1">
        <v>681</v>
      </c>
      <c r="C78" s="1">
        <v>0.662702322006226</v>
      </c>
      <c r="D78" s="1">
        <v>0.0978585481643677</v>
      </c>
      <c r="E78" s="1">
        <v>8</v>
      </c>
      <c r="F78" s="1">
        <v>5</v>
      </c>
      <c r="G78" s="1">
        <v>2</v>
      </c>
      <c r="H78" s="1">
        <v>5</v>
      </c>
      <c r="I78" s="1">
        <v>0.8</v>
      </c>
      <c r="J78" s="1">
        <v>0.615384615384615</v>
      </c>
      <c r="K78" s="1">
        <v>0.695652173913043</v>
      </c>
      <c r="L78" s="1">
        <v>0.5</v>
      </c>
      <c r="M78" s="1">
        <v>0.3</v>
      </c>
      <c r="N78" s="1">
        <v>0.65</v>
      </c>
    </row>
    <row r="79" s="1" customFormat="1" spans="1:14">
      <c r="A79" s="7">
        <v>185</v>
      </c>
      <c r="B79" s="1">
        <v>185</v>
      </c>
      <c r="C79" s="1">
        <v>0.684498429298401</v>
      </c>
      <c r="D79" s="1">
        <v>0.134665608406067</v>
      </c>
      <c r="E79" s="1">
        <v>10</v>
      </c>
      <c r="F79" s="1">
        <v>5</v>
      </c>
      <c r="G79" s="1">
        <v>0</v>
      </c>
      <c r="H79" s="1">
        <v>5</v>
      </c>
      <c r="I79" s="1">
        <v>1</v>
      </c>
      <c r="J79" s="1">
        <v>0.666666666666667</v>
      </c>
      <c r="K79" s="1">
        <v>0.8</v>
      </c>
      <c r="L79" s="1">
        <v>0.5</v>
      </c>
      <c r="M79" s="1">
        <v>0.5</v>
      </c>
      <c r="N79" s="1">
        <v>0.75</v>
      </c>
    </row>
    <row r="80" s="1" customFormat="1" spans="1:14">
      <c r="A80" s="7">
        <v>827</v>
      </c>
      <c r="B80" s="1">
        <v>827</v>
      </c>
      <c r="C80" s="1">
        <v>0.664244651794434</v>
      </c>
      <c r="D80" s="1">
        <v>0.195667386054993</v>
      </c>
      <c r="E80" s="1">
        <v>7</v>
      </c>
      <c r="F80" s="1">
        <v>4</v>
      </c>
      <c r="G80" s="1">
        <v>3</v>
      </c>
      <c r="H80" s="1">
        <v>6</v>
      </c>
      <c r="I80" s="1">
        <v>0.7</v>
      </c>
      <c r="J80" s="1">
        <v>0.636363636363636</v>
      </c>
      <c r="K80" s="1">
        <v>0.666666666666667</v>
      </c>
      <c r="L80" s="1">
        <v>0.4</v>
      </c>
      <c r="M80" s="1">
        <v>0.3</v>
      </c>
      <c r="N80" s="1">
        <v>0.65</v>
      </c>
    </row>
    <row r="81" s="14" customFormat="1" spans="1:14">
      <c r="A81" s="16">
        <v>89</v>
      </c>
      <c r="B81" s="14">
        <v>89</v>
      </c>
      <c r="C81" s="14">
        <v>0.684877753257751</v>
      </c>
      <c r="D81" s="14">
        <v>0.0499852895736694</v>
      </c>
      <c r="E81" s="14">
        <v>9</v>
      </c>
      <c r="F81" s="14">
        <v>2</v>
      </c>
      <c r="G81" s="14">
        <v>1</v>
      </c>
      <c r="H81" s="14">
        <v>8</v>
      </c>
      <c r="I81" s="14">
        <v>0.9</v>
      </c>
      <c r="J81" s="14">
        <v>0.818181818181818</v>
      </c>
      <c r="K81" s="14">
        <v>0.857142857142857</v>
      </c>
      <c r="L81" s="14">
        <v>0.2</v>
      </c>
      <c r="M81" s="14">
        <v>0.7</v>
      </c>
      <c r="N81" s="14">
        <v>0.85</v>
      </c>
    </row>
    <row r="82" s="1" customFormat="1" spans="1:14">
      <c r="A82" s="7">
        <v>236</v>
      </c>
      <c r="B82" s="1">
        <v>236</v>
      </c>
      <c r="C82" s="1">
        <v>0.685735821723938</v>
      </c>
      <c r="D82" s="1">
        <v>0.12888765335083</v>
      </c>
      <c r="E82" s="1">
        <v>10</v>
      </c>
      <c r="F82" s="1">
        <v>7</v>
      </c>
      <c r="G82" s="1">
        <v>0</v>
      </c>
      <c r="H82" s="1">
        <v>3</v>
      </c>
      <c r="I82" s="1">
        <v>1</v>
      </c>
      <c r="J82" s="1">
        <v>0.588235294117647</v>
      </c>
      <c r="K82" s="1">
        <v>0.740740740740741</v>
      </c>
      <c r="L82" s="1">
        <v>0.7</v>
      </c>
      <c r="M82" s="1">
        <v>0.3</v>
      </c>
      <c r="N82" s="1">
        <v>0.65</v>
      </c>
    </row>
    <row r="83" s="1" customFormat="1" spans="1:14">
      <c r="A83" s="7">
        <v>500</v>
      </c>
      <c r="B83" s="1">
        <v>500</v>
      </c>
      <c r="C83" s="1">
        <v>0.685319423675537</v>
      </c>
      <c r="D83" s="1">
        <v>0.0966950654983521</v>
      </c>
      <c r="E83" s="1">
        <v>9</v>
      </c>
      <c r="F83" s="1">
        <v>4</v>
      </c>
      <c r="G83" s="1">
        <v>1</v>
      </c>
      <c r="H83" s="1">
        <v>6</v>
      </c>
      <c r="I83" s="1">
        <v>0.9</v>
      </c>
      <c r="J83" s="1">
        <v>0.692307692307692</v>
      </c>
      <c r="K83" s="1">
        <v>0.782608695652174</v>
      </c>
      <c r="L83" s="1">
        <v>0.4</v>
      </c>
      <c r="M83" s="1">
        <v>0.5</v>
      </c>
      <c r="N83" s="1">
        <v>0.75</v>
      </c>
    </row>
    <row r="84" s="1" customFormat="1" spans="1:14">
      <c r="A84" s="7">
        <v>542</v>
      </c>
      <c r="B84" s="1">
        <v>542</v>
      </c>
      <c r="C84" s="1">
        <v>0.685416102409363</v>
      </c>
      <c r="D84" s="1">
        <v>0.0919715166091919</v>
      </c>
      <c r="E84" s="1">
        <v>10</v>
      </c>
      <c r="F84" s="1">
        <v>7</v>
      </c>
      <c r="G84" s="1">
        <v>0</v>
      </c>
      <c r="H84" s="1">
        <v>3</v>
      </c>
      <c r="I84" s="1">
        <v>1</v>
      </c>
      <c r="J84" s="1">
        <v>0.588235294117647</v>
      </c>
      <c r="K84" s="1">
        <v>0.740740740740741</v>
      </c>
      <c r="L84" s="1">
        <v>0.7</v>
      </c>
      <c r="M84" s="1">
        <v>0.3</v>
      </c>
      <c r="N84" s="1">
        <v>0.65</v>
      </c>
    </row>
    <row r="85" s="1" customFormat="1" spans="1:14">
      <c r="A85" s="7">
        <v>784</v>
      </c>
      <c r="B85" s="1">
        <v>784</v>
      </c>
      <c r="C85" s="1">
        <v>0.706818580627441</v>
      </c>
      <c r="D85" s="1">
        <v>0.199303984642029</v>
      </c>
      <c r="E85" s="1">
        <v>9</v>
      </c>
      <c r="F85" s="1">
        <v>6</v>
      </c>
      <c r="G85" s="1">
        <v>1</v>
      </c>
      <c r="H85" s="1">
        <v>4</v>
      </c>
      <c r="I85" s="1">
        <v>0.9</v>
      </c>
      <c r="J85" s="1">
        <v>0.6</v>
      </c>
      <c r="K85" s="1">
        <v>0.72</v>
      </c>
      <c r="L85" s="1">
        <v>0.6</v>
      </c>
      <c r="M85" s="1">
        <v>0.3</v>
      </c>
      <c r="N85" s="1">
        <v>0.65</v>
      </c>
    </row>
    <row r="86" s="1" customFormat="1" spans="1:14">
      <c r="A86" s="7">
        <v>430</v>
      </c>
      <c r="B86" s="1">
        <v>430</v>
      </c>
      <c r="C86" s="1">
        <v>0.707673311233521</v>
      </c>
      <c r="D86" s="1">
        <v>0.102629542350769</v>
      </c>
      <c r="E86" s="1">
        <v>9</v>
      </c>
      <c r="F86" s="1">
        <v>2</v>
      </c>
      <c r="G86" s="1">
        <v>1</v>
      </c>
      <c r="H86" s="1">
        <v>8</v>
      </c>
      <c r="I86" s="1">
        <v>0.9</v>
      </c>
      <c r="J86" s="1">
        <v>0.818181818181818</v>
      </c>
      <c r="K86" s="1">
        <v>0.857142857142857</v>
      </c>
      <c r="L86" s="1">
        <v>0.2</v>
      </c>
      <c r="M86" s="1">
        <v>0.7</v>
      </c>
      <c r="N86" s="1">
        <v>0.85</v>
      </c>
    </row>
    <row r="87" s="1" customFormat="1" spans="1:14">
      <c r="A87" s="7">
        <v>611</v>
      </c>
      <c r="B87" s="1">
        <v>611</v>
      </c>
      <c r="C87" s="1">
        <v>0.707795858383179</v>
      </c>
      <c r="D87" s="1">
        <v>0.174257516860962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1" customFormat="1" spans="1:14">
      <c r="A88" s="7">
        <v>3</v>
      </c>
      <c r="B88" s="1">
        <v>3</v>
      </c>
      <c r="C88" s="1">
        <v>0.708565592765808</v>
      </c>
      <c r="D88" s="1">
        <v>0.100190043449402</v>
      </c>
      <c r="E88" s="1">
        <v>8</v>
      </c>
      <c r="F88" s="1">
        <v>4</v>
      </c>
      <c r="G88" s="1">
        <v>2</v>
      </c>
      <c r="H88" s="1">
        <v>6</v>
      </c>
      <c r="I88" s="1">
        <v>0.8</v>
      </c>
      <c r="J88" s="1">
        <v>0.666666666666667</v>
      </c>
      <c r="K88" s="1">
        <v>0.727272727272727</v>
      </c>
      <c r="L88" s="1">
        <v>0.4</v>
      </c>
      <c r="M88" s="1">
        <v>0.4</v>
      </c>
      <c r="N88" s="1">
        <v>0.7</v>
      </c>
    </row>
    <row r="89" s="1" customFormat="1" spans="1:14">
      <c r="A89" s="7">
        <v>627</v>
      </c>
      <c r="B89" s="1">
        <v>627</v>
      </c>
      <c r="C89" s="1">
        <v>0.710673928260803</v>
      </c>
      <c r="D89" s="1">
        <v>0.158693909645081</v>
      </c>
      <c r="E89" s="1">
        <v>6</v>
      </c>
      <c r="F89" s="1">
        <v>7</v>
      </c>
      <c r="G89" s="1">
        <v>4</v>
      </c>
      <c r="H89" s="1">
        <v>3</v>
      </c>
      <c r="I89" s="1">
        <v>0.6</v>
      </c>
      <c r="J89" s="1">
        <v>0.461538461538462</v>
      </c>
      <c r="K89" s="1">
        <v>0.521739130434783</v>
      </c>
      <c r="L89" s="1">
        <v>0.7</v>
      </c>
      <c r="M89" s="1">
        <v>-0.1</v>
      </c>
      <c r="N89" s="1">
        <v>0.45</v>
      </c>
    </row>
    <row r="90" s="1" customFormat="1" spans="1:14">
      <c r="A90" s="7">
        <v>731</v>
      </c>
      <c r="B90" s="1">
        <v>731</v>
      </c>
      <c r="C90" s="1">
        <v>0.710972428321838</v>
      </c>
      <c r="D90" s="1">
        <v>0.113817811012268</v>
      </c>
      <c r="E90" s="1">
        <v>8</v>
      </c>
      <c r="F90" s="1">
        <v>7</v>
      </c>
      <c r="G90" s="1">
        <v>2</v>
      </c>
      <c r="H90" s="1">
        <v>3</v>
      </c>
      <c r="I90" s="1">
        <v>0.8</v>
      </c>
      <c r="J90" s="1">
        <v>0.533333333333333</v>
      </c>
      <c r="K90" s="1">
        <v>0.64</v>
      </c>
      <c r="L90" s="1">
        <v>0.7</v>
      </c>
      <c r="M90" s="1">
        <v>0.1</v>
      </c>
      <c r="N90" s="1">
        <v>0.55</v>
      </c>
    </row>
    <row r="91" s="1" customFormat="1" spans="1:14">
      <c r="A91" s="7">
        <v>757</v>
      </c>
      <c r="B91" s="1">
        <v>757</v>
      </c>
      <c r="C91" s="1">
        <v>0.712930560112</v>
      </c>
      <c r="D91" s="1">
        <v>0.177858114242554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328</v>
      </c>
      <c r="B92" s="1">
        <v>328</v>
      </c>
      <c r="C92" s="1">
        <v>0.71317720413208</v>
      </c>
      <c r="D92" s="1">
        <v>0.0862201452255249</v>
      </c>
      <c r="E92" s="1">
        <v>10</v>
      </c>
      <c r="F92" s="1">
        <v>4</v>
      </c>
      <c r="G92" s="1">
        <v>0</v>
      </c>
      <c r="H92" s="1">
        <v>6</v>
      </c>
      <c r="I92" s="1">
        <v>1</v>
      </c>
      <c r="J92" s="1">
        <v>0.714285714285714</v>
      </c>
      <c r="K92" s="1">
        <v>0.833333333333333</v>
      </c>
      <c r="L92" s="1">
        <v>0.4</v>
      </c>
      <c r="M92" s="1">
        <v>0.6</v>
      </c>
      <c r="N92" s="1">
        <v>0.8</v>
      </c>
    </row>
    <row r="93" s="1" customFormat="1" spans="1:14">
      <c r="A93" s="7">
        <v>295</v>
      </c>
      <c r="B93" s="1">
        <v>295</v>
      </c>
      <c r="C93" s="1">
        <v>0.71498429775238</v>
      </c>
      <c r="D93" s="1">
        <v>0.142163872718811</v>
      </c>
      <c r="E93" s="1">
        <v>8</v>
      </c>
      <c r="F93" s="1">
        <v>4</v>
      </c>
      <c r="G93" s="1">
        <v>2</v>
      </c>
      <c r="H93" s="1">
        <v>6</v>
      </c>
      <c r="I93" s="1">
        <v>0.8</v>
      </c>
      <c r="J93" s="1">
        <v>0.666666666666667</v>
      </c>
      <c r="K93" s="1">
        <v>0.727272727272727</v>
      </c>
      <c r="L93" s="1">
        <v>0.4</v>
      </c>
      <c r="M93" s="1">
        <v>0.4</v>
      </c>
      <c r="N93" s="1">
        <v>0.7</v>
      </c>
    </row>
    <row r="94" s="1" customFormat="1" spans="1:14">
      <c r="A94" s="7">
        <v>380</v>
      </c>
      <c r="B94" s="1">
        <v>380</v>
      </c>
      <c r="C94" s="1">
        <v>0.71546459197998</v>
      </c>
      <c r="D94" s="1">
        <v>0.139234304428101</v>
      </c>
      <c r="E94" s="1">
        <v>7</v>
      </c>
      <c r="F94" s="1">
        <v>7</v>
      </c>
      <c r="G94" s="1">
        <v>3</v>
      </c>
      <c r="H94" s="1">
        <v>3</v>
      </c>
      <c r="I94" s="1">
        <v>0.7</v>
      </c>
      <c r="J94" s="1">
        <v>0.5</v>
      </c>
      <c r="K94" s="1">
        <v>0.583333333333333</v>
      </c>
      <c r="L94" s="1">
        <v>0.7</v>
      </c>
      <c r="M94" s="1">
        <v>0</v>
      </c>
      <c r="N94" s="1">
        <v>0.5</v>
      </c>
    </row>
    <row r="95" s="1" customFormat="1" spans="1:14">
      <c r="A95" s="7">
        <v>13</v>
      </c>
      <c r="B95" s="1">
        <v>13</v>
      </c>
      <c r="C95" s="1">
        <v>0.715521574020386</v>
      </c>
      <c r="D95" s="1">
        <v>0.167502641677856</v>
      </c>
      <c r="E95" s="1">
        <v>7</v>
      </c>
      <c r="F95" s="1">
        <v>6</v>
      </c>
      <c r="G95" s="1">
        <v>3</v>
      </c>
      <c r="H95" s="1">
        <v>4</v>
      </c>
      <c r="I95" s="1">
        <v>0.7</v>
      </c>
      <c r="J95" s="1">
        <v>0.538461538461539</v>
      </c>
      <c r="K95" s="1">
        <v>0.608695652173913</v>
      </c>
      <c r="L95" s="1">
        <v>0.6</v>
      </c>
      <c r="M95" s="1">
        <v>0.1</v>
      </c>
      <c r="N95" s="1">
        <v>0.55</v>
      </c>
    </row>
    <row r="96" s="1" customFormat="1" spans="1:14">
      <c r="A96" s="7">
        <v>399</v>
      </c>
      <c r="B96" s="1">
        <v>399</v>
      </c>
      <c r="C96" s="1">
        <v>0.716256022453308</v>
      </c>
      <c r="D96" s="1">
        <v>0.069300651550293</v>
      </c>
      <c r="E96" s="1">
        <v>10</v>
      </c>
      <c r="F96" s="1">
        <v>4</v>
      </c>
      <c r="G96" s="1">
        <v>0</v>
      </c>
      <c r="H96" s="1">
        <v>6</v>
      </c>
      <c r="I96" s="1">
        <v>1</v>
      </c>
      <c r="J96" s="1">
        <v>0.714285714285714</v>
      </c>
      <c r="K96" s="1">
        <v>0.833333333333333</v>
      </c>
      <c r="L96" s="1">
        <v>0.4</v>
      </c>
      <c r="M96" s="1">
        <v>0.6</v>
      </c>
      <c r="N96" s="1">
        <v>0.8</v>
      </c>
    </row>
    <row r="97" s="1" customFormat="1" spans="1:14">
      <c r="A97" s="7">
        <v>239</v>
      </c>
      <c r="B97" s="1">
        <v>239</v>
      </c>
      <c r="C97" s="1">
        <v>0.717554092407227</v>
      </c>
      <c r="D97" s="1">
        <v>0.187056064605713</v>
      </c>
      <c r="E97" s="1">
        <v>6</v>
      </c>
      <c r="F97" s="1">
        <v>5</v>
      </c>
      <c r="G97" s="1">
        <v>4</v>
      </c>
      <c r="H97" s="1">
        <v>5</v>
      </c>
      <c r="I97" s="1">
        <v>0.6</v>
      </c>
      <c r="J97" s="1">
        <v>0.545454545454545</v>
      </c>
      <c r="K97" s="1">
        <v>0.571428571428571</v>
      </c>
      <c r="L97" s="1">
        <v>0.5</v>
      </c>
      <c r="M97" s="1">
        <v>0.1</v>
      </c>
      <c r="N97" s="1">
        <v>0.55</v>
      </c>
    </row>
    <row r="98" s="1" customFormat="1" spans="3:13">
      <c r="C98" s="1">
        <f>AVERAGE(C2:C97)</f>
        <v>0.628450553864241</v>
      </c>
      <c r="D98" s="1">
        <f>AVERAGE(D2:D97)</f>
        <v>0.109888875236114</v>
      </c>
      <c r="L98" s="1">
        <f>AVERAGE(L2:L97)</f>
        <v>0.447916666666667</v>
      </c>
      <c r="M98" s="1">
        <f>AVERAGE(M2:M97)</f>
        <v>0.398958333333333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3" customFormat="1" spans="3:5">
      <c r="C108" s="3" t="s">
        <v>60</v>
      </c>
      <c r="D108" s="3">
        <f>COUNTIF(C2:C97,"&lt;0.553")-COUNTIF(C2:C97,"&lt;0.52")</f>
        <v>16</v>
      </c>
      <c r="E108" s="3">
        <v>4</v>
      </c>
    </row>
    <row r="109" s="4" customFormat="1" spans="3:5">
      <c r="C109" s="4" t="s">
        <v>61</v>
      </c>
      <c r="D109" s="4">
        <f>COUNTIF(C2:C97,"&lt;0.586")-COUNTIF(C2:C97,"&lt;0.553")</f>
        <v>16</v>
      </c>
      <c r="E109" s="4">
        <v>6</v>
      </c>
    </row>
    <row r="110" s="1" customFormat="1" spans="3:5">
      <c r="C110" s="1" t="s">
        <v>62</v>
      </c>
      <c r="D110" s="1">
        <f>COUNTIF(C2:C97,"&lt;0.619")-COUNTIF(C2:C97,"&lt;0.586")</f>
        <v>16</v>
      </c>
      <c r="E110" s="1">
        <v>7</v>
      </c>
    </row>
    <row r="111" s="1" customFormat="1" spans="3:5">
      <c r="C111" s="1" t="s">
        <v>63</v>
      </c>
      <c r="D111" s="1">
        <f>COUNTIF(C2:C97,"&lt;0.652")-COUNTIF(C2:C97,"&lt;0.619")</f>
        <v>16</v>
      </c>
      <c r="E111" s="1">
        <v>9</v>
      </c>
    </row>
    <row r="112" s="1" customFormat="1" spans="3:5">
      <c r="C112" s="1" t="s">
        <v>64</v>
      </c>
      <c r="D112" s="1">
        <f>COUNTIF(C2:C97,"&lt;0.685")-COUNTIF(C2:C97,"&lt;0.652")</f>
        <v>16</v>
      </c>
      <c r="E112" s="1">
        <v>12</v>
      </c>
    </row>
    <row r="113" s="3" customFormat="1" spans="3:5">
      <c r="C113" s="3" t="s">
        <v>65</v>
      </c>
      <c r="D113" s="3">
        <f>COUNTIF(C2:C97,"&lt;0.718")-COUNTIF(C2:C97,"&lt;0.685")</f>
        <v>16</v>
      </c>
      <c r="E113" s="3">
        <v>14</v>
      </c>
    </row>
    <row r="114" s="1" customFormat="1" spans="3:5">
      <c r="C114" s="1" t="s">
        <v>27</v>
      </c>
      <c r="D114" s="1">
        <v>0</v>
      </c>
      <c r="E114" s="1">
        <v>12</v>
      </c>
    </row>
    <row r="115" s="1" customFormat="1" spans="3:5">
      <c r="C115" s="1" t="s">
        <v>28</v>
      </c>
      <c r="D115" s="1">
        <v>0</v>
      </c>
      <c r="E115" s="1">
        <v>9</v>
      </c>
    </row>
    <row r="116" s="1" customFormat="1" spans="3:5">
      <c r="C116" s="1" t="s">
        <v>29</v>
      </c>
      <c r="D116" s="1">
        <v>0</v>
      </c>
      <c r="E116" s="1">
        <v>7</v>
      </c>
    </row>
    <row r="117" s="4" customFormat="1" spans="3:5">
      <c r="C117" s="4" t="s">
        <v>30</v>
      </c>
      <c r="D117" s="4">
        <v>0</v>
      </c>
      <c r="E117" s="4">
        <v>6</v>
      </c>
    </row>
    <row r="118" s="1" customFormat="1" spans="3:5">
      <c r="C118" s="1" t="s">
        <v>31</v>
      </c>
      <c r="D118" s="1">
        <f>COUNTIF(C2:C97,"&lt;0.74")-COUNTIF(C2:C97,"&lt;0.72")</f>
        <v>0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0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85" workbookViewId="0">
      <selection activeCell="A23" sqref="$A23:$XFD23"/>
    </sheetView>
  </sheetViews>
  <sheetFormatPr defaultColWidth="9" defaultRowHeight="13.5"/>
  <cols>
    <col min="3" max="4" width="19.1333333333333" customWidth="1"/>
    <col min="10" max="11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146</v>
      </c>
      <c r="B2" s="1">
        <v>146</v>
      </c>
      <c r="C2" s="1">
        <v>0.527273416519165</v>
      </c>
      <c r="D2" s="1">
        <v>0.0522168874740601</v>
      </c>
      <c r="E2" s="1">
        <v>9</v>
      </c>
      <c r="F2" s="1">
        <v>8</v>
      </c>
      <c r="G2" s="1">
        <v>1</v>
      </c>
      <c r="H2" s="1">
        <v>2</v>
      </c>
      <c r="I2" s="1">
        <v>0.9</v>
      </c>
      <c r="J2" s="1">
        <v>0.529411764705882</v>
      </c>
      <c r="K2" s="1">
        <v>0.666666666666667</v>
      </c>
      <c r="L2" s="1">
        <v>0.8</v>
      </c>
      <c r="M2" s="1">
        <v>0.1</v>
      </c>
      <c r="N2" s="1">
        <v>0.55</v>
      </c>
    </row>
    <row r="3" s="1" customFormat="1" spans="1:14">
      <c r="A3" s="7">
        <v>344</v>
      </c>
      <c r="B3" s="1">
        <v>344</v>
      </c>
      <c r="C3" s="1">
        <v>0.528125882148743</v>
      </c>
      <c r="D3" s="1">
        <v>0.0711038112640381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975</v>
      </c>
      <c r="B4" s="1">
        <v>975</v>
      </c>
      <c r="C4" s="1">
        <v>0.530361294746399</v>
      </c>
      <c r="D4" s="1">
        <v>0.13452959060669</v>
      </c>
      <c r="E4" s="1">
        <v>8</v>
      </c>
      <c r="F4" s="1">
        <v>8</v>
      </c>
      <c r="G4" s="1">
        <v>2</v>
      </c>
      <c r="H4" s="1">
        <v>2</v>
      </c>
      <c r="I4" s="1">
        <v>0.8</v>
      </c>
      <c r="J4" s="1">
        <v>0.5</v>
      </c>
      <c r="K4" s="1">
        <v>0.615384615384615</v>
      </c>
      <c r="L4" s="1">
        <v>0.8</v>
      </c>
      <c r="M4" s="1">
        <v>0</v>
      </c>
      <c r="N4" s="1">
        <v>0.5</v>
      </c>
    </row>
    <row r="5" s="1" customFormat="1" spans="1:14">
      <c r="A5" s="7">
        <v>634</v>
      </c>
      <c r="B5" s="1">
        <v>634</v>
      </c>
      <c r="C5" s="1">
        <v>0.53106701374054</v>
      </c>
      <c r="D5" s="1">
        <v>0.0840432643890381</v>
      </c>
      <c r="E5" s="1">
        <v>9</v>
      </c>
      <c r="F5" s="1">
        <v>8</v>
      </c>
      <c r="G5" s="1">
        <v>1</v>
      </c>
      <c r="H5" s="1">
        <v>2</v>
      </c>
      <c r="I5" s="1">
        <v>0.9</v>
      </c>
      <c r="J5" s="1">
        <v>0.529411764705882</v>
      </c>
      <c r="K5" s="1">
        <v>0.666666666666667</v>
      </c>
      <c r="L5" s="1">
        <v>0.8</v>
      </c>
      <c r="M5" s="1">
        <v>0.1</v>
      </c>
      <c r="N5" s="1">
        <v>0.55</v>
      </c>
    </row>
    <row r="6" s="1" customFormat="1" spans="1:14">
      <c r="A6" s="7">
        <v>391</v>
      </c>
      <c r="B6" s="1">
        <v>391</v>
      </c>
      <c r="C6" s="1">
        <v>0.53727924823761</v>
      </c>
      <c r="D6" s="1">
        <v>0.0164142847061157</v>
      </c>
      <c r="E6" s="1">
        <v>10</v>
      </c>
      <c r="F6" s="1">
        <v>6</v>
      </c>
      <c r="G6" s="1">
        <v>0</v>
      </c>
      <c r="H6" s="1">
        <v>4</v>
      </c>
      <c r="I6" s="1">
        <v>1</v>
      </c>
      <c r="J6" s="1">
        <v>0.625</v>
      </c>
      <c r="K6" s="1">
        <v>0.769230769230769</v>
      </c>
      <c r="L6" s="1">
        <v>0.6</v>
      </c>
      <c r="M6" s="1">
        <v>0.4</v>
      </c>
      <c r="N6" s="1">
        <v>0.7</v>
      </c>
    </row>
    <row r="7" s="1" customFormat="1" spans="1:14">
      <c r="A7" s="7">
        <v>650</v>
      </c>
      <c r="B7" s="1">
        <v>650</v>
      </c>
      <c r="C7" s="1">
        <v>0.538241386413574</v>
      </c>
      <c r="D7" s="1">
        <v>0.150728464126587</v>
      </c>
      <c r="E7" s="1">
        <v>7</v>
      </c>
      <c r="F7" s="1">
        <v>5</v>
      </c>
      <c r="G7" s="1">
        <v>3</v>
      </c>
      <c r="H7" s="1">
        <v>5</v>
      </c>
      <c r="I7" s="1">
        <v>0.7</v>
      </c>
      <c r="J7" s="1">
        <v>0.583333333333333</v>
      </c>
      <c r="K7" s="1">
        <v>0.636363636363636</v>
      </c>
      <c r="L7" s="1">
        <v>0.5</v>
      </c>
      <c r="M7" s="1">
        <v>0.2</v>
      </c>
      <c r="N7" s="1">
        <v>0.6</v>
      </c>
    </row>
    <row r="8" s="1" customFormat="1" spans="1:14">
      <c r="A8" s="7">
        <v>671</v>
      </c>
      <c r="B8" s="1">
        <v>671</v>
      </c>
      <c r="C8" s="1">
        <v>0.538898587226868</v>
      </c>
      <c r="D8" s="1">
        <v>0.0999214649200439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54</v>
      </c>
      <c r="B9" s="1">
        <v>54</v>
      </c>
      <c r="C9" s="1">
        <v>0.538972735404968</v>
      </c>
      <c r="D9" s="1">
        <v>0.0957413911819458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3" customFormat="1" spans="1:14">
      <c r="A10" s="9">
        <v>915</v>
      </c>
      <c r="B10" s="3">
        <v>915</v>
      </c>
      <c r="C10" s="3">
        <v>0.539467930793762</v>
      </c>
      <c r="D10" s="3">
        <v>0.120784521102905</v>
      </c>
      <c r="E10" s="3">
        <v>9</v>
      </c>
      <c r="F10" s="3">
        <v>5</v>
      </c>
      <c r="G10" s="3">
        <v>1</v>
      </c>
      <c r="H10" s="3">
        <v>5</v>
      </c>
      <c r="I10" s="3">
        <v>0.9</v>
      </c>
      <c r="J10" s="3">
        <v>0.642857142857143</v>
      </c>
      <c r="K10" s="3">
        <v>0.75</v>
      </c>
      <c r="L10" s="3">
        <v>0.5</v>
      </c>
      <c r="M10" s="3">
        <v>0.4</v>
      </c>
      <c r="N10" s="3">
        <v>0.7</v>
      </c>
    </row>
    <row r="11" s="1" customFormat="1" spans="1:14">
      <c r="A11" s="7">
        <v>900</v>
      </c>
      <c r="B11" s="1">
        <v>900</v>
      </c>
      <c r="C11" s="1">
        <v>0.558256268501282</v>
      </c>
      <c r="D11" s="1">
        <v>0.0420918464660645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361</v>
      </c>
      <c r="B12" s="1">
        <v>361</v>
      </c>
      <c r="C12" s="1">
        <v>0.558312773704529</v>
      </c>
      <c r="D12" s="1">
        <v>0.0428614616394043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586</v>
      </c>
      <c r="B13" s="1">
        <v>586</v>
      </c>
      <c r="C13" s="1">
        <v>0.55849027633667</v>
      </c>
      <c r="D13" s="1">
        <v>0.065953254699707</v>
      </c>
      <c r="E13" s="1">
        <v>9</v>
      </c>
      <c r="F13" s="1">
        <v>2</v>
      </c>
      <c r="G13" s="1">
        <v>1</v>
      </c>
      <c r="H13" s="1">
        <v>8</v>
      </c>
      <c r="I13" s="1">
        <v>0.9</v>
      </c>
      <c r="J13" s="1">
        <v>0.818181818181818</v>
      </c>
      <c r="K13" s="1">
        <v>0.857142857142857</v>
      </c>
      <c r="L13" s="1">
        <v>0.2</v>
      </c>
      <c r="M13" s="1">
        <v>0.7</v>
      </c>
      <c r="N13" s="1">
        <v>0.85</v>
      </c>
    </row>
    <row r="14" s="1" customFormat="1" spans="1:14">
      <c r="A14" s="7">
        <v>736</v>
      </c>
      <c r="B14" s="1">
        <v>736</v>
      </c>
      <c r="C14" s="1">
        <v>0.558700561523437</v>
      </c>
      <c r="D14" s="1">
        <v>0.0735324621200562</v>
      </c>
      <c r="E14" s="1">
        <v>9</v>
      </c>
      <c r="F14" s="1">
        <v>5</v>
      </c>
      <c r="G14" s="1">
        <v>1</v>
      </c>
      <c r="H14" s="1">
        <v>5</v>
      </c>
      <c r="I14" s="1">
        <v>0.9</v>
      </c>
      <c r="J14" s="1">
        <v>0.642857142857143</v>
      </c>
      <c r="K14" s="1">
        <v>0.75</v>
      </c>
      <c r="L14" s="1">
        <v>0.5</v>
      </c>
      <c r="M14" s="1">
        <v>0.4</v>
      </c>
      <c r="N14" s="1">
        <v>0.7</v>
      </c>
    </row>
    <row r="15" s="1" customFormat="1" spans="1:14">
      <c r="A15" s="7">
        <v>525</v>
      </c>
      <c r="B15" s="1">
        <v>525</v>
      </c>
      <c r="C15" s="1">
        <v>0.558811664581299</v>
      </c>
      <c r="D15" s="1">
        <v>0.0872689485549927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45</v>
      </c>
      <c r="B16" s="1">
        <v>45</v>
      </c>
      <c r="C16" s="1">
        <v>0.559455752372742</v>
      </c>
      <c r="D16" s="1">
        <v>0.0544650554656982</v>
      </c>
      <c r="E16" s="1">
        <v>10</v>
      </c>
      <c r="F16" s="1">
        <v>3</v>
      </c>
      <c r="G16" s="1">
        <v>0</v>
      </c>
      <c r="H16" s="1">
        <v>7</v>
      </c>
      <c r="I16" s="1">
        <v>1</v>
      </c>
      <c r="J16" s="1">
        <v>0.769230769230769</v>
      </c>
      <c r="K16" s="1">
        <v>0.869565217391304</v>
      </c>
      <c r="L16" s="1">
        <v>0.3</v>
      </c>
      <c r="M16" s="1">
        <v>0.7</v>
      </c>
      <c r="N16" s="1">
        <v>0.85</v>
      </c>
    </row>
    <row r="17" s="1" customFormat="1" spans="1:14">
      <c r="A17" s="7">
        <v>973</v>
      </c>
      <c r="B17" s="1">
        <v>973</v>
      </c>
      <c r="C17" s="1">
        <v>0.559474110603333</v>
      </c>
      <c r="D17" s="1">
        <v>0.0873973369598389</v>
      </c>
      <c r="E17" s="1">
        <v>10</v>
      </c>
      <c r="F17" s="1">
        <v>2</v>
      </c>
      <c r="G17" s="1">
        <v>0</v>
      </c>
      <c r="H17" s="1">
        <v>8</v>
      </c>
      <c r="I17" s="1">
        <v>1</v>
      </c>
      <c r="J17" s="1">
        <v>0.833333333333333</v>
      </c>
      <c r="K17" s="1">
        <v>0.909090909090909</v>
      </c>
      <c r="L17" s="1">
        <v>0.2</v>
      </c>
      <c r="M17" s="1">
        <v>0.8</v>
      </c>
      <c r="N17" s="1">
        <v>0.9</v>
      </c>
    </row>
    <row r="18" s="1" customFormat="1" spans="1:14">
      <c r="A18" s="7">
        <v>491</v>
      </c>
      <c r="B18" s="1">
        <v>491</v>
      </c>
      <c r="C18" s="1">
        <v>0.559697151184082</v>
      </c>
      <c r="D18" s="1">
        <v>0.0465866327285767</v>
      </c>
      <c r="E18" s="1">
        <v>10</v>
      </c>
      <c r="F18" s="1">
        <v>6</v>
      </c>
      <c r="G18" s="1">
        <v>0</v>
      </c>
      <c r="H18" s="1">
        <v>4</v>
      </c>
      <c r="I18" s="1">
        <v>1</v>
      </c>
      <c r="J18" s="1">
        <v>0.625</v>
      </c>
      <c r="K18" s="1">
        <v>0.769230769230769</v>
      </c>
      <c r="L18" s="1">
        <v>0.6</v>
      </c>
      <c r="M18" s="1">
        <v>0.4</v>
      </c>
      <c r="N18" s="1">
        <v>0.7</v>
      </c>
    </row>
    <row r="19" s="3" customFormat="1" spans="1:14">
      <c r="A19" s="9">
        <v>52</v>
      </c>
      <c r="B19" s="3">
        <v>52</v>
      </c>
      <c r="C19" s="3">
        <v>0.559979438781738</v>
      </c>
      <c r="D19" s="3">
        <v>0.0694026947021484</v>
      </c>
      <c r="E19" s="3">
        <v>10</v>
      </c>
      <c r="F19" s="3">
        <v>4</v>
      </c>
      <c r="G19" s="3">
        <v>0</v>
      </c>
      <c r="H19" s="3">
        <v>6</v>
      </c>
      <c r="I19" s="3">
        <v>1</v>
      </c>
      <c r="J19" s="3">
        <v>0.714285714285714</v>
      </c>
      <c r="K19" s="3">
        <v>0.833333333333333</v>
      </c>
      <c r="L19" s="3">
        <v>0.4</v>
      </c>
      <c r="M19" s="3">
        <v>0.6</v>
      </c>
      <c r="N19" s="3">
        <v>0.8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71</v>
      </c>
      <c r="B21" s="1">
        <v>71</v>
      </c>
      <c r="C21" s="1">
        <v>0.575353741645813</v>
      </c>
      <c r="D21" s="1">
        <v>0.0409954786300659</v>
      </c>
      <c r="E21" s="1">
        <v>9</v>
      </c>
      <c r="F21" s="1">
        <v>7</v>
      </c>
      <c r="G21" s="1">
        <v>1</v>
      </c>
      <c r="H21" s="1">
        <v>3</v>
      </c>
      <c r="I21" s="1">
        <v>0.9</v>
      </c>
      <c r="J21" s="1">
        <v>0.5625</v>
      </c>
      <c r="K21" s="1">
        <v>0.692307692307692</v>
      </c>
      <c r="L21" s="1">
        <v>0.7</v>
      </c>
      <c r="M21" s="1">
        <v>0.2</v>
      </c>
      <c r="N21" s="1">
        <v>0.6</v>
      </c>
    </row>
    <row r="22" s="1" customFormat="1" spans="1:14">
      <c r="A22" s="7">
        <v>894</v>
      </c>
      <c r="B22" s="1">
        <v>894</v>
      </c>
      <c r="C22" s="1">
        <v>0.575786352157593</v>
      </c>
      <c r="D22" s="1">
        <v>0.00527596473693848</v>
      </c>
      <c r="E22" s="1">
        <v>9</v>
      </c>
      <c r="F22" s="1">
        <v>6</v>
      </c>
      <c r="G22" s="1">
        <v>1</v>
      </c>
      <c r="H22" s="1">
        <v>4</v>
      </c>
      <c r="I22" s="1">
        <v>0.9</v>
      </c>
      <c r="J22" s="1">
        <v>0.6</v>
      </c>
      <c r="K22" s="1">
        <v>0.72</v>
      </c>
      <c r="L22" s="1">
        <v>0.6</v>
      </c>
      <c r="M22" s="1">
        <v>0.3</v>
      </c>
      <c r="N22" s="1">
        <v>0.65</v>
      </c>
    </row>
    <row r="23" s="1" customFormat="1" spans="1:14">
      <c r="A23" s="7">
        <v>352</v>
      </c>
      <c r="B23" s="1">
        <v>352</v>
      </c>
      <c r="C23" s="1">
        <v>0.576392889022827</v>
      </c>
      <c r="D23" s="1">
        <v>0.0595012903213501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837</v>
      </c>
      <c r="B24" s="1">
        <v>837</v>
      </c>
      <c r="C24" s="1">
        <v>0.576526999473572</v>
      </c>
      <c r="D24" s="1">
        <v>0.00776755809783935</v>
      </c>
      <c r="E24" s="1">
        <v>9</v>
      </c>
      <c r="F24" s="1">
        <v>6</v>
      </c>
      <c r="G24" s="1">
        <v>1</v>
      </c>
      <c r="H24" s="1">
        <v>4</v>
      </c>
      <c r="I24" s="1">
        <v>0.9</v>
      </c>
      <c r="J24" s="1">
        <v>0.6</v>
      </c>
      <c r="K24" s="1">
        <v>0.72</v>
      </c>
      <c r="L24" s="1">
        <v>0.6</v>
      </c>
      <c r="M24" s="1">
        <v>0.3</v>
      </c>
      <c r="N24" s="1">
        <v>0.65</v>
      </c>
    </row>
    <row r="25" s="1" customFormat="1" spans="1:14">
      <c r="A25" s="7">
        <v>912</v>
      </c>
      <c r="B25" s="1">
        <v>912</v>
      </c>
      <c r="C25" s="1">
        <v>0.576528668403625</v>
      </c>
      <c r="D25" s="1">
        <v>0.0844841003417969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1" customFormat="1" spans="1:14">
      <c r="A26" s="7">
        <v>1</v>
      </c>
      <c r="B26" s="1">
        <v>1</v>
      </c>
      <c r="C26" s="1">
        <v>0.578675270080566</v>
      </c>
      <c r="D26" s="1">
        <v>0.0609616041183472</v>
      </c>
      <c r="E26" s="1">
        <v>7</v>
      </c>
      <c r="F26" s="1">
        <v>2</v>
      </c>
      <c r="G26" s="1">
        <v>3</v>
      </c>
      <c r="H26" s="1">
        <v>8</v>
      </c>
      <c r="I26" s="1">
        <v>0.7</v>
      </c>
      <c r="J26" s="1">
        <v>0.777777777777778</v>
      </c>
      <c r="K26" s="1">
        <v>0.736842105263158</v>
      </c>
      <c r="L26" s="1">
        <v>0.2</v>
      </c>
      <c r="M26" s="1">
        <v>0.5</v>
      </c>
      <c r="N26" s="1">
        <v>0.75</v>
      </c>
    </row>
    <row r="27" s="1" customFormat="1" spans="1:14">
      <c r="A27" s="7">
        <v>530</v>
      </c>
      <c r="B27" s="1">
        <v>530</v>
      </c>
      <c r="C27" s="1">
        <v>0.579121470451355</v>
      </c>
      <c r="D27" s="1">
        <v>0.0320603847503662</v>
      </c>
      <c r="E27" s="1">
        <v>9</v>
      </c>
      <c r="F27" s="1">
        <v>2</v>
      </c>
      <c r="G27" s="1">
        <v>1</v>
      </c>
      <c r="H27" s="1">
        <v>8</v>
      </c>
      <c r="I27" s="1">
        <v>0.9</v>
      </c>
      <c r="J27" s="1">
        <v>0.818181818181818</v>
      </c>
      <c r="K27" s="1">
        <v>0.857142857142857</v>
      </c>
      <c r="L27" s="1">
        <v>0.2</v>
      </c>
      <c r="M27" s="1">
        <v>0.7</v>
      </c>
      <c r="N27" s="1">
        <v>0.85</v>
      </c>
    </row>
    <row r="28" s="3" customFormat="1" spans="1:14">
      <c r="A28" s="9">
        <v>62</v>
      </c>
      <c r="B28" s="3">
        <v>62</v>
      </c>
      <c r="C28" s="3">
        <v>0.579584121704102</v>
      </c>
      <c r="D28" s="3">
        <v>0.0600191354751587</v>
      </c>
      <c r="E28" s="3">
        <v>9</v>
      </c>
      <c r="F28" s="3">
        <v>6</v>
      </c>
      <c r="G28" s="3">
        <v>1</v>
      </c>
      <c r="H28" s="3">
        <v>4</v>
      </c>
      <c r="I28" s="3">
        <v>0.9</v>
      </c>
      <c r="J28" s="3">
        <v>0.6</v>
      </c>
      <c r="K28" s="3">
        <v>0.72</v>
      </c>
      <c r="L28" s="3">
        <v>0.6</v>
      </c>
      <c r="M28" s="3">
        <v>0.3</v>
      </c>
      <c r="N28" s="3">
        <v>0.65</v>
      </c>
    </row>
    <row r="29" s="1" customFormat="1" spans="1:14">
      <c r="A29" s="7">
        <v>321</v>
      </c>
      <c r="B29" s="1">
        <v>321</v>
      </c>
      <c r="C29" s="1">
        <v>0.588648796081543</v>
      </c>
      <c r="D29" s="1">
        <v>0.00274014472961426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477</v>
      </c>
      <c r="B30" s="1">
        <v>477</v>
      </c>
      <c r="C30" s="1">
        <v>0.588738799095154</v>
      </c>
      <c r="D30" s="1">
        <v>0.0414286851882935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1" customFormat="1" spans="1:14">
      <c r="A31" s="7">
        <v>666</v>
      </c>
      <c r="B31" s="1">
        <v>666</v>
      </c>
      <c r="C31" s="1">
        <v>0.589882969856262</v>
      </c>
      <c r="D31" s="1">
        <v>0.0751042366027832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829</v>
      </c>
      <c r="B32" s="1">
        <v>829</v>
      </c>
      <c r="C32" s="1">
        <v>0.589975953102112</v>
      </c>
      <c r="D32" s="1">
        <v>0.0614951848983765</v>
      </c>
      <c r="E32" s="1">
        <v>8</v>
      </c>
      <c r="F32" s="1">
        <v>2</v>
      </c>
      <c r="G32" s="1">
        <v>2</v>
      </c>
      <c r="H32" s="1">
        <v>8</v>
      </c>
      <c r="I32" s="1">
        <v>0.8</v>
      </c>
      <c r="J32" s="1">
        <v>0.8</v>
      </c>
      <c r="K32" s="1">
        <v>0.8</v>
      </c>
      <c r="L32" s="1">
        <v>0.2</v>
      </c>
      <c r="M32" s="1">
        <v>0.6</v>
      </c>
      <c r="N32" s="1">
        <v>0.8</v>
      </c>
    </row>
    <row r="33" s="1" customFormat="1" spans="1:14">
      <c r="A33" s="7">
        <v>436</v>
      </c>
      <c r="B33" s="1">
        <v>436</v>
      </c>
      <c r="C33" s="1">
        <v>0.594495534896851</v>
      </c>
      <c r="D33" s="1">
        <v>0.0671279430389404</v>
      </c>
      <c r="E33" s="1">
        <v>9</v>
      </c>
      <c r="F33" s="1">
        <v>4</v>
      </c>
      <c r="G33" s="1">
        <v>1</v>
      </c>
      <c r="H33" s="1">
        <v>6</v>
      </c>
      <c r="I33" s="1">
        <v>0.9</v>
      </c>
      <c r="J33" s="1">
        <v>0.692307692307692</v>
      </c>
      <c r="K33" s="1">
        <v>0.782608695652174</v>
      </c>
      <c r="L33" s="1">
        <v>0.4</v>
      </c>
      <c r="M33" s="1">
        <v>0.5</v>
      </c>
      <c r="N33" s="1">
        <v>0.75</v>
      </c>
    </row>
    <row r="34" s="1" customFormat="1" spans="1:14">
      <c r="A34" s="7">
        <v>448</v>
      </c>
      <c r="B34" s="1">
        <v>448</v>
      </c>
      <c r="C34" s="1">
        <v>0.59506368637085</v>
      </c>
      <c r="D34" s="1">
        <v>0.0613701343536377</v>
      </c>
      <c r="E34" s="1">
        <v>9</v>
      </c>
      <c r="F34" s="1">
        <v>2</v>
      </c>
      <c r="G34" s="1">
        <v>1</v>
      </c>
      <c r="H34" s="1">
        <v>8</v>
      </c>
      <c r="I34" s="1">
        <v>0.9</v>
      </c>
      <c r="J34" s="1">
        <v>0.818181818181818</v>
      </c>
      <c r="K34" s="1">
        <v>0.857142857142857</v>
      </c>
      <c r="L34" s="1">
        <v>0.2</v>
      </c>
      <c r="M34" s="1">
        <v>0.7</v>
      </c>
      <c r="N34" s="1">
        <v>0.85</v>
      </c>
    </row>
    <row r="35" s="1" customFormat="1" spans="1:14">
      <c r="A35" s="7">
        <v>197</v>
      </c>
      <c r="B35" s="1">
        <v>197</v>
      </c>
      <c r="C35" s="1">
        <v>0.595931768417358</v>
      </c>
      <c r="D35" s="1">
        <v>0.0206851959228516</v>
      </c>
      <c r="E35" s="1">
        <v>9</v>
      </c>
      <c r="F35" s="1">
        <v>5</v>
      </c>
      <c r="G35" s="1">
        <v>1</v>
      </c>
      <c r="H35" s="1">
        <v>5</v>
      </c>
      <c r="I35" s="1">
        <v>0.9</v>
      </c>
      <c r="J35" s="1">
        <v>0.642857142857143</v>
      </c>
      <c r="K35" s="1">
        <v>0.75</v>
      </c>
      <c r="L35" s="1">
        <v>0.5</v>
      </c>
      <c r="M35" s="1">
        <v>0.4</v>
      </c>
      <c r="N35" s="1">
        <v>0.7</v>
      </c>
    </row>
    <row r="36" s="1" customFormat="1" spans="1:14">
      <c r="A36" s="7">
        <v>345</v>
      </c>
      <c r="B36" s="1">
        <v>345</v>
      </c>
      <c r="C36" s="1">
        <v>0.597182989120483</v>
      </c>
      <c r="D36" s="1">
        <v>0.0755835771560669</v>
      </c>
      <c r="E36" s="1">
        <v>10</v>
      </c>
      <c r="F36" s="1">
        <v>5</v>
      </c>
      <c r="G36" s="1">
        <v>0</v>
      </c>
      <c r="H36" s="1">
        <v>5</v>
      </c>
      <c r="I36" s="1">
        <v>1</v>
      </c>
      <c r="J36" s="1">
        <v>0.666666666666667</v>
      </c>
      <c r="K36" s="1">
        <v>0.8</v>
      </c>
      <c r="L36" s="1">
        <v>0.5</v>
      </c>
      <c r="M36" s="1">
        <v>0.5</v>
      </c>
      <c r="N36" s="1">
        <v>0.75</v>
      </c>
    </row>
    <row r="37" s="3" customFormat="1" spans="1:14">
      <c r="A37" s="9">
        <v>889</v>
      </c>
      <c r="B37" s="3">
        <v>889</v>
      </c>
      <c r="C37" s="3">
        <v>0.598838210105896</v>
      </c>
      <c r="D37" s="3">
        <v>0.145676851272583</v>
      </c>
      <c r="E37" s="3">
        <v>9</v>
      </c>
      <c r="F37" s="3">
        <v>4</v>
      </c>
      <c r="G37" s="3">
        <v>1</v>
      </c>
      <c r="H37" s="3">
        <v>6</v>
      </c>
      <c r="I37" s="3">
        <v>0.9</v>
      </c>
      <c r="J37" s="3">
        <v>0.692307692307692</v>
      </c>
      <c r="K37" s="3">
        <v>0.782608695652174</v>
      </c>
      <c r="L37" s="3">
        <v>0.4</v>
      </c>
      <c r="M37" s="3">
        <v>0.5</v>
      </c>
      <c r="N37" s="3">
        <v>0.75</v>
      </c>
    </row>
    <row r="38" s="1" customFormat="1" spans="1:14">
      <c r="A38" s="7">
        <v>925</v>
      </c>
      <c r="B38" s="1">
        <v>925</v>
      </c>
      <c r="C38" s="1">
        <v>0.618133544921875</v>
      </c>
      <c r="D38" s="1">
        <v>0.211237907409668</v>
      </c>
      <c r="E38" s="1">
        <v>6</v>
      </c>
      <c r="F38" s="1">
        <v>3</v>
      </c>
      <c r="G38" s="1">
        <v>4</v>
      </c>
      <c r="H38" s="1">
        <v>7</v>
      </c>
      <c r="I38" s="1">
        <v>0.6</v>
      </c>
      <c r="J38" s="1">
        <v>0.666666666666667</v>
      </c>
      <c r="K38" s="1">
        <v>0.631578947368421</v>
      </c>
      <c r="L38" s="1">
        <v>0.3</v>
      </c>
      <c r="M38" s="1">
        <v>0.3</v>
      </c>
      <c r="N38" s="1">
        <v>0.65</v>
      </c>
    </row>
    <row r="39" s="1" customFormat="1" spans="1:14">
      <c r="A39" s="7">
        <v>885</v>
      </c>
      <c r="B39" s="1">
        <v>885</v>
      </c>
      <c r="C39" s="1">
        <v>0.618173599243164</v>
      </c>
      <c r="D39" s="1">
        <v>0.176044225692749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727</v>
      </c>
      <c r="B40" s="1">
        <v>727</v>
      </c>
      <c r="C40" s="1">
        <v>0.618215918540955</v>
      </c>
      <c r="D40" s="1">
        <v>0.194237232208252</v>
      </c>
      <c r="E40" s="1">
        <v>10</v>
      </c>
      <c r="F40" s="1">
        <v>2</v>
      </c>
      <c r="G40" s="1">
        <v>0</v>
      </c>
      <c r="H40" s="1">
        <v>8</v>
      </c>
      <c r="I40" s="1">
        <v>1</v>
      </c>
      <c r="J40" s="1">
        <v>0.833333333333333</v>
      </c>
      <c r="K40" s="1">
        <v>0.909090909090909</v>
      </c>
      <c r="L40" s="1">
        <v>0.2</v>
      </c>
      <c r="M40" s="1">
        <v>0.8</v>
      </c>
      <c r="N40" s="1">
        <v>0.9</v>
      </c>
    </row>
    <row r="41" s="1" customFormat="1" spans="1:14">
      <c r="A41" s="7">
        <v>426</v>
      </c>
      <c r="B41" s="1">
        <v>426</v>
      </c>
      <c r="C41" s="1">
        <v>0.618567228317261</v>
      </c>
      <c r="D41" s="1">
        <v>0.166616439819336</v>
      </c>
      <c r="E41" s="1">
        <v>7</v>
      </c>
      <c r="F41" s="1">
        <v>3</v>
      </c>
      <c r="G41" s="1">
        <v>3</v>
      </c>
      <c r="H41" s="1">
        <v>7</v>
      </c>
      <c r="I41" s="1">
        <v>0.7</v>
      </c>
      <c r="J41" s="1">
        <v>0.7</v>
      </c>
      <c r="K41" s="1">
        <v>0.7</v>
      </c>
      <c r="L41" s="1">
        <v>0.3</v>
      </c>
      <c r="M41" s="1">
        <v>0.4</v>
      </c>
      <c r="N41" s="1">
        <v>0.7</v>
      </c>
    </row>
    <row r="42" s="1" customFormat="1" spans="1:14">
      <c r="A42" s="7">
        <v>667</v>
      </c>
      <c r="B42" s="1">
        <v>667</v>
      </c>
      <c r="C42" s="1">
        <v>0.618918895721436</v>
      </c>
      <c r="D42" s="1">
        <v>0.160191774368286</v>
      </c>
      <c r="E42" s="1">
        <v>8</v>
      </c>
      <c r="F42" s="1">
        <v>5</v>
      </c>
      <c r="G42" s="1">
        <v>2</v>
      </c>
      <c r="H42" s="1">
        <v>5</v>
      </c>
      <c r="I42" s="1">
        <v>0.8</v>
      </c>
      <c r="J42" s="1">
        <v>0.615384615384615</v>
      </c>
      <c r="K42" s="1">
        <v>0.695652173913043</v>
      </c>
      <c r="L42" s="1">
        <v>0.5</v>
      </c>
      <c r="M42" s="1">
        <v>0.3</v>
      </c>
      <c r="N42" s="1">
        <v>0.65</v>
      </c>
    </row>
    <row r="43" s="1" customFormat="1" spans="1:14">
      <c r="A43" s="7">
        <v>763</v>
      </c>
      <c r="B43" s="1">
        <v>763</v>
      </c>
      <c r="C43" s="1">
        <v>0.619324445724487</v>
      </c>
      <c r="D43" s="1">
        <v>0.117593646049499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811</v>
      </c>
      <c r="B44" s="1">
        <v>811</v>
      </c>
      <c r="C44" s="1">
        <v>0.619653224945068</v>
      </c>
      <c r="D44" s="1">
        <v>0.138489723205566</v>
      </c>
      <c r="E44" s="1">
        <v>10</v>
      </c>
      <c r="F44" s="1">
        <v>4</v>
      </c>
      <c r="G44" s="1">
        <v>0</v>
      </c>
      <c r="H44" s="1">
        <v>6</v>
      </c>
      <c r="I44" s="1">
        <v>1</v>
      </c>
      <c r="J44" s="1">
        <v>0.714285714285714</v>
      </c>
      <c r="K44" s="1">
        <v>0.833333333333333</v>
      </c>
      <c r="L44" s="1">
        <v>0.4</v>
      </c>
      <c r="M44" s="1">
        <v>0.6</v>
      </c>
      <c r="N44" s="1">
        <v>0.8</v>
      </c>
    </row>
    <row r="45" s="1" customFormat="1" spans="1:14">
      <c r="A45" s="7">
        <v>832</v>
      </c>
      <c r="B45" s="1">
        <v>832</v>
      </c>
      <c r="C45" s="1">
        <v>0.6199049949646</v>
      </c>
      <c r="D45" s="1">
        <v>0.112832188606262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3" customFormat="1" spans="1:14">
      <c r="A46" s="9">
        <v>787</v>
      </c>
      <c r="B46" s="3">
        <v>787</v>
      </c>
      <c r="C46" s="3">
        <v>0.619996190071106</v>
      </c>
      <c r="D46" s="3">
        <v>0.130550146102905</v>
      </c>
      <c r="E46" s="3">
        <v>7</v>
      </c>
      <c r="F46" s="3">
        <v>2</v>
      </c>
      <c r="G46" s="3">
        <v>3</v>
      </c>
      <c r="H46" s="3">
        <v>8</v>
      </c>
      <c r="I46" s="3">
        <v>0.7</v>
      </c>
      <c r="J46" s="3">
        <v>0.777777777777778</v>
      </c>
      <c r="K46" s="3">
        <v>0.736842105263158</v>
      </c>
      <c r="L46" s="3">
        <v>0.2</v>
      </c>
      <c r="M46" s="3">
        <v>0.5</v>
      </c>
      <c r="N46" s="3">
        <v>0.75</v>
      </c>
    </row>
    <row r="47" s="1" customFormat="1" spans="1:14">
      <c r="A47" s="7">
        <v>315</v>
      </c>
      <c r="B47" s="1">
        <v>315</v>
      </c>
      <c r="C47" s="1">
        <v>0.636222958564758</v>
      </c>
      <c r="D47" s="1">
        <v>0.115401387214661</v>
      </c>
      <c r="E47" s="1">
        <v>8</v>
      </c>
      <c r="F47" s="1">
        <v>6</v>
      </c>
      <c r="G47" s="1">
        <v>2</v>
      </c>
      <c r="H47" s="1">
        <v>4</v>
      </c>
      <c r="I47" s="1">
        <v>0.8</v>
      </c>
      <c r="J47" s="1">
        <v>0.571428571428572</v>
      </c>
      <c r="K47" s="1">
        <v>0.666666666666667</v>
      </c>
      <c r="L47" s="1">
        <v>0.6</v>
      </c>
      <c r="M47" s="1">
        <v>0.2</v>
      </c>
      <c r="N47" s="1">
        <v>0.6</v>
      </c>
    </row>
    <row r="48" s="1" customFormat="1" spans="1:14">
      <c r="A48" s="7">
        <v>590</v>
      </c>
      <c r="B48" s="1">
        <v>590</v>
      </c>
      <c r="C48" s="1">
        <v>0.636844515800476</v>
      </c>
      <c r="D48" s="1">
        <v>0.119765281677246</v>
      </c>
      <c r="E48" s="1">
        <v>7</v>
      </c>
      <c r="F48" s="1">
        <v>5</v>
      </c>
      <c r="G48" s="1">
        <v>3</v>
      </c>
      <c r="H48" s="1">
        <v>5</v>
      </c>
      <c r="I48" s="1">
        <v>0.7</v>
      </c>
      <c r="J48" s="1">
        <v>0.583333333333333</v>
      </c>
      <c r="K48" s="1">
        <v>0.636363636363636</v>
      </c>
      <c r="L48" s="1">
        <v>0.5</v>
      </c>
      <c r="M48" s="1">
        <v>0.2</v>
      </c>
      <c r="N48" s="1">
        <v>0.6</v>
      </c>
    </row>
    <row r="49" s="1" customFormat="1" spans="1:14">
      <c r="A49" s="7">
        <v>314</v>
      </c>
      <c r="B49" s="1">
        <v>314</v>
      </c>
      <c r="C49" s="1">
        <v>0.637020587921143</v>
      </c>
      <c r="D49" s="1">
        <v>0.0749835968017578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614</v>
      </c>
      <c r="B50" s="1">
        <v>614</v>
      </c>
      <c r="C50" s="1">
        <v>0.637744069099426</v>
      </c>
      <c r="D50" s="1">
        <v>0.0352884531021118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1" customFormat="1" spans="1:14">
      <c r="A51" s="7">
        <v>177</v>
      </c>
      <c r="B51" s="1">
        <v>177</v>
      </c>
      <c r="C51" s="1">
        <v>0.638422250747681</v>
      </c>
      <c r="D51" s="1">
        <v>0.112331390380859</v>
      </c>
      <c r="E51" s="1">
        <v>8</v>
      </c>
      <c r="F51" s="1">
        <v>7</v>
      </c>
      <c r="G51" s="1">
        <v>2</v>
      </c>
      <c r="H51" s="1">
        <v>3</v>
      </c>
      <c r="I51" s="1">
        <v>0.8</v>
      </c>
      <c r="J51" s="1">
        <v>0.533333333333333</v>
      </c>
      <c r="K51" s="1">
        <v>0.64</v>
      </c>
      <c r="L51" s="1">
        <v>0.7</v>
      </c>
      <c r="M51" s="1">
        <v>0.1</v>
      </c>
      <c r="N51" s="1">
        <v>0.55</v>
      </c>
    </row>
    <row r="52" s="1" customFormat="1" spans="1:14">
      <c r="A52" s="7">
        <v>647</v>
      </c>
      <c r="B52" s="1">
        <v>647</v>
      </c>
      <c r="C52" s="1">
        <v>0.639011383056641</v>
      </c>
      <c r="D52" s="1">
        <v>0.0592365264892578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310</v>
      </c>
      <c r="B53" s="1">
        <v>310</v>
      </c>
      <c r="C53" s="1">
        <v>0.639211773872375</v>
      </c>
      <c r="D53" s="1">
        <v>0.0540398359298706</v>
      </c>
      <c r="E53" s="1">
        <v>10</v>
      </c>
      <c r="F53" s="1">
        <v>7</v>
      </c>
      <c r="G53" s="1">
        <v>0</v>
      </c>
      <c r="H53" s="1">
        <v>3</v>
      </c>
      <c r="I53" s="1">
        <v>1</v>
      </c>
      <c r="J53" s="1">
        <v>0.588235294117647</v>
      </c>
      <c r="K53" s="1">
        <v>0.740740740740741</v>
      </c>
      <c r="L53" s="1">
        <v>0.7</v>
      </c>
      <c r="M53" s="1">
        <v>0.3</v>
      </c>
      <c r="N53" s="1">
        <v>0.65</v>
      </c>
    </row>
    <row r="54" s="1" customFormat="1" spans="1:14">
      <c r="A54" s="7">
        <v>387</v>
      </c>
      <c r="B54" s="1">
        <v>387</v>
      </c>
      <c r="C54" s="1">
        <v>0.639323949813843</v>
      </c>
      <c r="D54" s="1">
        <v>0.139340281486511</v>
      </c>
      <c r="E54" s="1">
        <v>9</v>
      </c>
      <c r="F54" s="1">
        <v>4</v>
      </c>
      <c r="G54" s="1">
        <v>1</v>
      </c>
      <c r="H54" s="1">
        <v>6</v>
      </c>
      <c r="I54" s="1">
        <v>0.9</v>
      </c>
      <c r="J54" s="1">
        <v>0.692307692307692</v>
      </c>
      <c r="K54" s="1">
        <v>0.782608695652174</v>
      </c>
      <c r="L54" s="1">
        <v>0.4</v>
      </c>
      <c r="M54" s="1">
        <v>0.5</v>
      </c>
      <c r="N54" s="1">
        <v>0.75</v>
      </c>
    </row>
    <row r="55" s="3" customFormat="1" spans="1:14">
      <c r="A55" s="9">
        <v>503</v>
      </c>
      <c r="B55" s="3">
        <v>503</v>
      </c>
      <c r="C55" s="3">
        <v>0.639883041381836</v>
      </c>
      <c r="D55" s="3">
        <v>0.164122939109802</v>
      </c>
      <c r="E55" s="3">
        <v>9</v>
      </c>
      <c r="F55" s="3">
        <v>2</v>
      </c>
      <c r="G55" s="3">
        <v>1</v>
      </c>
      <c r="H55" s="3">
        <v>8</v>
      </c>
      <c r="I55" s="3">
        <v>0.9</v>
      </c>
      <c r="J55" s="3">
        <v>0.818181818181818</v>
      </c>
      <c r="K55" s="3">
        <v>0.857142857142857</v>
      </c>
      <c r="L55" s="3">
        <v>0.2</v>
      </c>
      <c r="M55" s="3">
        <v>0.7</v>
      </c>
      <c r="N55" s="3">
        <v>0.85</v>
      </c>
    </row>
    <row r="56" s="1" customFormat="1" spans="1:14">
      <c r="A56" s="7">
        <v>864</v>
      </c>
      <c r="B56" s="1">
        <v>864</v>
      </c>
      <c r="C56" s="1">
        <v>0.654308795928955</v>
      </c>
      <c r="D56" s="1">
        <v>0.0980443954467773</v>
      </c>
      <c r="E56" s="1">
        <v>9</v>
      </c>
      <c r="F56" s="1">
        <v>5</v>
      </c>
      <c r="G56" s="1">
        <v>1</v>
      </c>
      <c r="H56" s="1">
        <v>5</v>
      </c>
      <c r="I56" s="1">
        <v>0.9</v>
      </c>
      <c r="J56" s="1">
        <v>0.642857142857143</v>
      </c>
      <c r="K56" s="1">
        <v>0.75</v>
      </c>
      <c r="L56" s="1">
        <v>0.5</v>
      </c>
      <c r="M56" s="1">
        <v>0.4</v>
      </c>
      <c r="N56" s="1">
        <v>0.7</v>
      </c>
    </row>
    <row r="57" s="1" customFormat="1" spans="1:14">
      <c r="A57" s="7">
        <v>141</v>
      </c>
      <c r="B57" s="1">
        <v>141</v>
      </c>
      <c r="C57" s="1">
        <v>0.654918313026428</v>
      </c>
      <c r="D57" s="1">
        <v>0.0878952741622925</v>
      </c>
      <c r="E57" s="1">
        <v>9</v>
      </c>
      <c r="F57" s="1">
        <v>5</v>
      </c>
      <c r="G57" s="1">
        <v>1</v>
      </c>
      <c r="H57" s="1">
        <v>5</v>
      </c>
      <c r="I57" s="1">
        <v>0.9</v>
      </c>
      <c r="J57" s="1">
        <v>0.642857142857143</v>
      </c>
      <c r="K57" s="1">
        <v>0.75</v>
      </c>
      <c r="L57" s="1">
        <v>0.5</v>
      </c>
      <c r="M57" s="1">
        <v>0.4</v>
      </c>
      <c r="N57" s="1">
        <v>0.7</v>
      </c>
    </row>
    <row r="58" s="1" customFormat="1" spans="1:14">
      <c r="A58" s="7">
        <v>682</v>
      </c>
      <c r="B58" s="1">
        <v>682</v>
      </c>
      <c r="C58" s="1">
        <v>0.658996343612671</v>
      </c>
      <c r="D58" s="1">
        <v>0.14057719707489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762</v>
      </c>
      <c r="B59" s="1">
        <v>762</v>
      </c>
      <c r="C59" s="1">
        <v>0.657448887825012</v>
      </c>
      <c r="D59" s="1">
        <v>0.104537844657898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1" customFormat="1" spans="1:14">
      <c r="A60" s="7">
        <v>24</v>
      </c>
      <c r="B60" s="1">
        <v>24</v>
      </c>
      <c r="C60" s="1">
        <v>0.657558083534241</v>
      </c>
      <c r="D60" s="1">
        <v>0.0731049776077271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914</v>
      </c>
      <c r="B61" s="1">
        <v>914</v>
      </c>
      <c r="C61" s="1">
        <v>0.658018946647644</v>
      </c>
      <c r="D61" s="1">
        <v>0.135432958602905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114</v>
      </c>
      <c r="B62" s="1">
        <v>114</v>
      </c>
      <c r="C62" s="1">
        <v>0.658638477325439</v>
      </c>
      <c r="D62" s="1">
        <v>0.0624736547470093</v>
      </c>
      <c r="E62" s="1">
        <v>7</v>
      </c>
      <c r="F62" s="1">
        <v>7</v>
      </c>
      <c r="G62" s="1">
        <v>3</v>
      </c>
      <c r="H62" s="1">
        <v>3</v>
      </c>
      <c r="I62" s="1">
        <v>0.7</v>
      </c>
      <c r="J62" s="1">
        <v>0.5</v>
      </c>
      <c r="K62" s="1">
        <v>0.583333333333333</v>
      </c>
      <c r="L62" s="1">
        <v>0.7</v>
      </c>
      <c r="M62" s="1">
        <v>0</v>
      </c>
      <c r="N62" s="1">
        <v>0.5</v>
      </c>
    </row>
    <row r="63" s="1" customFormat="1" spans="1:14">
      <c r="A63" s="7">
        <v>267</v>
      </c>
      <c r="B63" s="1">
        <v>267</v>
      </c>
      <c r="C63" s="1">
        <v>0.659843325614929</v>
      </c>
      <c r="D63" s="1">
        <v>0.0715547800064087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3" customFormat="1" spans="1:14">
      <c r="A64" s="9">
        <v>243</v>
      </c>
      <c r="B64" s="3">
        <v>243</v>
      </c>
      <c r="C64" s="3">
        <v>0.659895181655884</v>
      </c>
      <c r="D64" s="3">
        <v>0.0999970436096191</v>
      </c>
      <c r="E64" s="3">
        <v>10</v>
      </c>
      <c r="F64" s="3">
        <v>3</v>
      </c>
      <c r="G64" s="3">
        <v>0</v>
      </c>
      <c r="H64" s="3">
        <v>7</v>
      </c>
      <c r="I64" s="3">
        <v>1</v>
      </c>
      <c r="J64" s="3">
        <v>0.769230769230769</v>
      </c>
      <c r="K64" s="3">
        <v>0.869565217391304</v>
      </c>
      <c r="L64" s="3">
        <v>0.3</v>
      </c>
      <c r="M64" s="3">
        <v>0.7</v>
      </c>
      <c r="N64" s="3">
        <v>0.85</v>
      </c>
    </row>
    <row r="65" s="1" customFormat="1" spans="1:14">
      <c r="A65" s="7">
        <v>805</v>
      </c>
      <c r="B65" s="1">
        <v>805</v>
      </c>
      <c r="C65" s="1">
        <v>0.677419662475586</v>
      </c>
      <c r="D65" s="1">
        <v>0.188615918159485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147</v>
      </c>
      <c r="B66" s="1">
        <v>147</v>
      </c>
      <c r="C66" s="1">
        <v>0.6775723695755</v>
      </c>
      <c r="D66" s="1">
        <v>0.166729807853699</v>
      </c>
      <c r="E66" s="1">
        <v>10</v>
      </c>
      <c r="F66" s="1">
        <v>3</v>
      </c>
      <c r="G66" s="1">
        <v>0</v>
      </c>
      <c r="H66" s="1">
        <v>7</v>
      </c>
      <c r="I66" s="1">
        <v>1</v>
      </c>
      <c r="J66" s="1">
        <v>0.769230769230769</v>
      </c>
      <c r="K66" s="1">
        <v>0.869565217391304</v>
      </c>
      <c r="L66" s="1">
        <v>0.3</v>
      </c>
      <c r="M66" s="1">
        <v>0.7</v>
      </c>
      <c r="N66" s="1">
        <v>0.85</v>
      </c>
    </row>
    <row r="67" s="1" customFormat="1" spans="1:14">
      <c r="A67" s="7">
        <v>478</v>
      </c>
      <c r="B67" s="1">
        <v>478</v>
      </c>
      <c r="C67" s="1">
        <v>0.677852630615234</v>
      </c>
      <c r="D67" s="1">
        <v>0.1463303565979</v>
      </c>
      <c r="E67" s="1">
        <v>9</v>
      </c>
      <c r="F67" s="1">
        <v>3</v>
      </c>
      <c r="G67" s="1">
        <v>1</v>
      </c>
      <c r="H67" s="1">
        <v>7</v>
      </c>
      <c r="I67" s="1">
        <v>0.9</v>
      </c>
      <c r="J67" s="1">
        <v>0.75</v>
      </c>
      <c r="K67" s="1">
        <v>0.818181818181818</v>
      </c>
      <c r="L67" s="1">
        <v>0.3</v>
      </c>
      <c r="M67" s="1">
        <v>0.6</v>
      </c>
      <c r="N67" s="1">
        <v>0.8</v>
      </c>
    </row>
    <row r="68" s="1" customFormat="1" spans="1:14">
      <c r="A68" s="7">
        <v>798</v>
      </c>
      <c r="B68" s="1">
        <v>798</v>
      </c>
      <c r="C68" s="1">
        <v>0.678243517875671</v>
      </c>
      <c r="D68" s="1">
        <v>0.237145304679871</v>
      </c>
      <c r="E68" s="1">
        <v>7</v>
      </c>
      <c r="F68" s="1">
        <v>5</v>
      </c>
      <c r="G68" s="1">
        <v>3</v>
      </c>
      <c r="H68" s="1">
        <v>5</v>
      </c>
      <c r="I68" s="1">
        <v>0.7</v>
      </c>
      <c r="J68" s="1">
        <v>0.583333333333333</v>
      </c>
      <c r="K68" s="1">
        <v>0.636363636363636</v>
      </c>
      <c r="L68" s="1">
        <v>0.5</v>
      </c>
      <c r="M68" s="1">
        <v>0.2</v>
      </c>
      <c r="N68" s="1">
        <v>0.6</v>
      </c>
    </row>
    <row r="69" s="1" customFormat="1" spans="1:14">
      <c r="A69" s="7">
        <v>143</v>
      </c>
      <c r="B69" s="1">
        <v>143</v>
      </c>
      <c r="C69" s="1">
        <v>0.678279995918274</v>
      </c>
      <c r="D69" s="1">
        <v>0.123296737670898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835</v>
      </c>
      <c r="B70" s="1">
        <v>835</v>
      </c>
      <c r="C70" s="1">
        <v>0.678577899932861</v>
      </c>
      <c r="D70" s="1">
        <v>0.179389476776123</v>
      </c>
      <c r="E70" s="1">
        <v>7</v>
      </c>
      <c r="F70" s="1">
        <v>7</v>
      </c>
      <c r="G70" s="1">
        <v>3</v>
      </c>
      <c r="H70" s="1">
        <v>3</v>
      </c>
      <c r="I70" s="1">
        <v>0.7</v>
      </c>
      <c r="J70" s="1">
        <v>0.5</v>
      </c>
      <c r="K70" s="1">
        <v>0.583333333333333</v>
      </c>
      <c r="L70" s="1">
        <v>0.7</v>
      </c>
      <c r="M70" s="1">
        <v>0</v>
      </c>
      <c r="N70" s="1">
        <v>0.5</v>
      </c>
    </row>
    <row r="71" s="1" customFormat="1" spans="1:14">
      <c r="A71" s="7">
        <v>752</v>
      </c>
      <c r="B71" s="1">
        <v>752</v>
      </c>
      <c r="C71" s="1">
        <v>0.678924798965454</v>
      </c>
      <c r="D71" s="1">
        <v>0.1582852602005</v>
      </c>
      <c r="E71" s="1">
        <v>7</v>
      </c>
      <c r="F71" s="1">
        <v>5</v>
      </c>
      <c r="G71" s="1">
        <v>3</v>
      </c>
      <c r="H71" s="1">
        <v>5</v>
      </c>
      <c r="I71" s="1">
        <v>0.7</v>
      </c>
      <c r="J71" s="1">
        <v>0.583333333333333</v>
      </c>
      <c r="K71" s="1">
        <v>0.636363636363636</v>
      </c>
      <c r="L71" s="1">
        <v>0.5</v>
      </c>
      <c r="M71" s="1">
        <v>0.2</v>
      </c>
      <c r="N71" s="1">
        <v>0.6</v>
      </c>
    </row>
    <row r="72" s="1" customFormat="1" spans="1:14">
      <c r="A72" s="7">
        <v>767</v>
      </c>
      <c r="B72" s="1">
        <v>767</v>
      </c>
      <c r="C72" s="1">
        <v>0.679904103279114</v>
      </c>
      <c r="D72" s="1">
        <v>0.189218759536743</v>
      </c>
      <c r="E72" s="1">
        <v>7</v>
      </c>
      <c r="F72" s="1">
        <v>7</v>
      </c>
      <c r="G72" s="1">
        <v>3</v>
      </c>
      <c r="H72" s="1">
        <v>3</v>
      </c>
      <c r="I72" s="1">
        <v>0.7</v>
      </c>
      <c r="J72" s="1">
        <v>0.5</v>
      </c>
      <c r="K72" s="1">
        <v>0.583333333333333</v>
      </c>
      <c r="L72" s="1">
        <v>0.7</v>
      </c>
      <c r="M72" s="1">
        <v>0</v>
      </c>
      <c r="N72" s="1">
        <v>0.5</v>
      </c>
    </row>
    <row r="73" s="3" customFormat="1" spans="1:14">
      <c r="A73" s="9">
        <v>178</v>
      </c>
      <c r="B73" s="3">
        <v>178</v>
      </c>
      <c r="C73" s="3">
        <v>0.679997801780701</v>
      </c>
      <c r="D73" s="3">
        <v>0.155033469200134</v>
      </c>
      <c r="E73" s="3">
        <v>10</v>
      </c>
      <c r="F73" s="3">
        <v>2</v>
      </c>
      <c r="G73" s="3">
        <v>0</v>
      </c>
      <c r="H73" s="3">
        <v>8</v>
      </c>
      <c r="I73" s="3">
        <v>1</v>
      </c>
      <c r="J73" s="3">
        <v>0.833333333333333</v>
      </c>
      <c r="K73" s="3">
        <v>0.909090909090909</v>
      </c>
      <c r="L73" s="3">
        <v>0.2</v>
      </c>
      <c r="M73" s="3">
        <v>0.8</v>
      </c>
      <c r="N73" s="3">
        <v>0.9</v>
      </c>
    </row>
    <row r="74" s="4" customFormat="1" spans="1:14">
      <c r="A74" s="17">
        <v>791</v>
      </c>
      <c r="B74" s="4">
        <v>791</v>
      </c>
      <c r="C74" s="4">
        <v>0.699225306510925</v>
      </c>
      <c r="D74" s="4">
        <v>0.115858793258667</v>
      </c>
      <c r="E74" s="4">
        <v>10</v>
      </c>
      <c r="F74" s="4">
        <v>6</v>
      </c>
      <c r="G74" s="4">
        <v>0</v>
      </c>
      <c r="H74" s="4">
        <v>4</v>
      </c>
      <c r="I74" s="4">
        <v>1</v>
      </c>
      <c r="J74" s="4">
        <v>0.625</v>
      </c>
      <c r="K74" s="4">
        <v>0.769230769230769</v>
      </c>
      <c r="L74" s="4">
        <v>0.6</v>
      </c>
      <c r="M74" s="4">
        <v>0.4</v>
      </c>
      <c r="N74" s="4">
        <v>0.7</v>
      </c>
    </row>
    <row r="75" s="1" customFormat="1" spans="1:14">
      <c r="A75" s="7">
        <v>149</v>
      </c>
      <c r="B75" s="1">
        <v>149</v>
      </c>
      <c r="C75" s="1">
        <v>0.697419166564941</v>
      </c>
      <c r="D75" s="1">
        <v>0.186042070388794</v>
      </c>
      <c r="E75" s="1">
        <v>7</v>
      </c>
      <c r="F75" s="1">
        <v>5</v>
      </c>
      <c r="G75" s="1">
        <v>3</v>
      </c>
      <c r="H75" s="1">
        <v>5</v>
      </c>
      <c r="I75" s="1">
        <v>0.7</v>
      </c>
      <c r="J75" s="1">
        <v>0.583333333333333</v>
      </c>
      <c r="K75" s="1">
        <v>0.636363636363636</v>
      </c>
      <c r="L75" s="1">
        <v>0.5</v>
      </c>
      <c r="M75" s="1">
        <v>0.2</v>
      </c>
      <c r="N75" s="1">
        <v>0.6</v>
      </c>
    </row>
    <row r="76" s="1" customFormat="1" spans="1:14">
      <c r="A76" s="7">
        <v>901</v>
      </c>
      <c r="B76" s="1">
        <v>901</v>
      </c>
      <c r="C76" s="1">
        <v>0.693103194236755</v>
      </c>
      <c r="D76" s="1">
        <v>0.155065536499023</v>
      </c>
      <c r="E76" s="1">
        <v>8</v>
      </c>
      <c r="F76" s="1">
        <v>5</v>
      </c>
      <c r="G76" s="1">
        <v>2</v>
      </c>
      <c r="H76" s="1">
        <v>5</v>
      </c>
      <c r="I76" s="1">
        <v>0.8</v>
      </c>
      <c r="J76" s="1">
        <v>0.615384615384615</v>
      </c>
      <c r="K76" s="1">
        <v>0.695652173913043</v>
      </c>
      <c r="L76" s="1">
        <v>0.5</v>
      </c>
      <c r="M76" s="1">
        <v>0.3</v>
      </c>
      <c r="N76" s="1">
        <v>0.65</v>
      </c>
    </row>
    <row r="77" s="1" customFormat="1" spans="1:14">
      <c r="A77" s="7">
        <v>615</v>
      </c>
      <c r="B77" s="1">
        <v>615</v>
      </c>
      <c r="C77" s="1">
        <v>0.693337082862854</v>
      </c>
      <c r="D77" s="1">
        <v>0.189844489097595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340</v>
      </c>
      <c r="B78" s="1">
        <v>340</v>
      </c>
      <c r="C78" s="1">
        <v>0.69361400604248</v>
      </c>
      <c r="D78" s="1">
        <v>0.279063940048218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378</v>
      </c>
      <c r="B79" s="1">
        <v>378</v>
      </c>
      <c r="C79" s="1">
        <v>0.693980813026428</v>
      </c>
      <c r="D79" s="1">
        <v>0.129968047142029</v>
      </c>
      <c r="E79" s="1">
        <v>10</v>
      </c>
      <c r="F79" s="1">
        <v>5</v>
      </c>
      <c r="G79" s="1">
        <v>0</v>
      </c>
      <c r="H79" s="1">
        <v>5</v>
      </c>
      <c r="I79" s="1">
        <v>1</v>
      </c>
      <c r="J79" s="1">
        <v>0.666666666666667</v>
      </c>
      <c r="K79" s="1">
        <v>0.8</v>
      </c>
      <c r="L79" s="1">
        <v>0.5</v>
      </c>
      <c r="M79" s="1">
        <v>0.5</v>
      </c>
      <c r="N79" s="1">
        <v>0.75</v>
      </c>
    </row>
    <row r="80" s="1" customFormat="1" spans="1:14">
      <c r="A80" s="7">
        <v>149</v>
      </c>
      <c r="B80" s="1">
        <v>149</v>
      </c>
      <c r="C80" s="1">
        <v>0.697419166564941</v>
      </c>
      <c r="D80" s="1">
        <v>0.186042070388794</v>
      </c>
      <c r="E80" s="1">
        <v>7</v>
      </c>
      <c r="F80" s="1">
        <v>5</v>
      </c>
      <c r="G80" s="1">
        <v>3</v>
      </c>
      <c r="H80" s="1">
        <v>5</v>
      </c>
      <c r="I80" s="1">
        <v>0.7</v>
      </c>
      <c r="J80" s="1">
        <v>0.583333333333333</v>
      </c>
      <c r="K80" s="1">
        <v>0.636363636363636</v>
      </c>
      <c r="L80" s="1">
        <v>0.5</v>
      </c>
      <c r="M80" s="1">
        <v>0.2</v>
      </c>
      <c r="N80" s="1">
        <v>0.6</v>
      </c>
    </row>
    <row r="81" s="1" customFormat="1" spans="1:14">
      <c r="A81" s="7">
        <v>954</v>
      </c>
      <c r="B81" s="1">
        <v>954</v>
      </c>
      <c r="C81" s="1">
        <v>0.697533488273621</v>
      </c>
      <c r="D81" s="1">
        <v>0.120162844657898</v>
      </c>
      <c r="E81" s="1">
        <v>10</v>
      </c>
      <c r="F81" s="1">
        <v>6</v>
      </c>
      <c r="G81" s="1">
        <v>0</v>
      </c>
      <c r="H81" s="1">
        <v>4</v>
      </c>
      <c r="I81" s="1">
        <v>1</v>
      </c>
      <c r="J81" s="1">
        <v>0.625</v>
      </c>
      <c r="K81" s="1">
        <v>0.769230769230769</v>
      </c>
      <c r="L81" s="1">
        <v>0.6</v>
      </c>
      <c r="M81" s="1">
        <v>0.4</v>
      </c>
      <c r="N81" s="1">
        <v>0.7</v>
      </c>
    </row>
    <row r="82" s="3" customFormat="1" spans="1:14">
      <c r="A82" s="9">
        <v>502</v>
      </c>
      <c r="B82" s="3">
        <v>502</v>
      </c>
      <c r="C82" s="3">
        <v>0.698814630508423</v>
      </c>
      <c r="D82" s="3">
        <v>0.215407133102417</v>
      </c>
      <c r="E82" s="3">
        <v>10</v>
      </c>
      <c r="F82" s="3">
        <v>5</v>
      </c>
      <c r="G82" s="3">
        <v>0</v>
      </c>
      <c r="H82" s="3">
        <v>5</v>
      </c>
      <c r="I82" s="3">
        <v>1</v>
      </c>
      <c r="J82" s="3">
        <v>0.666666666666667</v>
      </c>
      <c r="K82" s="3">
        <v>0.8</v>
      </c>
      <c r="L82" s="3">
        <v>0.5</v>
      </c>
      <c r="M82" s="3">
        <v>0.5</v>
      </c>
      <c r="N82" s="3">
        <v>0.75</v>
      </c>
    </row>
    <row r="83" s="1" customFormat="1" spans="1:14">
      <c r="A83" s="7">
        <v>348</v>
      </c>
      <c r="B83" s="1">
        <v>348</v>
      </c>
      <c r="C83" s="1">
        <v>0.704671263694763</v>
      </c>
      <c r="D83" s="1">
        <v>0.234467625617981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689</v>
      </c>
      <c r="B84" s="1">
        <v>689</v>
      </c>
      <c r="C84" s="1">
        <v>0.704744815826416</v>
      </c>
      <c r="D84" s="1">
        <v>0.174178719520569</v>
      </c>
      <c r="E84" s="1">
        <v>8</v>
      </c>
      <c r="F84" s="1">
        <v>3</v>
      </c>
      <c r="G84" s="1">
        <v>2</v>
      </c>
      <c r="H84" s="1">
        <v>7</v>
      </c>
      <c r="I84" s="1">
        <v>0.8</v>
      </c>
      <c r="J84" s="1">
        <v>0.727272727272727</v>
      </c>
      <c r="K84" s="1">
        <v>0.761904761904762</v>
      </c>
      <c r="L84" s="1">
        <v>0.3</v>
      </c>
      <c r="M84" s="1">
        <v>0.5</v>
      </c>
      <c r="N84" s="1">
        <v>0.75</v>
      </c>
    </row>
    <row r="85" s="1" customFormat="1" spans="1:14">
      <c r="A85" s="7">
        <v>710</v>
      </c>
      <c r="B85" s="1">
        <v>710</v>
      </c>
      <c r="C85" s="1">
        <v>0.706785440444946</v>
      </c>
      <c r="D85" s="1">
        <v>0.148695588111877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1" customFormat="1" spans="1:14">
      <c r="A86" s="7">
        <v>784</v>
      </c>
      <c r="B86" s="1">
        <v>784</v>
      </c>
      <c r="C86" s="1">
        <v>0.706818580627441</v>
      </c>
      <c r="D86" s="1">
        <v>0.199303984642029</v>
      </c>
      <c r="E86" s="1">
        <v>9</v>
      </c>
      <c r="F86" s="1">
        <v>6</v>
      </c>
      <c r="G86" s="1">
        <v>1</v>
      </c>
      <c r="H86" s="1">
        <v>4</v>
      </c>
      <c r="I86" s="1">
        <v>0.9</v>
      </c>
      <c r="J86" s="1">
        <v>0.6</v>
      </c>
      <c r="K86" s="1">
        <v>0.72</v>
      </c>
      <c r="L86" s="1">
        <v>0.6</v>
      </c>
      <c r="M86" s="1">
        <v>0.3</v>
      </c>
      <c r="N86" s="1">
        <v>0.65</v>
      </c>
    </row>
    <row r="87" s="1" customFormat="1" spans="1:14">
      <c r="A87" s="7">
        <v>430</v>
      </c>
      <c r="B87" s="1">
        <v>430</v>
      </c>
      <c r="C87" s="1">
        <v>0.707673311233521</v>
      </c>
      <c r="D87" s="1">
        <v>0.102629542350769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1" customFormat="1" spans="1:14">
      <c r="A88" s="7">
        <v>757</v>
      </c>
      <c r="B88" s="1">
        <v>757</v>
      </c>
      <c r="C88" s="1">
        <v>0.712930560112</v>
      </c>
      <c r="D88" s="1">
        <v>0.177858114242554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1" customFormat="1" spans="1:14">
      <c r="A89" s="7">
        <v>328</v>
      </c>
      <c r="B89" s="1">
        <v>328</v>
      </c>
      <c r="C89" s="1">
        <v>0.71317720413208</v>
      </c>
      <c r="D89" s="1">
        <v>0.0862201452255249</v>
      </c>
      <c r="E89" s="1">
        <v>10</v>
      </c>
      <c r="F89" s="1">
        <v>4</v>
      </c>
      <c r="G89" s="1">
        <v>0</v>
      </c>
      <c r="H89" s="1">
        <v>6</v>
      </c>
      <c r="I89" s="1">
        <v>1</v>
      </c>
      <c r="J89" s="1">
        <v>0.714285714285714</v>
      </c>
      <c r="K89" s="1">
        <v>0.833333333333333</v>
      </c>
      <c r="L89" s="1">
        <v>0.4</v>
      </c>
      <c r="M89" s="1">
        <v>0.6</v>
      </c>
      <c r="N89" s="1">
        <v>0.8</v>
      </c>
    </row>
    <row r="90" s="1" customFormat="1" spans="1:14">
      <c r="A90" s="7">
        <v>399</v>
      </c>
      <c r="B90" s="1">
        <v>399</v>
      </c>
      <c r="C90" s="1">
        <v>0.716256022453308</v>
      </c>
      <c r="D90" s="1">
        <v>0.069300651550293</v>
      </c>
      <c r="E90" s="1">
        <v>10</v>
      </c>
      <c r="F90" s="1">
        <v>4</v>
      </c>
      <c r="G90" s="1">
        <v>0</v>
      </c>
      <c r="H90" s="1">
        <v>6</v>
      </c>
      <c r="I90" s="1">
        <v>1</v>
      </c>
      <c r="J90" s="1">
        <v>0.714285714285714</v>
      </c>
      <c r="K90" s="1">
        <v>0.833333333333333</v>
      </c>
      <c r="L90" s="1">
        <v>0.4</v>
      </c>
      <c r="M90" s="1">
        <v>0.6</v>
      </c>
      <c r="N90" s="1">
        <v>0.8</v>
      </c>
    </row>
    <row r="91" s="1" customFormat="1" spans="1:14">
      <c r="A91" s="7">
        <v>239</v>
      </c>
      <c r="B91" s="1">
        <v>239</v>
      </c>
      <c r="C91" s="1">
        <v>0.717554092407227</v>
      </c>
      <c r="D91" s="1">
        <v>0.187056064605713</v>
      </c>
      <c r="E91" s="1">
        <v>6</v>
      </c>
      <c r="F91" s="1">
        <v>5</v>
      </c>
      <c r="G91" s="1">
        <v>4</v>
      </c>
      <c r="H91" s="1">
        <v>5</v>
      </c>
      <c r="I91" s="1">
        <v>0.6</v>
      </c>
      <c r="J91" s="1">
        <v>0.545454545454545</v>
      </c>
      <c r="K91" s="1">
        <v>0.571428571428571</v>
      </c>
      <c r="L91" s="1">
        <v>0.5</v>
      </c>
      <c r="M91" s="1">
        <v>0.1</v>
      </c>
      <c r="N91" s="1">
        <v>0.55</v>
      </c>
    </row>
    <row r="92" s="1" customFormat="1" spans="3:13">
      <c r="C92" s="1">
        <f>AVERAGE(C2:C91)</f>
        <v>0.626295079125298</v>
      </c>
      <c r="D92" s="1">
        <f>AVERAGE(D2:D91)</f>
        <v>0.110723686218262</v>
      </c>
      <c r="L92" s="1">
        <f>AVERAGE(L2:L91)</f>
        <v>0.47</v>
      </c>
      <c r="M92" s="1">
        <f>AVERAGE(M2:M91)</f>
        <v>0.4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0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0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0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0</v>
      </c>
      <c r="F99" s="1">
        <v>59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4">
      <c r="C100" s="1" t="s">
        <v>19</v>
      </c>
      <c r="D100" s="1">
        <f>COUNTIF(C2:C91,"&lt;0.5")-COUNTIF(C2:C91,"&lt;0.48")</f>
        <v>0</v>
      </c>
    </row>
    <row r="101" s="1" customFormat="1" spans="3:6">
      <c r="C101" s="1" t="s">
        <v>20</v>
      </c>
      <c r="D101" s="1">
        <f>COUNTIF(C2:C91,"&lt;0.52")-COUNTIF(C2:C91,"&lt;0.5")</f>
        <v>0</v>
      </c>
      <c r="F101" s="1">
        <v>67</v>
      </c>
    </row>
    <row r="102" s="20" customFormat="1" spans="3:5">
      <c r="C102" s="1" t="s">
        <v>21</v>
      </c>
      <c r="D102" s="20">
        <f>COUNTIF(C2:C91,"&lt;0.54")-COUNTIF(C2:C91,"&lt;0.52")</f>
        <v>9</v>
      </c>
      <c r="E102" s="20">
        <v>10</v>
      </c>
    </row>
    <row r="103" s="21" customFormat="1" spans="3:6">
      <c r="C103" s="1" t="s">
        <v>22</v>
      </c>
      <c r="D103" s="21">
        <f>COUNTIF(C2:C91,"&lt;0.56")-COUNTIF(C2:C91,"&lt;0.54")</f>
        <v>9</v>
      </c>
      <c r="E103" s="21">
        <v>10</v>
      </c>
      <c r="F103" s="21">
        <v>186</v>
      </c>
    </row>
    <row r="104" s="1" customFormat="1" spans="3:5">
      <c r="C104" s="1" t="s">
        <v>23</v>
      </c>
      <c r="D104" s="1">
        <f>COUNTIF(C2:C91,"&lt;0.58")-COUNTIF(C2:C91,"&lt;0.56")</f>
        <v>9</v>
      </c>
      <c r="E104" s="1">
        <v>10</v>
      </c>
    </row>
    <row r="105" s="1" customFormat="1" spans="3:6">
      <c r="C105" s="1" t="s">
        <v>24</v>
      </c>
      <c r="D105" s="1">
        <f>COUNTIF(C2:C91,"&lt;0.6")-COUNTIF(C2:C91,"&lt;0.58")</f>
        <v>9</v>
      </c>
      <c r="E105" s="1">
        <v>10</v>
      </c>
      <c r="F105" s="1">
        <v>148</v>
      </c>
    </row>
    <row r="106" s="1" customFormat="1" spans="3:5">
      <c r="C106" s="1" t="s">
        <v>25</v>
      </c>
      <c r="D106" s="1">
        <f>COUNTIF(C2:C91,"&lt;0.62")-COUNTIF(C2:C91,"&lt;0.6")</f>
        <v>9</v>
      </c>
      <c r="E106" s="1">
        <v>10</v>
      </c>
    </row>
    <row r="107" s="5" customFormat="1" spans="3:6">
      <c r="C107" s="1" t="s">
        <v>26</v>
      </c>
      <c r="D107" s="5">
        <f>COUNTIF(C2:C91,"&lt;0.64")-COUNTIF(C2:C91,"&lt;0.62")</f>
        <v>9</v>
      </c>
      <c r="E107" s="5">
        <v>10</v>
      </c>
      <c r="F107" s="5">
        <v>174</v>
      </c>
    </row>
    <row r="108" s="1" customFormat="1" spans="3:5">
      <c r="C108" s="1" t="s">
        <v>27</v>
      </c>
      <c r="D108" s="1">
        <f>COUNTIF(C2:C91,"&lt;0.66")-COUNTIF(C2:C91,"&lt;0.64")</f>
        <v>9</v>
      </c>
      <c r="E108" s="1">
        <v>10</v>
      </c>
    </row>
    <row r="109" s="1" customFormat="1" spans="3:5">
      <c r="C109" s="1" t="s">
        <v>28</v>
      </c>
      <c r="D109" s="1">
        <f>COUNTIF(C2:C91,"&lt;0.68")-COUNTIF(C2:C91,"&lt;0.66")</f>
        <v>9</v>
      </c>
      <c r="E109" s="1">
        <v>10</v>
      </c>
    </row>
    <row r="110" s="1" customFormat="1" spans="3:5">
      <c r="C110" s="1" t="s">
        <v>29</v>
      </c>
      <c r="D110" s="1">
        <f>COUNTIF(C2:C91,"&lt;0.7")-COUNTIF(C2:C91,"&lt;0.68")</f>
        <v>9</v>
      </c>
      <c r="E110" s="1">
        <v>10</v>
      </c>
    </row>
    <row r="111" s="20" customFormat="1" spans="3:5">
      <c r="C111" s="1" t="s">
        <v>30</v>
      </c>
      <c r="D111" s="20">
        <f>COUNTIF(C2:C91,"&lt;0.72")-COUNTIF(C2:C91,"&lt;0.7")</f>
        <v>9</v>
      </c>
      <c r="E111" s="20">
        <v>10</v>
      </c>
    </row>
    <row r="112" s="1" customFormat="1" spans="3:4">
      <c r="C112" s="1" t="s">
        <v>31</v>
      </c>
      <c r="D112" s="1">
        <f>COUNTIF(C2:C91,"&lt;0.74")-COUNTIF(C2:C91,"&lt;0.72")</f>
        <v>0</v>
      </c>
    </row>
    <row r="113" s="1" customFormat="1" spans="3:4">
      <c r="C113" s="1" t="s">
        <v>32</v>
      </c>
      <c r="D113" s="1">
        <f>COUNTIF(C2:C91,"&lt;0.76")-COUNTIF(C2:C91,"&lt;0.74")</f>
        <v>0</v>
      </c>
    </row>
    <row r="114" s="1" customFormat="1" spans="3:4">
      <c r="C114" s="1" t="s">
        <v>33</v>
      </c>
      <c r="D114" s="1">
        <f>COUNTIF(C2:C91,"&lt;0.78")-COUNTIF(C2:C91,"&lt;0.76")</f>
        <v>0</v>
      </c>
    </row>
    <row r="115" s="6" customFormat="1" spans="3:4">
      <c r="C115" s="1" t="s">
        <v>34</v>
      </c>
      <c r="D115" s="6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8">
      <c r="C119" s="1" t="s">
        <v>38</v>
      </c>
      <c r="D119" s="1">
        <f>COUNTIF(C2:C91,"&lt;0.88")-COUNTIF(C2:C91,"&lt;0.86")</f>
        <v>0</v>
      </c>
      <c r="G119" s="4">
        <v>0.545</v>
      </c>
      <c r="H119" s="4">
        <v>0.087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0.623</v>
      </c>
      <c r="H120" s="4">
        <v>0.11</v>
      </c>
    </row>
    <row r="121" s="1" customFormat="1" spans="3:8">
      <c r="C121" s="1" t="s">
        <v>40</v>
      </c>
      <c r="D121" s="1">
        <f>COUNTIF(C2:C91,"&lt;0.92")-COUNTIF(C2:C91,"&lt;0.9")</f>
        <v>0</v>
      </c>
      <c r="G121" s="4">
        <v>0.729</v>
      </c>
      <c r="H121" s="4">
        <v>0.156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8" workbookViewId="0">
      <selection activeCell="A23" sqref="$A23:$XFD23"/>
    </sheetView>
  </sheetViews>
  <sheetFormatPr defaultColWidth="9" defaultRowHeight="13.5"/>
  <cols>
    <col min="3" max="4" width="18.6333333333333" customWidth="1"/>
    <col min="10" max="13" width="12.6333333333333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572</v>
      </c>
      <c r="B2" s="1">
        <v>572</v>
      </c>
      <c r="C2" s="1">
        <v>0.700523853302002</v>
      </c>
      <c r="D2" s="1">
        <v>0.11441433429718</v>
      </c>
      <c r="E2" s="1">
        <v>10</v>
      </c>
      <c r="F2" s="1">
        <v>6</v>
      </c>
      <c r="G2" s="1">
        <v>0</v>
      </c>
      <c r="H2" s="1">
        <v>4</v>
      </c>
      <c r="I2" s="1">
        <v>1</v>
      </c>
      <c r="J2" s="1">
        <v>0.625</v>
      </c>
      <c r="K2" s="1">
        <v>0.769230769230769</v>
      </c>
      <c r="L2" s="1">
        <v>0.6</v>
      </c>
      <c r="M2" s="1">
        <v>0.4</v>
      </c>
      <c r="N2" s="1">
        <v>0.7</v>
      </c>
    </row>
    <row r="3" s="1" customFormat="1" spans="1:14">
      <c r="A3" s="7">
        <v>780</v>
      </c>
      <c r="B3" s="1">
        <v>780</v>
      </c>
      <c r="C3" s="1">
        <v>0.700768947601318</v>
      </c>
      <c r="D3" s="1">
        <v>0.0417674779891968</v>
      </c>
      <c r="E3" s="1">
        <v>8</v>
      </c>
      <c r="F3" s="1">
        <v>6</v>
      </c>
      <c r="G3" s="1">
        <v>2</v>
      </c>
      <c r="H3" s="1">
        <v>4</v>
      </c>
      <c r="I3" s="1">
        <v>0.8</v>
      </c>
      <c r="J3" s="1">
        <v>0.571428571428572</v>
      </c>
      <c r="K3" s="1">
        <v>0.666666666666667</v>
      </c>
      <c r="L3" s="1">
        <v>0.6</v>
      </c>
      <c r="M3" s="1">
        <v>0.2</v>
      </c>
      <c r="N3" s="1">
        <v>0.6</v>
      </c>
    </row>
    <row r="4" s="1" customFormat="1" spans="1:14">
      <c r="A4" s="7">
        <v>94</v>
      </c>
      <c r="B4" s="1">
        <v>94</v>
      </c>
      <c r="C4" s="1">
        <v>0.701077580451965</v>
      </c>
      <c r="D4" s="1">
        <v>0.176891088485718</v>
      </c>
      <c r="E4" s="1">
        <v>8</v>
      </c>
      <c r="F4" s="1">
        <v>6</v>
      </c>
      <c r="G4" s="1">
        <v>2</v>
      </c>
      <c r="H4" s="1">
        <v>4</v>
      </c>
      <c r="I4" s="1">
        <v>0.8</v>
      </c>
      <c r="J4" s="1">
        <v>0.571428571428572</v>
      </c>
      <c r="K4" s="1">
        <v>0.666666666666667</v>
      </c>
      <c r="L4" s="1">
        <v>0.6</v>
      </c>
      <c r="M4" s="1">
        <v>0.2</v>
      </c>
      <c r="N4" s="1">
        <v>0.6</v>
      </c>
    </row>
    <row r="5" s="1" customFormat="1" spans="1:14">
      <c r="A5" s="7">
        <v>533</v>
      </c>
      <c r="B5" s="1">
        <v>533</v>
      </c>
      <c r="C5" s="1">
        <v>0.701823592185974</v>
      </c>
      <c r="D5" s="1">
        <v>0.136722564697266</v>
      </c>
      <c r="E5" s="1">
        <v>9</v>
      </c>
      <c r="F5" s="1">
        <v>4</v>
      </c>
      <c r="G5" s="1">
        <v>1</v>
      </c>
      <c r="H5" s="1">
        <v>6</v>
      </c>
      <c r="I5" s="1">
        <v>0.9</v>
      </c>
      <c r="J5" s="1">
        <v>0.692307692307692</v>
      </c>
      <c r="K5" s="1">
        <v>0.782608695652174</v>
      </c>
      <c r="L5" s="1">
        <v>0.4</v>
      </c>
      <c r="M5" s="1">
        <v>0.5</v>
      </c>
      <c r="N5" s="1">
        <v>0.75</v>
      </c>
    </row>
    <row r="6" s="1" customFormat="1" spans="1:14">
      <c r="A6" s="7">
        <v>199</v>
      </c>
      <c r="B6" s="1">
        <v>199</v>
      </c>
      <c r="C6" s="1">
        <v>0.702245593070984</v>
      </c>
      <c r="D6" s="1">
        <v>0.165382504463196</v>
      </c>
      <c r="E6" s="1">
        <v>9</v>
      </c>
      <c r="F6" s="1">
        <v>7</v>
      </c>
      <c r="G6" s="1">
        <v>1</v>
      </c>
      <c r="H6" s="1">
        <v>3</v>
      </c>
      <c r="I6" s="1">
        <v>0.9</v>
      </c>
      <c r="J6" s="1">
        <v>0.5625</v>
      </c>
      <c r="K6" s="1">
        <v>0.692307692307692</v>
      </c>
      <c r="L6" s="1">
        <v>0.7</v>
      </c>
      <c r="M6" s="1">
        <v>0.2</v>
      </c>
      <c r="N6" s="1">
        <v>0.6</v>
      </c>
    </row>
    <row r="7" s="1" customFormat="1" spans="1:14">
      <c r="A7" s="7">
        <v>6</v>
      </c>
      <c r="B7" s="1">
        <v>6</v>
      </c>
      <c r="C7" s="1">
        <v>0.70316219329834</v>
      </c>
      <c r="D7" s="1">
        <v>0.091391921043396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116</v>
      </c>
      <c r="B8" s="1">
        <v>116</v>
      </c>
      <c r="C8" s="1">
        <v>0.704044461250305</v>
      </c>
      <c r="D8" s="1">
        <v>0.072165846824646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348</v>
      </c>
      <c r="B9" s="1">
        <v>348</v>
      </c>
      <c r="C9" s="1">
        <v>0.704671263694763</v>
      </c>
      <c r="D9" s="1">
        <v>0.234467625617981</v>
      </c>
      <c r="E9" s="1">
        <v>8</v>
      </c>
      <c r="F9" s="1">
        <v>5</v>
      </c>
      <c r="G9" s="1">
        <v>2</v>
      </c>
      <c r="H9" s="1">
        <v>5</v>
      </c>
      <c r="I9" s="1">
        <v>0.8</v>
      </c>
      <c r="J9" s="1">
        <v>0.615384615384615</v>
      </c>
      <c r="K9" s="1">
        <v>0.695652173913043</v>
      </c>
      <c r="L9" s="1">
        <v>0.5</v>
      </c>
      <c r="M9" s="1">
        <v>0.3</v>
      </c>
      <c r="N9" s="1">
        <v>0.65</v>
      </c>
    </row>
    <row r="10" s="1" customFormat="1" spans="1:14">
      <c r="A10" s="7">
        <v>689</v>
      </c>
      <c r="B10" s="1">
        <v>689</v>
      </c>
      <c r="C10" s="1">
        <v>0.704744815826416</v>
      </c>
      <c r="D10" s="1">
        <v>0.174178719520569</v>
      </c>
      <c r="E10" s="1">
        <v>8</v>
      </c>
      <c r="F10" s="1">
        <v>3</v>
      </c>
      <c r="G10" s="1">
        <v>2</v>
      </c>
      <c r="H10" s="1">
        <v>7</v>
      </c>
      <c r="I10" s="1">
        <v>0.8</v>
      </c>
      <c r="J10" s="1">
        <v>0.727272727272727</v>
      </c>
      <c r="K10" s="1">
        <v>0.761904761904762</v>
      </c>
      <c r="L10" s="1">
        <v>0.3</v>
      </c>
      <c r="M10" s="1">
        <v>0.5</v>
      </c>
      <c r="N10" s="1">
        <v>0.75</v>
      </c>
    </row>
    <row r="11" s="1" customFormat="1" spans="1:14">
      <c r="A11" s="7">
        <v>710</v>
      </c>
      <c r="B11" s="1">
        <v>710</v>
      </c>
      <c r="C11" s="1">
        <v>0.706785440444946</v>
      </c>
      <c r="D11" s="1">
        <v>0.148695588111877</v>
      </c>
      <c r="E11" s="1">
        <v>8</v>
      </c>
      <c r="F11" s="1">
        <v>5</v>
      </c>
      <c r="G11" s="1">
        <v>2</v>
      </c>
      <c r="H11" s="1">
        <v>5</v>
      </c>
      <c r="I11" s="1">
        <v>0.8</v>
      </c>
      <c r="J11" s="1">
        <v>0.615384615384615</v>
      </c>
      <c r="K11" s="1">
        <v>0.695652173913043</v>
      </c>
      <c r="L11" s="1">
        <v>0.5</v>
      </c>
      <c r="M11" s="1">
        <v>0.3</v>
      </c>
      <c r="N11" s="1">
        <v>0.65</v>
      </c>
    </row>
    <row r="12" s="14" customFormat="1" spans="1:14">
      <c r="A12" s="16">
        <v>784</v>
      </c>
      <c r="B12" s="14">
        <v>784</v>
      </c>
      <c r="C12" s="14">
        <v>0.706818580627441</v>
      </c>
      <c r="D12" s="14">
        <v>0.199303984642029</v>
      </c>
      <c r="E12" s="14">
        <v>9</v>
      </c>
      <c r="F12" s="14">
        <v>6</v>
      </c>
      <c r="G12" s="14">
        <v>1</v>
      </c>
      <c r="H12" s="14">
        <v>4</v>
      </c>
      <c r="I12" s="14">
        <v>0.9</v>
      </c>
      <c r="J12" s="14">
        <v>0.6</v>
      </c>
      <c r="K12" s="14">
        <v>0.72</v>
      </c>
      <c r="L12" s="14">
        <v>0.6</v>
      </c>
      <c r="M12" s="14">
        <v>0.3</v>
      </c>
      <c r="N12" s="14">
        <v>0.65</v>
      </c>
    </row>
    <row r="13" s="1" customFormat="1" spans="1:14">
      <c r="A13" s="7">
        <v>278</v>
      </c>
      <c r="B13" s="1">
        <v>278</v>
      </c>
      <c r="C13" s="1">
        <v>0.54431140422821</v>
      </c>
      <c r="D13" s="1">
        <v>0.0668566226959229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656</v>
      </c>
      <c r="B14" s="1">
        <v>656</v>
      </c>
      <c r="C14" s="1">
        <v>0.544416785240173</v>
      </c>
      <c r="D14" s="1">
        <v>0.0895100831985474</v>
      </c>
      <c r="E14" s="1">
        <v>8</v>
      </c>
      <c r="F14" s="1">
        <v>8</v>
      </c>
      <c r="G14" s="1">
        <v>2</v>
      </c>
      <c r="H14" s="1">
        <v>2</v>
      </c>
      <c r="I14" s="1">
        <v>0.8</v>
      </c>
      <c r="J14" s="1">
        <v>0.5</v>
      </c>
      <c r="K14" s="1">
        <v>0.615384615384615</v>
      </c>
      <c r="L14" s="1">
        <v>0.8</v>
      </c>
      <c r="M14" s="1">
        <v>0</v>
      </c>
      <c r="N14" s="1">
        <v>0.5</v>
      </c>
    </row>
    <row r="15" s="1" customFormat="1" spans="1:14">
      <c r="A15" s="7">
        <v>84</v>
      </c>
      <c r="B15" s="1">
        <v>84</v>
      </c>
      <c r="C15" s="1">
        <v>0.544868588447571</v>
      </c>
      <c r="D15" s="1">
        <v>0.0251344442367554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521</v>
      </c>
      <c r="B16" s="1">
        <v>521</v>
      </c>
      <c r="C16" s="1">
        <v>0.545008897781372</v>
      </c>
      <c r="D16" s="1">
        <v>0.148417949676514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" customFormat="1" spans="1:14">
      <c r="A17" s="7">
        <v>169</v>
      </c>
      <c r="B17" s="1">
        <v>169</v>
      </c>
      <c r="C17" s="1">
        <v>0.545023679733276</v>
      </c>
      <c r="D17" s="1">
        <v>0.107977509498596</v>
      </c>
      <c r="E17" s="1">
        <v>8</v>
      </c>
      <c r="F17" s="1">
        <v>6</v>
      </c>
      <c r="G17" s="1">
        <v>2</v>
      </c>
      <c r="H17" s="1">
        <v>4</v>
      </c>
      <c r="I17" s="1">
        <v>0.8</v>
      </c>
      <c r="J17" s="1">
        <v>0.571428571428572</v>
      </c>
      <c r="K17" s="1">
        <v>0.666666666666667</v>
      </c>
      <c r="L17" s="1">
        <v>0.6</v>
      </c>
      <c r="M17" s="1">
        <v>0.2</v>
      </c>
      <c r="N17" s="1">
        <v>0.6</v>
      </c>
    </row>
    <row r="18" s="1" customFormat="1" spans="1:14">
      <c r="A18" s="7">
        <v>231</v>
      </c>
      <c r="B18" s="1">
        <v>231</v>
      </c>
      <c r="C18" s="1">
        <v>0.545077800750732</v>
      </c>
      <c r="D18" s="1">
        <v>0.16381049156189</v>
      </c>
      <c r="E18" s="1">
        <v>4</v>
      </c>
      <c r="F18" s="1">
        <v>6</v>
      </c>
      <c r="G18" s="1">
        <v>6</v>
      </c>
      <c r="H18" s="1">
        <v>4</v>
      </c>
      <c r="I18" s="1">
        <v>0.4</v>
      </c>
      <c r="J18" s="1">
        <v>0.4</v>
      </c>
      <c r="K18" s="1">
        <v>0.4</v>
      </c>
      <c r="L18" s="1">
        <v>0.6</v>
      </c>
      <c r="M18" s="1">
        <v>-0.2</v>
      </c>
      <c r="N18" s="1">
        <v>0.4</v>
      </c>
    </row>
    <row r="19" s="1" customFormat="1" spans="1:14">
      <c r="A19" s="7">
        <v>449</v>
      </c>
      <c r="B19" s="1">
        <v>449</v>
      </c>
      <c r="C19" s="1">
        <v>0.547256350517273</v>
      </c>
      <c r="D19" s="1">
        <v>0.13961124420166</v>
      </c>
      <c r="E19" s="1">
        <v>7</v>
      </c>
      <c r="F19" s="1">
        <v>4</v>
      </c>
      <c r="G19" s="1">
        <v>3</v>
      </c>
      <c r="H19" s="1">
        <v>6</v>
      </c>
      <c r="I19" s="1">
        <v>0.7</v>
      </c>
      <c r="J19" s="1">
        <v>0.636363636363636</v>
      </c>
      <c r="K19" s="1">
        <v>0.666666666666667</v>
      </c>
      <c r="L19" s="1">
        <v>0.4</v>
      </c>
      <c r="M19" s="1">
        <v>0.3</v>
      </c>
      <c r="N19" s="1">
        <v>0.65</v>
      </c>
    </row>
    <row r="20" s="1" customFormat="1" spans="1:14">
      <c r="A20" s="7">
        <v>633</v>
      </c>
      <c r="B20" s="1">
        <v>633</v>
      </c>
      <c r="C20" s="1">
        <v>0.547372221946716</v>
      </c>
      <c r="D20" s="1">
        <v>0.080981969833374</v>
      </c>
      <c r="E20" s="1">
        <v>9</v>
      </c>
      <c r="F20" s="1">
        <v>3</v>
      </c>
      <c r="G20" s="1">
        <v>1</v>
      </c>
      <c r="H20" s="1">
        <v>7</v>
      </c>
      <c r="I20" s="1">
        <v>0.9</v>
      </c>
      <c r="J20" s="1">
        <v>0.75</v>
      </c>
      <c r="K20" s="1">
        <v>0.818181818181818</v>
      </c>
      <c r="L20" s="1">
        <v>0.3</v>
      </c>
      <c r="M20" s="1">
        <v>0.6</v>
      </c>
      <c r="N20" s="1">
        <v>0.8</v>
      </c>
    </row>
    <row r="21" s="1" customFormat="1" spans="1:14">
      <c r="A21" s="7">
        <v>66</v>
      </c>
      <c r="B21" s="1">
        <v>66</v>
      </c>
      <c r="C21" s="1">
        <v>0.548133611679077</v>
      </c>
      <c r="D21" s="1">
        <v>0.021453857421875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539</v>
      </c>
      <c r="B22" s="1">
        <v>539</v>
      </c>
      <c r="C22" s="1">
        <v>0.548850774765015</v>
      </c>
      <c r="D22" s="1">
        <v>0.0879207849502563</v>
      </c>
      <c r="E22" s="1">
        <v>8</v>
      </c>
      <c r="F22" s="1">
        <v>4</v>
      </c>
      <c r="G22" s="1">
        <v>2</v>
      </c>
      <c r="H22" s="1">
        <v>6</v>
      </c>
      <c r="I22" s="1">
        <v>0.8</v>
      </c>
      <c r="J22" s="1">
        <v>0.666666666666667</v>
      </c>
      <c r="K22" s="1">
        <v>0.727272727272727</v>
      </c>
      <c r="L22" s="1">
        <v>0.4</v>
      </c>
      <c r="M22" s="1">
        <v>0.4</v>
      </c>
      <c r="N22" s="1">
        <v>0.7</v>
      </c>
    </row>
    <row r="23" s="14" customFormat="1" spans="1:14">
      <c r="A23" s="16">
        <v>468</v>
      </c>
      <c r="B23" s="14">
        <v>468</v>
      </c>
      <c r="C23" s="14">
        <v>0.549173712730408</v>
      </c>
      <c r="D23" s="14">
        <v>0.103478670120239</v>
      </c>
      <c r="E23" s="14">
        <v>7</v>
      </c>
      <c r="F23" s="14">
        <v>5</v>
      </c>
      <c r="G23" s="14">
        <v>3</v>
      </c>
      <c r="H23" s="14">
        <v>5</v>
      </c>
      <c r="I23" s="14">
        <v>0.7</v>
      </c>
      <c r="J23" s="14">
        <v>0.583333333333333</v>
      </c>
      <c r="K23" s="14">
        <v>0.636363636363636</v>
      </c>
      <c r="L23" s="14">
        <v>0.5</v>
      </c>
      <c r="M23" s="14">
        <v>0.2</v>
      </c>
      <c r="N23" s="14">
        <v>0.6</v>
      </c>
    </row>
    <row r="24" s="1" customFormat="1" ht="14" customHeight="1" spans="1:14">
      <c r="A24" s="7">
        <v>456</v>
      </c>
      <c r="B24" s="1">
        <v>456</v>
      </c>
      <c r="C24" s="1">
        <v>0.57045841217041</v>
      </c>
      <c r="D24" s="1">
        <v>0.132010340690613</v>
      </c>
      <c r="E24" s="1">
        <v>8</v>
      </c>
      <c r="F24" s="1">
        <v>4</v>
      </c>
      <c r="G24" s="1">
        <v>2</v>
      </c>
      <c r="H24" s="1">
        <v>6</v>
      </c>
      <c r="I24" s="1">
        <v>0.8</v>
      </c>
      <c r="J24" s="1">
        <v>0.666666666666667</v>
      </c>
      <c r="K24" s="1">
        <v>0.727272727272727</v>
      </c>
      <c r="L24" s="1">
        <v>0.4</v>
      </c>
      <c r="M24" s="1">
        <v>0.4</v>
      </c>
      <c r="N24" s="1">
        <v>0.7</v>
      </c>
    </row>
    <row r="25" s="1" customFormat="1" ht="14" customHeight="1" spans="1:14">
      <c r="A25" s="7">
        <v>873</v>
      </c>
      <c r="B25" s="1">
        <v>873</v>
      </c>
      <c r="C25" s="1">
        <v>0.570534706115723</v>
      </c>
      <c r="D25" s="1">
        <v>0.215624690055847</v>
      </c>
      <c r="E25" s="1">
        <v>7</v>
      </c>
      <c r="F25" s="1">
        <v>9</v>
      </c>
      <c r="G25" s="1">
        <v>3</v>
      </c>
      <c r="H25" s="1">
        <v>1</v>
      </c>
      <c r="I25" s="1">
        <v>0.7</v>
      </c>
      <c r="J25" s="1">
        <v>0.4375</v>
      </c>
      <c r="K25" s="1">
        <v>0.538461538461538</v>
      </c>
      <c r="L25" s="1">
        <v>0.9</v>
      </c>
      <c r="M25" s="1">
        <v>-0.2</v>
      </c>
      <c r="N25" s="1">
        <v>0.4</v>
      </c>
    </row>
    <row r="26" s="1" customFormat="1" ht="14" customHeight="1" spans="1:14">
      <c r="A26" s="7">
        <v>9</v>
      </c>
      <c r="B26" s="1">
        <v>9</v>
      </c>
      <c r="C26" s="1">
        <v>0.570597648620605</v>
      </c>
      <c r="D26" s="1">
        <v>0.128949522972107</v>
      </c>
      <c r="E26" s="1">
        <v>9</v>
      </c>
      <c r="F26" s="1">
        <v>5</v>
      </c>
      <c r="G26" s="1">
        <v>1</v>
      </c>
      <c r="H26" s="1">
        <v>5</v>
      </c>
      <c r="I26" s="1">
        <v>0.9</v>
      </c>
      <c r="J26" s="1">
        <v>0.642857142857143</v>
      </c>
      <c r="K26" s="1">
        <v>0.75</v>
      </c>
      <c r="L26" s="1">
        <v>0.5</v>
      </c>
      <c r="M26" s="1">
        <v>0.4</v>
      </c>
      <c r="N26" s="1">
        <v>0.7</v>
      </c>
    </row>
    <row r="27" s="1" customFormat="1" spans="1:14">
      <c r="A27" s="7">
        <v>886</v>
      </c>
      <c r="B27" s="1">
        <v>886</v>
      </c>
      <c r="C27" s="1">
        <v>0.572021007537842</v>
      </c>
      <c r="D27" s="1">
        <v>0.0686073303222656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260</v>
      </c>
      <c r="B28" s="1">
        <v>260</v>
      </c>
      <c r="C28" s="1">
        <v>0.572933554649353</v>
      </c>
      <c r="D28" s="1">
        <v>0.0106793642044067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81</v>
      </c>
      <c r="B29" s="1">
        <v>81</v>
      </c>
      <c r="C29" s="1">
        <v>0.573015809059143</v>
      </c>
      <c r="D29" s="1">
        <v>0.131816267967224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179</v>
      </c>
      <c r="B30" s="1">
        <v>179</v>
      </c>
      <c r="C30" s="1">
        <v>0.573286890983582</v>
      </c>
      <c r="D30" s="1">
        <v>0.160822749137878</v>
      </c>
      <c r="E30" s="1">
        <v>7</v>
      </c>
      <c r="F30" s="1">
        <v>5</v>
      </c>
      <c r="G30" s="1">
        <v>3</v>
      </c>
      <c r="H30" s="1">
        <v>5</v>
      </c>
      <c r="I30" s="1">
        <v>0.7</v>
      </c>
      <c r="J30" s="1">
        <v>0.583333333333333</v>
      </c>
      <c r="K30" s="1">
        <v>0.636363636363636</v>
      </c>
      <c r="L30" s="1">
        <v>0.5</v>
      </c>
      <c r="M30" s="1">
        <v>0.2</v>
      </c>
      <c r="N30" s="1">
        <v>0.6</v>
      </c>
    </row>
    <row r="31" s="1" customFormat="1" spans="1:14">
      <c r="A31" s="7">
        <v>224</v>
      </c>
      <c r="B31" s="1">
        <v>224</v>
      </c>
      <c r="C31" s="1">
        <v>0.57354462146759</v>
      </c>
      <c r="D31" s="1">
        <v>0.127047419548035</v>
      </c>
      <c r="E31" s="1">
        <v>8</v>
      </c>
      <c r="F31" s="1">
        <v>3</v>
      </c>
      <c r="G31" s="1">
        <v>2</v>
      </c>
      <c r="H31" s="1">
        <v>7</v>
      </c>
      <c r="I31" s="1">
        <v>0.8</v>
      </c>
      <c r="J31" s="1">
        <v>0.727272727272727</v>
      </c>
      <c r="K31" s="1">
        <v>0.761904761904762</v>
      </c>
      <c r="L31" s="1">
        <v>0.3</v>
      </c>
      <c r="M31" s="1">
        <v>0.5</v>
      </c>
      <c r="N31" s="1">
        <v>0.75</v>
      </c>
    </row>
    <row r="32" s="1" customFormat="1" spans="1:14">
      <c r="A32" s="7">
        <v>307</v>
      </c>
      <c r="B32" s="1">
        <v>307</v>
      </c>
      <c r="C32" s="1">
        <v>0.573604941368103</v>
      </c>
      <c r="D32" s="1">
        <v>0.0856020450592041</v>
      </c>
      <c r="E32" s="1">
        <v>8</v>
      </c>
      <c r="F32" s="1">
        <v>3</v>
      </c>
      <c r="G32" s="1">
        <v>2</v>
      </c>
      <c r="H32" s="1">
        <v>7</v>
      </c>
      <c r="I32" s="1">
        <v>0.8</v>
      </c>
      <c r="J32" s="1">
        <v>0.727272727272727</v>
      </c>
      <c r="K32" s="1">
        <v>0.761904761904762</v>
      </c>
      <c r="L32" s="1">
        <v>0.3</v>
      </c>
      <c r="M32" s="1">
        <v>0.5</v>
      </c>
      <c r="N32" s="1">
        <v>0.75</v>
      </c>
    </row>
    <row r="33" s="1" customFormat="1" spans="1:14">
      <c r="A33" s="7">
        <v>241</v>
      </c>
      <c r="B33" s="1">
        <v>241</v>
      </c>
      <c r="C33" s="1">
        <v>0.574325561523437</v>
      </c>
      <c r="D33" s="1">
        <v>0.0868544578552246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4" customFormat="1" spans="1:14">
      <c r="A34" s="16">
        <v>783</v>
      </c>
      <c r="B34" s="14">
        <v>783</v>
      </c>
      <c r="C34" s="14">
        <v>0.574866652488708</v>
      </c>
      <c r="D34" s="14">
        <v>0.0905611515045166</v>
      </c>
      <c r="E34" s="14">
        <v>8</v>
      </c>
      <c r="F34" s="14">
        <v>7</v>
      </c>
      <c r="G34" s="14">
        <v>2</v>
      </c>
      <c r="H34" s="14">
        <v>3</v>
      </c>
      <c r="I34" s="14">
        <v>0.8</v>
      </c>
      <c r="J34" s="14">
        <v>0.533333333333333</v>
      </c>
      <c r="K34" s="14">
        <v>0.64</v>
      </c>
      <c r="L34" s="14">
        <v>0.7</v>
      </c>
      <c r="M34" s="14">
        <v>0.1</v>
      </c>
      <c r="N34" s="14">
        <v>0.55</v>
      </c>
    </row>
    <row r="35" s="1" customFormat="1" spans="1:14">
      <c r="A35" s="7">
        <v>836</v>
      </c>
      <c r="B35" s="1">
        <v>836</v>
      </c>
      <c r="C35" s="1">
        <v>0.591747879981995</v>
      </c>
      <c r="D35" s="1">
        <v>0.0837875604629517</v>
      </c>
      <c r="E35" s="1">
        <v>10</v>
      </c>
      <c r="F35" s="1">
        <v>5</v>
      </c>
      <c r="G35" s="1">
        <v>0</v>
      </c>
      <c r="H35" s="1">
        <v>5</v>
      </c>
      <c r="I35" s="1">
        <v>1</v>
      </c>
      <c r="J35" s="1">
        <v>0.666666666666667</v>
      </c>
      <c r="K35" s="1">
        <v>0.8</v>
      </c>
      <c r="L35" s="1">
        <v>0.5</v>
      </c>
      <c r="M35" s="1">
        <v>0.5</v>
      </c>
      <c r="N35" s="1">
        <v>0.75</v>
      </c>
    </row>
    <row r="36" s="1" customFormat="1" spans="1:14">
      <c r="A36" s="7">
        <v>680</v>
      </c>
      <c r="B36" s="1">
        <v>680</v>
      </c>
      <c r="C36" s="1">
        <v>0.591787695884705</v>
      </c>
      <c r="D36" s="1">
        <v>0.122963666915894</v>
      </c>
      <c r="E36" s="1">
        <v>6</v>
      </c>
      <c r="F36" s="1">
        <v>5</v>
      </c>
      <c r="G36" s="1">
        <v>4</v>
      </c>
      <c r="H36" s="1">
        <v>5</v>
      </c>
      <c r="I36" s="1">
        <v>0.6</v>
      </c>
      <c r="J36" s="1">
        <v>0.545454545454545</v>
      </c>
      <c r="K36" s="1">
        <v>0.571428571428571</v>
      </c>
      <c r="L36" s="1">
        <v>0.5</v>
      </c>
      <c r="M36" s="1">
        <v>0.1</v>
      </c>
      <c r="N36" s="1">
        <v>0.55</v>
      </c>
    </row>
    <row r="37" s="1" customFormat="1" spans="1:14">
      <c r="A37" s="7">
        <v>792</v>
      </c>
      <c r="B37" s="1">
        <v>792</v>
      </c>
      <c r="C37" s="1">
        <v>0.592767238616943</v>
      </c>
      <c r="D37" s="1">
        <v>0.125526428222656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919</v>
      </c>
      <c r="B38" s="1">
        <v>919</v>
      </c>
      <c r="C38" s="1">
        <v>0.593463063240051</v>
      </c>
      <c r="D38" s="1">
        <v>0.0729192495346069</v>
      </c>
      <c r="E38" s="1">
        <v>8</v>
      </c>
      <c r="F38" s="1">
        <v>4</v>
      </c>
      <c r="G38" s="1">
        <v>2</v>
      </c>
      <c r="H38" s="1">
        <v>6</v>
      </c>
      <c r="I38" s="1">
        <v>0.8</v>
      </c>
      <c r="J38" s="1">
        <v>0.666666666666667</v>
      </c>
      <c r="K38" s="1">
        <v>0.727272727272727</v>
      </c>
      <c r="L38" s="1">
        <v>0.4</v>
      </c>
      <c r="M38" s="1">
        <v>0.4</v>
      </c>
      <c r="N38" s="1">
        <v>0.7</v>
      </c>
    </row>
    <row r="39" s="1" customFormat="1" spans="1:14">
      <c r="A39" s="7">
        <v>436</v>
      </c>
      <c r="B39" s="1">
        <v>436</v>
      </c>
      <c r="C39" s="1">
        <v>0.594495534896851</v>
      </c>
      <c r="D39" s="1">
        <v>0.0671279430389404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732</v>
      </c>
      <c r="B40" s="1">
        <v>732</v>
      </c>
      <c r="C40" s="1">
        <v>0.594576597213745</v>
      </c>
      <c r="D40" s="1">
        <v>0.153135180473328</v>
      </c>
      <c r="E40" s="1">
        <v>5</v>
      </c>
      <c r="F40" s="1">
        <v>6</v>
      </c>
      <c r="G40" s="1">
        <v>5</v>
      </c>
      <c r="H40" s="1">
        <v>4</v>
      </c>
      <c r="I40" s="1">
        <v>0.5</v>
      </c>
      <c r="J40" s="1">
        <v>0.454545454545454</v>
      </c>
      <c r="K40" s="1">
        <v>0.476190476190476</v>
      </c>
      <c r="L40" s="1">
        <v>0.6</v>
      </c>
      <c r="M40" s="1">
        <v>-0.1</v>
      </c>
      <c r="N40" s="1">
        <v>0.45</v>
      </c>
    </row>
    <row r="41" s="1" customFormat="1" spans="1:14">
      <c r="A41" s="7">
        <v>448</v>
      </c>
      <c r="B41" s="1">
        <v>448</v>
      </c>
      <c r="C41" s="1">
        <v>0.59506368637085</v>
      </c>
      <c r="D41" s="1">
        <v>0.0613701343536377</v>
      </c>
      <c r="E41" s="1">
        <v>9</v>
      </c>
      <c r="F41" s="1">
        <v>2</v>
      </c>
      <c r="G41" s="1">
        <v>1</v>
      </c>
      <c r="H41" s="1">
        <v>8</v>
      </c>
      <c r="I41" s="1">
        <v>0.9</v>
      </c>
      <c r="J41" s="1">
        <v>0.818181818181818</v>
      </c>
      <c r="K41" s="1">
        <v>0.857142857142857</v>
      </c>
      <c r="L41" s="1">
        <v>0.2</v>
      </c>
      <c r="M41" s="1">
        <v>0.7</v>
      </c>
      <c r="N41" s="1">
        <v>0.85</v>
      </c>
    </row>
    <row r="42" s="1" customFormat="1" spans="1:14">
      <c r="A42" s="7">
        <v>197</v>
      </c>
      <c r="B42" s="1">
        <v>197</v>
      </c>
      <c r="C42" s="1">
        <v>0.595931768417358</v>
      </c>
      <c r="D42" s="1">
        <v>0.0206851959228516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28</v>
      </c>
      <c r="B43" s="1">
        <v>28</v>
      </c>
      <c r="C43" s="1">
        <v>0.596928119659424</v>
      </c>
      <c r="D43" s="1">
        <v>0.172947764396668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345</v>
      </c>
      <c r="B44" s="1">
        <v>345</v>
      </c>
      <c r="C44" s="1">
        <v>0.597182989120483</v>
      </c>
      <c r="D44" s="1">
        <v>0.0755835771560669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4" customFormat="1" spans="1:14">
      <c r="A45" s="16">
        <v>889</v>
      </c>
      <c r="B45" s="14">
        <v>889</v>
      </c>
      <c r="C45" s="14">
        <v>0.598838210105896</v>
      </c>
      <c r="D45" s="14">
        <v>0.145676851272583</v>
      </c>
      <c r="E45" s="14">
        <v>9</v>
      </c>
      <c r="F45" s="14">
        <v>4</v>
      </c>
      <c r="G45" s="14">
        <v>1</v>
      </c>
      <c r="H45" s="14">
        <v>6</v>
      </c>
      <c r="I45" s="14">
        <v>0.9</v>
      </c>
      <c r="J45" s="14">
        <v>0.692307692307692</v>
      </c>
      <c r="K45" s="14">
        <v>0.782608695652174</v>
      </c>
      <c r="L45" s="14">
        <v>0.4</v>
      </c>
      <c r="M45" s="14">
        <v>0.5</v>
      </c>
      <c r="N45" s="14">
        <v>0.75</v>
      </c>
    </row>
    <row r="46" s="1" customFormat="1" spans="1:14">
      <c r="A46" s="7">
        <v>934</v>
      </c>
      <c r="B46" s="1">
        <v>934</v>
      </c>
      <c r="C46" s="1">
        <v>0.623664617538452</v>
      </c>
      <c r="D46" s="1">
        <v>0.097559928894043</v>
      </c>
      <c r="E46" s="1">
        <v>9</v>
      </c>
      <c r="F46" s="1">
        <v>5</v>
      </c>
      <c r="G46" s="1">
        <v>1</v>
      </c>
      <c r="H46" s="1">
        <v>5</v>
      </c>
      <c r="I46" s="1">
        <v>0.9</v>
      </c>
      <c r="J46" s="1">
        <v>0.642857142857143</v>
      </c>
      <c r="K46" s="1">
        <v>0.75</v>
      </c>
      <c r="L46" s="1">
        <v>0.5</v>
      </c>
      <c r="M46" s="1">
        <v>0.4</v>
      </c>
      <c r="N46" s="1">
        <v>0.7</v>
      </c>
    </row>
    <row r="47" s="1" customFormat="1" spans="1:14">
      <c r="A47" s="7">
        <v>166</v>
      </c>
      <c r="B47" s="1">
        <v>166</v>
      </c>
      <c r="C47" s="1">
        <v>0.623767495155334</v>
      </c>
      <c r="D47" s="1">
        <v>0.0767354965209961</v>
      </c>
      <c r="E47" s="1">
        <v>7</v>
      </c>
      <c r="F47" s="1">
        <v>6</v>
      </c>
      <c r="G47" s="1">
        <v>3</v>
      </c>
      <c r="H47" s="1">
        <v>4</v>
      </c>
      <c r="I47" s="1">
        <v>0.7</v>
      </c>
      <c r="J47" s="1">
        <v>0.538461538461539</v>
      </c>
      <c r="K47" s="1">
        <v>0.608695652173913</v>
      </c>
      <c r="L47" s="1">
        <v>0.6</v>
      </c>
      <c r="M47" s="1">
        <v>0.1</v>
      </c>
      <c r="N47" s="1">
        <v>0.55</v>
      </c>
    </row>
    <row r="48" s="1" customFormat="1" spans="1:14">
      <c r="A48" s="7">
        <v>691</v>
      </c>
      <c r="B48" s="1">
        <v>691</v>
      </c>
      <c r="C48" s="1">
        <v>0.623918414115906</v>
      </c>
      <c r="D48" s="1">
        <v>0.202264666557312</v>
      </c>
      <c r="E48" s="1">
        <v>10</v>
      </c>
      <c r="F48" s="1">
        <v>4</v>
      </c>
      <c r="G48" s="1">
        <v>0</v>
      </c>
      <c r="H48" s="1">
        <v>6</v>
      </c>
      <c r="I48" s="1">
        <v>1</v>
      </c>
      <c r="J48" s="1">
        <v>0.714285714285714</v>
      </c>
      <c r="K48" s="1">
        <v>0.833333333333333</v>
      </c>
      <c r="L48" s="1">
        <v>0.4</v>
      </c>
      <c r="M48" s="1">
        <v>0.6</v>
      </c>
      <c r="N48" s="1">
        <v>0.8</v>
      </c>
    </row>
    <row r="49" s="1" customFormat="1" spans="1:14">
      <c r="A49" s="7">
        <v>312</v>
      </c>
      <c r="B49" s="1">
        <v>312</v>
      </c>
      <c r="C49" s="1">
        <v>0.62415874004364</v>
      </c>
      <c r="D49" s="1">
        <v>0.0915830135345459</v>
      </c>
      <c r="E49" s="1">
        <v>10</v>
      </c>
      <c r="F49" s="1">
        <v>6</v>
      </c>
      <c r="G49" s="1">
        <v>0</v>
      </c>
      <c r="H49" s="1">
        <v>4</v>
      </c>
      <c r="I49" s="1">
        <v>1</v>
      </c>
      <c r="J49" s="1">
        <v>0.625</v>
      </c>
      <c r="K49" s="1">
        <v>0.769230769230769</v>
      </c>
      <c r="L49" s="1">
        <v>0.6</v>
      </c>
      <c r="M49" s="1">
        <v>0.4</v>
      </c>
      <c r="N49" s="1">
        <v>0.7</v>
      </c>
    </row>
    <row r="50" s="1" customFormat="1" spans="1:14">
      <c r="A50" s="7">
        <v>849</v>
      </c>
      <c r="B50" s="1">
        <v>849</v>
      </c>
      <c r="C50" s="1">
        <v>0.624196410179138</v>
      </c>
      <c r="D50" s="1">
        <v>0.19188642501831</v>
      </c>
      <c r="E50" s="1">
        <v>10</v>
      </c>
      <c r="F50" s="1">
        <v>6</v>
      </c>
      <c r="G50" s="1">
        <v>0</v>
      </c>
      <c r="H50" s="1">
        <v>4</v>
      </c>
      <c r="I50" s="1">
        <v>1</v>
      </c>
      <c r="J50" s="1">
        <v>0.625</v>
      </c>
      <c r="K50" s="1">
        <v>0.769230769230769</v>
      </c>
      <c r="L50" s="1">
        <v>0.6</v>
      </c>
      <c r="M50" s="1">
        <v>0.4</v>
      </c>
      <c r="N50" s="1">
        <v>0.7</v>
      </c>
    </row>
    <row r="51" s="1" customFormat="1" spans="1:14">
      <c r="A51" s="7">
        <v>130</v>
      </c>
      <c r="B51" s="1">
        <v>130</v>
      </c>
      <c r="C51" s="1">
        <v>0.62420129776001</v>
      </c>
      <c r="D51" s="1">
        <v>0.159538388252258</v>
      </c>
      <c r="E51" s="1">
        <v>10</v>
      </c>
      <c r="F51" s="1">
        <v>6</v>
      </c>
      <c r="G51" s="1">
        <v>0</v>
      </c>
      <c r="H51" s="1">
        <v>4</v>
      </c>
      <c r="I51" s="1">
        <v>1</v>
      </c>
      <c r="J51" s="1">
        <v>0.625</v>
      </c>
      <c r="K51" s="1">
        <v>0.769230769230769</v>
      </c>
      <c r="L51" s="1">
        <v>0.6</v>
      </c>
      <c r="M51" s="1">
        <v>0.4</v>
      </c>
      <c r="N51" s="1">
        <v>0.7</v>
      </c>
    </row>
    <row r="52" s="1" customFormat="1" spans="1:14">
      <c r="A52" s="7">
        <v>381</v>
      </c>
      <c r="B52" s="1">
        <v>381</v>
      </c>
      <c r="C52" s="1">
        <v>0.624545931816101</v>
      </c>
      <c r="D52" s="1">
        <v>0.10095739364624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537</v>
      </c>
      <c r="B53" s="1">
        <v>537</v>
      </c>
      <c r="C53" s="1">
        <v>0.624723792076111</v>
      </c>
      <c r="D53" s="1">
        <v>0.143122553825378</v>
      </c>
      <c r="E53" s="1">
        <v>8</v>
      </c>
      <c r="F53" s="1">
        <v>4</v>
      </c>
      <c r="G53" s="1">
        <v>2</v>
      </c>
      <c r="H53" s="1">
        <v>6</v>
      </c>
      <c r="I53" s="1">
        <v>0.8</v>
      </c>
      <c r="J53" s="1">
        <v>0.666666666666667</v>
      </c>
      <c r="K53" s="1">
        <v>0.727272727272727</v>
      </c>
      <c r="L53" s="1">
        <v>0.4</v>
      </c>
      <c r="M53" s="1">
        <v>0.4</v>
      </c>
      <c r="N53" s="1">
        <v>0.7</v>
      </c>
    </row>
    <row r="54" s="1" customFormat="1" spans="1:14">
      <c r="A54" s="7">
        <v>414</v>
      </c>
      <c r="B54" s="1">
        <v>414</v>
      </c>
      <c r="C54" s="1">
        <v>0.624801278114319</v>
      </c>
      <c r="D54" s="1">
        <v>0.0419157743453979</v>
      </c>
      <c r="E54" s="1">
        <v>10</v>
      </c>
      <c r="F54" s="1">
        <v>5</v>
      </c>
      <c r="G54" s="1">
        <v>0</v>
      </c>
      <c r="H54" s="1">
        <v>5</v>
      </c>
      <c r="I54" s="1">
        <v>1</v>
      </c>
      <c r="J54" s="1">
        <v>0.666666666666667</v>
      </c>
      <c r="K54" s="1">
        <v>0.8</v>
      </c>
      <c r="L54" s="1">
        <v>0.5</v>
      </c>
      <c r="M54" s="1">
        <v>0.5</v>
      </c>
      <c r="N54" s="1">
        <v>0.75</v>
      </c>
    </row>
    <row r="55" s="1" customFormat="1" spans="1:14">
      <c r="A55" s="7">
        <v>507</v>
      </c>
      <c r="B55" s="1">
        <v>507</v>
      </c>
      <c r="C55" s="1">
        <v>0.624809503555298</v>
      </c>
      <c r="D55" s="1">
        <v>0.102783203125</v>
      </c>
      <c r="E55" s="1">
        <v>10</v>
      </c>
      <c r="F55" s="1">
        <v>3</v>
      </c>
      <c r="G55" s="1">
        <v>0</v>
      </c>
      <c r="H55" s="1">
        <v>7</v>
      </c>
      <c r="I55" s="1">
        <v>1</v>
      </c>
      <c r="J55" s="1">
        <v>0.769230769230769</v>
      </c>
      <c r="K55" s="1">
        <v>0.869565217391304</v>
      </c>
      <c r="L55" s="1">
        <v>0.3</v>
      </c>
      <c r="M55" s="1">
        <v>0.7</v>
      </c>
      <c r="N55" s="1">
        <v>0.85</v>
      </c>
    </row>
    <row r="56" s="14" customFormat="1" spans="1:14">
      <c r="A56" s="16">
        <v>318</v>
      </c>
      <c r="B56" s="14">
        <v>318</v>
      </c>
      <c r="C56" s="14">
        <v>0.624944925308228</v>
      </c>
      <c r="D56" s="14">
        <v>0.0626348257064819</v>
      </c>
      <c r="E56" s="14">
        <v>9</v>
      </c>
      <c r="F56" s="14">
        <v>7</v>
      </c>
      <c r="G56" s="14">
        <v>1</v>
      </c>
      <c r="H56" s="14">
        <v>3</v>
      </c>
      <c r="I56" s="14">
        <v>0.9</v>
      </c>
      <c r="J56" s="14">
        <v>0.5625</v>
      </c>
      <c r="K56" s="14">
        <v>0.692307692307692</v>
      </c>
      <c r="L56" s="14">
        <v>0.7</v>
      </c>
      <c r="M56" s="14">
        <v>0.2</v>
      </c>
      <c r="N56" s="14">
        <v>0.6</v>
      </c>
    </row>
    <row r="57" s="1" customFormat="1" spans="1:14">
      <c r="A57" s="7">
        <v>877</v>
      </c>
      <c r="B57" s="1">
        <v>877</v>
      </c>
      <c r="C57" s="1">
        <v>0.646478891372681</v>
      </c>
      <c r="D57" s="1">
        <v>0.0775332450866699</v>
      </c>
      <c r="E57" s="1">
        <v>9</v>
      </c>
      <c r="F57" s="1">
        <v>3</v>
      </c>
      <c r="G57" s="1">
        <v>1</v>
      </c>
      <c r="H57" s="1">
        <v>7</v>
      </c>
      <c r="I57" s="1">
        <v>0.9</v>
      </c>
      <c r="J57" s="1">
        <v>0.75</v>
      </c>
      <c r="K57" s="1">
        <v>0.818181818181818</v>
      </c>
      <c r="L57" s="1">
        <v>0.3</v>
      </c>
      <c r="M57" s="1">
        <v>0.6</v>
      </c>
      <c r="N57" s="1">
        <v>0.8</v>
      </c>
    </row>
    <row r="58" s="1" customFormat="1" spans="1:14">
      <c r="A58" s="7">
        <v>211</v>
      </c>
      <c r="B58" s="1">
        <v>211</v>
      </c>
      <c r="C58" s="1">
        <v>0.647201657295227</v>
      </c>
      <c r="D58" s="1">
        <v>0.0204806327819824</v>
      </c>
      <c r="E58" s="1">
        <v>10</v>
      </c>
      <c r="F58" s="1">
        <v>4</v>
      </c>
      <c r="G58" s="1">
        <v>0</v>
      </c>
      <c r="H58" s="1">
        <v>6</v>
      </c>
      <c r="I58" s="1">
        <v>1</v>
      </c>
      <c r="J58" s="1">
        <v>0.714285714285714</v>
      </c>
      <c r="K58" s="1">
        <v>0.833333333333333</v>
      </c>
      <c r="L58" s="1">
        <v>0.4</v>
      </c>
      <c r="M58" s="1">
        <v>0.6</v>
      </c>
      <c r="N58" s="1">
        <v>0.8</v>
      </c>
    </row>
    <row r="59" s="1" customFormat="1" spans="1:14">
      <c r="A59" s="7">
        <v>194</v>
      </c>
      <c r="B59" s="1">
        <v>194</v>
      </c>
      <c r="C59" s="1">
        <v>0.64726722240448</v>
      </c>
      <c r="D59" s="1">
        <v>0.113173484802246</v>
      </c>
      <c r="E59" s="1">
        <v>9</v>
      </c>
      <c r="F59" s="1">
        <v>4</v>
      </c>
      <c r="G59" s="1">
        <v>1</v>
      </c>
      <c r="H59" s="1">
        <v>6</v>
      </c>
      <c r="I59" s="1">
        <v>0.9</v>
      </c>
      <c r="J59" s="1">
        <v>0.692307692307692</v>
      </c>
      <c r="K59" s="1">
        <v>0.782608695652174</v>
      </c>
      <c r="L59" s="1">
        <v>0.4</v>
      </c>
      <c r="M59" s="1">
        <v>0.5</v>
      </c>
      <c r="N59" s="1">
        <v>0.75</v>
      </c>
    </row>
    <row r="60" s="1" customFormat="1" spans="1:14">
      <c r="A60" s="7">
        <v>250</v>
      </c>
      <c r="B60" s="1">
        <v>250</v>
      </c>
      <c r="C60" s="1">
        <v>0.647572636604309</v>
      </c>
      <c r="D60" s="1">
        <v>0.24461555480957</v>
      </c>
      <c r="E60" s="1">
        <v>8</v>
      </c>
      <c r="F60" s="1">
        <v>5</v>
      </c>
      <c r="G60" s="1">
        <v>2</v>
      </c>
      <c r="H60" s="1">
        <v>5</v>
      </c>
      <c r="I60" s="1">
        <v>0.8</v>
      </c>
      <c r="J60" s="1">
        <v>0.615384615384615</v>
      </c>
      <c r="K60" s="1">
        <v>0.695652173913043</v>
      </c>
      <c r="L60" s="1">
        <v>0.5</v>
      </c>
      <c r="M60" s="1">
        <v>0.3</v>
      </c>
      <c r="N60" s="1">
        <v>0.65</v>
      </c>
    </row>
    <row r="61" s="1" customFormat="1" spans="1:14">
      <c r="A61" s="7">
        <v>754</v>
      </c>
      <c r="B61" s="1">
        <v>754</v>
      </c>
      <c r="C61" s="1">
        <v>0.648199319839478</v>
      </c>
      <c r="D61" s="1">
        <v>0.176639199256897</v>
      </c>
      <c r="E61" s="1">
        <v>7</v>
      </c>
      <c r="F61" s="1">
        <v>5</v>
      </c>
      <c r="G61" s="1">
        <v>3</v>
      </c>
      <c r="H61" s="1">
        <v>5</v>
      </c>
      <c r="I61" s="1">
        <v>0.7</v>
      </c>
      <c r="J61" s="1">
        <v>0.583333333333333</v>
      </c>
      <c r="K61" s="1">
        <v>0.636363636363636</v>
      </c>
      <c r="L61" s="1">
        <v>0.5</v>
      </c>
      <c r="M61" s="1">
        <v>0.2</v>
      </c>
      <c r="N61" s="1">
        <v>0.6</v>
      </c>
    </row>
    <row r="62" s="1" customFormat="1" spans="1:14">
      <c r="A62" s="7">
        <v>801</v>
      </c>
      <c r="B62" s="1">
        <v>801</v>
      </c>
      <c r="C62" s="1">
        <v>0.648322224617004</v>
      </c>
      <c r="D62" s="1">
        <v>0.13305401802063</v>
      </c>
      <c r="E62" s="1">
        <v>9</v>
      </c>
      <c r="F62" s="1">
        <v>2</v>
      </c>
      <c r="G62" s="1">
        <v>1</v>
      </c>
      <c r="H62" s="1">
        <v>8</v>
      </c>
      <c r="I62" s="1">
        <v>0.9</v>
      </c>
      <c r="J62" s="1">
        <v>0.818181818181818</v>
      </c>
      <c r="K62" s="1">
        <v>0.857142857142857</v>
      </c>
      <c r="L62" s="1">
        <v>0.2</v>
      </c>
      <c r="M62" s="1">
        <v>0.7</v>
      </c>
      <c r="N62" s="1">
        <v>0.85</v>
      </c>
    </row>
    <row r="63" s="1" customFormat="1" spans="1:14">
      <c r="A63" s="7">
        <v>927</v>
      </c>
      <c r="B63" s="1">
        <v>927</v>
      </c>
      <c r="C63" s="1">
        <v>0.648564696311951</v>
      </c>
      <c r="D63" s="1">
        <v>0.160820841789246</v>
      </c>
      <c r="E63" s="1">
        <v>9</v>
      </c>
      <c r="F63" s="1">
        <v>6</v>
      </c>
      <c r="G63" s="1">
        <v>1</v>
      </c>
      <c r="H63" s="1">
        <v>4</v>
      </c>
      <c r="I63" s="1">
        <v>0.9</v>
      </c>
      <c r="J63" s="1">
        <v>0.6</v>
      </c>
      <c r="K63" s="1">
        <v>0.72</v>
      </c>
      <c r="L63" s="1">
        <v>0.6</v>
      </c>
      <c r="M63" s="1">
        <v>0.3</v>
      </c>
      <c r="N63" s="1">
        <v>0.65</v>
      </c>
    </row>
    <row r="64" s="1" customFormat="1" spans="1:14">
      <c r="A64" s="7">
        <v>711</v>
      </c>
      <c r="B64" s="1">
        <v>711</v>
      </c>
      <c r="C64" s="1">
        <v>0.648829817771912</v>
      </c>
      <c r="D64" s="1">
        <v>0.0818157196044922</v>
      </c>
      <c r="E64" s="1">
        <v>7</v>
      </c>
      <c r="F64" s="1">
        <v>4</v>
      </c>
      <c r="G64" s="1">
        <v>3</v>
      </c>
      <c r="H64" s="1">
        <v>6</v>
      </c>
      <c r="I64" s="1">
        <v>0.7</v>
      </c>
      <c r="J64" s="1">
        <v>0.636363636363636</v>
      </c>
      <c r="K64" s="1">
        <v>0.666666666666667</v>
      </c>
      <c r="L64" s="1">
        <v>0.4</v>
      </c>
      <c r="M64" s="1">
        <v>0.3</v>
      </c>
      <c r="N64" s="1">
        <v>0.65</v>
      </c>
    </row>
    <row r="65" s="1" customFormat="1" spans="1:14">
      <c r="A65" s="7">
        <v>342</v>
      </c>
      <c r="B65" s="1">
        <v>342</v>
      </c>
      <c r="C65" s="1">
        <v>0.649056434631348</v>
      </c>
      <c r="D65" s="1">
        <v>0.0593552589416504</v>
      </c>
      <c r="E65" s="1">
        <v>9</v>
      </c>
      <c r="F65" s="1">
        <v>4</v>
      </c>
      <c r="G65" s="1">
        <v>1</v>
      </c>
      <c r="H65" s="1">
        <v>6</v>
      </c>
      <c r="I65" s="1">
        <v>0.9</v>
      </c>
      <c r="J65" s="1">
        <v>0.692307692307692</v>
      </c>
      <c r="K65" s="1">
        <v>0.782608695652174</v>
      </c>
      <c r="L65" s="1">
        <v>0.4</v>
      </c>
      <c r="M65" s="1">
        <v>0.5</v>
      </c>
      <c r="N65" s="1">
        <v>0.75</v>
      </c>
    </row>
    <row r="66" s="1" customFormat="1" spans="1:14">
      <c r="A66" s="7">
        <v>531</v>
      </c>
      <c r="B66" s="1">
        <v>531</v>
      </c>
      <c r="C66" s="1">
        <v>0.649796605110168</v>
      </c>
      <c r="D66" s="1">
        <v>0.112168550491333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4" customFormat="1" spans="1:14">
      <c r="A67" s="16">
        <v>181</v>
      </c>
      <c r="B67" s="14">
        <v>181</v>
      </c>
      <c r="C67" s="14">
        <v>0.649857401847839</v>
      </c>
      <c r="D67" s="14">
        <v>0.121154546737671</v>
      </c>
      <c r="E67" s="14">
        <v>9</v>
      </c>
      <c r="F67" s="14">
        <v>5</v>
      </c>
      <c r="G67" s="14">
        <v>1</v>
      </c>
      <c r="H67" s="14">
        <v>5</v>
      </c>
      <c r="I67" s="14">
        <v>0.9</v>
      </c>
      <c r="J67" s="14">
        <v>0.642857142857143</v>
      </c>
      <c r="K67" s="14">
        <v>0.75</v>
      </c>
      <c r="L67" s="14">
        <v>0.5</v>
      </c>
      <c r="M67" s="14">
        <v>0.4</v>
      </c>
      <c r="N67" s="14">
        <v>0.7</v>
      </c>
    </row>
    <row r="68" s="1" customFormat="1" spans="1:14">
      <c r="A68" s="7">
        <v>96</v>
      </c>
      <c r="B68" s="1">
        <v>96</v>
      </c>
      <c r="C68" s="1">
        <v>0.652218818664551</v>
      </c>
      <c r="D68" s="1">
        <v>0.0947799682617187</v>
      </c>
      <c r="E68" s="1">
        <v>8</v>
      </c>
      <c r="F68" s="1">
        <v>3</v>
      </c>
      <c r="G68" s="1">
        <v>2</v>
      </c>
      <c r="H68" s="1">
        <v>7</v>
      </c>
      <c r="I68" s="1">
        <v>0.8</v>
      </c>
      <c r="J68" s="1">
        <v>0.727272727272727</v>
      </c>
      <c r="K68" s="1">
        <v>0.761904761904762</v>
      </c>
      <c r="L68" s="1">
        <v>0.3</v>
      </c>
      <c r="M68" s="1">
        <v>0.5</v>
      </c>
      <c r="N68" s="1">
        <v>0.75</v>
      </c>
    </row>
    <row r="69" s="1" customFormat="1" spans="1:14">
      <c r="A69" s="7">
        <v>214</v>
      </c>
      <c r="B69" s="1">
        <v>214</v>
      </c>
      <c r="C69" s="1">
        <v>0.653076410293579</v>
      </c>
      <c r="D69" s="1">
        <v>0.102757930755615</v>
      </c>
      <c r="E69" s="1">
        <v>9</v>
      </c>
      <c r="F69" s="1">
        <v>3</v>
      </c>
      <c r="G69" s="1">
        <v>1</v>
      </c>
      <c r="H69" s="1">
        <v>7</v>
      </c>
      <c r="I69" s="1">
        <v>0.9</v>
      </c>
      <c r="J69" s="1">
        <v>0.75</v>
      </c>
      <c r="K69" s="1">
        <v>0.818181818181818</v>
      </c>
      <c r="L69" s="1">
        <v>0.3</v>
      </c>
      <c r="M69" s="1">
        <v>0.6</v>
      </c>
      <c r="N69" s="1">
        <v>0.8</v>
      </c>
    </row>
    <row r="70" s="1" customFormat="1" spans="1:14">
      <c r="A70" s="7">
        <v>549</v>
      </c>
      <c r="B70" s="1">
        <v>549</v>
      </c>
      <c r="C70" s="1">
        <v>0.653755187988281</v>
      </c>
      <c r="D70" s="1">
        <v>0.0829956531524658</v>
      </c>
      <c r="E70" s="1">
        <v>8</v>
      </c>
      <c r="F70" s="1">
        <v>4</v>
      </c>
      <c r="G70" s="1">
        <v>2</v>
      </c>
      <c r="H70" s="1">
        <v>6</v>
      </c>
      <c r="I70" s="1">
        <v>0.8</v>
      </c>
      <c r="J70" s="1">
        <v>0.666666666666667</v>
      </c>
      <c r="K70" s="1">
        <v>0.727272727272727</v>
      </c>
      <c r="L70" s="1">
        <v>0.4</v>
      </c>
      <c r="M70" s="1">
        <v>0.4</v>
      </c>
      <c r="N70" s="1">
        <v>0.7</v>
      </c>
    </row>
    <row r="71" s="1" customFormat="1" spans="1:14">
      <c r="A71" s="7">
        <v>636</v>
      </c>
      <c r="B71" s="1">
        <v>636</v>
      </c>
      <c r="C71" s="1">
        <v>0.670911908149719</v>
      </c>
      <c r="D71" s="1">
        <v>0.149082541465759</v>
      </c>
      <c r="E71" s="1">
        <v>9</v>
      </c>
      <c r="F71" s="1">
        <v>5</v>
      </c>
      <c r="G71" s="1">
        <v>1</v>
      </c>
      <c r="H71" s="1">
        <v>5</v>
      </c>
      <c r="I71" s="1">
        <v>0.9</v>
      </c>
      <c r="J71" s="1">
        <v>0.642857142857143</v>
      </c>
      <c r="K71" s="1">
        <v>0.75</v>
      </c>
      <c r="L71" s="1">
        <v>0.5</v>
      </c>
      <c r="M71" s="1">
        <v>0.4</v>
      </c>
      <c r="N71" s="1">
        <v>0.7</v>
      </c>
    </row>
    <row r="72" s="1" customFormat="1" spans="1:14">
      <c r="A72" s="7">
        <v>150</v>
      </c>
      <c r="B72" s="1">
        <v>150</v>
      </c>
      <c r="C72" s="1">
        <v>0.670947313308716</v>
      </c>
      <c r="D72" s="1">
        <v>0.134091973304749</v>
      </c>
      <c r="E72" s="1">
        <v>7</v>
      </c>
      <c r="F72" s="1">
        <v>5</v>
      </c>
      <c r="G72" s="1">
        <v>3</v>
      </c>
      <c r="H72" s="1">
        <v>5</v>
      </c>
      <c r="I72" s="1">
        <v>0.7</v>
      </c>
      <c r="J72" s="1">
        <v>0.583333333333333</v>
      </c>
      <c r="K72" s="1">
        <v>0.636363636363636</v>
      </c>
      <c r="L72" s="1">
        <v>0.5</v>
      </c>
      <c r="M72" s="1">
        <v>0.2</v>
      </c>
      <c r="N72" s="1">
        <v>0.6</v>
      </c>
    </row>
    <row r="73" s="1" customFormat="1" spans="1:14">
      <c r="A73" s="7">
        <v>267</v>
      </c>
      <c r="B73" s="1">
        <v>267</v>
      </c>
      <c r="C73" s="1">
        <v>0.659843325614929</v>
      </c>
      <c r="D73" s="1">
        <v>0.0715547800064087</v>
      </c>
      <c r="E73" s="1">
        <v>8</v>
      </c>
      <c r="F73" s="1">
        <v>6</v>
      </c>
      <c r="G73" s="1">
        <v>2</v>
      </c>
      <c r="H73" s="1">
        <v>4</v>
      </c>
      <c r="I73" s="1">
        <v>0.8</v>
      </c>
      <c r="J73" s="1">
        <v>0.571428571428572</v>
      </c>
      <c r="K73" s="1">
        <v>0.666666666666667</v>
      </c>
      <c r="L73" s="1">
        <v>0.6</v>
      </c>
      <c r="M73" s="1">
        <v>0.2</v>
      </c>
      <c r="N73" s="1">
        <v>0.6</v>
      </c>
    </row>
    <row r="74" s="1" customFormat="1" spans="1:14">
      <c r="A74" s="7">
        <v>141</v>
      </c>
      <c r="B74" s="1">
        <v>141</v>
      </c>
      <c r="C74" s="1">
        <v>0.654918313026428</v>
      </c>
      <c r="D74" s="1">
        <v>0.0878952741622925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75</v>
      </c>
      <c r="B75" s="1">
        <v>75</v>
      </c>
      <c r="C75" s="1">
        <v>0.673701882362366</v>
      </c>
      <c r="D75" s="1">
        <v>0.165518283843994</v>
      </c>
      <c r="E75" s="1">
        <v>10</v>
      </c>
      <c r="F75" s="1">
        <v>3</v>
      </c>
      <c r="G75" s="1">
        <v>0</v>
      </c>
      <c r="H75" s="1">
        <v>7</v>
      </c>
      <c r="I75" s="1">
        <v>1</v>
      </c>
      <c r="J75" s="1">
        <v>0.769230769230769</v>
      </c>
      <c r="K75" s="1">
        <v>0.869565217391304</v>
      </c>
      <c r="L75" s="1">
        <v>0.3</v>
      </c>
      <c r="M75" s="1">
        <v>0.7</v>
      </c>
      <c r="N75" s="1">
        <v>0.85</v>
      </c>
    </row>
    <row r="76" s="1" customFormat="1" spans="1:14">
      <c r="A76" s="7">
        <v>24</v>
      </c>
      <c r="B76" s="1">
        <v>24</v>
      </c>
      <c r="C76" s="1">
        <v>0.657558083534241</v>
      </c>
      <c r="D76" s="1">
        <v>0.0731049776077271</v>
      </c>
      <c r="E76" s="1">
        <v>7</v>
      </c>
      <c r="F76" s="1">
        <v>4</v>
      </c>
      <c r="G76" s="1">
        <v>3</v>
      </c>
      <c r="H76" s="1">
        <v>6</v>
      </c>
      <c r="I76" s="1">
        <v>0.7</v>
      </c>
      <c r="J76" s="1">
        <v>0.636363636363636</v>
      </c>
      <c r="K76" s="1">
        <v>0.666666666666667</v>
      </c>
      <c r="L76" s="1">
        <v>0.4</v>
      </c>
      <c r="M76" s="1">
        <v>0.3</v>
      </c>
      <c r="N76" s="1">
        <v>0.65</v>
      </c>
    </row>
    <row r="77" s="1" customFormat="1" spans="1:14">
      <c r="A77" s="7">
        <v>681</v>
      </c>
      <c r="B77" s="1">
        <v>681</v>
      </c>
      <c r="C77" s="1">
        <v>0.662702322006226</v>
      </c>
      <c r="D77" s="1">
        <v>0.0978585481643677</v>
      </c>
      <c r="E77" s="1">
        <v>8</v>
      </c>
      <c r="F77" s="1">
        <v>5</v>
      </c>
      <c r="G77" s="1">
        <v>2</v>
      </c>
      <c r="H77" s="1">
        <v>5</v>
      </c>
      <c r="I77" s="1">
        <v>0.8</v>
      </c>
      <c r="J77" s="1">
        <v>0.615384615384615</v>
      </c>
      <c r="K77" s="1">
        <v>0.695652173913043</v>
      </c>
      <c r="L77" s="1">
        <v>0.5</v>
      </c>
      <c r="M77" s="1">
        <v>0.3</v>
      </c>
      <c r="N77" s="1">
        <v>0.65</v>
      </c>
    </row>
    <row r="78" s="14" customFormat="1" spans="1:14">
      <c r="A78" s="16">
        <v>864</v>
      </c>
      <c r="B78" s="14">
        <v>864</v>
      </c>
      <c r="C78" s="14">
        <v>0.654308795928955</v>
      </c>
      <c r="D78" s="14">
        <v>0.0980443954467773</v>
      </c>
      <c r="E78" s="14">
        <v>9</v>
      </c>
      <c r="F78" s="14">
        <v>5</v>
      </c>
      <c r="G78" s="14">
        <v>1</v>
      </c>
      <c r="H78" s="14">
        <v>5</v>
      </c>
      <c r="I78" s="14">
        <v>0.9</v>
      </c>
      <c r="J78" s="14">
        <v>0.642857142857143</v>
      </c>
      <c r="K78" s="14">
        <v>0.75</v>
      </c>
      <c r="L78" s="14">
        <v>0.5</v>
      </c>
      <c r="M78" s="14">
        <v>0.4</v>
      </c>
      <c r="N78" s="14">
        <v>0.7</v>
      </c>
    </row>
    <row r="79" s="1" customFormat="1" spans="1:14">
      <c r="A79" s="7">
        <v>373</v>
      </c>
      <c r="B79" s="1">
        <v>373</v>
      </c>
      <c r="C79" s="1">
        <v>0.695722937583923</v>
      </c>
      <c r="D79" s="1">
        <v>0.0393593311309815</v>
      </c>
      <c r="E79" s="1">
        <v>6</v>
      </c>
      <c r="F79" s="1">
        <v>4</v>
      </c>
      <c r="G79" s="1">
        <v>4</v>
      </c>
      <c r="H79" s="1">
        <v>6</v>
      </c>
      <c r="I79" s="1">
        <v>0.6</v>
      </c>
      <c r="J79" s="1">
        <v>0.6</v>
      </c>
      <c r="K79" s="1">
        <v>0.6</v>
      </c>
      <c r="L79" s="1">
        <v>0.4</v>
      </c>
      <c r="M79" s="1">
        <v>0.2</v>
      </c>
      <c r="N79" s="1">
        <v>0.6</v>
      </c>
    </row>
    <row r="80" s="1" customFormat="1" spans="1:14">
      <c r="A80" s="7">
        <v>660</v>
      </c>
      <c r="B80" s="1">
        <v>660</v>
      </c>
      <c r="C80" s="1">
        <v>0.679148435592651</v>
      </c>
      <c r="D80" s="1">
        <v>0.0501850843429565</v>
      </c>
      <c r="E80" s="1">
        <v>7</v>
      </c>
      <c r="F80" s="1">
        <v>4</v>
      </c>
      <c r="G80" s="1">
        <v>3</v>
      </c>
      <c r="H80" s="1">
        <v>6</v>
      </c>
      <c r="I80" s="1">
        <v>0.7</v>
      </c>
      <c r="J80" s="1">
        <v>0.636363636363636</v>
      </c>
      <c r="K80" s="1">
        <v>0.666666666666667</v>
      </c>
      <c r="L80" s="1">
        <v>0.4</v>
      </c>
      <c r="M80" s="1">
        <v>0.3</v>
      </c>
      <c r="N80" s="1">
        <v>0.65</v>
      </c>
    </row>
    <row r="81" s="1" customFormat="1" spans="1:14">
      <c r="A81" s="7">
        <v>638</v>
      </c>
      <c r="B81" s="1">
        <v>638</v>
      </c>
      <c r="C81" s="1">
        <v>0.679492950439453</v>
      </c>
      <c r="D81" s="1">
        <v>0.0973337888717651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571</v>
      </c>
      <c r="B82" s="1">
        <v>571</v>
      </c>
      <c r="C82" s="1">
        <v>0.679080486297607</v>
      </c>
      <c r="D82" s="1">
        <v>0.0781345367431641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548</v>
      </c>
      <c r="B83" s="1">
        <v>548</v>
      </c>
      <c r="C83" s="1">
        <v>0.675123810768127</v>
      </c>
      <c r="D83" s="1">
        <v>0.0894871950149536</v>
      </c>
      <c r="E83" s="1">
        <v>9</v>
      </c>
      <c r="F83" s="1">
        <v>8</v>
      </c>
      <c r="G83" s="1">
        <v>1</v>
      </c>
      <c r="H83" s="1">
        <v>2</v>
      </c>
      <c r="I83" s="1">
        <v>0.9</v>
      </c>
      <c r="J83" s="1">
        <v>0.529411764705882</v>
      </c>
      <c r="K83" s="1">
        <v>0.666666666666667</v>
      </c>
      <c r="L83" s="1">
        <v>0.8</v>
      </c>
      <c r="M83" s="1">
        <v>0.1</v>
      </c>
      <c r="N83" s="1">
        <v>0.55</v>
      </c>
    </row>
    <row r="84" s="1" customFormat="1" spans="1:14">
      <c r="A84" s="7">
        <v>740</v>
      </c>
      <c r="B84" s="1">
        <v>740</v>
      </c>
      <c r="C84" s="1">
        <v>0.675251960754395</v>
      </c>
      <c r="D84" s="1">
        <v>0.111318230628967</v>
      </c>
      <c r="E84" s="1">
        <v>10</v>
      </c>
      <c r="F84" s="1">
        <v>2</v>
      </c>
      <c r="G84" s="1">
        <v>0</v>
      </c>
      <c r="H84" s="1">
        <v>8</v>
      </c>
      <c r="I84" s="1">
        <v>1</v>
      </c>
      <c r="J84" s="1">
        <v>0.833333333333333</v>
      </c>
      <c r="K84" s="1">
        <v>0.909090909090909</v>
      </c>
      <c r="L84" s="1">
        <v>0.2</v>
      </c>
      <c r="M84" s="1">
        <v>0.8</v>
      </c>
      <c r="N84" s="1">
        <v>0.9</v>
      </c>
    </row>
    <row r="85" s="1" customFormat="1" spans="1:14">
      <c r="A85" s="7">
        <v>946</v>
      </c>
      <c r="B85" s="1">
        <v>946</v>
      </c>
      <c r="C85" s="1">
        <v>0.675660729408264</v>
      </c>
      <c r="D85" s="1">
        <v>0.0758144855499268</v>
      </c>
      <c r="E85" s="1">
        <v>8</v>
      </c>
      <c r="F85" s="1">
        <v>2</v>
      </c>
      <c r="G85" s="1">
        <v>2</v>
      </c>
      <c r="H85" s="1">
        <v>8</v>
      </c>
      <c r="I85" s="1">
        <v>0.8</v>
      </c>
      <c r="J85" s="1">
        <v>0.8</v>
      </c>
      <c r="K85" s="1">
        <v>0.8</v>
      </c>
      <c r="L85" s="1">
        <v>0.2</v>
      </c>
      <c r="M85" s="1">
        <v>0.6</v>
      </c>
      <c r="N85" s="1">
        <v>0.8</v>
      </c>
    </row>
    <row r="86" s="1" customFormat="1" spans="1:14">
      <c r="A86" s="7">
        <v>619</v>
      </c>
      <c r="B86" s="1">
        <v>619</v>
      </c>
      <c r="C86" s="1">
        <v>0.675872921943665</v>
      </c>
      <c r="D86" s="1">
        <v>0.0941002368927002</v>
      </c>
      <c r="E86" s="1">
        <v>6</v>
      </c>
      <c r="F86" s="1">
        <v>4</v>
      </c>
      <c r="G86" s="1">
        <v>4</v>
      </c>
      <c r="H86" s="1">
        <v>6</v>
      </c>
      <c r="I86" s="1">
        <v>0.6</v>
      </c>
      <c r="J86" s="1">
        <v>0.6</v>
      </c>
      <c r="K86" s="1">
        <v>0.6</v>
      </c>
      <c r="L86" s="1">
        <v>0.4</v>
      </c>
      <c r="M86" s="1">
        <v>0.2</v>
      </c>
      <c r="N86" s="1">
        <v>0.6</v>
      </c>
    </row>
    <row r="87" s="1" customFormat="1" spans="1:14">
      <c r="A87" s="7">
        <v>958</v>
      </c>
      <c r="B87" s="1">
        <v>958</v>
      </c>
      <c r="C87" s="1">
        <v>0.676203846931458</v>
      </c>
      <c r="D87" s="1">
        <v>0.124395489692688</v>
      </c>
      <c r="E87" s="1">
        <v>6</v>
      </c>
      <c r="F87" s="1">
        <v>8</v>
      </c>
      <c r="G87" s="1">
        <v>4</v>
      </c>
      <c r="H87" s="1">
        <v>2</v>
      </c>
      <c r="I87" s="1">
        <v>0.6</v>
      </c>
      <c r="J87" s="1">
        <v>0.428571428571429</v>
      </c>
      <c r="K87" s="1">
        <v>0.5</v>
      </c>
      <c r="L87" s="1">
        <v>0.8</v>
      </c>
      <c r="M87" s="1">
        <v>-0.2</v>
      </c>
      <c r="N87" s="1">
        <v>0.4</v>
      </c>
    </row>
    <row r="88" s="1" customFormat="1" spans="1:14">
      <c r="A88" s="7">
        <v>800</v>
      </c>
      <c r="B88" s="1">
        <v>800</v>
      </c>
      <c r="C88" s="1">
        <v>0.676334142684937</v>
      </c>
      <c r="D88" s="1">
        <v>0.122590184211731</v>
      </c>
      <c r="E88" s="1">
        <v>10</v>
      </c>
      <c r="F88" s="1">
        <v>4</v>
      </c>
      <c r="G88" s="1">
        <v>0</v>
      </c>
      <c r="H88" s="1">
        <v>6</v>
      </c>
      <c r="I88" s="1">
        <v>1</v>
      </c>
      <c r="J88" s="1">
        <v>0.714285714285714</v>
      </c>
      <c r="K88" s="1">
        <v>0.833333333333333</v>
      </c>
      <c r="L88" s="1">
        <v>0.4</v>
      </c>
      <c r="M88" s="1">
        <v>0.6</v>
      </c>
      <c r="N88" s="1">
        <v>0.8</v>
      </c>
    </row>
    <row r="89" s="1" customFormat="1" spans="1:14">
      <c r="A89" s="7">
        <v>357</v>
      </c>
      <c r="B89" s="1">
        <v>357</v>
      </c>
      <c r="C89" s="1">
        <v>0.676360964775085</v>
      </c>
      <c r="D89" s="1">
        <v>0.160744309425354</v>
      </c>
      <c r="E89" s="1">
        <v>10</v>
      </c>
      <c r="F89" s="1">
        <v>6</v>
      </c>
      <c r="G89" s="1">
        <v>0</v>
      </c>
      <c r="H89" s="1">
        <v>4</v>
      </c>
      <c r="I89" s="1">
        <v>1</v>
      </c>
      <c r="J89" s="1">
        <v>0.625</v>
      </c>
      <c r="K89" s="1">
        <v>0.769230769230769</v>
      </c>
      <c r="L89" s="1">
        <v>0.6</v>
      </c>
      <c r="M89" s="1">
        <v>0.4</v>
      </c>
      <c r="N89" s="1">
        <v>0.7</v>
      </c>
    </row>
    <row r="90" s="1" customFormat="1" spans="3:13">
      <c r="C90" s="1">
        <f>AVERAGE(C2:C89)</f>
        <v>0.6285819045522</v>
      </c>
      <c r="D90" s="1">
        <f>AVERAGE(D2:D89)</f>
        <v>0.1102701601657</v>
      </c>
      <c r="L90" s="1">
        <f>AVERAGE(L2:L89)</f>
        <v>0.473863636363636</v>
      </c>
      <c r="M90" s="1">
        <f>AVERAGE(M2:M89)</f>
        <v>0.3625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4" customFormat="1" spans="3:5">
      <c r="C99" s="14" t="s">
        <v>66</v>
      </c>
      <c r="D99" s="14">
        <f>COUNTIF(C2:C89,"&lt;0.525")-COUNTIF(C2:C89,"&lt;0.5")</f>
        <v>0</v>
      </c>
      <c r="E99" s="14">
        <v>3</v>
      </c>
    </row>
    <row r="100" s="4" customFormat="1" spans="3:5">
      <c r="C100" s="4" t="s">
        <v>67</v>
      </c>
      <c r="D100" s="4">
        <f>COUNTIF(C2:C89,"&lt;0.55")-COUNTIF(C2:C89,"&lt;0.525")</f>
        <v>11</v>
      </c>
      <c r="E100" s="4">
        <v>4</v>
      </c>
    </row>
    <row r="101" s="4" customFormat="1" spans="3:5">
      <c r="C101" s="4" t="s">
        <v>68</v>
      </c>
      <c r="D101" s="4">
        <f>COUNTIF(C2:C89,"&lt;0.575")-COUNTIF(C2:C89,"&lt;0.55")</f>
        <v>11</v>
      </c>
      <c r="E101" s="4">
        <v>6</v>
      </c>
    </row>
    <row r="102" s="4" customFormat="1" spans="3:5">
      <c r="C102" s="4" t="s">
        <v>69</v>
      </c>
      <c r="D102" s="4">
        <f>COUNTIF(C2:C89,"&lt;0.6")-COUNTIF(C2:C89,"&lt;0.575")</f>
        <v>11</v>
      </c>
      <c r="E102" s="4">
        <v>7</v>
      </c>
    </row>
    <row r="103" s="4" customFormat="1" spans="3:5">
      <c r="C103" s="4" t="s">
        <v>70</v>
      </c>
      <c r="D103" s="4">
        <f>COUNTIF(C2:C89,"&lt;0.625")-COUNTIF(C2:C89,"&lt;0.6")</f>
        <v>11</v>
      </c>
      <c r="E103" s="4">
        <v>9</v>
      </c>
    </row>
    <row r="104" s="4" customFormat="1" spans="3:5">
      <c r="C104" s="4" t="s">
        <v>71</v>
      </c>
      <c r="D104" s="4">
        <f>COUNTIF(C2:C89,"&lt;0.65")-COUNTIF(C2:C89,"&lt;0.625")</f>
        <v>11</v>
      </c>
      <c r="E104" s="4">
        <v>12</v>
      </c>
    </row>
    <row r="105" s="4" customFormat="1" spans="3:5">
      <c r="C105" s="4" t="s">
        <v>72</v>
      </c>
      <c r="D105" s="4">
        <f>COUNTIF(C2:C89,"&lt;0.675")-COUNTIF(C2:C89,"&lt;0.65")</f>
        <v>11</v>
      </c>
      <c r="E105" s="4">
        <v>14</v>
      </c>
    </row>
    <row r="106" s="14" customFormat="1" spans="3:5">
      <c r="C106" s="14" t="s">
        <v>73</v>
      </c>
      <c r="D106" s="14">
        <f>COUNTIF(C2:C89,"&lt;0.7")-COUNTIF(C2:C89,"&lt;0.675")</f>
        <v>11</v>
      </c>
      <c r="E106" s="14">
        <v>12</v>
      </c>
    </row>
    <row r="107" s="4" customFormat="1" spans="3:5">
      <c r="C107" s="4" t="s">
        <v>74</v>
      </c>
      <c r="D107" s="4">
        <f>COUNTIF(C2:C89,"&lt;0.725")-COUNTIF(C2:C89,"&lt;0.7")</f>
        <v>11</v>
      </c>
      <c r="E107" s="4">
        <v>9</v>
      </c>
    </row>
    <row r="108" s="4" customFormat="1" spans="3:5">
      <c r="C108" s="4" t="s">
        <v>29</v>
      </c>
      <c r="D108" s="4">
        <v>0</v>
      </c>
      <c r="E108" s="4">
        <v>7</v>
      </c>
    </row>
    <row r="109" s="4" customFormat="1" spans="3:5">
      <c r="C109" s="4" t="s">
        <v>30</v>
      </c>
      <c r="D109" s="4">
        <v>0</v>
      </c>
      <c r="E109" s="4">
        <v>6</v>
      </c>
    </row>
    <row r="110" s="1" customFormat="1" spans="3:5">
      <c r="C110" s="1" t="s">
        <v>31</v>
      </c>
      <c r="D110" s="1">
        <v>0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97" workbookViewId="0">
      <selection activeCell="A23" sqref="$A23:$XFD23"/>
    </sheetView>
  </sheetViews>
  <sheetFormatPr defaultColWidth="9" defaultRowHeight="13.5"/>
  <cols>
    <col min="3" max="4" width="17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50</v>
      </c>
      <c r="B2" s="1">
        <v>50</v>
      </c>
      <c r="C2" s="1">
        <v>0.527482271194458</v>
      </c>
      <c r="D2" s="1">
        <v>0.0267938375473022</v>
      </c>
      <c r="E2" s="1">
        <v>8</v>
      </c>
      <c r="F2" s="1">
        <v>4</v>
      </c>
      <c r="G2" s="1">
        <v>2</v>
      </c>
      <c r="H2" s="1">
        <v>6</v>
      </c>
      <c r="I2" s="1">
        <v>0.8</v>
      </c>
      <c r="J2" s="1">
        <v>0.666666666666667</v>
      </c>
      <c r="K2" s="1">
        <v>0.727272727272727</v>
      </c>
      <c r="L2" s="1">
        <v>0.4</v>
      </c>
      <c r="M2" s="1">
        <v>0.4</v>
      </c>
      <c r="N2" s="1">
        <v>0.7</v>
      </c>
    </row>
    <row r="3" s="1" customFormat="1" spans="1:14">
      <c r="A3" s="7">
        <v>634</v>
      </c>
      <c r="B3" s="1">
        <v>634</v>
      </c>
      <c r="C3" s="1">
        <v>0.53106701374054</v>
      </c>
      <c r="D3" s="1">
        <v>0.0840432643890381</v>
      </c>
      <c r="E3" s="1">
        <v>9</v>
      </c>
      <c r="F3" s="1">
        <v>8</v>
      </c>
      <c r="G3" s="1">
        <v>1</v>
      </c>
      <c r="H3" s="1">
        <v>2</v>
      </c>
      <c r="I3" s="1">
        <v>0.9</v>
      </c>
      <c r="J3" s="1">
        <v>0.529411764705882</v>
      </c>
      <c r="K3" s="1">
        <v>0.666666666666667</v>
      </c>
      <c r="L3" s="1">
        <v>0.8</v>
      </c>
      <c r="M3" s="1">
        <v>0.1</v>
      </c>
      <c r="N3" s="1">
        <v>0.55</v>
      </c>
    </row>
    <row r="4" s="1" customFormat="1" spans="1:14">
      <c r="A4" s="7">
        <v>391</v>
      </c>
      <c r="B4" s="1">
        <v>391</v>
      </c>
      <c r="C4" s="1">
        <v>0.53727924823761</v>
      </c>
      <c r="D4" s="1">
        <v>0.0164142847061157</v>
      </c>
      <c r="E4" s="1">
        <v>10</v>
      </c>
      <c r="F4" s="1">
        <v>6</v>
      </c>
      <c r="G4" s="1">
        <v>0</v>
      </c>
      <c r="H4" s="1">
        <v>4</v>
      </c>
      <c r="I4" s="1">
        <v>1</v>
      </c>
      <c r="J4" s="1">
        <v>0.625</v>
      </c>
      <c r="K4" s="1">
        <v>0.769230769230769</v>
      </c>
      <c r="L4" s="1">
        <v>0.6</v>
      </c>
      <c r="M4" s="1">
        <v>0.4</v>
      </c>
      <c r="N4" s="1">
        <v>0.7</v>
      </c>
    </row>
    <row r="5" s="1" customFormat="1" spans="1:14">
      <c r="A5" s="7">
        <v>360</v>
      </c>
      <c r="B5" s="1">
        <v>360</v>
      </c>
      <c r="C5" s="1">
        <v>0.540149927139282</v>
      </c>
      <c r="D5" s="1">
        <v>0.0895251035690308</v>
      </c>
      <c r="E5" s="1">
        <v>8</v>
      </c>
      <c r="F5" s="1">
        <v>5</v>
      </c>
      <c r="G5" s="1">
        <v>2</v>
      </c>
      <c r="H5" s="1">
        <v>5</v>
      </c>
      <c r="I5" s="1">
        <v>0.8</v>
      </c>
      <c r="J5" s="1">
        <v>0.615384615384615</v>
      </c>
      <c r="K5" s="1">
        <v>0.695652173913043</v>
      </c>
      <c r="L5" s="1">
        <v>0.5</v>
      </c>
      <c r="M5" s="1">
        <v>0.3</v>
      </c>
      <c r="N5" s="1">
        <v>0.65</v>
      </c>
    </row>
    <row r="6" s="1" customFormat="1" spans="1:14">
      <c r="A6" s="7">
        <v>356</v>
      </c>
      <c r="B6" s="1">
        <v>356</v>
      </c>
      <c r="C6" s="1">
        <v>0.542625546455383</v>
      </c>
      <c r="D6" s="1">
        <v>0.0799902677536011</v>
      </c>
      <c r="E6" s="1">
        <v>10</v>
      </c>
      <c r="F6" s="1">
        <v>7</v>
      </c>
      <c r="G6" s="1">
        <v>0</v>
      </c>
      <c r="H6" s="1">
        <v>3</v>
      </c>
      <c r="I6" s="1">
        <v>1</v>
      </c>
      <c r="J6" s="1">
        <v>0.588235294117647</v>
      </c>
      <c r="K6" s="1">
        <v>0.740740740740741</v>
      </c>
      <c r="L6" s="1">
        <v>0.7</v>
      </c>
      <c r="M6" s="1">
        <v>0.3</v>
      </c>
      <c r="N6" s="1">
        <v>0.65</v>
      </c>
    </row>
    <row r="7" s="1" customFormat="1" spans="1:14">
      <c r="A7" s="7">
        <v>257</v>
      </c>
      <c r="B7" s="1">
        <v>257</v>
      </c>
      <c r="C7" s="1">
        <v>0.542999148368835</v>
      </c>
      <c r="D7" s="1">
        <v>0.079084038734436</v>
      </c>
      <c r="E7" s="1">
        <v>8</v>
      </c>
      <c r="F7" s="1">
        <v>3</v>
      </c>
      <c r="G7" s="1">
        <v>2</v>
      </c>
      <c r="H7" s="1">
        <v>7</v>
      </c>
      <c r="I7" s="1">
        <v>0.8</v>
      </c>
      <c r="J7" s="1">
        <v>0.727272727272727</v>
      </c>
      <c r="K7" s="1">
        <v>0.761904761904762</v>
      </c>
      <c r="L7" s="1">
        <v>0.3</v>
      </c>
      <c r="M7" s="1">
        <v>0.5</v>
      </c>
      <c r="N7" s="1">
        <v>0.75</v>
      </c>
    </row>
    <row r="8" s="1" customFormat="1" spans="1:14">
      <c r="A8" s="7">
        <v>47</v>
      </c>
      <c r="B8" s="1">
        <v>47</v>
      </c>
      <c r="C8" s="1">
        <v>0.543766379356384</v>
      </c>
      <c r="D8" s="1">
        <v>0.0789929628372192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129</v>
      </c>
      <c r="B9" s="1">
        <v>129</v>
      </c>
      <c r="C9" s="1">
        <v>0.544099807739258</v>
      </c>
      <c r="D9" s="1">
        <v>0.123935222625732</v>
      </c>
      <c r="E9" s="1">
        <v>7</v>
      </c>
      <c r="F9" s="1">
        <v>4</v>
      </c>
      <c r="G9" s="1">
        <v>3</v>
      </c>
      <c r="H9" s="1">
        <v>6</v>
      </c>
      <c r="I9" s="1">
        <v>0.7</v>
      </c>
      <c r="J9" s="1">
        <v>0.636363636363636</v>
      </c>
      <c r="K9" s="1">
        <v>0.666666666666667</v>
      </c>
      <c r="L9" s="1">
        <v>0.4</v>
      </c>
      <c r="M9" s="1">
        <v>0.3</v>
      </c>
      <c r="N9" s="1">
        <v>0.65</v>
      </c>
    </row>
    <row r="10" s="1" customFormat="1" spans="1:14">
      <c r="A10" s="7">
        <v>84</v>
      </c>
      <c r="B10" s="1">
        <v>84</v>
      </c>
      <c r="C10" s="1">
        <v>0.544868588447571</v>
      </c>
      <c r="D10" s="1">
        <v>0.0251344442367554</v>
      </c>
      <c r="E10" s="1">
        <v>9</v>
      </c>
      <c r="F10" s="1">
        <v>6</v>
      </c>
      <c r="G10" s="1">
        <v>1</v>
      </c>
      <c r="H10" s="1">
        <v>4</v>
      </c>
      <c r="I10" s="1">
        <v>0.9</v>
      </c>
      <c r="J10" s="1">
        <v>0.6</v>
      </c>
      <c r="K10" s="1">
        <v>0.72</v>
      </c>
      <c r="L10" s="1">
        <v>0.6</v>
      </c>
      <c r="M10" s="1">
        <v>0.3</v>
      </c>
      <c r="N10" s="1">
        <v>0.65</v>
      </c>
    </row>
    <row r="11" s="1" customFormat="1" spans="1:14">
      <c r="A11" s="7">
        <v>521</v>
      </c>
      <c r="B11" s="1">
        <v>521</v>
      </c>
      <c r="C11" s="1">
        <v>0.545008897781372</v>
      </c>
      <c r="D11" s="1">
        <v>0.148417949676514</v>
      </c>
      <c r="E11" s="1">
        <v>9</v>
      </c>
      <c r="F11" s="1">
        <v>3</v>
      </c>
      <c r="G11" s="1">
        <v>1</v>
      </c>
      <c r="H11" s="1">
        <v>7</v>
      </c>
      <c r="I11" s="1">
        <v>0.9</v>
      </c>
      <c r="J11" s="1">
        <v>0.75</v>
      </c>
      <c r="K11" s="1">
        <v>0.818181818181818</v>
      </c>
      <c r="L11" s="1">
        <v>0.3</v>
      </c>
      <c r="M11" s="1">
        <v>0.6</v>
      </c>
      <c r="N11" s="1">
        <v>0.8</v>
      </c>
    </row>
    <row r="12" s="1" customFormat="1" spans="1:14">
      <c r="A12" s="7">
        <v>981</v>
      </c>
      <c r="B12" s="1">
        <v>981</v>
      </c>
      <c r="C12" s="1">
        <v>0.544304013252258</v>
      </c>
      <c r="D12" s="1">
        <v>0.0888650417327881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278</v>
      </c>
      <c r="B13" s="1">
        <v>278</v>
      </c>
      <c r="C13" s="1">
        <v>0.54431140422821</v>
      </c>
      <c r="D13" s="1">
        <v>0.0668566226959229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656</v>
      </c>
      <c r="B14" s="1">
        <v>656</v>
      </c>
      <c r="C14" s="1">
        <v>0.544416785240173</v>
      </c>
      <c r="D14" s="1">
        <v>0.0895100831985474</v>
      </c>
      <c r="E14" s="1">
        <v>8</v>
      </c>
      <c r="F14" s="1">
        <v>8</v>
      </c>
      <c r="G14" s="1">
        <v>2</v>
      </c>
      <c r="H14" s="1">
        <v>2</v>
      </c>
      <c r="I14" s="1">
        <v>0.8</v>
      </c>
      <c r="J14" s="1">
        <v>0.5</v>
      </c>
      <c r="K14" s="1">
        <v>0.615384615384615</v>
      </c>
      <c r="L14" s="1">
        <v>0.8</v>
      </c>
      <c r="M14" s="1">
        <v>0</v>
      </c>
      <c r="N14" s="1">
        <v>0.5</v>
      </c>
    </row>
    <row r="15" s="14" customFormat="1" spans="1:14">
      <c r="A15" s="16">
        <v>633</v>
      </c>
      <c r="B15" s="14">
        <v>633</v>
      </c>
      <c r="C15" s="14">
        <v>0.547372221946716</v>
      </c>
      <c r="D15" s="14">
        <v>0.080981969833374</v>
      </c>
      <c r="E15" s="14">
        <v>9</v>
      </c>
      <c r="F15" s="14">
        <v>3</v>
      </c>
      <c r="G15" s="14">
        <v>1</v>
      </c>
      <c r="H15" s="14">
        <v>7</v>
      </c>
      <c r="I15" s="14">
        <v>0.9</v>
      </c>
      <c r="J15" s="14">
        <v>0.75</v>
      </c>
      <c r="K15" s="14">
        <v>0.818181818181818</v>
      </c>
      <c r="L15" s="14">
        <v>0.3</v>
      </c>
      <c r="M15" s="14">
        <v>0.6</v>
      </c>
      <c r="N15" s="14">
        <v>0.8</v>
      </c>
    </row>
    <row r="16" s="1" customFormat="1" spans="1:14">
      <c r="A16" s="7">
        <v>910</v>
      </c>
      <c r="B16" s="1">
        <v>910</v>
      </c>
      <c r="C16" s="1">
        <v>0.570115923881531</v>
      </c>
      <c r="D16" s="1">
        <v>0.00743293762207031</v>
      </c>
      <c r="E16" s="1">
        <v>9</v>
      </c>
      <c r="F16" s="1">
        <v>4</v>
      </c>
      <c r="G16" s="1">
        <v>1</v>
      </c>
      <c r="H16" s="1">
        <v>6</v>
      </c>
      <c r="I16" s="1">
        <v>0.9</v>
      </c>
      <c r="J16" s="1">
        <v>0.692307692307692</v>
      </c>
      <c r="K16" s="1">
        <v>0.782608695652174</v>
      </c>
      <c r="L16" s="1">
        <v>0.4</v>
      </c>
      <c r="M16" s="1">
        <v>0.5</v>
      </c>
      <c r="N16" s="1">
        <v>0.75</v>
      </c>
    </row>
    <row r="17" s="1" customFormat="1" spans="1:14">
      <c r="A17" s="7">
        <v>374</v>
      </c>
      <c r="B17" s="1">
        <v>374</v>
      </c>
      <c r="C17" s="1">
        <v>0.570914268493652</v>
      </c>
      <c r="D17" s="1">
        <v>0.077289342880249</v>
      </c>
      <c r="E17" s="1">
        <v>9</v>
      </c>
      <c r="F17" s="1">
        <v>2</v>
      </c>
      <c r="G17" s="1">
        <v>1</v>
      </c>
      <c r="H17" s="1">
        <v>8</v>
      </c>
      <c r="I17" s="1">
        <v>0.9</v>
      </c>
      <c r="J17" s="1">
        <v>0.818181818181818</v>
      </c>
      <c r="K17" s="1">
        <v>0.857142857142857</v>
      </c>
      <c r="L17" s="1">
        <v>0.2</v>
      </c>
      <c r="M17" s="1">
        <v>0.7</v>
      </c>
      <c r="N17" s="1">
        <v>0.85</v>
      </c>
    </row>
    <row r="18" s="1" customFormat="1" spans="1:14">
      <c r="A18" s="7">
        <v>107</v>
      </c>
      <c r="B18" s="1">
        <v>107</v>
      </c>
      <c r="C18" s="1">
        <v>0.571383357048035</v>
      </c>
      <c r="D18" s="1">
        <v>0.0724295377731323</v>
      </c>
      <c r="E18" s="1">
        <v>8</v>
      </c>
      <c r="F18" s="1">
        <v>3</v>
      </c>
      <c r="G18" s="1">
        <v>2</v>
      </c>
      <c r="H18" s="1">
        <v>7</v>
      </c>
      <c r="I18" s="1">
        <v>0.8</v>
      </c>
      <c r="J18" s="1">
        <v>0.727272727272727</v>
      </c>
      <c r="K18" s="1">
        <v>0.761904761904762</v>
      </c>
      <c r="L18" s="1">
        <v>0.3</v>
      </c>
      <c r="M18" s="1">
        <v>0.5</v>
      </c>
      <c r="N18" s="1">
        <v>0.75</v>
      </c>
    </row>
    <row r="19" s="1" customFormat="1" spans="1:14">
      <c r="A19" s="7">
        <v>520</v>
      </c>
      <c r="B19" s="1">
        <v>520</v>
      </c>
      <c r="C19" s="1">
        <v>0.571817517280579</v>
      </c>
      <c r="D19" s="1">
        <v>0.0751528739929199</v>
      </c>
      <c r="E19" s="1">
        <v>9</v>
      </c>
      <c r="F19" s="1">
        <v>4</v>
      </c>
      <c r="G19" s="1">
        <v>1</v>
      </c>
      <c r="H19" s="1">
        <v>6</v>
      </c>
      <c r="I19" s="1">
        <v>0.9</v>
      </c>
      <c r="J19" s="1">
        <v>0.692307692307692</v>
      </c>
      <c r="K19" s="1">
        <v>0.782608695652174</v>
      </c>
      <c r="L19" s="1">
        <v>0.4</v>
      </c>
      <c r="M19" s="1">
        <v>0.5</v>
      </c>
      <c r="N19" s="1">
        <v>0.75</v>
      </c>
    </row>
    <row r="20" s="1" customFormat="1" spans="1:14">
      <c r="A20" s="7">
        <v>886</v>
      </c>
      <c r="B20" s="1">
        <v>886</v>
      </c>
      <c r="C20" s="1">
        <v>0.572021007537842</v>
      </c>
      <c r="D20" s="1">
        <v>0.0686073303222656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260</v>
      </c>
      <c r="B21" s="1">
        <v>260</v>
      </c>
      <c r="C21" s="1">
        <v>0.572933554649353</v>
      </c>
      <c r="D21" s="1">
        <v>0.0106793642044067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545</v>
      </c>
      <c r="B22" s="1">
        <v>545</v>
      </c>
      <c r="C22" s="1">
        <v>0.569725871086121</v>
      </c>
      <c r="D22" s="1">
        <v>0.0514376163482666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814</v>
      </c>
      <c r="B23" s="1">
        <v>814</v>
      </c>
      <c r="C23" s="1">
        <v>0.569750189781189</v>
      </c>
      <c r="D23" s="1">
        <v>0.0616495609283447</v>
      </c>
      <c r="E23" s="1">
        <v>10</v>
      </c>
      <c r="F23" s="1">
        <v>8</v>
      </c>
      <c r="G23" s="1">
        <v>0</v>
      </c>
      <c r="H23" s="1">
        <v>2</v>
      </c>
      <c r="I23" s="1">
        <v>1</v>
      </c>
      <c r="J23" s="1">
        <v>0.555555555555556</v>
      </c>
      <c r="K23" s="1">
        <v>0.714285714285714</v>
      </c>
      <c r="L23" s="1">
        <v>0.8</v>
      </c>
      <c r="M23" s="1">
        <v>0.2</v>
      </c>
      <c r="N23" s="1">
        <v>0.6</v>
      </c>
    </row>
    <row r="24" s="1" customFormat="1" spans="1:14">
      <c r="A24" s="7">
        <v>275</v>
      </c>
      <c r="B24" s="1">
        <v>275</v>
      </c>
      <c r="C24" s="1">
        <v>0.567068815231323</v>
      </c>
      <c r="D24" s="1">
        <v>0.0141620635986328</v>
      </c>
      <c r="E24" s="1">
        <v>8</v>
      </c>
      <c r="F24" s="1">
        <v>6</v>
      </c>
      <c r="G24" s="1">
        <v>2</v>
      </c>
      <c r="H24" s="1">
        <v>4</v>
      </c>
      <c r="I24" s="1">
        <v>0.8</v>
      </c>
      <c r="J24" s="1">
        <v>0.571428571428572</v>
      </c>
      <c r="K24" s="1">
        <v>0.666666666666667</v>
      </c>
      <c r="L24" s="1">
        <v>0.6</v>
      </c>
      <c r="M24" s="1">
        <v>0.2</v>
      </c>
      <c r="N24" s="1">
        <v>0.6</v>
      </c>
    </row>
    <row r="25" s="1" customFormat="1" spans="1:14">
      <c r="A25" s="7">
        <v>307</v>
      </c>
      <c r="B25" s="1">
        <v>307</v>
      </c>
      <c r="C25" s="1">
        <v>0.573604941368103</v>
      </c>
      <c r="D25" s="1">
        <v>0.0856020450592041</v>
      </c>
      <c r="E25" s="1">
        <v>8</v>
      </c>
      <c r="F25" s="1">
        <v>3</v>
      </c>
      <c r="G25" s="1">
        <v>2</v>
      </c>
      <c r="H25" s="1">
        <v>7</v>
      </c>
      <c r="I25" s="1">
        <v>0.8</v>
      </c>
      <c r="J25" s="1">
        <v>0.727272727272727</v>
      </c>
      <c r="K25" s="1">
        <v>0.761904761904762</v>
      </c>
      <c r="L25" s="1">
        <v>0.3</v>
      </c>
      <c r="M25" s="1">
        <v>0.5</v>
      </c>
      <c r="N25" s="1">
        <v>0.75</v>
      </c>
    </row>
    <row r="26" s="1" customFormat="1" spans="1:14">
      <c r="A26" s="7">
        <v>241</v>
      </c>
      <c r="B26" s="1">
        <v>241</v>
      </c>
      <c r="C26" s="1">
        <v>0.574325561523437</v>
      </c>
      <c r="D26" s="1">
        <v>0.0868544578552246</v>
      </c>
      <c r="E26" s="1">
        <v>8</v>
      </c>
      <c r="F26" s="1">
        <v>5</v>
      </c>
      <c r="G26" s="1">
        <v>2</v>
      </c>
      <c r="H26" s="1">
        <v>5</v>
      </c>
      <c r="I26" s="1">
        <v>0.8</v>
      </c>
      <c r="J26" s="1">
        <v>0.615384615384615</v>
      </c>
      <c r="K26" s="1">
        <v>0.695652173913043</v>
      </c>
      <c r="L26" s="1">
        <v>0.5</v>
      </c>
      <c r="M26" s="1">
        <v>0.3</v>
      </c>
      <c r="N26" s="1">
        <v>0.65</v>
      </c>
    </row>
    <row r="27" s="1" customFormat="1" spans="1:14">
      <c r="A27" s="7">
        <v>783</v>
      </c>
      <c r="B27" s="1">
        <v>783</v>
      </c>
      <c r="C27" s="1">
        <v>0.574866652488708</v>
      </c>
      <c r="D27" s="1">
        <v>0.0905611515045166</v>
      </c>
      <c r="E27" s="1">
        <v>8</v>
      </c>
      <c r="F27" s="1">
        <v>7</v>
      </c>
      <c r="G27" s="1">
        <v>2</v>
      </c>
      <c r="H27" s="1">
        <v>3</v>
      </c>
      <c r="I27" s="1">
        <v>0.8</v>
      </c>
      <c r="J27" s="1">
        <v>0.533333333333333</v>
      </c>
      <c r="K27" s="1">
        <v>0.64</v>
      </c>
      <c r="L27" s="1">
        <v>0.7</v>
      </c>
      <c r="M27" s="1">
        <v>0.1</v>
      </c>
      <c r="N27" s="1">
        <v>0.55</v>
      </c>
    </row>
    <row r="28" s="1" customFormat="1" spans="1:14">
      <c r="A28" s="7">
        <v>71</v>
      </c>
      <c r="B28" s="1">
        <v>71</v>
      </c>
      <c r="C28" s="1">
        <v>0.575353741645813</v>
      </c>
      <c r="D28" s="1">
        <v>0.0409954786300659</v>
      </c>
      <c r="E28" s="1">
        <v>9</v>
      </c>
      <c r="F28" s="1">
        <v>7</v>
      </c>
      <c r="G28" s="1">
        <v>1</v>
      </c>
      <c r="H28" s="1">
        <v>3</v>
      </c>
      <c r="I28" s="1">
        <v>0.9</v>
      </c>
      <c r="J28" s="1">
        <v>0.5625</v>
      </c>
      <c r="K28" s="1">
        <v>0.692307692307692</v>
      </c>
      <c r="L28" s="1">
        <v>0.7</v>
      </c>
      <c r="M28" s="1">
        <v>0.2</v>
      </c>
      <c r="N28" s="1">
        <v>0.6</v>
      </c>
    </row>
    <row r="29" s="14" customFormat="1" spans="1:14">
      <c r="A29" s="16">
        <v>894</v>
      </c>
      <c r="B29" s="14">
        <v>894</v>
      </c>
      <c r="C29" s="14">
        <v>0.575786352157593</v>
      </c>
      <c r="D29" s="14">
        <v>0.00527596473693848</v>
      </c>
      <c r="E29" s="14">
        <v>9</v>
      </c>
      <c r="F29" s="14">
        <v>6</v>
      </c>
      <c r="G29" s="14">
        <v>1</v>
      </c>
      <c r="H29" s="14">
        <v>4</v>
      </c>
      <c r="I29" s="14">
        <v>0.9</v>
      </c>
      <c r="J29" s="14">
        <v>0.6</v>
      </c>
      <c r="K29" s="14">
        <v>0.72</v>
      </c>
      <c r="L29" s="14">
        <v>0.6</v>
      </c>
      <c r="M29" s="14">
        <v>0.3</v>
      </c>
      <c r="N29" s="14">
        <v>0.65</v>
      </c>
    </row>
    <row r="30" s="1" customFormat="1" spans="1:14">
      <c r="A30" s="7">
        <v>436</v>
      </c>
      <c r="B30" s="1">
        <v>436</v>
      </c>
      <c r="C30" s="1">
        <v>0.594495534896851</v>
      </c>
      <c r="D30" s="1">
        <v>0.0671279430389404</v>
      </c>
      <c r="E30" s="1">
        <v>9</v>
      </c>
      <c r="F30" s="1">
        <v>4</v>
      </c>
      <c r="G30" s="1">
        <v>1</v>
      </c>
      <c r="H30" s="1">
        <v>6</v>
      </c>
      <c r="I30" s="1">
        <v>0.9</v>
      </c>
      <c r="J30" s="1">
        <v>0.692307692307692</v>
      </c>
      <c r="K30" s="1">
        <v>0.782608695652174</v>
      </c>
      <c r="L30" s="1">
        <v>0.4</v>
      </c>
      <c r="M30" s="1">
        <v>0.5</v>
      </c>
      <c r="N30" s="1">
        <v>0.75</v>
      </c>
    </row>
    <row r="31" s="1" customFormat="1" spans="1:14">
      <c r="A31" s="7">
        <v>448</v>
      </c>
      <c r="B31" s="1">
        <v>448</v>
      </c>
      <c r="C31" s="1">
        <v>0.59506368637085</v>
      </c>
      <c r="D31" s="1">
        <v>0.0613701343536377</v>
      </c>
      <c r="E31" s="1">
        <v>9</v>
      </c>
      <c r="F31" s="1">
        <v>2</v>
      </c>
      <c r="G31" s="1">
        <v>1</v>
      </c>
      <c r="H31" s="1">
        <v>8</v>
      </c>
      <c r="I31" s="1">
        <v>0.9</v>
      </c>
      <c r="J31" s="1">
        <v>0.818181818181818</v>
      </c>
      <c r="K31" s="1">
        <v>0.857142857142857</v>
      </c>
      <c r="L31" s="1">
        <v>0.2</v>
      </c>
      <c r="M31" s="1">
        <v>0.7</v>
      </c>
      <c r="N31" s="1">
        <v>0.85</v>
      </c>
    </row>
    <row r="32" s="1" customFormat="1" spans="1:14">
      <c r="A32" s="7">
        <v>197</v>
      </c>
      <c r="B32" s="1">
        <v>197</v>
      </c>
      <c r="C32" s="1">
        <v>0.595931768417358</v>
      </c>
      <c r="D32" s="1">
        <v>0.0206851959228516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919</v>
      </c>
      <c r="B33" s="1">
        <v>919</v>
      </c>
      <c r="C33" s="1">
        <v>0.593463063240051</v>
      </c>
      <c r="D33" s="1">
        <v>0.0729192495346069</v>
      </c>
      <c r="E33" s="1">
        <v>8</v>
      </c>
      <c r="F33" s="1">
        <v>4</v>
      </c>
      <c r="G33" s="1">
        <v>2</v>
      </c>
      <c r="H33" s="1">
        <v>6</v>
      </c>
      <c r="I33" s="1">
        <v>0.8</v>
      </c>
      <c r="J33" s="1">
        <v>0.666666666666667</v>
      </c>
      <c r="K33" s="1">
        <v>0.727272727272727</v>
      </c>
      <c r="L33" s="1">
        <v>0.4</v>
      </c>
      <c r="M33" s="1">
        <v>0.4</v>
      </c>
      <c r="N33" s="1">
        <v>0.7</v>
      </c>
    </row>
    <row r="34" s="1" customFormat="1" spans="1:14">
      <c r="A34" s="7">
        <v>345</v>
      </c>
      <c r="B34" s="1">
        <v>345</v>
      </c>
      <c r="C34" s="1">
        <v>0.597182989120483</v>
      </c>
      <c r="D34" s="1">
        <v>0.0755835771560669</v>
      </c>
      <c r="E34" s="1">
        <v>10</v>
      </c>
      <c r="F34" s="1">
        <v>5</v>
      </c>
      <c r="G34" s="1">
        <v>0</v>
      </c>
      <c r="H34" s="1">
        <v>5</v>
      </c>
      <c r="I34" s="1">
        <v>1</v>
      </c>
      <c r="J34" s="1">
        <v>0.666666666666667</v>
      </c>
      <c r="K34" s="1">
        <v>0.8</v>
      </c>
      <c r="L34" s="1">
        <v>0.5</v>
      </c>
      <c r="M34" s="1">
        <v>0.5</v>
      </c>
      <c r="N34" s="1">
        <v>0.75</v>
      </c>
    </row>
    <row r="35" s="1" customFormat="1" spans="1:14">
      <c r="A35" s="7">
        <v>829</v>
      </c>
      <c r="B35" s="1">
        <v>829</v>
      </c>
      <c r="C35" s="1">
        <v>0.589975953102112</v>
      </c>
      <c r="D35" s="1">
        <v>0.0614951848983765</v>
      </c>
      <c r="E35" s="1">
        <v>8</v>
      </c>
      <c r="F35" s="1">
        <v>2</v>
      </c>
      <c r="G35" s="1">
        <v>2</v>
      </c>
      <c r="H35" s="1">
        <v>8</v>
      </c>
      <c r="I35" s="1">
        <v>0.8</v>
      </c>
      <c r="J35" s="1">
        <v>0.8</v>
      </c>
      <c r="K35" s="1">
        <v>0.8</v>
      </c>
      <c r="L35" s="1">
        <v>0.2</v>
      </c>
      <c r="M35" s="1">
        <v>0.6</v>
      </c>
      <c r="N35" s="1">
        <v>0.8</v>
      </c>
    </row>
    <row r="36" s="1" customFormat="1" spans="1:14">
      <c r="A36" s="7">
        <v>321</v>
      </c>
      <c r="B36" s="1">
        <v>321</v>
      </c>
      <c r="C36" s="1">
        <v>0.588648796081543</v>
      </c>
      <c r="D36" s="1">
        <v>0.00274014472961426</v>
      </c>
      <c r="E36" s="1">
        <v>10</v>
      </c>
      <c r="F36" s="1">
        <v>5</v>
      </c>
      <c r="G36" s="1">
        <v>0</v>
      </c>
      <c r="H36" s="1">
        <v>5</v>
      </c>
      <c r="I36" s="1">
        <v>1</v>
      </c>
      <c r="J36" s="1">
        <v>0.666666666666667</v>
      </c>
      <c r="K36" s="1">
        <v>0.8</v>
      </c>
      <c r="L36" s="1">
        <v>0.5</v>
      </c>
      <c r="M36" s="1">
        <v>0.5</v>
      </c>
      <c r="N36" s="1">
        <v>0.75</v>
      </c>
    </row>
    <row r="37" s="1" customFormat="1" spans="1:14">
      <c r="A37" s="7">
        <v>292</v>
      </c>
      <c r="B37" s="1">
        <v>292</v>
      </c>
      <c r="C37" s="1">
        <v>0.600660681724548</v>
      </c>
      <c r="D37" s="1">
        <v>0.0902086496353149</v>
      </c>
      <c r="E37" s="1">
        <v>8</v>
      </c>
      <c r="F37" s="1">
        <v>8</v>
      </c>
      <c r="G37" s="1">
        <v>2</v>
      </c>
      <c r="H37" s="1">
        <v>2</v>
      </c>
      <c r="I37" s="1">
        <v>0.8</v>
      </c>
      <c r="J37" s="1">
        <v>0.5</v>
      </c>
      <c r="K37" s="1">
        <v>0.615384615384615</v>
      </c>
      <c r="L37" s="1">
        <v>0.8</v>
      </c>
      <c r="M37" s="1">
        <v>0</v>
      </c>
      <c r="N37" s="1">
        <v>0.5</v>
      </c>
    </row>
    <row r="38" s="1" customFormat="1" spans="1:14">
      <c r="A38" s="7">
        <v>425</v>
      </c>
      <c r="B38" s="1">
        <v>425</v>
      </c>
      <c r="C38" s="1">
        <v>0.585031986236572</v>
      </c>
      <c r="D38" s="1">
        <v>0.0381255149841309</v>
      </c>
      <c r="E38" s="1">
        <v>9</v>
      </c>
      <c r="F38" s="1">
        <v>2</v>
      </c>
      <c r="G38" s="1">
        <v>1</v>
      </c>
      <c r="H38" s="1">
        <v>8</v>
      </c>
      <c r="I38" s="1">
        <v>0.9</v>
      </c>
      <c r="J38" s="1">
        <v>0.818181818181818</v>
      </c>
      <c r="K38" s="1">
        <v>0.857142857142857</v>
      </c>
      <c r="L38" s="1">
        <v>0.2</v>
      </c>
      <c r="M38" s="1">
        <v>0.7</v>
      </c>
      <c r="N38" s="1">
        <v>0.85</v>
      </c>
    </row>
    <row r="39" s="1" customFormat="1" spans="1:14">
      <c r="A39" s="7">
        <v>499</v>
      </c>
      <c r="B39" s="1">
        <v>499</v>
      </c>
      <c r="C39" s="1">
        <v>0.601435661315918</v>
      </c>
      <c r="D39" s="1">
        <v>0.0984448194503784</v>
      </c>
      <c r="E39" s="1">
        <v>9</v>
      </c>
      <c r="F39" s="1">
        <v>7</v>
      </c>
      <c r="G39" s="1">
        <v>1</v>
      </c>
      <c r="H39" s="1">
        <v>3</v>
      </c>
      <c r="I39" s="1">
        <v>0.9</v>
      </c>
      <c r="J39" s="1">
        <v>0.5625</v>
      </c>
      <c r="K39" s="1">
        <v>0.692307692307692</v>
      </c>
      <c r="L39" s="1">
        <v>0.7</v>
      </c>
      <c r="M39" s="1">
        <v>0.2</v>
      </c>
      <c r="N39" s="1">
        <v>0.6</v>
      </c>
    </row>
    <row r="40" s="1" customFormat="1" spans="1:14">
      <c r="A40" s="7">
        <v>78</v>
      </c>
      <c r="B40" s="1">
        <v>78</v>
      </c>
      <c r="C40" s="1">
        <v>0.585809230804443</v>
      </c>
      <c r="D40" s="1">
        <v>0.0609422922134399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685</v>
      </c>
      <c r="B41" s="1">
        <v>685</v>
      </c>
      <c r="C41" s="1">
        <v>0.585927486419678</v>
      </c>
      <c r="D41" s="1">
        <v>0.0796772241592407</v>
      </c>
      <c r="E41" s="1">
        <v>8</v>
      </c>
      <c r="F41" s="1">
        <v>4</v>
      </c>
      <c r="G41" s="1">
        <v>2</v>
      </c>
      <c r="H41" s="1">
        <v>6</v>
      </c>
      <c r="I41" s="1">
        <v>0.8</v>
      </c>
      <c r="J41" s="1">
        <v>0.666666666666667</v>
      </c>
      <c r="K41" s="1">
        <v>0.727272727272727</v>
      </c>
      <c r="L41" s="1">
        <v>0.4</v>
      </c>
      <c r="M41" s="1">
        <v>0.4</v>
      </c>
      <c r="N41" s="1">
        <v>0.7</v>
      </c>
    </row>
    <row r="42" s="1" customFormat="1" spans="1:14">
      <c r="A42" s="7">
        <v>465</v>
      </c>
      <c r="B42" s="1">
        <v>465</v>
      </c>
      <c r="C42" s="1">
        <v>0.584376335144043</v>
      </c>
      <c r="D42" s="1">
        <v>0.0187164545059204</v>
      </c>
      <c r="E42" s="1">
        <v>9</v>
      </c>
      <c r="F42" s="1">
        <v>6</v>
      </c>
      <c r="G42" s="1">
        <v>1</v>
      </c>
      <c r="H42" s="1">
        <v>4</v>
      </c>
      <c r="I42" s="1">
        <v>0.9</v>
      </c>
      <c r="J42" s="1">
        <v>0.6</v>
      </c>
      <c r="K42" s="1">
        <v>0.72</v>
      </c>
      <c r="L42" s="1">
        <v>0.6</v>
      </c>
      <c r="M42" s="1">
        <v>0.3</v>
      </c>
      <c r="N42" s="1">
        <v>0.65</v>
      </c>
    </row>
    <row r="43" s="14" customFormat="1" spans="1:14">
      <c r="A43" s="16">
        <v>389</v>
      </c>
      <c r="B43" s="14">
        <v>389</v>
      </c>
      <c r="C43" s="14">
        <v>0.603476166725159</v>
      </c>
      <c r="D43" s="14">
        <v>0.128153085708618</v>
      </c>
      <c r="E43" s="14">
        <v>8</v>
      </c>
      <c r="F43" s="14">
        <v>3</v>
      </c>
      <c r="G43" s="14">
        <v>2</v>
      </c>
      <c r="H43" s="14">
        <v>7</v>
      </c>
      <c r="I43" s="14">
        <v>0.8</v>
      </c>
      <c r="J43" s="14">
        <v>0.727272727272727</v>
      </c>
      <c r="K43" s="14">
        <v>0.761904761904762</v>
      </c>
      <c r="L43" s="14">
        <v>0.3</v>
      </c>
      <c r="M43" s="14">
        <v>0.5</v>
      </c>
      <c r="N43" s="14">
        <v>0.75</v>
      </c>
    </row>
    <row r="44" s="1" customFormat="1" spans="1:14">
      <c r="A44" s="7">
        <v>101</v>
      </c>
      <c r="B44" s="1">
        <v>101</v>
      </c>
      <c r="C44" s="1">
        <v>0.629144668579102</v>
      </c>
      <c r="D44" s="1">
        <v>0.0579259395599365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804</v>
      </c>
      <c r="B45" s="1">
        <v>804</v>
      </c>
      <c r="C45" s="1">
        <v>0.628950357437134</v>
      </c>
      <c r="D45" s="1">
        <v>0.0599831342697144</v>
      </c>
      <c r="E45" s="1">
        <v>9</v>
      </c>
      <c r="F45" s="1">
        <v>6</v>
      </c>
      <c r="G45" s="1">
        <v>1</v>
      </c>
      <c r="H45" s="1">
        <v>4</v>
      </c>
      <c r="I45" s="1">
        <v>0.9</v>
      </c>
      <c r="J45" s="1">
        <v>0.6</v>
      </c>
      <c r="K45" s="1">
        <v>0.72</v>
      </c>
      <c r="L45" s="1">
        <v>0.6</v>
      </c>
      <c r="M45" s="1">
        <v>0.3</v>
      </c>
      <c r="N45" s="1">
        <v>0.65</v>
      </c>
    </row>
    <row r="46" s="1" customFormat="1" spans="1:14">
      <c r="A46" s="7">
        <v>186</v>
      </c>
      <c r="B46" s="1">
        <v>186</v>
      </c>
      <c r="C46" s="1">
        <v>0.626857995986938</v>
      </c>
      <c r="D46" s="1">
        <v>0.059974193572998</v>
      </c>
      <c r="E46" s="1">
        <v>9</v>
      </c>
      <c r="F46" s="1">
        <v>6</v>
      </c>
      <c r="G46" s="1">
        <v>1</v>
      </c>
      <c r="H46" s="1">
        <v>4</v>
      </c>
      <c r="I46" s="1">
        <v>0.9</v>
      </c>
      <c r="J46" s="1">
        <v>0.6</v>
      </c>
      <c r="K46" s="1">
        <v>0.72</v>
      </c>
      <c r="L46" s="1">
        <v>0.6</v>
      </c>
      <c r="M46" s="1">
        <v>0.3</v>
      </c>
      <c r="N46" s="1">
        <v>0.65</v>
      </c>
    </row>
    <row r="47" s="1" customFormat="1" spans="1:14">
      <c r="A47" s="7">
        <v>853</v>
      </c>
      <c r="B47" s="1">
        <v>853</v>
      </c>
      <c r="C47" s="1">
        <v>0.627431869506836</v>
      </c>
      <c r="D47" s="1">
        <v>0.0798988342285156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751</v>
      </c>
      <c r="B48" s="1">
        <v>751</v>
      </c>
      <c r="C48" s="1">
        <v>0.627522468566895</v>
      </c>
      <c r="D48" s="1">
        <v>0.0853418111801147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21</v>
      </c>
      <c r="B49" s="1">
        <v>21</v>
      </c>
      <c r="C49" s="1">
        <v>0.62803041934967</v>
      </c>
      <c r="D49" s="1">
        <v>0.0881664752960205</v>
      </c>
      <c r="E49" s="1">
        <v>8</v>
      </c>
      <c r="F49" s="1">
        <v>3</v>
      </c>
      <c r="G49" s="1">
        <v>2</v>
      </c>
      <c r="H49" s="1">
        <v>7</v>
      </c>
      <c r="I49" s="1">
        <v>0.8</v>
      </c>
      <c r="J49" s="1">
        <v>0.727272727272727</v>
      </c>
      <c r="K49" s="1">
        <v>0.761904761904762</v>
      </c>
      <c r="L49" s="1">
        <v>0.3</v>
      </c>
      <c r="M49" s="1">
        <v>0.5</v>
      </c>
      <c r="N49" s="1">
        <v>0.75</v>
      </c>
    </row>
    <row r="50" s="1" customFormat="1" spans="1:14">
      <c r="A50" s="7">
        <v>628</v>
      </c>
      <c r="B50" s="1">
        <v>628</v>
      </c>
      <c r="C50" s="1">
        <v>0.628452181816101</v>
      </c>
      <c r="D50" s="1">
        <v>0.0396963357925415</v>
      </c>
      <c r="E50" s="1">
        <v>10</v>
      </c>
      <c r="F50" s="1">
        <v>7</v>
      </c>
      <c r="G50" s="1">
        <v>0</v>
      </c>
      <c r="H50" s="1">
        <v>3</v>
      </c>
      <c r="I50" s="1">
        <v>1</v>
      </c>
      <c r="J50" s="1">
        <v>0.588235294117647</v>
      </c>
      <c r="K50" s="1">
        <v>0.740740740740741</v>
      </c>
      <c r="L50" s="1">
        <v>0.7</v>
      </c>
      <c r="M50" s="1">
        <v>0.3</v>
      </c>
      <c r="N50" s="1">
        <v>0.65</v>
      </c>
    </row>
    <row r="51" s="1" customFormat="1" spans="1:14">
      <c r="A51" s="7">
        <v>804</v>
      </c>
      <c r="B51" s="1">
        <v>804</v>
      </c>
      <c r="C51" s="1">
        <v>0.628950357437134</v>
      </c>
      <c r="D51" s="1">
        <v>0.0599831342697144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101</v>
      </c>
      <c r="B52" s="1">
        <v>101</v>
      </c>
      <c r="C52" s="1">
        <v>0.629144668579102</v>
      </c>
      <c r="D52" s="1">
        <v>0.0579259395599365</v>
      </c>
      <c r="E52" s="1">
        <v>9</v>
      </c>
      <c r="F52" s="1">
        <v>3</v>
      </c>
      <c r="G52" s="1">
        <v>1</v>
      </c>
      <c r="H52" s="1">
        <v>7</v>
      </c>
      <c r="I52" s="1">
        <v>0.9</v>
      </c>
      <c r="J52" s="1">
        <v>0.75</v>
      </c>
      <c r="K52" s="1">
        <v>0.818181818181818</v>
      </c>
      <c r="L52" s="1">
        <v>0.3</v>
      </c>
      <c r="M52" s="1">
        <v>0.6</v>
      </c>
      <c r="N52" s="1">
        <v>0.8</v>
      </c>
    </row>
    <row r="53" s="1" customFormat="1" spans="1:14">
      <c r="A53" s="7">
        <v>135</v>
      </c>
      <c r="B53" s="1">
        <v>135</v>
      </c>
      <c r="C53" s="1">
        <v>0.629570722579956</v>
      </c>
      <c r="D53" s="1">
        <v>0.0675289630889893</v>
      </c>
      <c r="E53" s="1">
        <v>7</v>
      </c>
      <c r="F53" s="1">
        <v>6</v>
      </c>
      <c r="G53" s="1">
        <v>3</v>
      </c>
      <c r="H53" s="1">
        <v>4</v>
      </c>
      <c r="I53" s="1">
        <v>0.7</v>
      </c>
      <c r="J53" s="1">
        <v>0.538461538461539</v>
      </c>
      <c r="K53" s="1">
        <v>0.608695652173913</v>
      </c>
      <c r="L53" s="1">
        <v>0.6</v>
      </c>
      <c r="M53" s="1">
        <v>0.1</v>
      </c>
      <c r="N53" s="1">
        <v>0.55</v>
      </c>
    </row>
    <row r="54" s="1" customFormat="1" spans="1:14">
      <c r="A54" s="7">
        <v>404</v>
      </c>
      <c r="B54" s="1">
        <v>404</v>
      </c>
      <c r="C54" s="1">
        <v>0.629693388938904</v>
      </c>
      <c r="D54" s="1">
        <v>0.0802761316299438</v>
      </c>
      <c r="E54" s="1">
        <v>9</v>
      </c>
      <c r="F54" s="1">
        <v>3</v>
      </c>
      <c r="G54" s="1">
        <v>1</v>
      </c>
      <c r="H54" s="1">
        <v>7</v>
      </c>
      <c r="I54" s="1">
        <v>0.9</v>
      </c>
      <c r="J54" s="1">
        <v>0.75</v>
      </c>
      <c r="K54" s="1">
        <v>0.818181818181818</v>
      </c>
      <c r="L54" s="1">
        <v>0.3</v>
      </c>
      <c r="M54" s="1">
        <v>0.6</v>
      </c>
      <c r="N54" s="1">
        <v>0.8</v>
      </c>
    </row>
    <row r="55" s="1" customFormat="1" spans="1:14">
      <c r="A55" s="7">
        <v>393</v>
      </c>
      <c r="B55" s="1">
        <v>393</v>
      </c>
      <c r="C55" s="1">
        <v>0.630184412002563</v>
      </c>
      <c r="D55" s="1">
        <v>0.0430662631988525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1" customFormat="1" spans="1:14">
      <c r="A56" s="7">
        <v>851</v>
      </c>
      <c r="B56" s="1">
        <v>851</v>
      </c>
      <c r="C56" s="1">
        <v>0.631047129631042</v>
      </c>
      <c r="D56" s="1">
        <v>0.0799742937088013</v>
      </c>
      <c r="E56" s="1">
        <v>8</v>
      </c>
      <c r="F56" s="1">
        <v>6</v>
      </c>
      <c r="G56" s="1">
        <v>2</v>
      </c>
      <c r="H56" s="1">
        <v>4</v>
      </c>
      <c r="I56" s="1">
        <v>0.8</v>
      </c>
      <c r="J56" s="1">
        <v>0.571428571428572</v>
      </c>
      <c r="K56" s="1">
        <v>0.666666666666667</v>
      </c>
      <c r="L56" s="1">
        <v>0.6</v>
      </c>
      <c r="M56" s="1">
        <v>0.2</v>
      </c>
      <c r="N56" s="1">
        <v>0.6</v>
      </c>
    </row>
    <row r="57" s="14" customFormat="1" spans="1:14">
      <c r="A57" s="16">
        <v>162</v>
      </c>
      <c r="B57" s="14">
        <v>162</v>
      </c>
      <c r="C57" s="14">
        <v>0.631526350975037</v>
      </c>
      <c r="D57" s="14">
        <v>0.0946046113967896</v>
      </c>
      <c r="E57" s="14">
        <v>7</v>
      </c>
      <c r="F57" s="14">
        <v>6</v>
      </c>
      <c r="G57" s="14">
        <v>3</v>
      </c>
      <c r="H57" s="14">
        <v>4</v>
      </c>
      <c r="I57" s="14">
        <v>0.7</v>
      </c>
      <c r="J57" s="14">
        <v>0.538461538461539</v>
      </c>
      <c r="K57" s="14">
        <v>0.608695652173913</v>
      </c>
      <c r="L57" s="14">
        <v>0.6</v>
      </c>
      <c r="M57" s="14">
        <v>0.1</v>
      </c>
      <c r="N57" s="14">
        <v>0.55</v>
      </c>
    </row>
    <row r="58" s="1" customFormat="1" spans="1:14">
      <c r="A58" s="7">
        <v>786</v>
      </c>
      <c r="B58" s="1">
        <v>786</v>
      </c>
      <c r="C58" s="1">
        <v>0.632263660430908</v>
      </c>
      <c r="D58" s="1">
        <v>0.0887371301651001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864</v>
      </c>
      <c r="B59" s="1">
        <v>864</v>
      </c>
      <c r="C59" s="1">
        <v>0.654308795928955</v>
      </c>
      <c r="D59" s="1">
        <v>0.0980443954467773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141</v>
      </c>
      <c r="B60" s="1">
        <v>141</v>
      </c>
      <c r="C60" s="1">
        <v>0.654918313026428</v>
      </c>
      <c r="D60" s="1">
        <v>0.0878952741622925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" customFormat="1" spans="1:14">
      <c r="A61" s="7">
        <v>114</v>
      </c>
      <c r="B61" s="1">
        <v>114</v>
      </c>
      <c r="C61" s="1">
        <v>0.658638477325439</v>
      </c>
      <c r="D61" s="1">
        <v>0.0624736547470093</v>
      </c>
      <c r="E61" s="1">
        <v>7</v>
      </c>
      <c r="F61" s="1">
        <v>7</v>
      </c>
      <c r="G61" s="1">
        <v>3</v>
      </c>
      <c r="H61" s="1">
        <v>3</v>
      </c>
      <c r="I61" s="1">
        <v>0.7</v>
      </c>
      <c r="J61" s="1">
        <v>0.5</v>
      </c>
      <c r="K61" s="1">
        <v>0.583333333333333</v>
      </c>
      <c r="L61" s="1">
        <v>0.7</v>
      </c>
      <c r="M61" s="1">
        <v>0</v>
      </c>
      <c r="N61" s="1">
        <v>0.5</v>
      </c>
    </row>
    <row r="62" s="1" customFormat="1" spans="1:14">
      <c r="A62" s="7">
        <v>924</v>
      </c>
      <c r="B62" s="1">
        <v>924</v>
      </c>
      <c r="C62" s="1">
        <v>0.633571624755859</v>
      </c>
      <c r="D62" s="1">
        <v>0.109119415283203</v>
      </c>
      <c r="E62" s="1">
        <v>8</v>
      </c>
      <c r="F62" s="1">
        <v>6</v>
      </c>
      <c r="G62" s="1">
        <v>2</v>
      </c>
      <c r="H62" s="1">
        <v>4</v>
      </c>
      <c r="I62" s="1">
        <v>0.8</v>
      </c>
      <c r="J62" s="1">
        <v>0.571428571428572</v>
      </c>
      <c r="K62" s="1">
        <v>0.666666666666667</v>
      </c>
      <c r="L62" s="1">
        <v>0.6</v>
      </c>
      <c r="M62" s="1">
        <v>0.2</v>
      </c>
      <c r="N62" s="1">
        <v>0.6</v>
      </c>
    </row>
    <row r="63" s="1" customFormat="1" spans="1:14">
      <c r="A63" s="7">
        <v>40</v>
      </c>
      <c r="B63" s="1">
        <v>40</v>
      </c>
      <c r="C63" s="1">
        <v>0.634088516235352</v>
      </c>
      <c r="D63" s="1">
        <v>0.209302663803101</v>
      </c>
      <c r="E63" s="1">
        <v>9</v>
      </c>
      <c r="F63" s="1">
        <v>3</v>
      </c>
      <c r="G63" s="1">
        <v>1</v>
      </c>
      <c r="H63" s="1">
        <v>7</v>
      </c>
      <c r="I63" s="1">
        <v>0.9</v>
      </c>
      <c r="J63" s="1">
        <v>0.75</v>
      </c>
      <c r="K63" s="1">
        <v>0.818181818181818</v>
      </c>
      <c r="L63" s="1">
        <v>0.3</v>
      </c>
      <c r="M63" s="1">
        <v>0.6</v>
      </c>
      <c r="N63" s="1">
        <v>0.8</v>
      </c>
    </row>
    <row r="64" s="1" customFormat="1" spans="1:14">
      <c r="A64" s="7">
        <v>766</v>
      </c>
      <c r="B64" s="1">
        <v>766</v>
      </c>
      <c r="C64" s="1">
        <v>0.634321689605713</v>
      </c>
      <c r="D64" s="1">
        <v>0.145667910575867</v>
      </c>
      <c r="E64" s="1">
        <v>9</v>
      </c>
      <c r="F64" s="1">
        <v>5</v>
      </c>
      <c r="G64" s="1">
        <v>1</v>
      </c>
      <c r="H64" s="1">
        <v>5</v>
      </c>
      <c r="I64" s="1">
        <v>0.9</v>
      </c>
      <c r="J64" s="1">
        <v>0.642857142857143</v>
      </c>
      <c r="K64" s="1">
        <v>0.75</v>
      </c>
      <c r="L64" s="1">
        <v>0.5</v>
      </c>
      <c r="M64" s="1">
        <v>0.4</v>
      </c>
      <c r="N64" s="1">
        <v>0.7</v>
      </c>
    </row>
    <row r="65" s="1" customFormat="1" spans="1:14">
      <c r="A65" s="7">
        <v>65</v>
      </c>
      <c r="B65" s="1">
        <v>65</v>
      </c>
      <c r="C65" s="1">
        <v>0.634863018989563</v>
      </c>
      <c r="D65" s="1">
        <v>0.106113433837891</v>
      </c>
      <c r="E65" s="1">
        <v>9</v>
      </c>
      <c r="F65" s="1">
        <v>7</v>
      </c>
      <c r="G65" s="1">
        <v>1</v>
      </c>
      <c r="H65" s="1">
        <v>3</v>
      </c>
      <c r="I65" s="1">
        <v>0.9</v>
      </c>
      <c r="J65" s="1">
        <v>0.5625</v>
      </c>
      <c r="K65" s="1">
        <v>0.692307692307692</v>
      </c>
      <c r="L65" s="1">
        <v>0.7</v>
      </c>
      <c r="M65" s="1">
        <v>0.2</v>
      </c>
      <c r="N65" s="1">
        <v>0.6</v>
      </c>
    </row>
    <row r="66" s="1" customFormat="1" spans="1:14">
      <c r="A66" s="7">
        <v>682</v>
      </c>
      <c r="B66" s="1">
        <v>682</v>
      </c>
      <c r="C66" s="1">
        <v>0.658996343612671</v>
      </c>
      <c r="D66" s="1">
        <v>0.14057719707489</v>
      </c>
      <c r="E66" s="1">
        <v>9</v>
      </c>
      <c r="F66" s="1">
        <v>6</v>
      </c>
      <c r="G66" s="1">
        <v>1</v>
      </c>
      <c r="H66" s="1">
        <v>4</v>
      </c>
      <c r="I66" s="1">
        <v>0.9</v>
      </c>
      <c r="J66" s="1">
        <v>0.6</v>
      </c>
      <c r="K66" s="1">
        <v>0.72</v>
      </c>
      <c r="L66" s="1">
        <v>0.6</v>
      </c>
      <c r="M66" s="1">
        <v>0.3</v>
      </c>
      <c r="N66" s="1">
        <v>0.65</v>
      </c>
    </row>
    <row r="67" s="1" customFormat="1" spans="1:14">
      <c r="A67" s="7">
        <v>922</v>
      </c>
      <c r="B67" s="1">
        <v>922</v>
      </c>
      <c r="C67" s="1">
        <v>0.635143399238586</v>
      </c>
      <c r="D67" s="1">
        <v>0.125453948974609</v>
      </c>
      <c r="E67" s="1">
        <v>10</v>
      </c>
      <c r="F67" s="1">
        <v>6</v>
      </c>
      <c r="G67" s="1">
        <v>0</v>
      </c>
      <c r="H67" s="1">
        <v>4</v>
      </c>
      <c r="I67" s="1">
        <v>1</v>
      </c>
      <c r="J67" s="1">
        <v>0.625</v>
      </c>
      <c r="K67" s="1">
        <v>0.769230769230769</v>
      </c>
      <c r="L67" s="1">
        <v>0.6</v>
      </c>
      <c r="M67" s="1">
        <v>0.4</v>
      </c>
      <c r="N67" s="1">
        <v>0.7</v>
      </c>
    </row>
    <row r="68" s="1" customFormat="1" spans="1:14">
      <c r="A68" s="7">
        <v>267</v>
      </c>
      <c r="B68" s="1">
        <v>267</v>
      </c>
      <c r="C68" s="1">
        <v>0.659843325614929</v>
      </c>
      <c r="D68" s="1">
        <v>0.0715547800064087</v>
      </c>
      <c r="E68" s="1">
        <v>8</v>
      </c>
      <c r="F68" s="1">
        <v>6</v>
      </c>
      <c r="G68" s="1">
        <v>2</v>
      </c>
      <c r="H68" s="1">
        <v>4</v>
      </c>
      <c r="I68" s="1">
        <v>0.8</v>
      </c>
      <c r="J68" s="1">
        <v>0.571428571428572</v>
      </c>
      <c r="K68" s="1">
        <v>0.666666666666667</v>
      </c>
      <c r="L68" s="1">
        <v>0.6</v>
      </c>
      <c r="M68" s="1">
        <v>0.2</v>
      </c>
      <c r="N68" s="1">
        <v>0.6</v>
      </c>
    </row>
    <row r="69" s="1" customFormat="1" spans="1:14">
      <c r="A69" s="7">
        <v>596</v>
      </c>
      <c r="B69" s="1">
        <v>596</v>
      </c>
      <c r="C69" s="1">
        <v>0.635358214378357</v>
      </c>
      <c r="D69" s="1">
        <v>0.149475455284119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974</v>
      </c>
      <c r="B70" s="1">
        <v>974</v>
      </c>
      <c r="C70" s="1">
        <v>0.635421276092529</v>
      </c>
      <c r="D70" s="1">
        <v>0.159266829490662</v>
      </c>
      <c r="E70" s="1">
        <v>6</v>
      </c>
      <c r="F70" s="1">
        <v>2</v>
      </c>
      <c r="G70" s="1">
        <v>4</v>
      </c>
      <c r="H70" s="1">
        <v>8</v>
      </c>
      <c r="I70" s="1">
        <v>0.6</v>
      </c>
      <c r="J70" s="1">
        <v>0.75</v>
      </c>
      <c r="K70" s="1">
        <v>0.666666666666667</v>
      </c>
      <c r="L70" s="1">
        <v>0.2</v>
      </c>
      <c r="M70" s="1">
        <v>0.4</v>
      </c>
      <c r="N70" s="1">
        <v>0.7</v>
      </c>
    </row>
    <row r="71" s="14" customFormat="1" spans="1:14">
      <c r="A71" s="16">
        <v>977</v>
      </c>
      <c r="B71" s="14">
        <v>977</v>
      </c>
      <c r="C71" s="14">
        <v>0.635453104972839</v>
      </c>
      <c r="D71" s="14">
        <v>0.185323357582092</v>
      </c>
      <c r="E71" s="14">
        <v>7</v>
      </c>
      <c r="F71" s="14">
        <v>6</v>
      </c>
      <c r="G71" s="14">
        <v>3</v>
      </c>
      <c r="H71" s="14">
        <v>4</v>
      </c>
      <c r="I71" s="14">
        <v>0.7</v>
      </c>
      <c r="J71" s="14">
        <v>0.538461538461539</v>
      </c>
      <c r="K71" s="14">
        <v>0.608695652173913</v>
      </c>
      <c r="L71" s="14">
        <v>0.6</v>
      </c>
      <c r="M71" s="14">
        <v>0.1</v>
      </c>
      <c r="N71" s="14">
        <v>0.55</v>
      </c>
    </row>
    <row r="72" s="1" customFormat="1" spans="1:14">
      <c r="A72" s="7">
        <v>185</v>
      </c>
      <c r="B72" s="1">
        <v>185</v>
      </c>
      <c r="C72" s="1">
        <v>0.684498429298401</v>
      </c>
      <c r="D72" s="1">
        <v>0.134665608406067</v>
      </c>
      <c r="E72" s="1">
        <v>10</v>
      </c>
      <c r="F72" s="1">
        <v>5</v>
      </c>
      <c r="G72" s="1">
        <v>0</v>
      </c>
      <c r="H72" s="1">
        <v>5</v>
      </c>
      <c r="I72" s="1">
        <v>1</v>
      </c>
      <c r="J72" s="1">
        <v>0.666666666666667</v>
      </c>
      <c r="K72" s="1">
        <v>0.8</v>
      </c>
      <c r="L72" s="1">
        <v>0.5</v>
      </c>
      <c r="M72" s="1">
        <v>0.5</v>
      </c>
      <c r="N72" s="1">
        <v>0.75</v>
      </c>
    </row>
    <row r="73" s="1" customFormat="1" spans="1:14">
      <c r="A73" s="7">
        <v>111</v>
      </c>
      <c r="B73" s="1">
        <v>111</v>
      </c>
      <c r="C73" s="1">
        <v>0.684608936309814</v>
      </c>
      <c r="D73" s="1">
        <v>0.110446929931641</v>
      </c>
      <c r="E73" s="1">
        <v>9</v>
      </c>
      <c r="F73" s="1">
        <v>2</v>
      </c>
      <c r="G73" s="1">
        <v>1</v>
      </c>
      <c r="H73" s="1">
        <v>8</v>
      </c>
      <c r="I73" s="1">
        <v>0.9</v>
      </c>
      <c r="J73" s="1">
        <v>0.818181818181818</v>
      </c>
      <c r="K73" s="1">
        <v>0.857142857142857</v>
      </c>
      <c r="L73" s="1">
        <v>0.2</v>
      </c>
      <c r="M73" s="1">
        <v>0.7</v>
      </c>
      <c r="N73" s="1">
        <v>0.85</v>
      </c>
    </row>
    <row r="74" s="1" customFormat="1" spans="1:14">
      <c r="A74" s="7">
        <v>202</v>
      </c>
      <c r="B74" s="1">
        <v>202</v>
      </c>
      <c r="C74" s="1">
        <v>0.682697415351868</v>
      </c>
      <c r="D74" s="1">
        <v>0.0130748748779297</v>
      </c>
      <c r="E74" s="1">
        <v>7</v>
      </c>
      <c r="F74" s="1">
        <v>7</v>
      </c>
      <c r="G74" s="1">
        <v>3</v>
      </c>
      <c r="H74" s="1">
        <v>3</v>
      </c>
      <c r="I74" s="1">
        <v>0.7</v>
      </c>
      <c r="J74" s="1">
        <v>0.5</v>
      </c>
      <c r="K74" s="1">
        <v>0.583333333333333</v>
      </c>
      <c r="L74" s="1">
        <v>0.7</v>
      </c>
      <c r="M74" s="1">
        <v>0</v>
      </c>
      <c r="N74" s="1">
        <v>0.5</v>
      </c>
    </row>
    <row r="75" s="1" customFormat="1" spans="1:14">
      <c r="A75" s="7">
        <v>236</v>
      </c>
      <c r="B75" s="1">
        <v>236</v>
      </c>
      <c r="C75" s="1">
        <v>0.685735821723938</v>
      </c>
      <c r="D75" s="1">
        <v>0.12888765335083</v>
      </c>
      <c r="E75" s="1">
        <v>10</v>
      </c>
      <c r="F75" s="1">
        <v>7</v>
      </c>
      <c r="G75" s="1">
        <v>0</v>
      </c>
      <c r="H75" s="1">
        <v>3</v>
      </c>
      <c r="I75" s="1">
        <v>1</v>
      </c>
      <c r="J75" s="1">
        <v>0.588235294117647</v>
      </c>
      <c r="K75" s="1">
        <v>0.740740740740741</v>
      </c>
      <c r="L75" s="1">
        <v>0.7</v>
      </c>
      <c r="M75" s="1">
        <v>0.3</v>
      </c>
      <c r="N75" s="1">
        <v>0.65</v>
      </c>
    </row>
    <row r="76" s="1" customFormat="1" spans="1:14">
      <c r="A76" s="7">
        <v>504</v>
      </c>
      <c r="B76" s="1">
        <v>504</v>
      </c>
      <c r="C76" s="1">
        <v>0.685853719711304</v>
      </c>
      <c r="D76" s="1">
        <v>0.159085392951965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103</v>
      </c>
      <c r="B77" s="1">
        <v>103</v>
      </c>
      <c r="C77" s="1">
        <v>0.6866854429245</v>
      </c>
      <c r="D77" s="1">
        <v>0.108776211738586</v>
      </c>
      <c r="E77" s="1">
        <v>10</v>
      </c>
      <c r="F77" s="1">
        <v>3</v>
      </c>
      <c r="G77" s="1">
        <v>0</v>
      </c>
      <c r="H77" s="1">
        <v>7</v>
      </c>
      <c r="I77" s="1">
        <v>1</v>
      </c>
      <c r="J77" s="1">
        <v>0.769230769230769</v>
      </c>
      <c r="K77" s="1">
        <v>0.869565217391304</v>
      </c>
      <c r="L77" s="1">
        <v>0.3</v>
      </c>
      <c r="M77" s="1">
        <v>0.7</v>
      </c>
      <c r="N77" s="1">
        <v>0.85</v>
      </c>
    </row>
    <row r="78" s="1" customFormat="1" spans="1:14">
      <c r="A78" s="7">
        <v>632</v>
      </c>
      <c r="B78" s="1">
        <v>632</v>
      </c>
      <c r="C78" s="1">
        <v>0.686844944953918</v>
      </c>
      <c r="D78" s="1">
        <v>0.0966768264770508</v>
      </c>
      <c r="E78" s="1">
        <v>9</v>
      </c>
      <c r="F78" s="1">
        <v>8</v>
      </c>
      <c r="G78" s="1">
        <v>1</v>
      </c>
      <c r="H78" s="1">
        <v>2</v>
      </c>
      <c r="I78" s="1">
        <v>0.9</v>
      </c>
      <c r="J78" s="1">
        <v>0.529411764705882</v>
      </c>
      <c r="K78" s="1">
        <v>0.666666666666667</v>
      </c>
      <c r="L78" s="1">
        <v>0.8</v>
      </c>
      <c r="M78" s="1">
        <v>0.1</v>
      </c>
      <c r="N78" s="1">
        <v>0.55</v>
      </c>
    </row>
    <row r="79" s="1" customFormat="1" spans="1:14">
      <c r="A79" s="7">
        <v>403</v>
      </c>
      <c r="B79" s="1">
        <v>403</v>
      </c>
      <c r="C79" s="1">
        <v>0.686959266662598</v>
      </c>
      <c r="D79" s="1">
        <v>0.138943076133728</v>
      </c>
      <c r="E79" s="1">
        <v>9</v>
      </c>
      <c r="F79" s="1">
        <v>2</v>
      </c>
      <c r="G79" s="1">
        <v>1</v>
      </c>
      <c r="H79" s="1">
        <v>8</v>
      </c>
      <c r="I79" s="1">
        <v>0.9</v>
      </c>
      <c r="J79" s="1">
        <v>0.818181818181818</v>
      </c>
      <c r="K79" s="1">
        <v>0.857142857142857</v>
      </c>
      <c r="L79" s="1">
        <v>0.2</v>
      </c>
      <c r="M79" s="1">
        <v>0.7</v>
      </c>
      <c r="N79" s="1">
        <v>0.85</v>
      </c>
    </row>
    <row r="80" s="1" customFormat="1" spans="1:14">
      <c r="A80" s="7">
        <v>578</v>
      </c>
      <c r="B80" s="1">
        <v>578</v>
      </c>
      <c r="C80" s="1">
        <v>0.686991453170776</v>
      </c>
      <c r="D80" s="1">
        <v>0.142976641654968</v>
      </c>
      <c r="E80" s="1">
        <v>9</v>
      </c>
      <c r="F80" s="1">
        <v>4</v>
      </c>
      <c r="G80" s="1">
        <v>1</v>
      </c>
      <c r="H80" s="1">
        <v>6</v>
      </c>
      <c r="I80" s="1">
        <v>0.9</v>
      </c>
      <c r="J80" s="1">
        <v>0.692307692307692</v>
      </c>
      <c r="K80" s="1">
        <v>0.782608695652174</v>
      </c>
      <c r="L80" s="1">
        <v>0.4</v>
      </c>
      <c r="M80" s="1">
        <v>0.5</v>
      </c>
      <c r="N80" s="1">
        <v>0.75</v>
      </c>
    </row>
    <row r="81" s="1" customFormat="1" spans="1:14">
      <c r="A81" s="7">
        <v>316</v>
      </c>
      <c r="B81" s="1">
        <v>316</v>
      </c>
      <c r="C81" s="1">
        <v>0.687016129493713</v>
      </c>
      <c r="D81" s="1">
        <v>0.189412236213684</v>
      </c>
      <c r="E81" s="1">
        <v>7</v>
      </c>
      <c r="F81" s="1">
        <v>7</v>
      </c>
      <c r="G81" s="1">
        <v>3</v>
      </c>
      <c r="H81" s="1">
        <v>3</v>
      </c>
      <c r="I81" s="1">
        <v>0.7</v>
      </c>
      <c r="J81" s="1">
        <v>0.5</v>
      </c>
      <c r="K81" s="1">
        <v>0.583333333333333</v>
      </c>
      <c r="L81" s="1">
        <v>0.7</v>
      </c>
      <c r="M81" s="1">
        <v>0</v>
      </c>
      <c r="N81" s="1">
        <v>0.5</v>
      </c>
    </row>
    <row r="82" s="1" customFormat="1" spans="1:14">
      <c r="A82" s="7">
        <v>789</v>
      </c>
      <c r="B82" s="1">
        <v>789</v>
      </c>
      <c r="C82" s="1">
        <v>0.68738853931427</v>
      </c>
      <c r="D82" s="1">
        <v>0.07422935962677</v>
      </c>
      <c r="E82" s="1">
        <v>9</v>
      </c>
      <c r="F82" s="1">
        <v>0</v>
      </c>
      <c r="G82" s="1">
        <v>1</v>
      </c>
      <c r="H82" s="1">
        <v>10</v>
      </c>
      <c r="I82" s="1">
        <v>0.9</v>
      </c>
      <c r="J82" s="1">
        <v>1</v>
      </c>
      <c r="K82" s="1">
        <v>0.947368421052632</v>
      </c>
      <c r="L82" s="1">
        <v>0</v>
      </c>
      <c r="M82" s="1">
        <v>0.9</v>
      </c>
      <c r="N82" s="1">
        <v>0.95</v>
      </c>
    </row>
    <row r="83" s="1" customFormat="1" spans="1:14">
      <c r="A83" s="7">
        <v>979</v>
      </c>
      <c r="B83" s="1">
        <v>979</v>
      </c>
      <c r="C83" s="1">
        <v>0.687433481216431</v>
      </c>
      <c r="D83" s="1">
        <v>0.0926127433776855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438</v>
      </c>
      <c r="B84" s="1">
        <v>438</v>
      </c>
      <c r="C84" s="1">
        <v>0.687597513198853</v>
      </c>
      <c r="D84" s="1">
        <v>0.118685960769653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4" customFormat="1" spans="1:14">
      <c r="A85" s="16">
        <v>201</v>
      </c>
      <c r="B85" s="14">
        <v>201</v>
      </c>
      <c r="C85" s="14">
        <v>0.687728881835937</v>
      </c>
      <c r="D85" s="14">
        <v>0.18174397945404</v>
      </c>
      <c r="E85" s="14">
        <v>10</v>
      </c>
      <c r="F85" s="14">
        <v>4</v>
      </c>
      <c r="G85" s="14">
        <v>0</v>
      </c>
      <c r="H85" s="14">
        <v>6</v>
      </c>
      <c r="I85" s="14">
        <v>1</v>
      </c>
      <c r="J85" s="14">
        <v>0.714285714285714</v>
      </c>
      <c r="K85" s="14">
        <v>0.833333333333333</v>
      </c>
      <c r="L85" s="14">
        <v>0.4</v>
      </c>
      <c r="M85" s="14">
        <v>0.6</v>
      </c>
      <c r="N85" s="14">
        <v>0.8</v>
      </c>
    </row>
    <row r="86" s="1" customFormat="1" spans="1:14">
      <c r="A86" s="7">
        <v>116</v>
      </c>
      <c r="B86" s="1">
        <v>116</v>
      </c>
      <c r="C86" s="1">
        <v>0.704044461250305</v>
      </c>
      <c r="D86" s="1">
        <v>0.072165846824646</v>
      </c>
      <c r="E86" s="1">
        <v>9</v>
      </c>
      <c r="F86" s="1">
        <v>4</v>
      </c>
      <c r="G86" s="1">
        <v>1</v>
      </c>
      <c r="H86" s="1">
        <v>6</v>
      </c>
      <c r="I86" s="1">
        <v>0.9</v>
      </c>
      <c r="J86" s="1">
        <v>0.692307692307692</v>
      </c>
      <c r="K86" s="1">
        <v>0.782608695652174</v>
      </c>
      <c r="L86" s="1">
        <v>0.4</v>
      </c>
      <c r="M86" s="1">
        <v>0.5</v>
      </c>
      <c r="N86" s="1">
        <v>0.75</v>
      </c>
    </row>
    <row r="87" s="1" customFormat="1" spans="1:14">
      <c r="A87" s="7">
        <v>282</v>
      </c>
      <c r="B87" s="1">
        <v>282</v>
      </c>
      <c r="C87" s="1">
        <v>0.710972785949707</v>
      </c>
      <c r="D87" s="1">
        <v>0.0856907367706299</v>
      </c>
      <c r="E87" s="1">
        <v>5</v>
      </c>
      <c r="F87" s="1">
        <v>3</v>
      </c>
      <c r="G87" s="1">
        <v>5</v>
      </c>
      <c r="H87" s="1">
        <v>7</v>
      </c>
      <c r="I87" s="1">
        <v>0.5</v>
      </c>
      <c r="J87" s="1">
        <v>0.625</v>
      </c>
      <c r="K87" s="1">
        <v>0.555555555555556</v>
      </c>
      <c r="L87" s="1">
        <v>0.3</v>
      </c>
      <c r="M87" s="1">
        <v>0.2</v>
      </c>
      <c r="N87" s="1">
        <v>0.6</v>
      </c>
    </row>
    <row r="88" s="1" customFormat="1" spans="1:14">
      <c r="A88" s="7">
        <v>616</v>
      </c>
      <c r="B88" s="1">
        <v>616</v>
      </c>
      <c r="C88" s="1">
        <v>0.709154844284058</v>
      </c>
      <c r="D88" s="1">
        <v>0.0997705459594727</v>
      </c>
      <c r="E88" s="1">
        <v>10</v>
      </c>
      <c r="F88" s="1">
        <v>3</v>
      </c>
      <c r="G88" s="1">
        <v>0</v>
      </c>
      <c r="H88" s="1">
        <v>7</v>
      </c>
      <c r="I88" s="1">
        <v>1</v>
      </c>
      <c r="J88" s="1">
        <v>0.769230769230769</v>
      </c>
      <c r="K88" s="1">
        <v>0.869565217391304</v>
      </c>
      <c r="L88" s="1">
        <v>0.3</v>
      </c>
      <c r="M88" s="1">
        <v>0.7</v>
      </c>
      <c r="N88" s="1">
        <v>0.85</v>
      </c>
    </row>
    <row r="89" s="1" customFormat="1" spans="1:14">
      <c r="A89" s="7">
        <v>100</v>
      </c>
      <c r="B89" s="1">
        <v>100</v>
      </c>
      <c r="C89" s="1">
        <v>0.709319829940796</v>
      </c>
      <c r="D89" s="1">
        <v>0.0979667901992798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105</v>
      </c>
      <c r="B90" s="1">
        <v>105</v>
      </c>
      <c r="C90" s="1">
        <v>0.709338784217834</v>
      </c>
      <c r="D90" s="1">
        <v>0.0906252861022949</v>
      </c>
      <c r="E90" s="1">
        <v>9</v>
      </c>
      <c r="F90" s="1">
        <v>4</v>
      </c>
      <c r="G90" s="1">
        <v>1</v>
      </c>
      <c r="H90" s="1">
        <v>6</v>
      </c>
      <c r="I90" s="1">
        <v>0.9</v>
      </c>
      <c r="J90" s="1">
        <v>0.692307692307692</v>
      </c>
      <c r="K90" s="1">
        <v>0.782608695652174</v>
      </c>
      <c r="L90" s="1">
        <v>0.4</v>
      </c>
      <c r="M90" s="1">
        <v>0.5</v>
      </c>
      <c r="N90" s="1">
        <v>0.75</v>
      </c>
    </row>
    <row r="91" s="1" customFormat="1" spans="1:14">
      <c r="A91" s="7">
        <v>233</v>
      </c>
      <c r="B91" s="1">
        <v>233</v>
      </c>
      <c r="C91" s="1">
        <v>0.71002209186554</v>
      </c>
      <c r="D91" s="1">
        <v>0.0766681432723999</v>
      </c>
      <c r="E91" s="1">
        <v>9</v>
      </c>
      <c r="F91" s="1">
        <v>7</v>
      </c>
      <c r="G91" s="1">
        <v>1</v>
      </c>
      <c r="H91" s="1">
        <v>3</v>
      </c>
      <c r="I91" s="1">
        <v>0.9</v>
      </c>
      <c r="J91" s="1">
        <v>0.5625</v>
      </c>
      <c r="K91" s="1">
        <v>0.692307692307692</v>
      </c>
      <c r="L91" s="1">
        <v>0.7</v>
      </c>
      <c r="M91" s="1">
        <v>0.2</v>
      </c>
      <c r="N91" s="1">
        <v>0.6</v>
      </c>
    </row>
    <row r="92" s="1" customFormat="1" spans="1:14">
      <c r="A92" s="7">
        <v>373</v>
      </c>
      <c r="B92" s="1">
        <v>373</v>
      </c>
      <c r="C92" s="1">
        <v>0.695722937583923</v>
      </c>
      <c r="D92" s="1">
        <v>0.0393593311309815</v>
      </c>
      <c r="E92" s="1">
        <v>6</v>
      </c>
      <c r="F92" s="1">
        <v>4</v>
      </c>
      <c r="G92" s="1">
        <v>4</v>
      </c>
      <c r="H92" s="1">
        <v>6</v>
      </c>
      <c r="I92" s="1">
        <v>0.6</v>
      </c>
      <c r="J92" s="1">
        <v>0.6</v>
      </c>
      <c r="K92" s="1">
        <v>0.6</v>
      </c>
      <c r="L92" s="1">
        <v>0.4</v>
      </c>
      <c r="M92" s="1">
        <v>0.2</v>
      </c>
      <c r="N92" s="1">
        <v>0.6</v>
      </c>
    </row>
    <row r="93" s="1" customFormat="1" spans="1:14">
      <c r="A93" s="7">
        <v>731</v>
      </c>
      <c r="B93" s="1">
        <v>731</v>
      </c>
      <c r="C93" s="1">
        <v>0.710972428321838</v>
      </c>
      <c r="D93" s="1">
        <v>0.113817811012268</v>
      </c>
      <c r="E93" s="1">
        <v>8</v>
      </c>
      <c r="F93" s="1">
        <v>7</v>
      </c>
      <c r="G93" s="1">
        <v>2</v>
      </c>
      <c r="H93" s="1">
        <v>3</v>
      </c>
      <c r="I93" s="1">
        <v>0.8</v>
      </c>
      <c r="J93" s="1">
        <v>0.533333333333333</v>
      </c>
      <c r="K93" s="1">
        <v>0.64</v>
      </c>
      <c r="L93" s="1">
        <v>0.7</v>
      </c>
      <c r="M93" s="1">
        <v>0.1</v>
      </c>
      <c r="N93" s="1">
        <v>0.55</v>
      </c>
    </row>
    <row r="94" s="1" customFormat="1" spans="1:14">
      <c r="A94" s="7">
        <v>282</v>
      </c>
      <c r="B94" s="1">
        <v>282</v>
      </c>
      <c r="C94" s="1">
        <v>0.710972785949707</v>
      </c>
      <c r="D94" s="1">
        <v>0.0856907367706299</v>
      </c>
      <c r="E94" s="1">
        <v>5</v>
      </c>
      <c r="F94" s="1">
        <v>3</v>
      </c>
      <c r="G94" s="1">
        <v>5</v>
      </c>
      <c r="H94" s="1">
        <v>7</v>
      </c>
      <c r="I94" s="1">
        <v>0.5</v>
      </c>
      <c r="J94" s="1">
        <v>0.625</v>
      </c>
      <c r="K94" s="1">
        <v>0.555555555555556</v>
      </c>
      <c r="L94" s="1">
        <v>0.3</v>
      </c>
      <c r="M94" s="1">
        <v>0.2</v>
      </c>
      <c r="N94" s="1">
        <v>0.6</v>
      </c>
    </row>
    <row r="95" s="1" customFormat="1" spans="1:14">
      <c r="A95" s="7">
        <v>757</v>
      </c>
      <c r="B95" s="1">
        <v>757</v>
      </c>
      <c r="C95" s="1">
        <v>0.712930560112</v>
      </c>
      <c r="D95" s="1">
        <v>0.177858114242554</v>
      </c>
      <c r="E95" s="1">
        <v>9</v>
      </c>
      <c r="F95" s="1">
        <v>5</v>
      </c>
      <c r="G95" s="1">
        <v>1</v>
      </c>
      <c r="H95" s="1">
        <v>5</v>
      </c>
      <c r="I95" s="1">
        <v>0.9</v>
      </c>
      <c r="J95" s="1">
        <v>0.642857142857143</v>
      </c>
      <c r="K95" s="1">
        <v>0.75</v>
      </c>
      <c r="L95" s="1">
        <v>0.5</v>
      </c>
      <c r="M95" s="1">
        <v>0.4</v>
      </c>
      <c r="N95" s="1">
        <v>0.7</v>
      </c>
    </row>
    <row r="96" s="1" customFormat="1" spans="1:14">
      <c r="A96" s="7">
        <v>328</v>
      </c>
      <c r="B96" s="1">
        <v>328</v>
      </c>
      <c r="C96" s="1">
        <v>0.71317720413208</v>
      </c>
      <c r="D96" s="1">
        <v>0.0862201452255249</v>
      </c>
      <c r="E96" s="1">
        <v>10</v>
      </c>
      <c r="F96" s="1">
        <v>4</v>
      </c>
      <c r="G96" s="1">
        <v>0</v>
      </c>
      <c r="H96" s="1">
        <v>6</v>
      </c>
      <c r="I96" s="1">
        <v>1</v>
      </c>
      <c r="J96" s="1">
        <v>0.714285714285714</v>
      </c>
      <c r="K96" s="1">
        <v>0.833333333333333</v>
      </c>
      <c r="L96" s="1">
        <v>0.4</v>
      </c>
      <c r="M96" s="1">
        <v>0.6</v>
      </c>
      <c r="N96" s="1">
        <v>0.8</v>
      </c>
    </row>
    <row r="97" s="1" customFormat="1" spans="1:14">
      <c r="A97" s="7">
        <v>295</v>
      </c>
      <c r="B97" s="1">
        <v>295</v>
      </c>
      <c r="C97" s="1">
        <v>0.71498429775238</v>
      </c>
      <c r="D97" s="1">
        <v>0.142163872718811</v>
      </c>
      <c r="E97" s="1">
        <v>8</v>
      </c>
      <c r="F97" s="1">
        <v>4</v>
      </c>
      <c r="G97" s="1">
        <v>2</v>
      </c>
      <c r="H97" s="1">
        <v>6</v>
      </c>
      <c r="I97" s="1">
        <v>0.8</v>
      </c>
      <c r="J97" s="1">
        <v>0.666666666666667</v>
      </c>
      <c r="K97" s="1">
        <v>0.727272727272727</v>
      </c>
      <c r="L97" s="1">
        <v>0.4</v>
      </c>
      <c r="M97" s="1">
        <v>0.4</v>
      </c>
      <c r="N97" s="1">
        <v>0.7</v>
      </c>
    </row>
    <row r="98" s="1" customFormat="1" spans="1:14">
      <c r="A98" s="7">
        <v>380</v>
      </c>
      <c r="B98" s="1">
        <v>380</v>
      </c>
      <c r="C98" s="1">
        <v>0.71546459197998</v>
      </c>
      <c r="D98" s="1">
        <v>0.139234304428101</v>
      </c>
      <c r="E98" s="1">
        <v>7</v>
      </c>
      <c r="F98" s="1">
        <v>7</v>
      </c>
      <c r="G98" s="1">
        <v>3</v>
      </c>
      <c r="H98" s="1">
        <v>3</v>
      </c>
      <c r="I98" s="1">
        <v>0.7</v>
      </c>
      <c r="J98" s="1">
        <v>0.5</v>
      </c>
      <c r="K98" s="1">
        <v>0.583333333333333</v>
      </c>
      <c r="L98" s="1">
        <v>0.7</v>
      </c>
      <c r="M98" s="1">
        <v>0</v>
      </c>
      <c r="N98" s="1">
        <v>0.5</v>
      </c>
    </row>
    <row r="99" s="1" customFormat="1" spans="1:14">
      <c r="A99" s="7">
        <v>13</v>
      </c>
      <c r="B99" s="1">
        <v>13</v>
      </c>
      <c r="C99" s="1">
        <v>0.715521574020386</v>
      </c>
      <c r="D99" s="1">
        <v>0.167502641677856</v>
      </c>
      <c r="E99" s="1">
        <v>7</v>
      </c>
      <c r="F99" s="1">
        <v>6</v>
      </c>
      <c r="G99" s="1">
        <v>3</v>
      </c>
      <c r="H99" s="1">
        <v>4</v>
      </c>
      <c r="I99" s="1">
        <v>0.7</v>
      </c>
      <c r="J99" s="1">
        <v>0.538461538461539</v>
      </c>
      <c r="K99" s="1">
        <v>0.608695652173913</v>
      </c>
      <c r="L99" s="1">
        <v>0.6</v>
      </c>
      <c r="M99" s="1">
        <v>0.1</v>
      </c>
      <c r="N99" s="1">
        <v>0.55</v>
      </c>
    </row>
    <row r="100" s="1" customFormat="1" spans="3:13">
      <c r="C100" s="1">
        <f>AVERAGE(C2:C99)</f>
        <v>0.624951369908391</v>
      </c>
      <c r="D100" s="1">
        <f>AVERAGE(D2:D99)</f>
        <v>0.0873588530384764</v>
      </c>
      <c r="L100" s="1">
        <f>AVERAGE(L2:L99)</f>
        <v>0.480612244897959</v>
      </c>
      <c r="M100" s="1">
        <f>AVERAGE(M2:M99)</f>
        <v>0.374489795918367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3" customFormat="1" spans="3:5">
      <c r="C110" s="3" t="s">
        <v>49</v>
      </c>
      <c r="D110" s="3">
        <f>COUNTIF(C2:C99,"&lt;0.548")-COUNTIF(C2:C99,"&lt;0.52")</f>
        <v>14</v>
      </c>
      <c r="E110" s="3">
        <v>4</v>
      </c>
    </row>
    <row r="111" s="4" customFormat="1" spans="3:5">
      <c r="C111" s="4" t="s">
        <v>50</v>
      </c>
      <c r="D111" s="4">
        <f>COUNTIF(C2:C99,"&lt;0.576")-COUNTIF(C2:C99,"&lt;0.548")</f>
        <v>14</v>
      </c>
      <c r="E111" s="4">
        <v>6</v>
      </c>
    </row>
    <row r="112" s="4" customFormat="1" spans="3:5">
      <c r="C112" s="4" t="s">
        <v>51</v>
      </c>
      <c r="D112" s="4">
        <f>COUNTIF(C2:C99,"&lt;0.604")-COUNTIF(C2:C99,"&lt;0.576")</f>
        <v>14</v>
      </c>
      <c r="E112" s="4">
        <v>7</v>
      </c>
    </row>
    <row r="113" s="5" customFormat="1" spans="3:5">
      <c r="C113" s="5" t="s">
        <v>52</v>
      </c>
      <c r="D113" s="5">
        <f>COUNTIF(C2:C99,"&lt;0.632")-COUNTIF(C2:C99,"&lt;0.604")</f>
        <v>14</v>
      </c>
      <c r="E113" s="5">
        <v>9</v>
      </c>
    </row>
    <row r="114" s="4" customFormat="1" spans="3:5">
      <c r="C114" s="4" t="s">
        <v>53</v>
      </c>
      <c r="D114" s="4">
        <f>COUNTIF(C2:C99,"&lt;0.66")-COUNTIF(C2:C99,"&lt;0.632")</f>
        <v>14</v>
      </c>
      <c r="E114" s="4">
        <v>12</v>
      </c>
    </row>
    <row r="115" s="4" customFormat="1" spans="3:5">
      <c r="C115" s="4" t="s">
        <v>54</v>
      </c>
      <c r="D115" s="4">
        <f>COUNTIF(C2:C99,"&lt;0.688")-COUNTIF(C2:C99,"&lt;0.66")</f>
        <v>14</v>
      </c>
      <c r="E115" s="4">
        <v>14</v>
      </c>
    </row>
    <row r="116" s="3" customFormat="1" spans="3:5">
      <c r="C116" s="3" t="s">
        <v>55</v>
      </c>
      <c r="D116" s="3">
        <f>COUNTIF(C2:C99,"&lt;0.716")-COUNTIF(C2:C99,"&lt;0.688")</f>
        <v>14</v>
      </c>
      <c r="E116" s="3">
        <v>12</v>
      </c>
    </row>
    <row r="117" s="1" customFormat="1" spans="3:5">
      <c r="C117" s="1" t="s">
        <v>56</v>
      </c>
      <c r="D117" s="1">
        <f>COUNTIF(C2:C99,"&lt;0.744")-COUNTIF(C2:C99,"&lt;0.716")</f>
        <v>0</v>
      </c>
      <c r="E117" s="1">
        <v>9</v>
      </c>
    </row>
    <row r="118" s="1" customFormat="1" spans="3:5">
      <c r="C118" s="1" t="s">
        <v>57</v>
      </c>
      <c r="D118" s="1">
        <f>COUNTIF(C2:C99,"&lt;0.772")-COUNTIF(C2:C99,"&lt;0.744")</f>
        <v>0</v>
      </c>
      <c r="E118" s="1">
        <v>7</v>
      </c>
    </row>
    <row r="119" s="4" customFormat="1" spans="3:5">
      <c r="C119" s="4" t="s">
        <v>58</v>
      </c>
      <c r="D119" s="4">
        <f>COUNTIF(C2:C99,"&lt;0.8")-COUNTIF(C2:C99,"&lt;0.772")</f>
        <v>0</v>
      </c>
      <c r="E119" s="4">
        <v>6</v>
      </c>
    </row>
    <row r="120" s="1" customFormat="1" spans="3:5">
      <c r="C120" s="1" t="s">
        <v>59</v>
      </c>
      <c r="D120" s="1">
        <f>COUNTIF(C2:C99,"&lt;0.828")-COUNTIF(C2:C99,"&lt;0.8")</f>
        <v>0</v>
      </c>
      <c r="E120" s="1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4">
      <c r="C126" s="1" t="s">
        <v>37</v>
      </c>
      <c r="D126" s="1">
        <f>COUNTIF(C2:C99,"&lt;0.86")-COUNTIF(C2:C99,"&lt;0.84")</f>
        <v>0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7">
      <c r="C129" s="1" t="s">
        <v>40</v>
      </c>
      <c r="D129" s="1">
        <f>COUNTIF(C2:C99,"&lt;0.92")-COUNTIF(C2:C99,"&lt;0.9")</f>
        <v>0</v>
      </c>
      <c r="F129" s="4">
        <v>0.545</v>
      </c>
      <c r="G129" s="4">
        <v>0.087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0.623</v>
      </c>
      <c r="G130" s="4">
        <v>0.11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0.729</v>
      </c>
      <c r="G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91" workbookViewId="0">
      <selection activeCell="A23" sqref="$A23:$XFD23"/>
    </sheetView>
  </sheetViews>
  <sheetFormatPr defaultColWidth="9" defaultRowHeight="13.5"/>
  <cols>
    <col min="3" max="4" width="15.8833333333333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768</v>
      </c>
      <c r="B2" s="1">
        <v>768</v>
      </c>
      <c r="C2" s="1">
        <v>0.551010966300964</v>
      </c>
      <c r="D2" s="1">
        <v>0.0996006727218628</v>
      </c>
      <c r="E2" s="1">
        <v>10</v>
      </c>
      <c r="F2" s="1">
        <v>4</v>
      </c>
      <c r="G2" s="1">
        <v>0</v>
      </c>
      <c r="H2" s="1">
        <v>6</v>
      </c>
      <c r="I2" s="1">
        <v>1</v>
      </c>
      <c r="J2" s="1">
        <v>0.714285714285714</v>
      </c>
      <c r="K2" s="1">
        <v>0.833333333333333</v>
      </c>
      <c r="L2" s="1">
        <v>0.4</v>
      </c>
      <c r="M2" s="1">
        <v>0.6</v>
      </c>
      <c r="N2" s="1">
        <v>0.8</v>
      </c>
    </row>
    <row r="3" s="1" customFormat="1" spans="1:14">
      <c r="A3" s="7">
        <v>591</v>
      </c>
      <c r="B3" s="1">
        <v>591</v>
      </c>
      <c r="C3" s="1">
        <v>0.551071166992187</v>
      </c>
      <c r="D3" s="1">
        <v>0.0481359958648682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506</v>
      </c>
      <c r="B4" s="1">
        <v>506</v>
      </c>
      <c r="C4" s="1">
        <v>0.551182985305786</v>
      </c>
      <c r="D4" s="1">
        <v>0.073790431022644</v>
      </c>
      <c r="E4" s="1">
        <v>7</v>
      </c>
      <c r="F4" s="1">
        <v>3</v>
      </c>
      <c r="G4" s="1">
        <v>3</v>
      </c>
      <c r="H4" s="1">
        <v>7</v>
      </c>
      <c r="I4" s="1">
        <v>0.7</v>
      </c>
      <c r="J4" s="1">
        <v>0.7</v>
      </c>
      <c r="K4" s="1">
        <v>0.7</v>
      </c>
      <c r="L4" s="1">
        <v>0.3</v>
      </c>
      <c r="M4" s="1">
        <v>0.4</v>
      </c>
      <c r="N4" s="1">
        <v>0.7</v>
      </c>
    </row>
    <row r="5" s="1" customFormat="1" spans="1:14">
      <c r="A5" s="7">
        <v>85</v>
      </c>
      <c r="B5" s="1">
        <v>85</v>
      </c>
      <c r="C5" s="1">
        <v>0.551217794418335</v>
      </c>
      <c r="D5" s="1">
        <v>0.0967032909393311</v>
      </c>
      <c r="E5" s="1">
        <v>8</v>
      </c>
      <c r="F5" s="1">
        <v>3</v>
      </c>
      <c r="G5" s="1">
        <v>2</v>
      </c>
      <c r="H5" s="1">
        <v>7</v>
      </c>
      <c r="I5" s="1">
        <v>0.8</v>
      </c>
      <c r="J5" s="1">
        <v>0.727272727272727</v>
      </c>
      <c r="K5" s="1">
        <v>0.761904761904762</v>
      </c>
      <c r="L5" s="1">
        <v>0.3</v>
      </c>
      <c r="M5" s="1">
        <v>0.5</v>
      </c>
      <c r="N5" s="1">
        <v>0.75</v>
      </c>
    </row>
    <row r="6" s="1" customFormat="1" spans="1:14">
      <c r="A6" s="7">
        <v>218</v>
      </c>
      <c r="B6" s="1">
        <v>218</v>
      </c>
      <c r="C6" s="1">
        <v>0.551250457763672</v>
      </c>
      <c r="D6" s="1">
        <v>0.141288995742798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1" customFormat="1" spans="1:14">
      <c r="A7" s="7">
        <v>917</v>
      </c>
      <c r="B7" s="1">
        <v>917</v>
      </c>
      <c r="C7" s="1">
        <v>0.5512855052948</v>
      </c>
      <c r="D7" s="1">
        <v>0.110288262367248</v>
      </c>
      <c r="E7" s="1">
        <v>9</v>
      </c>
      <c r="F7" s="1">
        <v>3</v>
      </c>
      <c r="G7" s="1">
        <v>1</v>
      </c>
      <c r="H7" s="1">
        <v>7</v>
      </c>
      <c r="I7" s="1">
        <v>0.9</v>
      </c>
      <c r="J7" s="1">
        <v>0.75</v>
      </c>
      <c r="K7" s="1">
        <v>0.818181818181818</v>
      </c>
      <c r="L7" s="1">
        <v>0.3</v>
      </c>
      <c r="M7" s="1">
        <v>0.6</v>
      </c>
      <c r="N7" s="1">
        <v>0.8</v>
      </c>
    </row>
    <row r="8" s="1" customFormat="1" spans="1:14">
      <c r="A8" s="7">
        <v>443</v>
      </c>
      <c r="B8" s="1">
        <v>443</v>
      </c>
      <c r="C8" s="1">
        <v>0.551658391952515</v>
      </c>
      <c r="D8" s="1">
        <v>0.0983896255493164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606</v>
      </c>
      <c r="B9" s="1">
        <v>606</v>
      </c>
      <c r="C9" s="1">
        <v>0.551801443099976</v>
      </c>
      <c r="D9" s="1">
        <v>0.0958569049835205</v>
      </c>
      <c r="E9" s="1">
        <v>7</v>
      </c>
      <c r="F9" s="1">
        <v>4</v>
      </c>
      <c r="G9" s="1">
        <v>3</v>
      </c>
      <c r="H9" s="1">
        <v>6</v>
      </c>
      <c r="I9" s="1">
        <v>0.7</v>
      </c>
      <c r="J9" s="1">
        <v>0.636363636363636</v>
      </c>
      <c r="K9" s="1">
        <v>0.666666666666667</v>
      </c>
      <c r="L9" s="1">
        <v>0.4</v>
      </c>
      <c r="M9" s="1">
        <v>0.3</v>
      </c>
      <c r="N9" s="1">
        <v>0.65</v>
      </c>
    </row>
    <row r="10" s="1" customFormat="1" spans="1:14">
      <c r="A10" s="7">
        <v>437</v>
      </c>
      <c r="B10" s="1">
        <v>437</v>
      </c>
      <c r="C10" s="1">
        <v>0.551905393600464</v>
      </c>
      <c r="D10" s="1">
        <v>0.0939875841140747</v>
      </c>
      <c r="E10" s="1">
        <v>8</v>
      </c>
      <c r="F10" s="1">
        <v>2</v>
      </c>
      <c r="G10" s="1">
        <v>2</v>
      </c>
      <c r="H10" s="1">
        <v>8</v>
      </c>
      <c r="I10" s="1">
        <v>0.8</v>
      </c>
      <c r="J10" s="1">
        <v>0.8</v>
      </c>
      <c r="K10" s="1">
        <v>0.8</v>
      </c>
      <c r="L10" s="1">
        <v>0.2</v>
      </c>
      <c r="M10" s="1">
        <v>0.6</v>
      </c>
      <c r="N10" s="1">
        <v>0.8</v>
      </c>
    </row>
    <row r="11" s="1" customFormat="1" spans="1:14">
      <c r="A11" s="7">
        <v>526</v>
      </c>
      <c r="B11" s="1">
        <v>526</v>
      </c>
      <c r="C11" s="1">
        <v>0.551914930343628</v>
      </c>
      <c r="D11" s="1">
        <v>0.129892230033875</v>
      </c>
      <c r="E11" s="1">
        <v>6</v>
      </c>
      <c r="F11" s="1">
        <v>4</v>
      </c>
      <c r="G11" s="1">
        <v>4</v>
      </c>
      <c r="H11" s="1">
        <v>6</v>
      </c>
      <c r="I11" s="1">
        <v>0.6</v>
      </c>
      <c r="J11" s="1">
        <v>0.6</v>
      </c>
      <c r="K11" s="1">
        <v>0.6</v>
      </c>
      <c r="L11" s="1">
        <v>0.4</v>
      </c>
      <c r="M11" s="1">
        <v>0.2</v>
      </c>
      <c r="N11" s="1">
        <v>0.6</v>
      </c>
    </row>
    <row r="12" s="1" customFormat="1" spans="1:14">
      <c r="A12" s="7">
        <v>699</v>
      </c>
      <c r="B12" s="1">
        <v>699</v>
      </c>
      <c r="C12" s="1">
        <v>0.55211877822876</v>
      </c>
      <c r="D12" s="1">
        <v>0.114706873893738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905</v>
      </c>
      <c r="B13" s="1">
        <v>905</v>
      </c>
      <c r="C13" s="1">
        <v>0.552243947982788</v>
      </c>
      <c r="D13" s="1">
        <v>0.114684224128723</v>
      </c>
      <c r="E13" s="1">
        <v>9</v>
      </c>
      <c r="F13" s="1">
        <v>4</v>
      </c>
      <c r="G13" s="1">
        <v>1</v>
      </c>
      <c r="H13" s="1">
        <v>6</v>
      </c>
      <c r="I13" s="1">
        <v>0.9</v>
      </c>
      <c r="J13" s="1">
        <v>0.692307692307692</v>
      </c>
      <c r="K13" s="1">
        <v>0.782608695652174</v>
      </c>
      <c r="L13" s="1">
        <v>0.4</v>
      </c>
      <c r="M13" s="1">
        <v>0.5</v>
      </c>
      <c r="N13" s="1">
        <v>0.75</v>
      </c>
    </row>
    <row r="14" s="1" customFormat="1" spans="1:14">
      <c r="A14" s="7">
        <v>343</v>
      </c>
      <c r="B14" s="1">
        <v>343</v>
      </c>
      <c r="C14" s="1">
        <v>0.552314639091492</v>
      </c>
      <c r="D14" s="1">
        <v>0.0720086097717285</v>
      </c>
      <c r="E14" s="1">
        <v>9</v>
      </c>
      <c r="F14" s="1">
        <v>3</v>
      </c>
      <c r="G14" s="1">
        <v>1</v>
      </c>
      <c r="H14" s="1">
        <v>7</v>
      </c>
      <c r="I14" s="1">
        <v>0.9</v>
      </c>
      <c r="J14" s="1">
        <v>0.75</v>
      </c>
      <c r="K14" s="1">
        <v>0.818181818181818</v>
      </c>
      <c r="L14" s="1">
        <v>0.3</v>
      </c>
      <c r="M14" s="1">
        <v>0.6</v>
      </c>
      <c r="N14" s="1">
        <v>0.8</v>
      </c>
    </row>
    <row r="15" s="1" customFormat="1" spans="1:14">
      <c r="A15" s="7">
        <v>863</v>
      </c>
      <c r="B15" s="1">
        <v>863</v>
      </c>
      <c r="C15" s="1">
        <v>0.552362084388733</v>
      </c>
      <c r="D15" s="1">
        <v>0.0574427843093872</v>
      </c>
      <c r="E15" s="1">
        <v>9</v>
      </c>
      <c r="F15" s="1">
        <v>4</v>
      </c>
      <c r="G15" s="1">
        <v>1</v>
      </c>
      <c r="H15" s="1">
        <v>6</v>
      </c>
      <c r="I15" s="1">
        <v>0.9</v>
      </c>
      <c r="J15" s="1">
        <v>0.692307692307692</v>
      </c>
      <c r="K15" s="1">
        <v>0.782608695652174</v>
      </c>
      <c r="L15" s="1">
        <v>0.4</v>
      </c>
      <c r="M15" s="1">
        <v>0.5</v>
      </c>
      <c r="N15" s="1">
        <v>0.75</v>
      </c>
    </row>
    <row r="16" s="1" customFormat="1" spans="1:14">
      <c r="A16" s="7">
        <v>148</v>
      </c>
      <c r="B16" s="1">
        <v>148</v>
      </c>
      <c r="C16" s="1">
        <v>0.552540183067322</v>
      </c>
      <c r="D16" s="1">
        <v>0.125645875930786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4" customFormat="1" spans="1:14">
      <c r="A17" s="16">
        <v>770</v>
      </c>
      <c r="B17" s="14">
        <v>770</v>
      </c>
      <c r="C17" s="14">
        <v>0.552741050720215</v>
      </c>
      <c r="D17" s="14">
        <v>0.0550574064254761</v>
      </c>
      <c r="E17" s="14">
        <v>8</v>
      </c>
      <c r="F17" s="14">
        <v>3</v>
      </c>
      <c r="G17" s="14">
        <v>2</v>
      </c>
      <c r="H17" s="14">
        <v>7</v>
      </c>
      <c r="I17" s="14">
        <v>0.8</v>
      </c>
      <c r="J17" s="14">
        <v>0.727272727272727</v>
      </c>
      <c r="K17" s="14">
        <v>0.761904761904762</v>
      </c>
      <c r="L17" s="14">
        <v>0.3</v>
      </c>
      <c r="M17" s="14">
        <v>0.5</v>
      </c>
      <c r="N17" s="14">
        <v>0.75</v>
      </c>
    </row>
    <row r="18" s="1" customFormat="1" spans="1:14">
      <c r="A18" s="7">
        <v>291</v>
      </c>
      <c r="B18" s="1">
        <v>291</v>
      </c>
      <c r="C18" s="1">
        <v>0.579217076301575</v>
      </c>
      <c r="D18" s="1">
        <v>0.126528978347778</v>
      </c>
      <c r="E18" s="1">
        <v>7</v>
      </c>
      <c r="F18" s="1">
        <v>2</v>
      </c>
      <c r="G18" s="1">
        <v>3</v>
      </c>
      <c r="H18" s="1">
        <v>8</v>
      </c>
      <c r="I18" s="1">
        <v>0.7</v>
      </c>
      <c r="J18" s="1">
        <v>0.777777777777778</v>
      </c>
      <c r="K18" s="1">
        <v>0.736842105263158</v>
      </c>
      <c r="L18" s="1">
        <v>0.2</v>
      </c>
      <c r="M18" s="1">
        <v>0.5</v>
      </c>
      <c r="N18" s="1">
        <v>0.75</v>
      </c>
    </row>
    <row r="19" s="4" customFormat="1" spans="1:14">
      <c r="A19" s="17">
        <v>62</v>
      </c>
      <c r="B19" s="4">
        <v>62</v>
      </c>
      <c r="C19" s="4">
        <v>0.579584121704102</v>
      </c>
      <c r="D19" s="4">
        <v>0.0600191354751587</v>
      </c>
      <c r="E19" s="4">
        <v>9</v>
      </c>
      <c r="F19" s="4">
        <v>6</v>
      </c>
      <c r="G19" s="4">
        <v>1</v>
      </c>
      <c r="H19" s="4">
        <v>4</v>
      </c>
      <c r="I19" s="4">
        <v>0.9</v>
      </c>
      <c r="J19" s="4">
        <v>0.6</v>
      </c>
      <c r="K19" s="4">
        <v>0.72</v>
      </c>
      <c r="L19" s="4">
        <v>0.6</v>
      </c>
      <c r="M19" s="4">
        <v>0.3</v>
      </c>
      <c r="N19" s="4">
        <v>0.65</v>
      </c>
    </row>
    <row r="20" s="1" customFormat="1" spans="1:14">
      <c r="A20" s="7">
        <v>884</v>
      </c>
      <c r="B20" s="1">
        <v>884</v>
      </c>
      <c r="C20" s="1">
        <v>0.580617666244507</v>
      </c>
      <c r="D20" s="1">
        <v>0.103671789169311</v>
      </c>
      <c r="E20" s="1">
        <v>8</v>
      </c>
      <c r="F20" s="1">
        <v>5</v>
      </c>
      <c r="G20" s="1">
        <v>2</v>
      </c>
      <c r="H20" s="1">
        <v>5</v>
      </c>
      <c r="I20" s="1">
        <v>0.8</v>
      </c>
      <c r="J20" s="1">
        <v>0.615384615384615</v>
      </c>
      <c r="K20" s="1">
        <v>0.695652173913043</v>
      </c>
      <c r="L20" s="1">
        <v>0.5</v>
      </c>
      <c r="M20" s="1">
        <v>0.3</v>
      </c>
      <c r="N20" s="1">
        <v>0.65</v>
      </c>
    </row>
    <row r="21" s="1" customFormat="1" spans="1:14">
      <c r="A21" s="7">
        <v>938</v>
      </c>
      <c r="B21" s="1">
        <v>938</v>
      </c>
      <c r="C21" s="1">
        <v>0.580702304840088</v>
      </c>
      <c r="D21" s="1">
        <v>0.107056975364685</v>
      </c>
      <c r="E21" s="1">
        <v>9</v>
      </c>
      <c r="F21" s="1">
        <v>6</v>
      </c>
      <c r="G21" s="1">
        <v>1</v>
      </c>
      <c r="H21" s="1">
        <v>4</v>
      </c>
      <c r="I21" s="1">
        <v>0.9</v>
      </c>
      <c r="J21" s="1">
        <v>0.6</v>
      </c>
      <c r="K21" s="1">
        <v>0.72</v>
      </c>
      <c r="L21" s="1">
        <v>0.6</v>
      </c>
      <c r="M21" s="1">
        <v>0.3</v>
      </c>
      <c r="N21" s="1">
        <v>0.65</v>
      </c>
    </row>
    <row r="22" s="1" customFormat="1" spans="1:14">
      <c r="A22" s="7">
        <v>600</v>
      </c>
      <c r="B22" s="1">
        <v>600</v>
      </c>
      <c r="C22" s="1">
        <v>0.581959247589111</v>
      </c>
      <c r="D22" s="1">
        <v>0.00891971588134766</v>
      </c>
      <c r="E22" s="1">
        <v>9</v>
      </c>
      <c r="F22" s="1">
        <v>7</v>
      </c>
      <c r="G22" s="1">
        <v>1</v>
      </c>
      <c r="H22" s="1">
        <v>3</v>
      </c>
      <c r="I22" s="1">
        <v>0.9</v>
      </c>
      <c r="J22" s="1">
        <v>0.5625</v>
      </c>
      <c r="K22" s="1">
        <v>0.692307692307692</v>
      </c>
      <c r="L22" s="1">
        <v>0.7</v>
      </c>
      <c r="M22" s="1">
        <v>0.2</v>
      </c>
      <c r="N22" s="1">
        <v>0.6</v>
      </c>
    </row>
    <row r="23" s="1" customFormat="1" spans="1:14">
      <c r="A23" s="7">
        <v>277</v>
      </c>
      <c r="B23" s="1">
        <v>277</v>
      </c>
      <c r="C23" s="1">
        <v>0.582349896430969</v>
      </c>
      <c r="D23" s="1">
        <v>0.0517892837524414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769</v>
      </c>
      <c r="B24" s="1">
        <v>769</v>
      </c>
      <c r="C24" s="1">
        <v>0.583063125610352</v>
      </c>
      <c r="D24" s="1">
        <v>0.129210829734802</v>
      </c>
      <c r="E24" s="1">
        <v>8</v>
      </c>
      <c r="F24" s="1">
        <v>6</v>
      </c>
      <c r="G24" s="1">
        <v>2</v>
      </c>
      <c r="H24" s="1">
        <v>4</v>
      </c>
      <c r="I24" s="1">
        <v>0.8</v>
      </c>
      <c r="J24" s="1">
        <v>0.571428571428572</v>
      </c>
      <c r="K24" s="1">
        <v>0.666666666666667</v>
      </c>
      <c r="L24" s="1">
        <v>0.6</v>
      </c>
      <c r="M24" s="1">
        <v>0.2</v>
      </c>
      <c r="N24" s="1">
        <v>0.6</v>
      </c>
    </row>
    <row r="25" s="1" customFormat="1" spans="1:14">
      <c r="A25" s="7">
        <v>640</v>
      </c>
      <c r="B25" s="1">
        <v>640</v>
      </c>
      <c r="C25" s="1">
        <v>0.583518981933594</v>
      </c>
      <c r="D25" s="1">
        <v>0.0459827184677124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59</v>
      </c>
      <c r="B26" s="1">
        <v>59</v>
      </c>
      <c r="C26" s="1">
        <v>0.583963990211487</v>
      </c>
      <c r="D26" s="1">
        <v>0.110245108604431</v>
      </c>
      <c r="E26" s="1">
        <v>10</v>
      </c>
      <c r="F26" s="1">
        <v>8</v>
      </c>
      <c r="G26" s="1">
        <v>0</v>
      </c>
      <c r="H26" s="1">
        <v>2</v>
      </c>
      <c r="I26" s="1">
        <v>1</v>
      </c>
      <c r="J26" s="1">
        <v>0.555555555555556</v>
      </c>
      <c r="K26" s="1">
        <v>0.714285714285714</v>
      </c>
      <c r="L26" s="1">
        <v>0.8</v>
      </c>
      <c r="M26" s="1">
        <v>0.2</v>
      </c>
      <c r="N26" s="1">
        <v>0.6</v>
      </c>
    </row>
    <row r="27" s="1" customFormat="1" spans="1:14">
      <c r="A27" s="7">
        <v>465</v>
      </c>
      <c r="B27" s="1">
        <v>465</v>
      </c>
      <c r="C27" s="1">
        <v>0.584376335144043</v>
      </c>
      <c r="D27" s="1">
        <v>0.0187164545059204</v>
      </c>
      <c r="E27" s="1">
        <v>9</v>
      </c>
      <c r="F27" s="1">
        <v>6</v>
      </c>
      <c r="G27" s="1">
        <v>1</v>
      </c>
      <c r="H27" s="1">
        <v>4</v>
      </c>
      <c r="I27" s="1">
        <v>0.9</v>
      </c>
      <c r="J27" s="1">
        <v>0.6</v>
      </c>
      <c r="K27" s="1">
        <v>0.72</v>
      </c>
      <c r="L27" s="1">
        <v>0.6</v>
      </c>
      <c r="M27" s="1">
        <v>0.3</v>
      </c>
      <c r="N27" s="1">
        <v>0.65</v>
      </c>
    </row>
    <row r="28" s="1" customFormat="1" spans="1:14">
      <c r="A28" s="7">
        <v>425</v>
      </c>
      <c r="B28" s="1">
        <v>425</v>
      </c>
      <c r="C28" s="1">
        <v>0.585031986236572</v>
      </c>
      <c r="D28" s="1">
        <v>0.0381255149841309</v>
      </c>
      <c r="E28" s="1">
        <v>9</v>
      </c>
      <c r="F28" s="1">
        <v>2</v>
      </c>
      <c r="G28" s="1">
        <v>1</v>
      </c>
      <c r="H28" s="1">
        <v>8</v>
      </c>
      <c r="I28" s="1">
        <v>0.9</v>
      </c>
      <c r="J28" s="1">
        <v>0.818181818181818</v>
      </c>
      <c r="K28" s="1">
        <v>0.857142857142857</v>
      </c>
      <c r="L28" s="1">
        <v>0.2</v>
      </c>
      <c r="M28" s="1">
        <v>0.7</v>
      </c>
      <c r="N28" s="1">
        <v>0.85</v>
      </c>
    </row>
    <row r="29" s="1" customFormat="1" spans="1:14">
      <c r="A29" s="7">
        <v>788</v>
      </c>
      <c r="B29" s="1">
        <v>788</v>
      </c>
      <c r="C29" s="1">
        <v>0.585186362266541</v>
      </c>
      <c r="D29" s="1">
        <v>0.0972005128860474</v>
      </c>
      <c r="E29" s="1">
        <v>8</v>
      </c>
      <c r="F29" s="1">
        <v>4</v>
      </c>
      <c r="G29" s="1">
        <v>2</v>
      </c>
      <c r="H29" s="1">
        <v>6</v>
      </c>
      <c r="I29" s="1">
        <v>0.8</v>
      </c>
      <c r="J29" s="1">
        <v>0.666666666666667</v>
      </c>
      <c r="K29" s="1">
        <v>0.727272727272727</v>
      </c>
      <c r="L29" s="1">
        <v>0.4</v>
      </c>
      <c r="M29" s="1">
        <v>0.4</v>
      </c>
      <c r="N29" s="1">
        <v>0.7</v>
      </c>
    </row>
    <row r="30" s="1" customFormat="1" spans="1:14">
      <c r="A30" s="7">
        <v>536</v>
      </c>
      <c r="B30" s="1">
        <v>536</v>
      </c>
      <c r="C30" s="1">
        <v>0.585767984390259</v>
      </c>
      <c r="D30" s="1">
        <v>0.130775928497315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1" customFormat="1" spans="1:14">
      <c r="A31" s="7">
        <v>78</v>
      </c>
      <c r="B31" s="1">
        <v>78</v>
      </c>
      <c r="C31" s="1">
        <v>0.585809230804443</v>
      </c>
      <c r="D31" s="1">
        <v>0.0609422922134399</v>
      </c>
      <c r="E31" s="1">
        <v>9</v>
      </c>
      <c r="F31" s="1">
        <v>5</v>
      </c>
      <c r="G31" s="1">
        <v>1</v>
      </c>
      <c r="H31" s="1">
        <v>5</v>
      </c>
      <c r="I31" s="1">
        <v>0.9</v>
      </c>
      <c r="J31" s="1">
        <v>0.642857142857143</v>
      </c>
      <c r="K31" s="1">
        <v>0.75</v>
      </c>
      <c r="L31" s="1">
        <v>0.5</v>
      </c>
      <c r="M31" s="1">
        <v>0.4</v>
      </c>
      <c r="N31" s="1">
        <v>0.7</v>
      </c>
    </row>
    <row r="32" s="1" customFormat="1" spans="1:14">
      <c r="A32" s="7">
        <v>685</v>
      </c>
      <c r="B32" s="1">
        <v>685</v>
      </c>
      <c r="C32" s="1">
        <v>0.585927486419678</v>
      </c>
      <c r="D32" s="1">
        <v>0.0796772241592407</v>
      </c>
      <c r="E32" s="1">
        <v>8</v>
      </c>
      <c r="F32" s="1">
        <v>4</v>
      </c>
      <c r="G32" s="1">
        <v>2</v>
      </c>
      <c r="H32" s="1">
        <v>6</v>
      </c>
      <c r="I32" s="1">
        <v>0.8</v>
      </c>
      <c r="J32" s="1">
        <v>0.666666666666667</v>
      </c>
      <c r="K32" s="1">
        <v>0.727272727272727</v>
      </c>
      <c r="L32" s="1">
        <v>0.4</v>
      </c>
      <c r="M32" s="1">
        <v>0.4</v>
      </c>
      <c r="N32" s="1">
        <v>0.7</v>
      </c>
    </row>
    <row r="33" s="14" customFormat="1" spans="1:14">
      <c r="A33" s="16">
        <v>582</v>
      </c>
      <c r="B33" s="14">
        <v>582</v>
      </c>
      <c r="C33" s="14">
        <v>0.585948467254639</v>
      </c>
      <c r="D33" s="14">
        <v>0.0876878499984741</v>
      </c>
      <c r="E33" s="14">
        <v>6</v>
      </c>
      <c r="F33" s="14">
        <v>4</v>
      </c>
      <c r="G33" s="14">
        <v>4</v>
      </c>
      <c r="H33" s="14">
        <v>6</v>
      </c>
      <c r="I33" s="14">
        <v>0.6</v>
      </c>
      <c r="J33" s="14">
        <v>0.6</v>
      </c>
      <c r="K33" s="14">
        <v>0.6</v>
      </c>
      <c r="L33" s="14">
        <v>0.4</v>
      </c>
      <c r="M33" s="14">
        <v>0.2</v>
      </c>
      <c r="N33" s="14">
        <v>0.6</v>
      </c>
    </row>
    <row r="34" s="1" customFormat="1" spans="1:14">
      <c r="A34" s="7">
        <v>810</v>
      </c>
      <c r="B34" s="1">
        <v>810</v>
      </c>
      <c r="C34" s="1">
        <v>0.615700364112854</v>
      </c>
      <c r="D34" s="1">
        <v>0.0395431518554688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221</v>
      </c>
      <c r="B35" s="1">
        <v>221</v>
      </c>
      <c r="C35" s="1">
        <v>0.616083860397339</v>
      </c>
      <c r="D35" s="1">
        <v>0.0985238552093506</v>
      </c>
      <c r="E35" s="1">
        <v>9</v>
      </c>
      <c r="F35" s="1">
        <v>3</v>
      </c>
      <c r="G35" s="1">
        <v>1</v>
      </c>
      <c r="H35" s="1">
        <v>7</v>
      </c>
      <c r="I35" s="1">
        <v>0.9</v>
      </c>
      <c r="J35" s="1">
        <v>0.75</v>
      </c>
      <c r="K35" s="1">
        <v>0.818181818181818</v>
      </c>
      <c r="L35" s="1">
        <v>0.3</v>
      </c>
      <c r="M35" s="1">
        <v>0.6</v>
      </c>
      <c r="N35" s="1">
        <v>0.8</v>
      </c>
    </row>
    <row r="36" s="1" customFormat="1" spans="1:14">
      <c r="A36" s="7">
        <v>838</v>
      </c>
      <c r="B36" s="1">
        <v>838</v>
      </c>
      <c r="C36" s="1">
        <v>0.616191864013672</v>
      </c>
      <c r="D36" s="1">
        <v>0.0601547956466675</v>
      </c>
      <c r="E36" s="1">
        <v>10</v>
      </c>
      <c r="F36" s="1">
        <v>3</v>
      </c>
      <c r="G36" s="1">
        <v>0</v>
      </c>
      <c r="H36" s="1">
        <v>7</v>
      </c>
      <c r="I36" s="1">
        <v>1</v>
      </c>
      <c r="J36" s="1">
        <v>0.769230769230769</v>
      </c>
      <c r="K36" s="1">
        <v>0.869565217391304</v>
      </c>
      <c r="L36" s="1">
        <v>0.3</v>
      </c>
      <c r="M36" s="1">
        <v>0.7</v>
      </c>
      <c r="N36" s="1">
        <v>0.85</v>
      </c>
    </row>
    <row r="37" s="1" customFormat="1" spans="1:14">
      <c r="A37" s="7">
        <v>445</v>
      </c>
      <c r="B37" s="1">
        <v>445</v>
      </c>
      <c r="C37" s="1">
        <v>0.617222905158997</v>
      </c>
      <c r="D37" s="1">
        <v>0.0919156074523926</v>
      </c>
      <c r="E37" s="1">
        <v>8</v>
      </c>
      <c r="F37" s="1">
        <v>3</v>
      </c>
      <c r="G37" s="1">
        <v>2</v>
      </c>
      <c r="H37" s="1">
        <v>7</v>
      </c>
      <c r="I37" s="1">
        <v>0.8</v>
      </c>
      <c r="J37" s="1">
        <v>0.727272727272727</v>
      </c>
      <c r="K37" s="1">
        <v>0.761904761904762</v>
      </c>
      <c r="L37" s="1">
        <v>0.3</v>
      </c>
      <c r="M37" s="1">
        <v>0.5</v>
      </c>
      <c r="N37" s="1">
        <v>0.75</v>
      </c>
    </row>
    <row r="38" s="1" customFormat="1" spans="1:14">
      <c r="A38" s="7">
        <v>335</v>
      </c>
      <c r="B38" s="1">
        <v>335</v>
      </c>
      <c r="C38" s="1">
        <v>0.617561340332031</v>
      </c>
      <c r="D38" s="1">
        <v>0.0959171056747437</v>
      </c>
      <c r="E38" s="1">
        <v>7</v>
      </c>
      <c r="F38" s="1">
        <v>4</v>
      </c>
      <c r="G38" s="1">
        <v>3</v>
      </c>
      <c r="H38" s="1">
        <v>6</v>
      </c>
      <c r="I38" s="1">
        <v>0.7</v>
      </c>
      <c r="J38" s="1">
        <v>0.636363636363636</v>
      </c>
      <c r="K38" s="1">
        <v>0.666666666666667</v>
      </c>
      <c r="L38" s="1">
        <v>0.4</v>
      </c>
      <c r="M38" s="1">
        <v>0.3</v>
      </c>
      <c r="N38" s="1">
        <v>0.65</v>
      </c>
    </row>
    <row r="39" s="1" customFormat="1" spans="1:14">
      <c r="A39" s="7">
        <v>319</v>
      </c>
      <c r="B39" s="1">
        <v>319</v>
      </c>
      <c r="C39" s="1">
        <v>0.61785626411438</v>
      </c>
      <c r="D39" s="1">
        <v>0.0931075811386108</v>
      </c>
      <c r="E39" s="1">
        <v>8</v>
      </c>
      <c r="F39" s="1">
        <v>6</v>
      </c>
      <c r="G39" s="1">
        <v>2</v>
      </c>
      <c r="H39" s="1">
        <v>4</v>
      </c>
      <c r="I39" s="1">
        <v>0.8</v>
      </c>
      <c r="J39" s="1">
        <v>0.571428571428572</v>
      </c>
      <c r="K39" s="1">
        <v>0.666666666666667</v>
      </c>
      <c r="L39" s="1">
        <v>0.6</v>
      </c>
      <c r="M39" s="1">
        <v>0.2</v>
      </c>
      <c r="N39" s="1">
        <v>0.6</v>
      </c>
    </row>
    <row r="40" s="1" customFormat="1" spans="1:14">
      <c r="A40" s="7">
        <v>41</v>
      </c>
      <c r="B40" s="1">
        <v>41</v>
      </c>
      <c r="C40" s="1">
        <v>0.61821985244751</v>
      </c>
      <c r="D40" s="1">
        <v>0.0754082202911377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847</v>
      </c>
      <c r="B41" s="1">
        <v>847</v>
      </c>
      <c r="C41" s="1">
        <v>0.618242025375366</v>
      </c>
      <c r="D41" s="1">
        <v>0.0913251638412476</v>
      </c>
      <c r="E41" s="1">
        <v>9</v>
      </c>
      <c r="F41" s="1">
        <v>2</v>
      </c>
      <c r="G41" s="1">
        <v>1</v>
      </c>
      <c r="H41" s="1">
        <v>8</v>
      </c>
      <c r="I41" s="1">
        <v>0.9</v>
      </c>
      <c r="J41" s="1">
        <v>0.818181818181818</v>
      </c>
      <c r="K41" s="1">
        <v>0.857142857142857</v>
      </c>
      <c r="L41" s="1">
        <v>0.2</v>
      </c>
      <c r="M41" s="1">
        <v>0.7</v>
      </c>
      <c r="N41" s="1">
        <v>0.85</v>
      </c>
    </row>
    <row r="42" s="1" customFormat="1" spans="1:14">
      <c r="A42" s="7">
        <v>36</v>
      </c>
      <c r="B42" s="1">
        <v>36</v>
      </c>
      <c r="C42" s="1">
        <v>0.618512153625488</v>
      </c>
      <c r="D42" s="1">
        <v>0.0666093826293945</v>
      </c>
      <c r="E42" s="1">
        <v>8</v>
      </c>
      <c r="F42" s="1">
        <v>3</v>
      </c>
      <c r="G42" s="1">
        <v>2</v>
      </c>
      <c r="H42" s="1">
        <v>7</v>
      </c>
      <c r="I42" s="1">
        <v>0.8</v>
      </c>
      <c r="J42" s="1">
        <v>0.727272727272727</v>
      </c>
      <c r="K42" s="1">
        <v>0.761904761904762</v>
      </c>
      <c r="L42" s="1">
        <v>0.3</v>
      </c>
      <c r="M42" s="1">
        <v>0.5</v>
      </c>
      <c r="N42" s="1">
        <v>0.75</v>
      </c>
    </row>
    <row r="43" s="1" customFormat="1" spans="1:14">
      <c r="A43" s="7">
        <v>945</v>
      </c>
      <c r="B43" s="1">
        <v>945</v>
      </c>
      <c r="C43" s="1">
        <v>0.618527412414551</v>
      </c>
      <c r="D43" s="1">
        <v>0.115519762039185</v>
      </c>
      <c r="E43" s="1">
        <v>9</v>
      </c>
      <c r="F43" s="1">
        <v>3</v>
      </c>
      <c r="G43" s="1">
        <v>1</v>
      </c>
      <c r="H43" s="1">
        <v>7</v>
      </c>
      <c r="I43" s="1">
        <v>0.9</v>
      </c>
      <c r="J43" s="1">
        <v>0.75</v>
      </c>
      <c r="K43" s="1">
        <v>0.818181818181818</v>
      </c>
      <c r="L43" s="1">
        <v>0.3</v>
      </c>
      <c r="M43" s="1">
        <v>0.6</v>
      </c>
      <c r="N43" s="1">
        <v>0.8</v>
      </c>
    </row>
    <row r="44" s="1" customFormat="1" spans="1:14">
      <c r="A44" s="7">
        <v>850</v>
      </c>
      <c r="B44" s="1">
        <v>850</v>
      </c>
      <c r="C44" s="1">
        <v>0.618609189987183</v>
      </c>
      <c r="D44" s="1">
        <v>0.0841801166534424</v>
      </c>
      <c r="E44" s="1">
        <v>10</v>
      </c>
      <c r="F44" s="1">
        <v>2</v>
      </c>
      <c r="G44" s="1">
        <v>0</v>
      </c>
      <c r="H44" s="1">
        <v>8</v>
      </c>
      <c r="I44" s="1">
        <v>1</v>
      </c>
      <c r="J44" s="1">
        <v>0.833333333333333</v>
      </c>
      <c r="K44" s="1">
        <v>0.909090909090909</v>
      </c>
      <c r="L44" s="1">
        <v>0.2</v>
      </c>
      <c r="M44" s="1">
        <v>0.8</v>
      </c>
      <c r="N44" s="1">
        <v>0.9</v>
      </c>
    </row>
    <row r="45" s="1" customFormat="1" spans="1:14">
      <c r="A45" s="7">
        <v>469</v>
      </c>
      <c r="B45" s="1">
        <v>469</v>
      </c>
      <c r="C45" s="1">
        <v>0.618641376495361</v>
      </c>
      <c r="D45" s="1">
        <v>0.0757843255996704</v>
      </c>
      <c r="E45" s="1">
        <v>10</v>
      </c>
      <c r="F45" s="1">
        <v>3</v>
      </c>
      <c r="G45" s="1">
        <v>0</v>
      </c>
      <c r="H45" s="1">
        <v>7</v>
      </c>
      <c r="I45" s="1">
        <v>1</v>
      </c>
      <c r="J45" s="1">
        <v>0.769230769230769</v>
      </c>
      <c r="K45" s="1">
        <v>0.869565217391304</v>
      </c>
      <c r="L45" s="1">
        <v>0.3</v>
      </c>
      <c r="M45" s="1">
        <v>0.7</v>
      </c>
      <c r="N45" s="1">
        <v>0.85</v>
      </c>
    </row>
    <row r="46" s="1" customFormat="1" spans="1:14">
      <c r="A46" s="7">
        <v>960</v>
      </c>
      <c r="B46" s="1">
        <v>960</v>
      </c>
      <c r="C46" s="1">
        <v>0.618753671646118</v>
      </c>
      <c r="D46" s="1">
        <v>0.105990052223206</v>
      </c>
      <c r="E46" s="1">
        <v>7</v>
      </c>
      <c r="F46" s="1">
        <v>8</v>
      </c>
      <c r="G46" s="1">
        <v>3</v>
      </c>
      <c r="H46" s="1">
        <v>2</v>
      </c>
      <c r="I46" s="1">
        <v>0.7</v>
      </c>
      <c r="J46" s="1">
        <v>0.466666666666667</v>
      </c>
      <c r="K46" s="1">
        <v>0.56</v>
      </c>
      <c r="L46" s="1">
        <v>0.8</v>
      </c>
      <c r="M46" s="1">
        <v>-0.1</v>
      </c>
      <c r="N46" s="1">
        <v>0.45</v>
      </c>
    </row>
    <row r="47" s="1" customFormat="1" spans="1:14">
      <c r="A47" s="7">
        <v>778</v>
      </c>
      <c r="B47" s="1">
        <v>778</v>
      </c>
      <c r="C47" s="1">
        <v>0.618837714195251</v>
      </c>
      <c r="D47" s="1">
        <v>0.0738418102264404</v>
      </c>
      <c r="E47" s="1">
        <v>10</v>
      </c>
      <c r="F47" s="1">
        <v>2</v>
      </c>
      <c r="G47" s="1">
        <v>0</v>
      </c>
      <c r="H47" s="1">
        <v>8</v>
      </c>
      <c r="I47" s="1">
        <v>1</v>
      </c>
      <c r="J47" s="1">
        <v>0.833333333333333</v>
      </c>
      <c r="K47" s="1">
        <v>0.909090909090909</v>
      </c>
      <c r="L47" s="1">
        <v>0.2</v>
      </c>
      <c r="M47" s="1">
        <v>0.8</v>
      </c>
      <c r="N47" s="1">
        <v>0.9</v>
      </c>
    </row>
    <row r="48" s="1" customFormat="1" spans="1:14">
      <c r="A48" s="7">
        <v>474</v>
      </c>
      <c r="B48" s="1">
        <v>474</v>
      </c>
      <c r="C48" s="1">
        <v>0.618880748748779</v>
      </c>
      <c r="D48" s="1">
        <v>0.068963885307312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4" customFormat="1" spans="1:14">
      <c r="A49" s="16">
        <v>376</v>
      </c>
      <c r="B49" s="14">
        <v>376</v>
      </c>
      <c r="C49" s="14">
        <v>0.618882536888123</v>
      </c>
      <c r="D49" s="14">
        <v>0.095176100730896</v>
      </c>
      <c r="E49" s="14">
        <v>10</v>
      </c>
      <c r="F49" s="14">
        <v>5</v>
      </c>
      <c r="G49" s="14">
        <v>0</v>
      </c>
      <c r="H49" s="14">
        <v>5</v>
      </c>
      <c r="I49" s="14">
        <v>1</v>
      </c>
      <c r="J49" s="14">
        <v>0.666666666666667</v>
      </c>
      <c r="K49" s="14">
        <v>0.8</v>
      </c>
      <c r="L49" s="14">
        <v>0.5</v>
      </c>
      <c r="M49" s="14">
        <v>0.5</v>
      </c>
      <c r="N49" s="14">
        <v>0.75</v>
      </c>
    </row>
    <row r="50" s="1" customFormat="1" spans="1:14">
      <c r="A50" s="7">
        <v>237</v>
      </c>
      <c r="B50" s="1">
        <v>237</v>
      </c>
      <c r="C50" s="1">
        <v>0.640653610229492</v>
      </c>
      <c r="D50" s="1">
        <v>0.0327328443527222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1" customFormat="1" spans="1:14">
      <c r="A51" s="7">
        <v>123</v>
      </c>
      <c r="B51" s="1">
        <v>123</v>
      </c>
      <c r="C51" s="1">
        <v>0.64593517780304</v>
      </c>
      <c r="D51" s="1">
        <v>0.242363452911377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877</v>
      </c>
      <c r="B52" s="1">
        <v>877</v>
      </c>
      <c r="C52" s="1">
        <v>0.646478891372681</v>
      </c>
      <c r="D52" s="1">
        <v>0.0775332450866699</v>
      </c>
      <c r="E52" s="1">
        <v>9</v>
      </c>
      <c r="F52" s="1">
        <v>3</v>
      </c>
      <c r="G52" s="1">
        <v>1</v>
      </c>
      <c r="H52" s="1">
        <v>7</v>
      </c>
      <c r="I52" s="1">
        <v>0.9</v>
      </c>
      <c r="J52" s="1">
        <v>0.75</v>
      </c>
      <c r="K52" s="1">
        <v>0.818181818181818</v>
      </c>
      <c r="L52" s="1">
        <v>0.3</v>
      </c>
      <c r="M52" s="1">
        <v>0.6</v>
      </c>
      <c r="N52" s="1">
        <v>0.8</v>
      </c>
    </row>
    <row r="53" s="1" customFormat="1" spans="1:14">
      <c r="A53" s="7">
        <v>211</v>
      </c>
      <c r="B53" s="1">
        <v>211</v>
      </c>
      <c r="C53" s="1">
        <v>0.647201657295227</v>
      </c>
      <c r="D53" s="1">
        <v>0.0204806327819824</v>
      </c>
      <c r="E53" s="1">
        <v>10</v>
      </c>
      <c r="F53" s="1">
        <v>4</v>
      </c>
      <c r="G53" s="1">
        <v>0</v>
      </c>
      <c r="H53" s="1">
        <v>6</v>
      </c>
      <c r="I53" s="1">
        <v>1</v>
      </c>
      <c r="J53" s="1">
        <v>0.714285714285714</v>
      </c>
      <c r="K53" s="1">
        <v>0.833333333333333</v>
      </c>
      <c r="L53" s="1">
        <v>0.4</v>
      </c>
      <c r="M53" s="1">
        <v>0.6</v>
      </c>
      <c r="N53" s="1">
        <v>0.8</v>
      </c>
    </row>
    <row r="54" s="1" customFormat="1" spans="1:14">
      <c r="A54" s="7">
        <v>194</v>
      </c>
      <c r="B54" s="1">
        <v>194</v>
      </c>
      <c r="C54" s="1">
        <v>0.64726722240448</v>
      </c>
      <c r="D54" s="1">
        <v>0.113173484802246</v>
      </c>
      <c r="E54" s="1">
        <v>9</v>
      </c>
      <c r="F54" s="1">
        <v>4</v>
      </c>
      <c r="G54" s="1">
        <v>1</v>
      </c>
      <c r="H54" s="1">
        <v>6</v>
      </c>
      <c r="I54" s="1">
        <v>0.9</v>
      </c>
      <c r="J54" s="1">
        <v>0.692307692307692</v>
      </c>
      <c r="K54" s="1">
        <v>0.782608695652174</v>
      </c>
      <c r="L54" s="1">
        <v>0.4</v>
      </c>
      <c r="M54" s="1">
        <v>0.5</v>
      </c>
      <c r="N54" s="1">
        <v>0.75</v>
      </c>
    </row>
    <row r="55" s="1" customFormat="1" spans="1:14">
      <c r="A55" s="7">
        <v>250</v>
      </c>
      <c r="B55" s="1">
        <v>250</v>
      </c>
      <c r="C55" s="1">
        <v>0.647572636604309</v>
      </c>
      <c r="D55" s="1">
        <v>0.24461555480957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754</v>
      </c>
      <c r="B56" s="1">
        <v>754</v>
      </c>
      <c r="C56" s="1">
        <v>0.648199319839478</v>
      </c>
      <c r="D56" s="1">
        <v>0.176639199256897</v>
      </c>
      <c r="E56" s="1">
        <v>7</v>
      </c>
      <c r="F56" s="1">
        <v>5</v>
      </c>
      <c r="G56" s="1">
        <v>3</v>
      </c>
      <c r="H56" s="1">
        <v>5</v>
      </c>
      <c r="I56" s="1">
        <v>0.7</v>
      </c>
      <c r="J56" s="1">
        <v>0.583333333333333</v>
      </c>
      <c r="K56" s="1">
        <v>0.636363636363636</v>
      </c>
      <c r="L56" s="1">
        <v>0.5</v>
      </c>
      <c r="M56" s="1">
        <v>0.2</v>
      </c>
      <c r="N56" s="1">
        <v>0.6</v>
      </c>
    </row>
    <row r="57" s="1" customFormat="1" spans="1:14">
      <c r="A57" s="7">
        <v>801</v>
      </c>
      <c r="B57" s="1">
        <v>801</v>
      </c>
      <c r="C57" s="1">
        <v>0.648322224617004</v>
      </c>
      <c r="D57" s="1">
        <v>0.13305401802063</v>
      </c>
      <c r="E57" s="1">
        <v>9</v>
      </c>
      <c r="F57" s="1">
        <v>2</v>
      </c>
      <c r="G57" s="1">
        <v>1</v>
      </c>
      <c r="H57" s="1">
        <v>8</v>
      </c>
      <c r="I57" s="1">
        <v>0.9</v>
      </c>
      <c r="J57" s="1">
        <v>0.818181818181818</v>
      </c>
      <c r="K57" s="1">
        <v>0.857142857142857</v>
      </c>
      <c r="L57" s="1">
        <v>0.2</v>
      </c>
      <c r="M57" s="1">
        <v>0.7</v>
      </c>
      <c r="N57" s="1">
        <v>0.85</v>
      </c>
    </row>
    <row r="58" s="1" customFormat="1" spans="1:14">
      <c r="A58" s="7">
        <v>927</v>
      </c>
      <c r="B58" s="1">
        <v>927</v>
      </c>
      <c r="C58" s="1">
        <v>0.648564696311951</v>
      </c>
      <c r="D58" s="1">
        <v>0.160820841789246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711</v>
      </c>
      <c r="B59" s="1">
        <v>711</v>
      </c>
      <c r="C59" s="1">
        <v>0.648829817771912</v>
      </c>
      <c r="D59" s="1">
        <v>0.0818157196044922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342</v>
      </c>
      <c r="B60" s="1">
        <v>342</v>
      </c>
      <c r="C60" s="1">
        <v>0.649056434631348</v>
      </c>
      <c r="D60" s="1">
        <v>0.0593552589416504</v>
      </c>
      <c r="E60" s="1">
        <v>9</v>
      </c>
      <c r="F60" s="1">
        <v>4</v>
      </c>
      <c r="G60" s="1">
        <v>1</v>
      </c>
      <c r="H60" s="1">
        <v>6</v>
      </c>
      <c r="I60" s="1">
        <v>0.9</v>
      </c>
      <c r="J60" s="1">
        <v>0.692307692307692</v>
      </c>
      <c r="K60" s="1">
        <v>0.782608695652174</v>
      </c>
      <c r="L60" s="1">
        <v>0.4</v>
      </c>
      <c r="M60" s="1">
        <v>0.5</v>
      </c>
      <c r="N60" s="1">
        <v>0.75</v>
      </c>
    </row>
    <row r="61" s="1" customFormat="1" spans="1:14">
      <c r="A61" s="7">
        <v>531</v>
      </c>
      <c r="B61" s="1">
        <v>531</v>
      </c>
      <c r="C61" s="1">
        <v>0.649796605110168</v>
      </c>
      <c r="D61" s="1">
        <v>0.112168550491333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181</v>
      </c>
      <c r="B62" s="1">
        <v>181</v>
      </c>
      <c r="C62" s="1">
        <v>0.649857401847839</v>
      </c>
      <c r="D62" s="1">
        <v>0.121154546737671</v>
      </c>
      <c r="E62" s="1">
        <v>9</v>
      </c>
      <c r="F62" s="1">
        <v>5</v>
      </c>
      <c r="G62" s="1">
        <v>1</v>
      </c>
      <c r="H62" s="1">
        <v>5</v>
      </c>
      <c r="I62" s="1">
        <v>0.9</v>
      </c>
      <c r="J62" s="1">
        <v>0.642857142857143</v>
      </c>
      <c r="K62" s="1">
        <v>0.75</v>
      </c>
      <c r="L62" s="1">
        <v>0.5</v>
      </c>
      <c r="M62" s="1">
        <v>0.4</v>
      </c>
      <c r="N62" s="1">
        <v>0.7</v>
      </c>
    </row>
    <row r="63" s="1" customFormat="1" spans="1:14">
      <c r="A63" s="7">
        <v>523</v>
      </c>
      <c r="B63" s="1">
        <v>523</v>
      </c>
      <c r="C63" s="1">
        <v>0.650142431259155</v>
      </c>
      <c r="D63" s="1">
        <v>0.0638198852539062</v>
      </c>
      <c r="E63" s="1">
        <v>9</v>
      </c>
      <c r="F63" s="1">
        <v>4</v>
      </c>
      <c r="G63" s="1">
        <v>1</v>
      </c>
      <c r="H63" s="1">
        <v>6</v>
      </c>
      <c r="I63" s="1">
        <v>0.9</v>
      </c>
      <c r="J63" s="1">
        <v>0.692307692307692</v>
      </c>
      <c r="K63" s="1">
        <v>0.782608695652174</v>
      </c>
      <c r="L63" s="1">
        <v>0.4</v>
      </c>
      <c r="M63" s="1">
        <v>0.5</v>
      </c>
      <c r="N63" s="1">
        <v>0.75</v>
      </c>
    </row>
    <row r="64" s="1" customFormat="1" spans="1:14">
      <c r="A64" s="7">
        <v>31</v>
      </c>
      <c r="B64" s="1">
        <v>31</v>
      </c>
      <c r="C64" s="1">
        <v>0.65151309967041</v>
      </c>
      <c r="D64" s="1">
        <v>0.131381988525391</v>
      </c>
      <c r="E64" s="1">
        <v>10</v>
      </c>
      <c r="F64" s="1">
        <v>8</v>
      </c>
      <c r="G64" s="1">
        <v>0</v>
      </c>
      <c r="H64" s="1">
        <v>2</v>
      </c>
      <c r="I64" s="1">
        <v>1</v>
      </c>
      <c r="J64" s="1">
        <v>0.555555555555556</v>
      </c>
      <c r="K64" s="1">
        <v>0.714285714285714</v>
      </c>
      <c r="L64" s="1">
        <v>0.8</v>
      </c>
      <c r="M64" s="1">
        <v>0.2</v>
      </c>
      <c r="N64" s="1">
        <v>0.6</v>
      </c>
    </row>
    <row r="65" s="14" customFormat="1" spans="1:14">
      <c r="A65" s="16">
        <v>909</v>
      </c>
      <c r="B65" s="14">
        <v>909</v>
      </c>
      <c r="C65" s="14">
        <v>0.651805877685547</v>
      </c>
      <c r="D65" s="14">
        <v>0.206578016281128</v>
      </c>
      <c r="E65" s="14">
        <v>9</v>
      </c>
      <c r="F65" s="14">
        <v>3</v>
      </c>
      <c r="G65" s="14">
        <v>1</v>
      </c>
      <c r="H65" s="14">
        <v>7</v>
      </c>
      <c r="I65" s="14">
        <v>0.9</v>
      </c>
      <c r="J65" s="14">
        <v>0.75</v>
      </c>
      <c r="K65" s="14">
        <v>0.818181818181818</v>
      </c>
      <c r="L65" s="14">
        <v>0.3</v>
      </c>
      <c r="M65" s="14">
        <v>0.6</v>
      </c>
      <c r="N65" s="14">
        <v>0.8</v>
      </c>
    </row>
    <row r="66" s="1" customFormat="1" spans="1:14">
      <c r="A66" s="7">
        <v>252</v>
      </c>
      <c r="B66" s="1">
        <v>252</v>
      </c>
      <c r="C66" s="1">
        <v>0.652368664741516</v>
      </c>
      <c r="D66" s="1">
        <v>0.0322592258453369</v>
      </c>
      <c r="E66" s="1">
        <v>8</v>
      </c>
      <c r="F66" s="1">
        <v>8</v>
      </c>
      <c r="G66" s="1">
        <v>2</v>
      </c>
      <c r="H66" s="1">
        <v>2</v>
      </c>
      <c r="I66" s="1">
        <v>0.8</v>
      </c>
      <c r="J66" s="1">
        <v>0.5</v>
      </c>
      <c r="K66" s="1">
        <v>0.615384615384615</v>
      </c>
      <c r="L66" s="1">
        <v>0.8</v>
      </c>
      <c r="M66" s="1">
        <v>0</v>
      </c>
      <c r="N66" s="1">
        <v>0.5</v>
      </c>
    </row>
    <row r="67" s="1" customFormat="1" spans="1:14">
      <c r="A67" s="7">
        <v>24</v>
      </c>
      <c r="B67" s="1">
        <v>24</v>
      </c>
      <c r="C67" s="1">
        <v>0.657558083534241</v>
      </c>
      <c r="D67" s="1">
        <v>0.0731049776077271</v>
      </c>
      <c r="E67" s="1">
        <v>7</v>
      </c>
      <c r="F67" s="1">
        <v>4</v>
      </c>
      <c r="G67" s="1">
        <v>3</v>
      </c>
      <c r="H67" s="1">
        <v>6</v>
      </c>
      <c r="I67" s="1">
        <v>0.7</v>
      </c>
      <c r="J67" s="1">
        <v>0.636363636363636</v>
      </c>
      <c r="K67" s="1">
        <v>0.666666666666667</v>
      </c>
      <c r="L67" s="1">
        <v>0.4</v>
      </c>
      <c r="M67" s="1">
        <v>0.3</v>
      </c>
      <c r="N67" s="1">
        <v>0.65</v>
      </c>
    </row>
    <row r="68" s="1" customFormat="1" spans="1:14">
      <c r="A68" s="7">
        <v>114</v>
      </c>
      <c r="B68" s="1">
        <v>114</v>
      </c>
      <c r="C68" s="1">
        <v>0.658638477325439</v>
      </c>
      <c r="D68" s="1">
        <v>0.0624736547470093</v>
      </c>
      <c r="E68" s="1">
        <v>7</v>
      </c>
      <c r="F68" s="1">
        <v>7</v>
      </c>
      <c r="G68" s="1">
        <v>3</v>
      </c>
      <c r="H68" s="1">
        <v>3</v>
      </c>
      <c r="I68" s="1">
        <v>0.7</v>
      </c>
      <c r="J68" s="1">
        <v>0.5</v>
      </c>
      <c r="K68" s="1">
        <v>0.583333333333333</v>
      </c>
      <c r="L68" s="1">
        <v>0.7</v>
      </c>
      <c r="M68" s="1">
        <v>0</v>
      </c>
      <c r="N68" s="1">
        <v>0.5</v>
      </c>
    </row>
    <row r="69" s="1" customFormat="1" spans="1:14">
      <c r="A69" s="7">
        <v>267</v>
      </c>
      <c r="B69" s="1">
        <v>267</v>
      </c>
      <c r="C69" s="1">
        <v>0.659843325614929</v>
      </c>
      <c r="D69" s="1">
        <v>0.0715547800064087</v>
      </c>
      <c r="E69" s="1">
        <v>8</v>
      </c>
      <c r="F69" s="1">
        <v>6</v>
      </c>
      <c r="G69" s="1">
        <v>2</v>
      </c>
      <c r="H69" s="1">
        <v>4</v>
      </c>
      <c r="I69" s="1">
        <v>0.8</v>
      </c>
      <c r="J69" s="1">
        <v>0.571428571428572</v>
      </c>
      <c r="K69" s="1">
        <v>0.666666666666667</v>
      </c>
      <c r="L69" s="1">
        <v>0.6</v>
      </c>
      <c r="M69" s="1">
        <v>0.2</v>
      </c>
      <c r="N69" s="1">
        <v>0.6</v>
      </c>
    </row>
    <row r="70" s="1" customFormat="1" spans="1:14">
      <c r="A70" s="7">
        <v>852</v>
      </c>
      <c r="B70" s="1">
        <v>852</v>
      </c>
      <c r="C70" s="1">
        <v>0.661973476409912</v>
      </c>
      <c r="D70" s="1">
        <v>0.0750224590301514</v>
      </c>
      <c r="E70" s="1">
        <v>8</v>
      </c>
      <c r="F70" s="1">
        <v>4</v>
      </c>
      <c r="G70" s="1">
        <v>2</v>
      </c>
      <c r="H70" s="1">
        <v>6</v>
      </c>
      <c r="I70" s="1">
        <v>0.8</v>
      </c>
      <c r="J70" s="1">
        <v>0.666666666666667</v>
      </c>
      <c r="K70" s="1">
        <v>0.727272727272727</v>
      </c>
      <c r="L70" s="1">
        <v>0.4</v>
      </c>
      <c r="M70" s="1">
        <v>0.4</v>
      </c>
      <c r="N70" s="1">
        <v>0.7</v>
      </c>
    </row>
    <row r="71" s="1" customFormat="1" spans="1:14">
      <c r="A71" s="7">
        <v>496</v>
      </c>
      <c r="B71" s="1">
        <v>496</v>
      </c>
      <c r="C71" s="1">
        <v>0.663251161575317</v>
      </c>
      <c r="D71" s="1">
        <v>0.086097240447998</v>
      </c>
      <c r="E71" s="1">
        <v>10</v>
      </c>
      <c r="F71" s="1">
        <v>6</v>
      </c>
      <c r="G71" s="1">
        <v>0</v>
      </c>
      <c r="H71" s="1">
        <v>4</v>
      </c>
      <c r="I71" s="1">
        <v>1</v>
      </c>
      <c r="J71" s="1">
        <v>0.625</v>
      </c>
      <c r="K71" s="1">
        <v>0.769230769230769</v>
      </c>
      <c r="L71" s="1">
        <v>0.6</v>
      </c>
      <c r="M71" s="1">
        <v>0.4</v>
      </c>
      <c r="N71" s="1">
        <v>0.7</v>
      </c>
    </row>
    <row r="72" s="1" customFormat="1" spans="1:14">
      <c r="A72" s="7">
        <v>294</v>
      </c>
      <c r="B72" s="1">
        <v>294</v>
      </c>
      <c r="C72" s="1">
        <v>0.663757920265198</v>
      </c>
      <c r="D72" s="1">
        <v>0.0591132640838623</v>
      </c>
      <c r="E72" s="1">
        <v>9</v>
      </c>
      <c r="F72" s="1">
        <v>3</v>
      </c>
      <c r="G72" s="1">
        <v>1</v>
      </c>
      <c r="H72" s="1">
        <v>7</v>
      </c>
      <c r="I72" s="1">
        <v>0.9</v>
      </c>
      <c r="J72" s="1">
        <v>0.75</v>
      </c>
      <c r="K72" s="1">
        <v>0.818181818181818</v>
      </c>
      <c r="L72" s="1">
        <v>0.3</v>
      </c>
      <c r="M72" s="1">
        <v>0.6</v>
      </c>
      <c r="N72" s="1">
        <v>0.8</v>
      </c>
    </row>
    <row r="73" s="1" customFormat="1" spans="1:14">
      <c r="A73" s="7">
        <v>846</v>
      </c>
      <c r="B73" s="1">
        <v>846</v>
      </c>
      <c r="C73" s="1">
        <v>0.664389133453369</v>
      </c>
      <c r="D73" s="1">
        <v>0.0893771648406982</v>
      </c>
      <c r="E73" s="1">
        <v>6</v>
      </c>
      <c r="F73" s="1">
        <v>5</v>
      </c>
      <c r="G73" s="1">
        <v>4</v>
      </c>
      <c r="H73" s="1">
        <v>5</v>
      </c>
      <c r="I73" s="1">
        <v>0.6</v>
      </c>
      <c r="J73" s="1">
        <v>0.545454545454545</v>
      </c>
      <c r="K73" s="1">
        <v>0.571428571428571</v>
      </c>
      <c r="L73" s="1">
        <v>0.5</v>
      </c>
      <c r="M73" s="1">
        <v>0.1</v>
      </c>
      <c r="N73" s="1">
        <v>0.55</v>
      </c>
    </row>
    <row r="74" s="1" customFormat="1" spans="1:14">
      <c r="A74" s="7">
        <v>659</v>
      </c>
      <c r="B74" s="1">
        <v>659</v>
      </c>
      <c r="C74" s="1">
        <v>0.667481899261475</v>
      </c>
      <c r="D74" s="1">
        <v>0.0849647521972656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681</v>
      </c>
      <c r="B75" s="1">
        <v>681</v>
      </c>
      <c r="C75" s="1">
        <v>0.662702322006226</v>
      </c>
      <c r="D75" s="1">
        <v>0.0978585481643677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331</v>
      </c>
      <c r="B76" s="1">
        <v>331</v>
      </c>
      <c r="C76" s="1">
        <v>0.673345446586609</v>
      </c>
      <c r="D76" s="1">
        <v>0.0884199142456055</v>
      </c>
      <c r="E76" s="1">
        <v>7</v>
      </c>
      <c r="F76" s="1">
        <v>7</v>
      </c>
      <c r="G76" s="1">
        <v>3</v>
      </c>
      <c r="H76" s="1">
        <v>3</v>
      </c>
      <c r="I76" s="1">
        <v>0.7</v>
      </c>
      <c r="J76" s="1">
        <v>0.5</v>
      </c>
      <c r="K76" s="1">
        <v>0.583333333333333</v>
      </c>
      <c r="L76" s="1">
        <v>0.7</v>
      </c>
      <c r="M76" s="1">
        <v>0</v>
      </c>
      <c r="N76" s="1">
        <v>0.5</v>
      </c>
    </row>
    <row r="77" s="1" customFormat="1" spans="1:14">
      <c r="A77" s="7">
        <v>913</v>
      </c>
      <c r="B77" s="1">
        <v>913</v>
      </c>
      <c r="C77" s="1">
        <v>0.673286437988281</v>
      </c>
      <c r="D77" s="1">
        <v>0.0727068185806274</v>
      </c>
      <c r="E77" s="1">
        <v>8</v>
      </c>
      <c r="F77" s="1">
        <v>5</v>
      </c>
      <c r="G77" s="1">
        <v>2</v>
      </c>
      <c r="H77" s="1">
        <v>5</v>
      </c>
      <c r="I77" s="1">
        <v>0.8</v>
      </c>
      <c r="J77" s="1">
        <v>0.615384615384615</v>
      </c>
      <c r="K77" s="1">
        <v>0.695652173913043</v>
      </c>
      <c r="L77" s="1">
        <v>0.5</v>
      </c>
      <c r="M77" s="1">
        <v>0.3</v>
      </c>
      <c r="N77" s="1">
        <v>0.65</v>
      </c>
    </row>
    <row r="78" s="1" customFormat="1" spans="1:14">
      <c r="A78" s="7">
        <v>681</v>
      </c>
      <c r="B78" s="1">
        <v>681</v>
      </c>
      <c r="C78" s="1">
        <v>0.662702322006226</v>
      </c>
      <c r="D78" s="1">
        <v>0.0978585481643677</v>
      </c>
      <c r="E78" s="1">
        <v>8</v>
      </c>
      <c r="F78" s="1">
        <v>5</v>
      </c>
      <c r="G78" s="1">
        <v>2</v>
      </c>
      <c r="H78" s="1">
        <v>5</v>
      </c>
      <c r="I78" s="1">
        <v>0.8</v>
      </c>
      <c r="J78" s="1">
        <v>0.615384615384615</v>
      </c>
      <c r="K78" s="1">
        <v>0.695652173913043</v>
      </c>
      <c r="L78" s="1">
        <v>0.5</v>
      </c>
      <c r="M78" s="1">
        <v>0.3</v>
      </c>
      <c r="N78" s="1">
        <v>0.65</v>
      </c>
    </row>
    <row r="79" s="1" customFormat="1" spans="1:14">
      <c r="A79" s="7">
        <v>619</v>
      </c>
      <c r="B79" s="1">
        <v>619</v>
      </c>
      <c r="C79" s="1">
        <v>0.675872921943665</v>
      </c>
      <c r="D79" s="1">
        <v>0.0941002368927002</v>
      </c>
      <c r="E79" s="1">
        <v>6</v>
      </c>
      <c r="F79" s="1">
        <v>4</v>
      </c>
      <c r="G79" s="1">
        <v>4</v>
      </c>
      <c r="H79" s="1">
        <v>6</v>
      </c>
      <c r="I79" s="1">
        <v>0.6</v>
      </c>
      <c r="J79" s="1">
        <v>0.6</v>
      </c>
      <c r="K79" s="1">
        <v>0.6</v>
      </c>
      <c r="L79" s="1">
        <v>0.4</v>
      </c>
      <c r="M79" s="1">
        <v>0.2</v>
      </c>
      <c r="N79" s="1">
        <v>0.6</v>
      </c>
    </row>
    <row r="80" s="1" customFormat="1" spans="1:14">
      <c r="A80" s="7">
        <v>946</v>
      </c>
      <c r="B80" s="1">
        <v>946</v>
      </c>
      <c r="C80" s="1">
        <v>0.675660729408264</v>
      </c>
      <c r="D80" s="1">
        <v>0.0758144855499268</v>
      </c>
      <c r="E80" s="1">
        <v>8</v>
      </c>
      <c r="F80" s="1">
        <v>2</v>
      </c>
      <c r="G80" s="1">
        <v>2</v>
      </c>
      <c r="H80" s="1">
        <v>8</v>
      </c>
      <c r="I80" s="1">
        <v>0.8</v>
      </c>
      <c r="J80" s="1">
        <v>0.8</v>
      </c>
      <c r="K80" s="1">
        <v>0.8</v>
      </c>
      <c r="L80" s="1">
        <v>0.2</v>
      </c>
      <c r="M80" s="1">
        <v>0.6</v>
      </c>
      <c r="N80" s="1">
        <v>0.8</v>
      </c>
    </row>
    <row r="81" s="14" customFormat="1" spans="1:14">
      <c r="A81" s="16">
        <v>89</v>
      </c>
      <c r="B81" s="14">
        <v>89</v>
      </c>
      <c r="C81" s="14">
        <v>0.684877753257751</v>
      </c>
      <c r="D81" s="14">
        <v>0.0499852895736694</v>
      </c>
      <c r="E81" s="14">
        <v>9</v>
      </c>
      <c r="F81" s="14">
        <v>2</v>
      </c>
      <c r="G81" s="14">
        <v>1</v>
      </c>
      <c r="H81" s="14">
        <v>8</v>
      </c>
      <c r="I81" s="14">
        <v>0.9</v>
      </c>
      <c r="J81" s="14">
        <v>0.818181818181818</v>
      </c>
      <c r="K81" s="14">
        <v>0.857142857142857</v>
      </c>
      <c r="L81" s="14">
        <v>0.2</v>
      </c>
      <c r="M81" s="14">
        <v>0.7</v>
      </c>
      <c r="N81" s="14">
        <v>0.85</v>
      </c>
    </row>
    <row r="82" s="1" customFormat="1" spans="1:14">
      <c r="A82" s="7">
        <v>56</v>
      </c>
      <c r="B82" s="1">
        <v>56</v>
      </c>
      <c r="C82" s="1">
        <v>0.686362504959106</v>
      </c>
      <c r="D82" s="1">
        <v>0.0313787460327148</v>
      </c>
      <c r="E82" s="1">
        <v>7</v>
      </c>
      <c r="F82" s="1">
        <v>7</v>
      </c>
      <c r="G82" s="1">
        <v>3</v>
      </c>
      <c r="H82" s="1">
        <v>3</v>
      </c>
      <c r="I82" s="1">
        <v>0.7</v>
      </c>
      <c r="J82" s="1">
        <v>0.5</v>
      </c>
      <c r="K82" s="1">
        <v>0.583333333333333</v>
      </c>
      <c r="L82" s="1">
        <v>0.7</v>
      </c>
      <c r="M82" s="1">
        <v>0</v>
      </c>
      <c r="N82" s="1">
        <v>0.5</v>
      </c>
    </row>
    <row r="83" s="1" customFormat="1" spans="1:14">
      <c r="A83" s="7">
        <v>500</v>
      </c>
      <c r="B83" s="1">
        <v>500</v>
      </c>
      <c r="C83" s="1">
        <v>0.685319423675537</v>
      </c>
      <c r="D83" s="1">
        <v>0.0966950654983521</v>
      </c>
      <c r="E83" s="1">
        <v>9</v>
      </c>
      <c r="F83" s="1">
        <v>4</v>
      </c>
      <c r="G83" s="1">
        <v>1</v>
      </c>
      <c r="H83" s="1">
        <v>6</v>
      </c>
      <c r="I83" s="1">
        <v>0.9</v>
      </c>
      <c r="J83" s="1">
        <v>0.692307692307692</v>
      </c>
      <c r="K83" s="1">
        <v>0.782608695652174</v>
      </c>
      <c r="L83" s="1">
        <v>0.4</v>
      </c>
      <c r="M83" s="1">
        <v>0.5</v>
      </c>
      <c r="N83" s="1">
        <v>0.75</v>
      </c>
    </row>
    <row r="84" s="1" customFormat="1" spans="1:14">
      <c r="A84" s="7">
        <v>542</v>
      </c>
      <c r="B84" s="1">
        <v>542</v>
      </c>
      <c r="C84" s="1">
        <v>0.685416102409363</v>
      </c>
      <c r="D84" s="1">
        <v>0.0919715166091919</v>
      </c>
      <c r="E84" s="1">
        <v>10</v>
      </c>
      <c r="F84" s="1">
        <v>7</v>
      </c>
      <c r="G84" s="1">
        <v>0</v>
      </c>
      <c r="H84" s="1">
        <v>3</v>
      </c>
      <c r="I84" s="1">
        <v>1</v>
      </c>
      <c r="J84" s="1">
        <v>0.588235294117647</v>
      </c>
      <c r="K84" s="1">
        <v>0.740740740740741</v>
      </c>
      <c r="L84" s="1">
        <v>0.7</v>
      </c>
      <c r="M84" s="1">
        <v>0.3</v>
      </c>
      <c r="N84" s="1">
        <v>0.65</v>
      </c>
    </row>
    <row r="85" s="1" customFormat="1" spans="1:14">
      <c r="A85" s="7">
        <v>789</v>
      </c>
      <c r="B85" s="1">
        <v>789</v>
      </c>
      <c r="C85" s="1">
        <v>0.68738853931427</v>
      </c>
      <c r="D85" s="1">
        <v>0.07422935962677</v>
      </c>
      <c r="E85" s="1">
        <v>9</v>
      </c>
      <c r="F85" s="1">
        <v>0</v>
      </c>
      <c r="G85" s="1">
        <v>1</v>
      </c>
      <c r="H85" s="1">
        <v>10</v>
      </c>
      <c r="I85" s="1">
        <v>0.9</v>
      </c>
      <c r="J85" s="1">
        <v>1</v>
      </c>
      <c r="K85" s="1">
        <v>0.947368421052632</v>
      </c>
      <c r="L85" s="1">
        <v>0</v>
      </c>
      <c r="M85" s="1">
        <v>0.9</v>
      </c>
      <c r="N85" s="1">
        <v>0.95</v>
      </c>
    </row>
    <row r="86" s="1" customFormat="1" spans="1:14">
      <c r="A86" s="7">
        <v>116</v>
      </c>
      <c r="B86" s="1">
        <v>116</v>
      </c>
      <c r="C86" s="1">
        <v>0.704044461250305</v>
      </c>
      <c r="D86" s="1">
        <v>0.072165846824646</v>
      </c>
      <c r="E86" s="1">
        <v>9</v>
      </c>
      <c r="F86" s="1">
        <v>4</v>
      </c>
      <c r="G86" s="1">
        <v>1</v>
      </c>
      <c r="H86" s="1">
        <v>6</v>
      </c>
      <c r="I86" s="1">
        <v>0.9</v>
      </c>
      <c r="J86" s="1">
        <v>0.692307692307692</v>
      </c>
      <c r="K86" s="1">
        <v>0.782608695652174</v>
      </c>
      <c r="L86" s="1">
        <v>0.4</v>
      </c>
      <c r="M86" s="1">
        <v>0.5</v>
      </c>
      <c r="N86" s="1">
        <v>0.75</v>
      </c>
    </row>
    <row r="87" s="1" customFormat="1" spans="1:14">
      <c r="A87" s="7">
        <v>826</v>
      </c>
      <c r="B87" s="1">
        <v>826</v>
      </c>
      <c r="C87" s="1">
        <v>0.689115524291992</v>
      </c>
      <c r="D87" s="1">
        <v>0.0723822116851807</v>
      </c>
      <c r="E87" s="1">
        <v>7</v>
      </c>
      <c r="F87" s="1">
        <v>2</v>
      </c>
      <c r="G87" s="1">
        <v>3</v>
      </c>
      <c r="H87" s="1">
        <v>8</v>
      </c>
      <c r="I87" s="1">
        <v>0.7</v>
      </c>
      <c r="J87" s="1">
        <v>0.777777777777778</v>
      </c>
      <c r="K87" s="1">
        <v>0.736842105263158</v>
      </c>
      <c r="L87" s="1">
        <v>0.2</v>
      </c>
      <c r="M87" s="1">
        <v>0.5</v>
      </c>
      <c r="N87" s="1">
        <v>0.75</v>
      </c>
    </row>
    <row r="88" s="1" customFormat="1" spans="1:14">
      <c r="A88" s="7">
        <v>233</v>
      </c>
      <c r="B88" s="1">
        <v>233</v>
      </c>
      <c r="C88" s="1">
        <v>0.71002209186554</v>
      </c>
      <c r="D88" s="1">
        <v>0.0766681432723999</v>
      </c>
      <c r="E88" s="1">
        <v>9</v>
      </c>
      <c r="F88" s="1">
        <v>7</v>
      </c>
      <c r="G88" s="1">
        <v>1</v>
      </c>
      <c r="H88" s="1">
        <v>3</v>
      </c>
      <c r="I88" s="1">
        <v>0.9</v>
      </c>
      <c r="J88" s="1">
        <v>0.5625</v>
      </c>
      <c r="K88" s="1">
        <v>0.692307692307692</v>
      </c>
      <c r="L88" s="1">
        <v>0.7</v>
      </c>
      <c r="M88" s="1">
        <v>0.2</v>
      </c>
      <c r="N88" s="1">
        <v>0.6</v>
      </c>
    </row>
    <row r="89" s="1" customFormat="1" spans="1:14">
      <c r="A89" s="7">
        <v>446</v>
      </c>
      <c r="B89" s="1">
        <v>446</v>
      </c>
      <c r="C89" s="1">
        <v>0.690558791160583</v>
      </c>
      <c r="D89" s="1">
        <v>0.0697774887084961</v>
      </c>
      <c r="E89" s="1">
        <v>9</v>
      </c>
      <c r="F89" s="1">
        <v>4</v>
      </c>
      <c r="G89" s="1">
        <v>1</v>
      </c>
      <c r="H89" s="1">
        <v>6</v>
      </c>
      <c r="I89" s="1">
        <v>0.9</v>
      </c>
      <c r="J89" s="1">
        <v>0.692307692307692</v>
      </c>
      <c r="K89" s="1">
        <v>0.782608695652174</v>
      </c>
      <c r="L89" s="1">
        <v>0.4</v>
      </c>
      <c r="M89" s="1">
        <v>0.5</v>
      </c>
      <c r="N89" s="1">
        <v>0.75</v>
      </c>
    </row>
    <row r="90" s="1" customFormat="1" spans="1:14">
      <c r="A90" s="7">
        <v>269</v>
      </c>
      <c r="B90" s="1">
        <v>269</v>
      </c>
      <c r="C90" s="1">
        <v>0.69059157371521</v>
      </c>
      <c r="D90" s="1">
        <v>0.089540958404541</v>
      </c>
      <c r="E90" s="1">
        <v>10</v>
      </c>
      <c r="F90" s="1">
        <v>4</v>
      </c>
      <c r="G90" s="1">
        <v>0</v>
      </c>
      <c r="H90" s="1">
        <v>6</v>
      </c>
      <c r="I90" s="1">
        <v>1</v>
      </c>
      <c r="J90" s="1">
        <v>0.714285714285714</v>
      </c>
      <c r="K90" s="1">
        <v>0.833333333333333</v>
      </c>
      <c r="L90" s="1">
        <v>0.4</v>
      </c>
      <c r="M90" s="1">
        <v>0.6</v>
      </c>
      <c r="N90" s="1">
        <v>0.8</v>
      </c>
    </row>
    <row r="91" s="1" customFormat="1" spans="1:14">
      <c r="A91" s="7">
        <v>756</v>
      </c>
      <c r="B91" s="1">
        <v>756</v>
      </c>
      <c r="C91" s="1">
        <v>0.690647840499878</v>
      </c>
      <c r="D91" s="1">
        <v>0.0593792200088501</v>
      </c>
      <c r="E91" s="1">
        <v>9</v>
      </c>
      <c r="F91" s="1">
        <v>6</v>
      </c>
      <c r="G91" s="1">
        <v>1</v>
      </c>
      <c r="H91" s="1">
        <v>4</v>
      </c>
      <c r="I91" s="1">
        <v>0.9</v>
      </c>
      <c r="J91" s="1">
        <v>0.6</v>
      </c>
      <c r="K91" s="1">
        <v>0.72</v>
      </c>
      <c r="L91" s="1">
        <v>0.6</v>
      </c>
      <c r="M91" s="1">
        <v>0.3</v>
      </c>
      <c r="N91" s="1">
        <v>0.65</v>
      </c>
    </row>
    <row r="92" s="1" customFormat="1" spans="1:14">
      <c r="A92" s="7">
        <v>328</v>
      </c>
      <c r="B92" s="1">
        <v>328</v>
      </c>
      <c r="C92" s="1">
        <v>0.71317720413208</v>
      </c>
      <c r="D92" s="1">
        <v>0.0862201452255249</v>
      </c>
      <c r="E92" s="1">
        <v>10</v>
      </c>
      <c r="F92" s="1">
        <v>4</v>
      </c>
      <c r="G92" s="1">
        <v>0</v>
      </c>
      <c r="H92" s="1">
        <v>6</v>
      </c>
      <c r="I92" s="1">
        <v>1</v>
      </c>
      <c r="J92" s="1">
        <v>0.714285714285714</v>
      </c>
      <c r="K92" s="1">
        <v>0.833333333333333</v>
      </c>
      <c r="L92" s="1">
        <v>0.4</v>
      </c>
      <c r="M92" s="1">
        <v>0.6</v>
      </c>
      <c r="N92" s="1">
        <v>0.8</v>
      </c>
    </row>
    <row r="93" s="1" customFormat="1" spans="1:14">
      <c r="A93" s="7">
        <v>955</v>
      </c>
      <c r="B93" s="1">
        <v>955</v>
      </c>
      <c r="C93" s="1">
        <v>0.692258596420288</v>
      </c>
      <c r="D93" s="1">
        <v>0.0783685445785522</v>
      </c>
      <c r="E93" s="1">
        <v>8</v>
      </c>
      <c r="F93" s="1">
        <v>5</v>
      </c>
      <c r="G93" s="1">
        <v>2</v>
      </c>
      <c r="H93" s="1">
        <v>5</v>
      </c>
      <c r="I93" s="1">
        <v>0.8</v>
      </c>
      <c r="J93" s="1">
        <v>0.615384615384615</v>
      </c>
      <c r="K93" s="1">
        <v>0.695652173913043</v>
      </c>
      <c r="L93" s="1">
        <v>0.5</v>
      </c>
      <c r="M93" s="1">
        <v>0.3</v>
      </c>
      <c r="N93" s="1">
        <v>0.65</v>
      </c>
    </row>
    <row r="94" s="1" customFormat="1" spans="1:14">
      <c r="A94" s="7">
        <v>373</v>
      </c>
      <c r="B94" s="1">
        <v>373</v>
      </c>
      <c r="C94" s="1">
        <v>0.695722937583923</v>
      </c>
      <c r="D94" s="1">
        <v>0.0393593311309815</v>
      </c>
      <c r="E94" s="1">
        <v>6</v>
      </c>
      <c r="F94" s="1">
        <v>4</v>
      </c>
      <c r="G94" s="1">
        <v>4</v>
      </c>
      <c r="H94" s="1">
        <v>6</v>
      </c>
      <c r="I94" s="1">
        <v>0.6</v>
      </c>
      <c r="J94" s="1">
        <v>0.6</v>
      </c>
      <c r="K94" s="1">
        <v>0.6</v>
      </c>
      <c r="L94" s="1">
        <v>0.4</v>
      </c>
      <c r="M94" s="1">
        <v>0.2</v>
      </c>
      <c r="N94" s="1">
        <v>0.6</v>
      </c>
    </row>
    <row r="95" s="1" customFormat="1" spans="1:14">
      <c r="A95" s="7">
        <v>498</v>
      </c>
      <c r="B95" s="1">
        <v>498</v>
      </c>
      <c r="C95" s="1">
        <v>0.696210503578186</v>
      </c>
      <c r="D95" s="1">
        <v>0.0400842428207398</v>
      </c>
      <c r="E95" s="1">
        <v>10</v>
      </c>
      <c r="F95" s="1">
        <v>3</v>
      </c>
      <c r="G95" s="1">
        <v>0</v>
      </c>
      <c r="H95" s="1">
        <v>7</v>
      </c>
      <c r="I95" s="1">
        <v>1</v>
      </c>
      <c r="J95" s="1">
        <v>0.769230769230769</v>
      </c>
      <c r="K95" s="1">
        <v>0.869565217391304</v>
      </c>
      <c r="L95" s="1">
        <v>0.3</v>
      </c>
      <c r="M95" s="1">
        <v>0.7</v>
      </c>
      <c r="N95" s="1">
        <v>0.85</v>
      </c>
    </row>
    <row r="96" s="1" customFormat="1" spans="1:14">
      <c r="A96" s="7">
        <v>399</v>
      </c>
      <c r="B96" s="1">
        <v>399</v>
      </c>
      <c r="C96" s="1">
        <v>0.716256022453308</v>
      </c>
      <c r="D96" s="1">
        <v>0.069300651550293</v>
      </c>
      <c r="E96" s="1">
        <v>10</v>
      </c>
      <c r="F96" s="1">
        <v>4</v>
      </c>
      <c r="G96" s="1">
        <v>0</v>
      </c>
      <c r="H96" s="1">
        <v>6</v>
      </c>
      <c r="I96" s="1">
        <v>1</v>
      </c>
      <c r="J96" s="1">
        <v>0.714285714285714</v>
      </c>
      <c r="K96" s="1">
        <v>0.833333333333333</v>
      </c>
      <c r="L96" s="1">
        <v>0.4</v>
      </c>
      <c r="M96" s="1">
        <v>0.6</v>
      </c>
      <c r="N96" s="1">
        <v>0.8</v>
      </c>
    </row>
    <row r="97" s="1" customFormat="1" spans="1:14">
      <c r="A97" s="7">
        <v>780</v>
      </c>
      <c r="B97" s="1">
        <v>780</v>
      </c>
      <c r="C97" s="1">
        <v>0.700768947601318</v>
      </c>
      <c r="D97" s="1">
        <v>0.0417674779891968</v>
      </c>
      <c r="E97" s="1">
        <v>8</v>
      </c>
      <c r="F97" s="1">
        <v>6</v>
      </c>
      <c r="G97" s="1">
        <v>2</v>
      </c>
      <c r="H97" s="1">
        <v>4</v>
      </c>
      <c r="I97" s="1">
        <v>0.8</v>
      </c>
      <c r="J97" s="1">
        <v>0.571428571428572</v>
      </c>
      <c r="K97" s="1">
        <v>0.666666666666667</v>
      </c>
      <c r="L97" s="1">
        <v>0.6</v>
      </c>
      <c r="M97" s="1">
        <v>0.2</v>
      </c>
      <c r="N97" s="1">
        <v>0.6</v>
      </c>
    </row>
    <row r="98" s="1" customFormat="1" spans="3:13">
      <c r="C98" s="1">
        <f>AVERAGE(C2:C97)</f>
        <v>0.627199328194062</v>
      </c>
      <c r="D98" s="1">
        <f>AVERAGE(D2:D97)</f>
        <v>0.0874341515203317</v>
      </c>
      <c r="L98" s="1">
        <f>AVERAGE(L2:L97)</f>
        <v>0.4375</v>
      </c>
      <c r="M98" s="1">
        <f>AVERAGE(M2:M97)</f>
        <v>0.411458333333333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3" customFormat="1" spans="3:5">
      <c r="C108" s="3" t="s">
        <v>60</v>
      </c>
      <c r="D108" s="3">
        <f>COUNTIF(C2:C97,"&lt;0.553")-COUNTIF(C2:C97,"&lt;0.52")</f>
        <v>16</v>
      </c>
      <c r="E108" s="3">
        <v>4</v>
      </c>
    </row>
    <row r="109" s="4" customFormat="1" spans="3:5">
      <c r="C109" s="4" t="s">
        <v>61</v>
      </c>
      <c r="D109" s="4">
        <f>COUNTIF(C2:C97,"&lt;0.586")-COUNTIF(C2:C97,"&lt;0.553")</f>
        <v>16</v>
      </c>
      <c r="E109" s="4">
        <v>6</v>
      </c>
    </row>
    <row r="110" s="1" customFormat="1" spans="3:5">
      <c r="C110" s="1" t="s">
        <v>62</v>
      </c>
      <c r="D110" s="1">
        <f>COUNTIF(C2:C97,"&lt;0.619")-COUNTIF(C2:C97,"&lt;0.586")</f>
        <v>16</v>
      </c>
      <c r="E110" s="1">
        <v>7</v>
      </c>
    </row>
    <row r="111" s="1" customFormat="1" spans="3:5">
      <c r="C111" s="1" t="s">
        <v>63</v>
      </c>
      <c r="D111" s="1">
        <f>COUNTIF(C2:C97,"&lt;0.652")-COUNTIF(C2:C97,"&lt;0.619")</f>
        <v>16</v>
      </c>
      <c r="E111" s="1">
        <v>9</v>
      </c>
    </row>
    <row r="112" s="1" customFormat="1" spans="3:5">
      <c r="C112" s="1" t="s">
        <v>64</v>
      </c>
      <c r="D112" s="1">
        <f>COUNTIF(C2:C97,"&lt;0.685")-COUNTIF(C2:C97,"&lt;0.652")</f>
        <v>16</v>
      </c>
      <c r="E112" s="1">
        <v>12</v>
      </c>
    </row>
    <row r="113" s="3" customFormat="1" spans="3:5">
      <c r="C113" s="3" t="s">
        <v>65</v>
      </c>
      <c r="D113" s="3">
        <f>COUNTIF(C2:C97,"&lt;0.718")-COUNTIF(C2:C97,"&lt;0.685")</f>
        <v>16</v>
      </c>
      <c r="E113" s="3">
        <v>14</v>
      </c>
    </row>
    <row r="114" s="1" customFormat="1" spans="3:5">
      <c r="C114" s="1" t="s">
        <v>27</v>
      </c>
      <c r="D114" s="1">
        <v>0</v>
      </c>
      <c r="E114" s="1">
        <v>12</v>
      </c>
    </row>
    <row r="115" s="1" customFormat="1" spans="3:5">
      <c r="C115" s="1" t="s">
        <v>28</v>
      </c>
      <c r="D115" s="1">
        <v>0</v>
      </c>
      <c r="E115" s="1">
        <v>9</v>
      </c>
    </row>
    <row r="116" s="1" customFormat="1" spans="3:5">
      <c r="C116" s="1" t="s">
        <v>29</v>
      </c>
      <c r="D116" s="1">
        <v>0</v>
      </c>
      <c r="E116" s="1">
        <v>7</v>
      </c>
    </row>
    <row r="117" s="4" customFormat="1" spans="3:5">
      <c r="C117" s="4" t="s">
        <v>30</v>
      </c>
      <c r="D117" s="4">
        <v>0</v>
      </c>
      <c r="E117" s="4">
        <v>6</v>
      </c>
    </row>
    <row r="118" s="1" customFormat="1" spans="3:5">
      <c r="C118" s="1" t="s">
        <v>31</v>
      </c>
      <c r="D118" s="1">
        <f>COUNTIF(C2:C97,"&lt;0.74")-COUNTIF(C2:C97,"&lt;0.72")</f>
        <v>0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0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18" workbookViewId="0">
      <selection activeCell="A23" sqref="$A23:$XFD23"/>
    </sheetView>
  </sheetViews>
  <sheetFormatPr defaultColWidth="9" defaultRowHeight="13.5"/>
  <cols>
    <col min="3" max="4" width="18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146</v>
      </c>
      <c r="B2" s="1">
        <v>146</v>
      </c>
      <c r="C2" s="1">
        <v>0.527273416519165</v>
      </c>
      <c r="D2" s="1">
        <v>0.0522168874740601</v>
      </c>
      <c r="E2" s="1">
        <v>9</v>
      </c>
      <c r="F2" s="1">
        <v>8</v>
      </c>
      <c r="G2" s="1">
        <v>1</v>
      </c>
      <c r="H2" s="1">
        <v>2</v>
      </c>
      <c r="I2" s="1">
        <v>0.9</v>
      </c>
      <c r="J2" s="1">
        <v>0.529411764705882</v>
      </c>
      <c r="K2" s="1">
        <v>0.666666666666667</v>
      </c>
      <c r="L2" s="1">
        <v>0.8</v>
      </c>
      <c r="M2" s="1">
        <v>0.1</v>
      </c>
      <c r="N2" s="1">
        <v>0.55</v>
      </c>
    </row>
    <row r="3" s="1" customFormat="1" spans="1:14">
      <c r="A3" s="7">
        <v>344</v>
      </c>
      <c r="B3" s="1">
        <v>344</v>
      </c>
      <c r="C3" s="1">
        <v>0.528125882148743</v>
      </c>
      <c r="D3" s="1">
        <v>0.0711038112640381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975</v>
      </c>
      <c r="B4" s="1">
        <v>975</v>
      </c>
      <c r="C4" s="1">
        <v>0.530361294746399</v>
      </c>
      <c r="D4" s="1">
        <v>0.13452959060669</v>
      </c>
      <c r="E4" s="1">
        <v>8</v>
      </c>
      <c r="F4" s="1">
        <v>8</v>
      </c>
      <c r="G4" s="1">
        <v>2</v>
      </c>
      <c r="H4" s="1">
        <v>2</v>
      </c>
      <c r="I4" s="1">
        <v>0.8</v>
      </c>
      <c r="J4" s="1">
        <v>0.5</v>
      </c>
      <c r="K4" s="1">
        <v>0.615384615384615</v>
      </c>
      <c r="L4" s="1">
        <v>0.8</v>
      </c>
      <c r="M4" s="1">
        <v>0</v>
      </c>
      <c r="N4" s="1">
        <v>0.5</v>
      </c>
    </row>
    <row r="5" s="1" customFormat="1" spans="1:14">
      <c r="A5" s="7">
        <v>634</v>
      </c>
      <c r="B5" s="1">
        <v>634</v>
      </c>
      <c r="C5" s="1">
        <v>0.53106701374054</v>
      </c>
      <c r="D5" s="1">
        <v>0.0840432643890381</v>
      </c>
      <c r="E5" s="1">
        <v>9</v>
      </c>
      <c r="F5" s="1">
        <v>8</v>
      </c>
      <c r="G5" s="1">
        <v>1</v>
      </c>
      <c r="H5" s="1">
        <v>2</v>
      </c>
      <c r="I5" s="1">
        <v>0.9</v>
      </c>
      <c r="J5" s="1">
        <v>0.529411764705882</v>
      </c>
      <c r="K5" s="1">
        <v>0.666666666666667</v>
      </c>
      <c r="L5" s="1">
        <v>0.8</v>
      </c>
      <c r="M5" s="1">
        <v>0.1</v>
      </c>
      <c r="N5" s="1">
        <v>0.55</v>
      </c>
    </row>
    <row r="6" s="1" customFormat="1" spans="1:14">
      <c r="A6" s="7">
        <v>391</v>
      </c>
      <c r="B6" s="1">
        <v>391</v>
      </c>
      <c r="C6" s="1">
        <v>0.53727924823761</v>
      </c>
      <c r="D6" s="1">
        <v>0.0164142847061157</v>
      </c>
      <c r="E6" s="1">
        <v>10</v>
      </c>
      <c r="F6" s="1">
        <v>6</v>
      </c>
      <c r="G6" s="1">
        <v>0</v>
      </c>
      <c r="H6" s="1">
        <v>4</v>
      </c>
      <c r="I6" s="1">
        <v>1</v>
      </c>
      <c r="J6" s="1">
        <v>0.625</v>
      </c>
      <c r="K6" s="1">
        <v>0.769230769230769</v>
      </c>
      <c r="L6" s="1">
        <v>0.6</v>
      </c>
      <c r="M6" s="1">
        <v>0.4</v>
      </c>
      <c r="N6" s="1">
        <v>0.7</v>
      </c>
    </row>
    <row r="7" s="1" customFormat="1" spans="1:14">
      <c r="A7" s="7">
        <v>650</v>
      </c>
      <c r="B7" s="1">
        <v>650</v>
      </c>
      <c r="C7" s="1">
        <v>0.538241386413574</v>
      </c>
      <c r="D7" s="1">
        <v>0.150728464126587</v>
      </c>
      <c r="E7" s="1">
        <v>7</v>
      </c>
      <c r="F7" s="1">
        <v>5</v>
      </c>
      <c r="G7" s="1">
        <v>3</v>
      </c>
      <c r="H7" s="1">
        <v>5</v>
      </c>
      <c r="I7" s="1">
        <v>0.7</v>
      </c>
      <c r="J7" s="1">
        <v>0.583333333333333</v>
      </c>
      <c r="K7" s="1">
        <v>0.636363636363636</v>
      </c>
      <c r="L7" s="1">
        <v>0.5</v>
      </c>
      <c r="M7" s="1">
        <v>0.2</v>
      </c>
      <c r="N7" s="1">
        <v>0.6</v>
      </c>
    </row>
    <row r="8" s="1" customFormat="1" spans="1:14">
      <c r="A8" s="7">
        <v>671</v>
      </c>
      <c r="B8" s="1">
        <v>671</v>
      </c>
      <c r="C8" s="1">
        <v>0.538898587226868</v>
      </c>
      <c r="D8" s="1">
        <v>0.0999214649200439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54</v>
      </c>
      <c r="B9" s="1">
        <v>54</v>
      </c>
      <c r="C9" s="1">
        <v>0.538972735404968</v>
      </c>
      <c r="D9" s="1">
        <v>0.0957413911819458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3" customFormat="1" spans="1:14">
      <c r="A10" s="9">
        <v>915</v>
      </c>
      <c r="B10" s="3">
        <v>915</v>
      </c>
      <c r="C10" s="3">
        <v>0.539467930793762</v>
      </c>
      <c r="D10" s="3">
        <v>0.120784521102905</v>
      </c>
      <c r="E10" s="3">
        <v>9</v>
      </c>
      <c r="F10" s="3">
        <v>5</v>
      </c>
      <c r="G10" s="3">
        <v>1</v>
      </c>
      <c r="H10" s="3">
        <v>5</v>
      </c>
      <c r="I10" s="3">
        <v>0.9</v>
      </c>
      <c r="J10" s="3">
        <v>0.642857142857143</v>
      </c>
      <c r="K10" s="3">
        <v>0.75</v>
      </c>
      <c r="L10" s="3">
        <v>0.5</v>
      </c>
      <c r="M10" s="3">
        <v>0.4</v>
      </c>
      <c r="N10" s="3">
        <v>0.7</v>
      </c>
    </row>
    <row r="11" s="1" customFormat="1" spans="1:14">
      <c r="A11" s="7">
        <v>900</v>
      </c>
      <c r="B11" s="1">
        <v>900</v>
      </c>
      <c r="C11" s="1">
        <v>0.558256268501282</v>
      </c>
      <c r="D11" s="1">
        <v>0.0420918464660645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361</v>
      </c>
      <c r="B12" s="1">
        <v>361</v>
      </c>
      <c r="C12" s="1">
        <v>0.558312773704529</v>
      </c>
      <c r="D12" s="1">
        <v>0.0428614616394043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586</v>
      </c>
      <c r="B13" s="1">
        <v>586</v>
      </c>
      <c r="C13" s="1">
        <v>0.55849027633667</v>
      </c>
      <c r="D13" s="1">
        <v>0.065953254699707</v>
      </c>
      <c r="E13" s="1">
        <v>9</v>
      </c>
      <c r="F13" s="1">
        <v>2</v>
      </c>
      <c r="G13" s="1">
        <v>1</v>
      </c>
      <c r="H13" s="1">
        <v>8</v>
      </c>
      <c r="I13" s="1">
        <v>0.9</v>
      </c>
      <c r="J13" s="1">
        <v>0.818181818181818</v>
      </c>
      <c r="K13" s="1">
        <v>0.857142857142857</v>
      </c>
      <c r="L13" s="1">
        <v>0.2</v>
      </c>
      <c r="M13" s="1">
        <v>0.7</v>
      </c>
      <c r="N13" s="1">
        <v>0.85</v>
      </c>
    </row>
    <row r="14" s="1" customFormat="1" spans="1:14">
      <c r="A14" s="7">
        <v>736</v>
      </c>
      <c r="B14" s="1">
        <v>736</v>
      </c>
      <c r="C14" s="1">
        <v>0.558700561523437</v>
      </c>
      <c r="D14" s="1">
        <v>0.0735324621200562</v>
      </c>
      <c r="E14" s="1">
        <v>9</v>
      </c>
      <c r="F14" s="1">
        <v>5</v>
      </c>
      <c r="G14" s="1">
        <v>1</v>
      </c>
      <c r="H14" s="1">
        <v>5</v>
      </c>
      <c r="I14" s="1">
        <v>0.9</v>
      </c>
      <c r="J14" s="1">
        <v>0.642857142857143</v>
      </c>
      <c r="K14" s="1">
        <v>0.75</v>
      </c>
      <c r="L14" s="1">
        <v>0.5</v>
      </c>
      <c r="M14" s="1">
        <v>0.4</v>
      </c>
      <c r="N14" s="1">
        <v>0.7</v>
      </c>
    </row>
    <row r="15" s="1" customFormat="1" spans="1:14">
      <c r="A15" s="7">
        <v>525</v>
      </c>
      <c r="B15" s="1">
        <v>525</v>
      </c>
      <c r="C15" s="1">
        <v>0.558811664581299</v>
      </c>
      <c r="D15" s="1">
        <v>0.0872689485549927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45</v>
      </c>
      <c r="B16" s="1">
        <v>45</v>
      </c>
      <c r="C16" s="1">
        <v>0.559455752372742</v>
      </c>
      <c r="D16" s="1">
        <v>0.0544650554656982</v>
      </c>
      <c r="E16" s="1">
        <v>10</v>
      </c>
      <c r="F16" s="1">
        <v>3</v>
      </c>
      <c r="G16" s="1">
        <v>0</v>
      </c>
      <c r="H16" s="1">
        <v>7</v>
      </c>
      <c r="I16" s="1">
        <v>1</v>
      </c>
      <c r="J16" s="1">
        <v>0.769230769230769</v>
      </c>
      <c r="K16" s="1">
        <v>0.869565217391304</v>
      </c>
      <c r="L16" s="1">
        <v>0.3</v>
      </c>
      <c r="M16" s="1">
        <v>0.7</v>
      </c>
      <c r="N16" s="1">
        <v>0.85</v>
      </c>
    </row>
    <row r="17" s="1" customFormat="1" spans="1:14">
      <c r="A17" s="7">
        <v>973</v>
      </c>
      <c r="B17" s="1">
        <v>973</v>
      </c>
      <c r="C17" s="1">
        <v>0.559474110603333</v>
      </c>
      <c r="D17" s="1">
        <v>0.0873973369598389</v>
      </c>
      <c r="E17" s="1">
        <v>10</v>
      </c>
      <c r="F17" s="1">
        <v>2</v>
      </c>
      <c r="G17" s="1">
        <v>0</v>
      </c>
      <c r="H17" s="1">
        <v>8</v>
      </c>
      <c r="I17" s="1">
        <v>1</v>
      </c>
      <c r="J17" s="1">
        <v>0.833333333333333</v>
      </c>
      <c r="K17" s="1">
        <v>0.909090909090909</v>
      </c>
      <c r="L17" s="1">
        <v>0.2</v>
      </c>
      <c r="M17" s="1">
        <v>0.8</v>
      </c>
      <c r="N17" s="1">
        <v>0.9</v>
      </c>
    </row>
    <row r="18" s="1" customFormat="1" spans="1:14">
      <c r="A18" s="7">
        <v>491</v>
      </c>
      <c r="B18" s="1">
        <v>491</v>
      </c>
      <c r="C18" s="1">
        <v>0.559697151184082</v>
      </c>
      <c r="D18" s="1">
        <v>0.0465866327285767</v>
      </c>
      <c r="E18" s="1">
        <v>10</v>
      </c>
      <c r="F18" s="1">
        <v>6</v>
      </c>
      <c r="G18" s="1">
        <v>0</v>
      </c>
      <c r="H18" s="1">
        <v>4</v>
      </c>
      <c r="I18" s="1">
        <v>1</v>
      </c>
      <c r="J18" s="1">
        <v>0.625</v>
      </c>
      <c r="K18" s="1">
        <v>0.769230769230769</v>
      </c>
      <c r="L18" s="1">
        <v>0.6</v>
      </c>
      <c r="M18" s="1">
        <v>0.4</v>
      </c>
      <c r="N18" s="1">
        <v>0.7</v>
      </c>
    </row>
    <row r="19" s="3" customFormat="1" spans="1:14">
      <c r="A19" s="9">
        <v>52</v>
      </c>
      <c r="B19" s="3">
        <v>52</v>
      </c>
      <c r="C19" s="3">
        <v>0.559979438781738</v>
      </c>
      <c r="D19" s="3">
        <v>0.0694026947021484</v>
      </c>
      <c r="E19" s="3">
        <v>10</v>
      </c>
      <c r="F19" s="3">
        <v>4</v>
      </c>
      <c r="G19" s="3">
        <v>0</v>
      </c>
      <c r="H19" s="3">
        <v>6</v>
      </c>
      <c r="I19" s="3">
        <v>1</v>
      </c>
      <c r="J19" s="3">
        <v>0.714285714285714</v>
      </c>
      <c r="K19" s="3">
        <v>0.833333333333333</v>
      </c>
      <c r="L19" s="3">
        <v>0.4</v>
      </c>
      <c r="M19" s="3">
        <v>0.6</v>
      </c>
      <c r="N19" s="3">
        <v>0.8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71</v>
      </c>
      <c r="B21" s="1">
        <v>71</v>
      </c>
      <c r="C21" s="1">
        <v>0.575353741645813</v>
      </c>
      <c r="D21" s="1">
        <v>0.0409954786300659</v>
      </c>
      <c r="E21" s="1">
        <v>9</v>
      </c>
      <c r="F21" s="1">
        <v>7</v>
      </c>
      <c r="G21" s="1">
        <v>1</v>
      </c>
      <c r="H21" s="1">
        <v>3</v>
      </c>
      <c r="I21" s="1">
        <v>0.9</v>
      </c>
      <c r="J21" s="1">
        <v>0.5625</v>
      </c>
      <c r="K21" s="1">
        <v>0.692307692307692</v>
      </c>
      <c r="L21" s="1">
        <v>0.7</v>
      </c>
      <c r="M21" s="1">
        <v>0.2</v>
      </c>
      <c r="N21" s="1">
        <v>0.6</v>
      </c>
    </row>
    <row r="22" s="1" customFormat="1" spans="1:14">
      <c r="A22" s="7">
        <v>894</v>
      </c>
      <c r="B22" s="1">
        <v>894</v>
      </c>
      <c r="C22" s="1">
        <v>0.575786352157593</v>
      </c>
      <c r="D22" s="1">
        <v>0.00527596473693848</v>
      </c>
      <c r="E22" s="1">
        <v>9</v>
      </c>
      <c r="F22" s="1">
        <v>6</v>
      </c>
      <c r="G22" s="1">
        <v>1</v>
      </c>
      <c r="H22" s="1">
        <v>4</v>
      </c>
      <c r="I22" s="1">
        <v>0.9</v>
      </c>
      <c r="J22" s="1">
        <v>0.6</v>
      </c>
      <c r="K22" s="1">
        <v>0.72</v>
      </c>
      <c r="L22" s="1">
        <v>0.6</v>
      </c>
      <c r="M22" s="1">
        <v>0.3</v>
      </c>
      <c r="N22" s="1">
        <v>0.65</v>
      </c>
    </row>
    <row r="23" s="1" customFormat="1" spans="1:14">
      <c r="A23" s="7">
        <v>352</v>
      </c>
      <c r="B23" s="1">
        <v>352</v>
      </c>
      <c r="C23" s="1">
        <v>0.576392889022827</v>
      </c>
      <c r="D23" s="1">
        <v>0.0595012903213501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837</v>
      </c>
      <c r="B24" s="1">
        <v>837</v>
      </c>
      <c r="C24" s="1">
        <v>0.576526999473572</v>
      </c>
      <c r="D24" s="1">
        <v>0.00776755809783935</v>
      </c>
      <c r="E24" s="1">
        <v>9</v>
      </c>
      <c r="F24" s="1">
        <v>6</v>
      </c>
      <c r="G24" s="1">
        <v>1</v>
      </c>
      <c r="H24" s="1">
        <v>4</v>
      </c>
      <c r="I24" s="1">
        <v>0.9</v>
      </c>
      <c r="J24" s="1">
        <v>0.6</v>
      </c>
      <c r="K24" s="1">
        <v>0.72</v>
      </c>
      <c r="L24" s="1">
        <v>0.6</v>
      </c>
      <c r="M24" s="1">
        <v>0.3</v>
      </c>
      <c r="N24" s="1">
        <v>0.65</v>
      </c>
    </row>
    <row r="25" s="1" customFormat="1" spans="1:14">
      <c r="A25" s="7">
        <v>912</v>
      </c>
      <c r="B25" s="1">
        <v>912</v>
      </c>
      <c r="C25" s="1">
        <v>0.576528668403625</v>
      </c>
      <c r="D25" s="1">
        <v>0.0844841003417969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1" customFormat="1" spans="1:14">
      <c r="A26" s="7">
        <v>1</v>
      </c>
      <c r="B26" s="1">
        <v>1</v>
      </c>
      <c r="C26" s="1">
        <v>0.578675270080566</v>
      </c>
      <c r="D26" s="1">
        <v>0.0609616041183472</v>
      </c>
      <c r="E26" s="1">
        <v>7</v>
      </c>
      <c r="F26" s="1">
        <v>2</v>
      </c>
      <c r="G26" s="1">
        <v>3</v>
      </c>
      <c r="H26" s="1">
        <v>8</v>
      </c>
      <c r="I26" s="1">
        <v>0.7</v>
      </c>
      <c r="J26" s="1">
        <v>0.777777777777778</v>
      </c>
      <c r="K26" s="1">
        <v>0.736842105263158</v>
      </c>
      <c r="L26" s="1">
        <v>0.2</v>
      </c>
      <c r="M26" s="1">
        <v>0.5</v>
      </c>
      <c r="N26" s="1">
        <v>0.75</v>
      </c>
    </row>
    <row r="27" s="1" customFormat="1" spans="1:14">
      <c r="A27" s="7">
        <v>530</v>
      </c>
      <c r="B27" s="1">
        <v>530</v>
      </c>
      <c r="C27" s="1">
        <v>0.579121470451355</v>
      </c>
      <c r="D27" s="1">
        <v>0.0320603847503662</v>
      </c>
      <c r="E27" s="1">
        <v>9</v>
      </c>
      <c r="F27" s="1">
        <v>2</v>
      </c>
      <c r="G27" s="1">
        <v>1</v>
      </c>
      <c r="H27" s="1">
        <v>8</v>
      </c>
      <c r="I27" s="1">
        <v>0.9</v>
      </c>
      <c r="J27" s="1">
        <v>0.818181818181818</v>
      </c>
      <c r="K27" s="1">
        <v>0.857142857142857</v>
      </c>
      <c r="L27" s="1">
        <v>0.2</v>
      </c>
      <c r="M27" s="1">
        <v>0.7</v>
      </c>
      <c r="N27" s="1">
        <v>0.85</v>
      </c>
    </row>
    <row r="28" s="3" customFormat="1" spans="1:14">
      <c r="A28" s="9">
        <v>62</v>
      </c>
      <c r="B28" s="3">
        <v>62</v>
      </c>
      <c r="C28" s="3">
        <v>0.579584121704102</v>
      </c>
      <c r="D28" s="3">
        <v>0.0600191354751587</v>
      </c>
      <c r="E28" s="3">
        <v>9</v>
      </c>
      <c r="F28" s="3">
        <v>6</v>
      </c>
      <c r="G28" s="3">
        <v>1</v>
      </c>
      <c r="H28" s="3">
        <v>4</v>
      </c>
      <c r="I28" s="3">
        <v>0.9</v>
      </c>
      <c r="J28" s="3">
        <v>0.6</v>
      </c>
      <c r="K28" s="3">
        <v>0.72</v>
      </c>
      <c r="L28" s="3">
        <v>0.6</v>
      </c>
      <c r="M28" s="3">
        <v>0.3</v>
      </c>
      <c r="N28" s="3">
        <v>0.65</v>
      </c>
    </row>
    <row r="29" s="1" customFormat="1" spans="1:14">
      <c r="A29" s="7">
        <v>321</v>
      </c>
      <c r="B29" s="1">
        <v>321</v>
      </c>
      <c r="C29" s="1">
        <v>0.588648796081543</v>
      </c>
      <c r="D29" s="1">
        <v>0.00274014472961426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477</v>
      </c>
      <c r="B30" s="1">
        <v>477</v>
      </c>
      <c r="C30" s="1">
        <v>0.588738799095154</v>
      </c>
      <c r="D30" s="1">
        <v>0.0414286851882935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1" customFormat="1" spans="1:14">
      <c r="A31" s="7">
        <v>666</v>
      </c>
      <c r="B31" s="1">
        <v>666</v>
      </c>
      <c r="C31" s="1">
        <v>0.589882969856262</v>
      </c>
      <c r="D31" s="1">
        <v>0.0751042366027832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829</v>
      </c>
      <c r="B32" s="1">
        <v>829</v>
      </c>
      <c r="C32" s="1">
        <v>0.589975953102112</v>
      </c>
      <c r="D32" s="1">
        <v>0.0614951848983765</v>
      </c>
      <c r="E32" s="1">
        <v>8</v>
      </c>
      <c r="F32" s="1">
        <v>2</v>
      </c>
      <c r="G32" s="1">
        <v>2</v>
      </c>
      <c r="H32" s="1">
        <v>8</v>
      </c>
      <c r="I32" s="1">
        <v>0.8</v>
      </c>
      <c r="J32" s="1">
        <v>0.8</v>
      </c>
      <c r="K32" s="1">
        <v>0.8</v>
      </c>
      <c r="L32" s="1">
        <v>0.2</v>
      </c>
      <c r="M32" s="1">
        <v>0.6</v>
      </c>
      <c r="N32" s="1">
        <v>0.8</v>
      </c>
    </row>
    <row r="33" s="1" customFormat="1" spans="1:14">
      <c r="A33" s="7">
        <v>436</v>
      </c>
      <c r="B33" s="1">
        <v>436</v>
      </c>
      <c r="C33" s="1">
        <v>0.594495534896851</v>
      </c>
      <c r="D33" s="1">
        <v>0.0671279430389404</v>
      </c>
      <c r="E33" s="1">
        <v>9</v>
      </c>
      <c r="F33" s="1">
        <v>4</v>
      </c>
      <c r="G33" s="1">
        <v>1</v>
      </c>
      <c r="H33" s="1">
        <v>6</v>
      </c>
      <c r="I33" s="1">
        <v>0.9</v>
      </c>
      <c r="J33" s="1">
        <v>0.692307692307692</v>
      </c>
      <c r="K33" s="1">
        <v>0.782608695652174</v>
      </c>
      <c r="L33" s="1">
        <v>0.4</v>
      </c>
      <c r="M33" s="1">
        <v>0.5</v>
      </c>
      <c r="N33" s="1">
        <v>0.75</v>
      </c>
    </row>
    <row r="34" s="1" customFormat="1" spans="1:14">
      <c r="A34" s="7">
        <v>448</v>
      </c>
      <c r="B34" s="1">
        <v>448</v>
      </c>
      <c r="C34" s="1">
        <v>0.59506368637085</v>
      </c>
      <c r="D34" s="1">
        <v>0.0613701343536377</v>
      </c>
      <c r="E34" s="1">
        <v>9</v>
      </c>
      <c r="F34" s="1">
        <v>2</v>
      </c>
      <c r="G34" s="1">
        <v>1</v>
      </c>
      <c r="H34" s="1">
        <v>8</v>
      </c>
      <c r="I34" s="1">
        <v>0.9</v>
      </c>
      <c r="J34" s="1">
        <v>0.818181818181818</v>
      </c>
      <c r="K34" s="1">
        <v>0.857142857142857</v>
      </c>
      <c r="L34" s="1">
        <v>0.2</v>
      </c>
      <c r="M34" s="1">
        <v>0.7</v>
      </c>
      <c r="N34" s="1">
        <v>0.85</v>
      </c>
    </row>
    <row r="35" s="1" customFormat="1" spans="1:14">
      <c r="A35" s="7">
        <v>197</v>
      </c>
      <c r="B35" s="1">
        <v>197</v>
      </c>
      <c r="C35" s="1">
        <v>0.595931768417358</v>
      </c>
      <c r="D35" s="1">
        <v>0.0206851959228516</v>
      </c>
      <c r="E35" s="1">
        <v>9</v>
      </c>
      <c r="F35" s="1">
        <v>5</v>
      </c>
      <c r="G35" s="1">
        <v>1</v>
      </c>
      <c r="H35" s="1">
        <v>5</v>
      </c>
      <c r="I35" s="1">
        <v>0.9</v>
      </c>
      <c r="J35" s="1">
        <v>0.642857142857143</v>
      </c>
      <c r="K35" s="1">
        <v>0.75</v>
      </c>
      <c r="L35" s="1">
        <v>0.5</v>
      </c>
      <c r="M35" s="1">
        <v>0.4</v>
      </c>
      <c r="N35" s="1">
        <v>0.7</v>
      </c>
    </row>
    <row r="36" s="1" customFormat="1" spans="1:14">
      <c r="A36" s="7">
        <v>345</v>
      </c>
      <c r="B36" s="1">
        <v>345</v>
      </c>
      <c r="C36" s="1">
        <v>0.597182989120483</v>
      </c>
      <c r="D36" s="1">
        <v>0.0755835771560669</v>
      </c>
      <c r="E36" s="1">
        <v>10</v>
      </c>
      <c r="F36" s="1">
        <v>5</v>
      </c>
      <c r="G36" s="1">
        <v>0</v>
      </c>
      <c r="H36" s="1">
        <v>5</v>
      </c>
      <c r="I36" s="1">
        <v>1</v>
      </c>
      <c r="J36" s="1">
        <v>0.666666666666667</v>
      </c>
      <c r="K36" s="1">
        <v>0.8</v>
      </c>
      <c r="L36" s="1">
        <v>0.5</v>
      </c>
      <c r="M36" s="1">
        <v>0.5</v>
      </c>
      <c r="N36" s="1">
        <v>0.75</v>
      </c>
    </row>
    <row r="37" s="3" customFormat="1" spans="1:14">
      <c r="A37" s="9">
        <v>889</v>
      </c>
      <c r="B37" s="3">
        <v>889</v>
      </c>
      <c r="C37" s="3">
        <v>0.598838210105896</v>
      </c>
      <c r="D37" s="3">
        <v>0.145676851272583</v>
      </c>
      <c r="E37" s="3">
        <v>9</v>
      </c>
      <c r="F37" s="3">
        <v>4</v>
      </c>
      <c r="G37" s="3">
        <v>1</v>
      </c>
      <c r="H37" s="3">
        <v>6</v>
      </c>
      <c r="I37" s="3">
        <v>0.9</v>
      </c>
      <c r="J37" s="3">
        <v>0.692307692307692</v>
      </c>
      <c r="K37" s="3">
        <v>0.782608695652174</v>
      </c>
      <c r="L37" s="3">
        <v>0.4</v>
      </c>
      <c r="M37" s="3">
        <v>0.5</v>
      </c>
      <c r="N37" s="3">
        <v>0.75</v>
      </c>
    </row>
    <row r="38" s="1" customFormat="1" spans="1:14">
      <c r="A38" s="7">
        <v>925</v>
      </c>
      <c r="B38" s="1">
        <v>925</v>
      </c>
      <c r="C38" s="1">
        <v>0.618133544921875</v>
      </c>
      <c r="D38" s="1">
        <v>0.211237907409668</v>
      </c>
      <c r="E38" s="1">
        <v>6</v>
      </c>
      <c r="F38" s="1">
        <v>3</v>
      </c>
      <c r="G38" s="1">
        <v>4</v>
      </c>
      <c r="H38" s="1">
        <v>7</v>
      </c>
      <c r="I38" s="1">
        <v>0.6</v>
      </c>
      <c r="J38" s="1">
        <v>0.666666666666667</v>
      </c>
      <c r="K38" s="1">
        <v>0.631578947368421</v>
      </c>
      <c r="L38" s="1">
        <v>0.3</v>
      </c>
      <c r="M38" s="1">
        <v>0.3</v>
      </c>
      <c r="N38" s="1">
        <v>0.65</v>
      </c>
    </row>
    <row r="39" s="1" customFormat="1" spans="1:14">
      <c r="A39" s="7">
        <v>885</v>
      </c>
      <c r="B39" s="1">
        <v>885</v>
      </c>
      <c r="C39" s="1">
        <v>0.618173599243164</v>
      </c>
      <c r="D39" s="1">
        <v>0.176044225692749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727</v>
      </c>
      <c r="B40" s="1">
        <v>727</v>
      </c>
      <c r="C40" s="1">
        <v>0.618215918540955</v>
      </c>
      <c r="D40" s="1">
        <v>0.194237232208252</v>
      </c>
      <c r="E40" s="1">
        <v>10</v>
      </c>
      <c r="F40" s="1">
        <v>2</v>
      </c>
      <c r="G40" s="1">
        <v>0</v>
      </c>
      <c r="H40" s="1">
        <v>8</v>
      </c>
      <c r="I40" s="1">
        <v>1</v>
      </c>
      <c r="J40" s="1">
        <v>0.833333333333333</v>
      </c>
      <c r="K40" s="1">
        <v>0.909090909090909</v>
      </c>
      <c r="L40" s="1">
        <v>0.2</v>
      </c>
      <c r="M40" s="1">
        <v>0.8</v>
      </c>
      <c r="N40" s="1">
        <v>0.9</v>
      </c>
    </row>
    <row r="41" s="1" customFormat="1" spans="1:14">
      <c r="A41" s="7">
        <v>426</v>
      </c>
      <c r="B41" s="1">
        <v>426</v>
      </c>
      <c r="C41" s="1">
        <v>0.618567228317261</v>
      </c>
      <c r="D41" s="1">
        <v>0.166616439819336</v>
      </c>
      <c r="E41" s="1">
        <v>7</v>
      </c>
      <c r="F41" s="1">
        <v>3</v>
      </c>
      <c r="G41" s="1">
        <v>3</v>
      </c>
      <c r="H41" s="1">
        <v>7</v>
      </c>
      <c r="I41" s="1">
        <v>0.7</v>
      </c>
      <c r="J41" s="1">
        <v>0.7</v>
      </c>
      <c r="K41" s="1">
        <v>0.7</v>
      </c>
      <c r="L41" s="1">
        <v>0.3</v>
      </c>
      <c r="M41" s="1">
        <v>0.4</v>
      </c>
      <c r="N41" s="1">
        <v>0.7</v>
      </c>
    </row>
    <row r="42" s="1" customFormat="1" spans="1:14">
      <c r="A42" s="7">
        <v>667</v>
      </c>
      <c r="B42" s="1">
        <v>667</v>
      </c>
      <c r="C42" s="1">
        <v>0.618918895721436</v>
      </c>
      <c r="D42" s="1">
        <v>0.160191774368286</v>
      </c>
      <c r="E42" s="1">
        <v>8</v>
      </c>
      <c r="F42" s="1">
        <v>5</v>
      </c>
      <c r="G42" s="1">
        <v>2</v>
      </c>
      <c r="H42" s="1">
        <v>5</v>
      </c>
      <c r="I42" s="1">
        <v>0.8</v>
      </c>
      <c r="J42" s="1">
        <v>0.615384615384615</v>
      </c>
      <c r="K42" s="1">
        <v>0.695652173913043</v>
      </c>
      <c r="L42" s="1">
        <v>0.5</v>
      </c>
      <c r="M42" s="1">
        <v>0.3</v>
      </c>
      <c r="N42" s="1">
        <v>0.65</v>
      </c>
    </row>
    <row r="43" s="1" customFormat="1" spans="1:14">
      <c r="A43" s="7">
        <v>763</v>
      </c>
      <c r="B43" s="1">
        <v>763</v>
      </c>
      <c r="C43" s="1">
        <v>0.619324445724487</v>
      </c>
      <c r="D43" s="1">
        <v>0.117593646049499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811</v>
      </c>
      <c r="B44" s="1">
        <v>811</v>
      </c>
      <c r="C44" s="1">
        <v>0.619653224945068</v>
      </c>
      <c r="D44" s="1">
        <v>0.138489723205566</v>
      </c>
      <c r="E44" s="1">
        <v>10</v>
      </c>
      <c r="F44" s="1">
        <v>4</v>
      </c>
      <c r="G44" s="1">
        <v>0</v>
      </c>
      <c r="H44" s="1">
        <v>6</v>
      </c>
      <c r="I44" s="1">
        <v>1</v>
      </c>
      <c r="J44" s="1">
        <v>0.714285714285714</v>
      </c>
      <c r="K44" s="1">
        <v>0.833333333333333</v>
      </c>
      <c r="L44" s="1">
        <v>0.4</v>
      </c>
      <c r="M44" s="1">
        <v>0.6</v>
      </c>
      <c r="N44" s="1">
        <v>0.8</v>
      </c>
    </row>
    <row r="45" s="1" customFormat="1" spans="1:14">
      <c r="A45" s="7">
        <v>832</v>
      </c>
      <c r="B45" s="1">
        <v>832</v>
      </c>
      <c r="C45" s="1">
        <v>0.6199049949646</v>
      </c>
      <c r="D45" s="1">
        <v>0.112832188606262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3" customFormat="1" spans="1:14">
      <c r="A46" s="9">
        <v>787</v>
      </c>
      <c r="B46" s="3">
        <v>787</v>
      </c>
      <c r="C46" s="3">
        <v>0.619996190071106</v>
      </c>
      <c r="D46" s="3">
        <v>0.130550146102905</v>
      </c>
      <c r="E46" s="3">
        <v>7</v>
      </c>
      <c r="F46" s="3">
        <v>2</v>
      </c>
      <c r="G46" s="3">
        <v>3</v>
      </c>
      <c r="H46" s="3">
        <v>8</v>
      </c>
      <c r="I46" s="3">
        <v>0.7</v>
      </c>
      <c r="J46" s="3">
        <v>0.777777777777778</v>
      </c>
      <c r="K46" s="3">
        <v>0.736842105263158</v>
      </c>
      <c r="L46" s="3">
        <v>0.2</v>
      </c>
      <c r="M46" s="3">
        <v>0.5</v>
      </c>
      <c r="N46" s="3">
        <v>0.75</v>
      </c>
    </row>
    <row r="47" s="1" customFormat="1" spans="1:14">
      <c r="A47" s="7">
        <v>315</v>
      </c>
      <c r="B47" s="1">
        <v>315</v>
      </c>
      <c r="C47" s="1">
        <v>0.636222958564758</v>
      </c>
      <c r="D47" s="1">
        <v>0.115401387214661</v>
      </c>
      <c r="E47" s="1">
        <v>8</v>
      </c>
      <c r="F47" s="1">
        <v>6</v>
      </c>
      <c r="G47" s="1">
        <v>2</v>
      </c>
      <c r="H47" s="1">
        <v>4</v>
      </c>
      <c r="I47" s="1">
        <v>0.8</v>
      </c>
      <c r="J47" s="1">
        <v>0.571428571428572</v>
      </c>
      <c r="K47" s="1">
        <v>0.666666666666667</v>
      </c>
      <c r="L47" s="1">
        <v>0.6</v>
      </c>
      <c r="M47" s="1">
        <v>0.2</v>
      </c>
      <c r="N47" s="1">
        <v>0.6</v>
      </c>
    </row>
    <row r="48" s="1" customFormat="1" spans="1:14">
      <c r="A48" s="7">
        <v>590</v>
      </c>
      <c r="B48" s="1">
        <v>590</v>
      </c>
      <c r="C48" s="1">
        <v>0.636844515800476</v>
      </c>
      <c r="D48" s="1">
        <v>0.119765281677246</v>
      </c>
      <c r="E48" s="1">
        <v>7</v>
      </c>
      <c r="F48" s="1">
        <v>5</v>
      </c>
      <c r="G48" s="1">
        <v>3</v>
      </c>
      <c r="H48" s="1">
        <v>5</v>
      </c>
      <c r="I48" s="1">
        <v>0.7</v>
      </c>
      <c r="J48" s="1">
        <v>0.583333333333333</v>
      </c>
      <c r="K48" s="1">
        <v>0.636363636363636</v>
      </c>
      <c r="L48" s="1">
        <v>0.5</v>
      </c>
      <c r="M48" s="1">
        <v>0.2</v>
      </c>
      <c r="N48" s="1">
        <v>0.6</v>
      </c>
    </row>
    <row r="49" s="1" customFormat="1" spans="1:14">
      <c r="A49" s="7">
        <v>314</v>
      </c>
      <c r="B49" s="1">
        <v>314</v>
      </c>
      <c r="C49" s="1">
        <v>0.637020587921143</v>
      </c>
      <c r="D49" s="1">
        <v>0.0749835968017578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614</v>
      </c>
      <c r="B50" s="1">
        <v>614</v>
      </c>
      <c r="C50" s="1">
        <v>0.637744069099426</v>
      </c>
      <c r="D50" s="1">
        <v>0.0352884531021118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1" customFormat="1" spans="1:14">
      <c r="A51" s="7">
        <v>177</v>
      </c>
      <c r="B51" s="1">
        <v>177</v>
      </c>
      <c r="C51" s="1">
        <v>0.638422250747681</v>
      </c>
      <c r="D51" s="1">
        <v>0.112331390380859</v>
      </c>
      <c r="E51" s="1">
        <v>8</v>
      </c>
      <c r="F51" s="1">
        <v>7</v>
      </c>
      <c r="G51" s="1">
        <v>2</v>
      </c>
      <c r="H51" s="1">
        <v>3</v>
      </c>
      <c r="I51" s="1">
        <v>0.8</v>
      </c>
      <c r="J51" s="1">
        <v>0.533333333333333</v>
      </c>
      <c r="K51" s="1">
        <v>0.64</v>
      </c>
      <c r="L51" s="1">
        <v>0.7</v>
      </c>
      <c r="M51" s="1">
        <v>0.1</v>
      </c>
      <c r="N51" s="1">
        <v>0.55</v>
      </c>
    </row>
    <row r="52" s="1" customFormat="1" spans="1:14">
      <c r="A52" s="7">
        <v>647</v>
      </c>
      <c r="B52" s="1">
        <v>647</v>
      </c>
      <c r="C52" s="1">
        <v>0.639011383056641</v>
      </c>
      <c r="D52" s="1">
        <v>0.0592365264892578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310</v>
      </c>
      <c r="B53" s="1">
        <v>310</v>
      </c>
      <c r="C53" s="1">
        <v>0.639211773872375</v>
      </c>
      <c r="D53" s="1">
        <v>0.0540398359298706</v>
      </c>
      <c r="E53" s="1">
        <v>10</v>
      </c>
      <c r="F53" s="1">
        <v>7</v>
      </c>
      <c r="G53" s="1">
        <v>0</v>
      </c>
      <c r="H53" s="1">
        <v>3</v>
      </c>
      <c r="I53" s="1">
        <v>1</v>
      </c>
      <c r="J53" s="1">
        <v>0.588235294117647</v>
      </c>
      <c r="K53" s="1">
        <v>0.740740740740741</v>
      </c>
      <c r="L53" s="1">
        <v>0.7</v>
      </c>
      <c r="M53" s="1">
        <v>0.3</v>
      </c>
      <c r="N53" s="1">
        <v>0.65</v>
      </c>
    </row>
    <row r="54" s="1" customFormat="1" spans="1:14">
      <c r="A54" s="7">
        <v>387</v>
      </c>
      <c r="B54" s="1">
        <v>387</v>
      </c>
      <c r="C54" s="1">
        <v>0.639323949813843</v>
      </c>
      <c r="D54" s="1">
        <v>0.139340281486511</v>
      </c>
      <c r="E54" s="1">
        <v>9</v>
      </c>
      <c r="F54" s="1">
        <v>4</v>
      </c>
      <c r="G54" s="1">
        <v>1</v>
      </c>
      <c r="H54" s="1">
        <v>6</v>
      </c>
      <c r="I54" s="1">
        <v>0.9</v>
      </c>
      <c r="J54" s="1">
        <v>0.692307692307692</v>
      </c>
      <c r="K54" s="1">
        <v>0.782608695652174</v>
      </c>
      <c r="L54" s="1">
        <v>0.4</v>
      </c>
      <c r="M54" s="1">
        <v>0.5</v>
      </c>
      <c r="N54" s="1">
        <v>0.75</v>
      </c>
    </row>
    <row r="55" s="3" customFormat="1" spans="1:14">
      <c r="A55" s="9">
        <v>503</v>
      </c>
      <c r="B55" s="3">
        <v>503</v>
      </c>
      <c r="C55" s="3">
        <v>0.639883041381836</v>
      </c>
      <c r="D55" s="3">
        <v>0.164122939109802</v>
      </c>
      <c r="E55" s="3">
        <v>9</v>
      </c>
      <c r="F55" s="3">
        <v>2</v>
      </c>
      <c r="G55" s="3">
        <v>1</v>
      </c>
      <c r="H55" s="3">
        <v>8</v>
      </c>
      <c r="I55" s="3">
        <v>0.9</v>
      </c>
      <c r="J55" s="3">
        <v>0.818181818181818</v>
      </c>
      <c r="K55" s="3">
        <v>0.857142857142857</v>
      </c>
      <c r="L55" s="3">
        <v>0.2</v>
      </c>
      <c r="M55" s="3">
        <v>0.7</v>
      </c>
      <c r="N55" s="3">
        <v>0.85</v>
      </c>
    </row>
    <row r="56" s="1" customFormat="1" spans="1:14">
      <c r="A56" s="7">
        <v>864</v>
      </c>
      <c r="B56" s="1">
        <v>864</v>
      </c>
      <c r="C56" s="1">
        <v>0.654308795928955</v>
      </c>
      <c r="D56" s="1">
        <v>0.0980443954467773</v>
      </c>
      <c r="E56" s="1">
        <v>9</v>
      </c>
      <c r="F56" s="1">
        <v>5</v>
      </c>
      <c r="G56" s="1">
        <v>1</v>
      </c>
      <c r="H56" s="1">
        <v>5</v>
      </c>
      <c r="I56" s="1">
        <v>0.9</v>
      </c>
      <c r="J56" s="1">
        <v>0.642857142857143</v>
      </c>
      <c r="K56" s="1">
        <v>0.75</v>
      </c>
      <c r="L56" s="1">
        <v>0.5</v>
      </c>
      <c r="M56" s="1">
        <v>0.4</v>
      </c>
      <c r="N56" s="1">
        <v>0.7</v>
      </c>
    </row>
    <row r="57" s="1" customFormat="1" spans="1:14">
      <c r="A57" s="7">
        <v>141</v>
      </c>
      <c r="B57" s="1">
        <v>141</v>
      </c>
      <c r="C57" s="1">
        <v>0.654918313026428</v>
      </c>
      <c r="D57" s="1">
        <v>0.0878952741622925</v>
      </c>
      <c r="E57" s="1">
        <v>9</v>
      </c>
      <c r="F57" s="1">
        <v>5</v>
      </c>
      <c r="G57" s="1">
        <v>1</v>
      </c>
      <c r="H57" s="1">
        <v>5</v>
      </c>
      <c r="I57" s="1">
        <v>0.9</v>
      </c>
      <c r="J57" s="1">
        <v>0.642857142857143</v>
      </c>
      <c r="K57" s="1">
        <v>0.75</v>
      </c>
      <c r="L57" s="1">
        <v>0.5</v>
      </c>
      <c r="M57" s="1">
        <v>0.4</v>
      </c>
      <c r="N57" s="1">
        <v>0.7</v>
      </c>
    </row>
    <row r="58" s="1" customFormat="1" spans="1:14">
      <c r="A58" s="7">
        <v>682</v>
      </c>
      <c r="B58" s="1">
        <v>682</v>
      </c>
      <c r="C58" s="1">
        <v>0.658996343612671</v>
      </c>
      <c r="D58" s="1">
        <v>0.14057719707489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762</v>
      </c>
      <c r="B59" s="1">
        <v>762</v>
      </c>
      <c r="C59" s="1">
        <v>0.657448887825012</v>
      </c>
      <c r="D59" s="1">
        <v>0.104537844657898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1" customFormat="1" spans="1:14">
      <c r="A60" s="7">
        <v>24</v>
      </c>
      <c r="B60" s="1">
        <v>24</v>
      </c>
      <c r="C60" s="1">
        <v>0.657558083534241</v>
      </c>
      <c r="D60" s="1">
        <v>0.0731049776077271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914</v>
      </c>
      <c r="B61" s="1">
        <v>914</v>
      </c>
      <c r="C61" s="1">
        <v>0.658018946647644</v>
      </c>
      <c r="D61" s="1">
        <v>0.135432958602905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114</v>
      </c>
      <c r="B62" s="1">
        <v>114</v>
      </c>
      <c r="C62" s="1">
        <v>0.658638477325439</v>
      </c>
      <c r="D62" s="1">
        <v>0.0624736547470093</v>
      </c>
      <c r="E62" s="1">
        <v>7</v>
      </c>
      <c r="F62" s="1">
        <v>7</v>
      </c>
      <c r="G62" s="1">
        <v>3</v>
      </c>
      <c r="H62" s="1">
        <v>3</v>
      </c>
      <c r="I62" s="1">
        <v>0.7</v>
      </c>
      <c r="J62" s="1">
        <v>0.5</v>
      </c>
      <c r="K62" s="1">
        <v>0.583333333333333</v>
      </c>
      <c r="L62" s="1">
        <v>0.7</v>
      </c>
      <c r="M62" s="1">
        <v>0</v>
      </c>
      <c r="N62" s="1">
        <v>0.5</v>
      </c>
    </row>
    <row r="63" s="1" customFormat="1" spans="1:14">
      <c r="A63" s="7">
        <v>267</v>
      </c>
      <c r="B63" s="1">
        <v>267</v>
      </c>
      <c r="C63" s="1">
        <v>0.659843325614929</v>
      </c>
      <c r="D63" s="1">
        <v>0.0715547800064087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3" customFormat="1" spans="1:14">
      <c r="A64" s="9">
        <v>243</v>
      </c>
      <c r="B64" s="3">
        <v>243</v>
      </c>
      <c r="C64" s="3">
        <v>0.659895181655884</v>
      </c>
      <c r="D64" s="3">
        <v>0.0999970436096191</v>
      </c>
      <c r="E64" s="3">
        <v>10</v>
      </c>
      <c r="F64" s="3">
        <v>3</v>
      </c>
      <c r="G64" s="3">
        <v>0</v>
      </c>
      <c r="H64" s="3">
        <v>7</v>
      </c>
      <c r="I64" s="3">
        <v>1</v>
      </c>
      <c r="J64" s="3">
        <v>0.769230769230769</v>
      </c>
      <c r="K64" s="3">
        <v>0.869565217391304</v>
      </c>
      <c r="L64" s="3">
        <v>0.3</v>
      </c>
      <c r="M64" s="3">
        <v>0.7</v>
      </c>
      <c r="N64" s="3">
        <v>0.85</v>
      </c>
    </row>
    <row r="65" s="1" customFormat="1" spans="1:14">
      <c r="A65" s="7">
        <v>187</v>
      </c>
      <c r="B65" s="1">
        <v>187</v>
      </c>
      <c r="C65" s="1">
        <v>0.670835256576538</v>
      </c>
      <c r="D65" s="1">
        <v>0.0881763696670532</v>
      </c>
      <c r="E65" s="1">
        <v>8</v>
      </c>
      <c r="F65" s="1">
        <v>5</v>
      </c>
      <c r="G65" s="1">
        <v>2</v>
      </c>
      <c r="H65" s="1">
        <v>5</v>
      </c>
      <c r="I65" s="1">
        <v>0.8</v>
      </c>
      <c r="J65" s="1">
        <v>0.615384615384615</v>
      </c>
      <c r="K65" s="1">
        <v>0.695652173913043</v>
      </c>
      <c r="L65" s="1">
        <v>0.5</v>
      </c>
      <c r="M65" s="1">
        <v>0.3</v>
      </c>
      <c r="N65" s="1">
        <v>0.65</v>
      </c>
    </row>
    <row r="66" s="1" customFormat="1" spans="1:14">
      <c r="A66" s="7">
        <v>913</v>
      </c>
      <c r="B66" s="1">
        <v>913</v>
      </c>
      <c r="C66" s="1">
        <v>0.673286437988281</v>
      </c>
      <c r="D66" s="1">
        <v>0.0727068185806274</v>
      </c>
      <c r="E66" s="1">
        <v>8</v>
      </c>
      <c r="F66" s="1">
        <v>5</v>
      </c>
      <c r="G66" s="1">
        <v>2</v>
      </c>
      <c r="H66" s="1">
        <v>5</v>
      </c>
      <c r="I66" s="1">
        <v>0.8</v>
      </c>
      <c r="J66" s="1">
        <v>0.615384615384615</v>
      </c>
      <c r="K66" s="1">
        <v>0.695652173913043</v>
      </c>
      <c r="L66" s="1">
        <v>0.5</v>
      </c>
      <c r="M66" s="1">
        <v>0.3</v>
      </c>
      <c r="N66" s="1">
        <v>0.65</v>
      </c>
    </row>
    <row r="67" s="1" customFormat="1" spans="1:14">
      <c r="A67" s="7">
        <v>331</v>
      </c>
      <c r="B67" s="1">
        <v>331</v>
      </c>
      <c r="C67" s="1">
        <v>0.673345446586609</v>
      </c>
      <c r="D67" s="1">
        <v>0.0884199142456055</v>
      </c>
      <c r="E67" s="1">
        <v>7</v>
      </c>
      <c r="F67" s="1">
        <v>7</v>
      </c>
      <c r="G67" s="1">
        <v>3</v>
      </c>
      <c r="H67" s="1">
        <v>3</v>
      </c>
      <c r="I67" s="1">
        <v>0.7</v>
      </c>
      <c r="J67" s="1">
        <v>0.5</v>
      </c>
      <c r="K67" s="1">
        <v>0.583333333333333</v>
      </c>
      <c r="L67" s="1">
        <v>0.7</v>
      </c>
      <c r="M67" s="1">
        <v>0</v>
      </c>
      <c r="N67" s="1">
        <v>0.5</v>
      </c>
    </row>
    <row r="68" s="1" customFormat="1" spans="1:14">
      <c r="A68" s="7">
        <v>670</v>
      </c>
      <c r="B68" s="1">
        <v>670</v>
      </c>
      <c r="C68" s="1">
        <v>0.673749566078186</v>
      </c>
      <c r="D68" s="1">
        <v>0.0930041074752808</v>
      </c>
      <c r="E68" s="1">
        <v>8</v>
      </c>
      <c r="F68" s="1">
        <v>4</v>
      </c>
      <c r="G68" s="1">
        <v>2</v>
      </c>
      <c r="H68" s="1">
        <v>6</v>
      </c>
      <c r="I68" s="1">
        <v>0.8</v>
      </c>
      <c r="J68" s="1">
        <v>0.666666666666667</v>
      </c>
      <c r="K68" s="1">
        <v>0.727272727272727</v>
      </c>
      <c r="L68" s="1">
        <v>0.4</v>
      </c>
      <c r="M68" s="1">
        <v>0.4</v>
      </c>
      <c r="N68" s="1">
        <v>0.7</v>
      </c>
    </row>
    <row r="69" s="1" customFormat="1" spans="1:14">
      <c r="A69" s="7">
        <v>548</v>
      </c>
      <c r="B69" s="1">
        <v>548</v>
      </c>
      <c r="C69" s="1">
        <v>0.675123810768127</v>
      </c>
      <c r="D69" s="1">
        <v>0.0894871950149536</v>
      </c>
      <c r="E69" s="1">
        <v>9</v>
      </c>
      <c r="F69" s="1">
        <v>8</v>
      </c>
      <c r="G69" s="1">
        <v>1</v>
      </c>
      <c r="H69" s="1">
        <v>2</v>
      </c>
      <c r="I69" s="1">
        <v>0.9</v>
      </c>
      <c r="J69" s="1">
        <v>0.529411764705882</v>
      </c>
      <c r="K69" s="1">
        <v>0.666666666666667</v>
      </c>
      <c r="L69" s="1">
        <v>0.8</v>
      </c>
      <c r="M69" s="1">
        <v>0.1</v>
      </c>
      <c r="N69" s="1">
        <v>0.55</v>
      </c>
    </row>
    <row r="70" s="1" customFormat="1" spans="1:14">
      <c r="A70" s="7">
        <v>946</v>
      </c>
      <c r="B70" s="1">
        <v>946</v>
      </c>
      <c r="C70" s="1">
        <v>0.675660729408264</v>
      </c>
      <c r="D70" s="1">
        <v>0.0758144855499268</v>
      </c>
      <c r="E70" s="1">
        <v>8</v>
      </c>
      <c r="F70" s="1">
        <v>2</v>
      </c>
      <c r="G70" s="1">
        <v>2</v>
      </c>
      <c r="H70" s="1">
        <v>8</v>
      </c>
      <c r="I70" s="1">
        <v>0.8</v>
      </c>
      <c r="J70" s="1">
        <v>0.8</v>
      </c>
      <c r="K70" s="1">
        <v>0.8</v>
      </c>
      <c r="L70" s="1">
        <v>0.2</v>
      </c>
      <c r="M70" s="1">
        <v>0.6</v>
      </c>
      <c r="N70" s="1">
        <v>0.8</v>
      </c>
    </row>
    <row r="71" s="1" customFormat="1" spans="1:14">
      <c r="A71" s="7">
        <v>828</v>
      </c>
      <c r="B71" s="1">
        <v>828</v>
      </c>
      <c r="C71" s="1">
        <v>0.67732310295105</v>
      </c>
      <c r="D71" s="1">
        <v>0.0732553005218506</v>
      </c>
      <c r="E71" s="1">
        <v>9</v>
      </c>
      <c r="F71" s="1">
        <v>2</v>
      </c>
      <c r="G71" s="1">
        <v>1</v>
      </c>
      <c r="H71" s="1">
        <v>8</v>
      </c>
      <c r="I71" s="1">
        <v>0.9</v>
      </c>
      <c r="J71" s="1">
        <v>0.818181818181818</v>
      </c>
      <c r="K71" s="1">
        <v>0.857142857142857</v>
      </c>
      <c r="L71" s="1">
        <v>0.2</v>
      </c>
      <c r="M71" s="1">
        <v>0.7</v>
      </c>
      <c r="N71" s="1">
        <v>0.85</v>
      </c>
    </row>
    <row r="72" s="1" customFormat="1" spans="1:14">
      <c r="A72" s="7">
        <v>143</v>
      </c>
      <c r="B72" s="1">
        <v>143</v>
      </c>
      <c r="C72" s="1">
        <v>0.678279995918274</v>
      </c>
      <c r="D72" s="1">
        <v>0.123296737670898</v>
      </c>
      <c r="E72" s="1">
        <v>10</v>
      </c>
      <c r="F72" s="1">
        <v>4</v>
      </c>
      <c r="G72" s="1">
        <v>0</v>
      </c>
      <c r="H72" s="1">
        <v>6</v>
      </c>
      <c r="I72" s="1">
        <v>1</v>
      </c>
      <c r="J72" s="1">
        <v>0.714285714285714</v>
      </c>
      <c r="K72" s="1">
        <v>0.833333333333333</v>
      </c>
      <c r="L72" s="1">
        <v>0.4</v>
      </c>
      <c r="M72" s="1">
        <v>0.6</v>
      </c>
      <c r="N72" s="1">
        <v>0.8</v>
      </c>
    </row>
    <row r="73" s="3" customFormat="1" spans="1:14">
      <c r="A73" s="9">
        <v>178</v>
      </c>
      <c r="B73" s="3">
        <v>178</v>
      </c>
      <c r="C73" s="3">
        <v>0.679997801780701</v>
      </c>
      <c r="D73" s="3">
        <v>0.155033469200134</v>
      </c>
      <c r="E73" s="3">
        <v>10</v>
      </c>
      <c r="F73" s="3">
        <v>2</v>
      </c>
      <c r="G73" s="3">
        <v>0</v>
      </c>
      <c r="H73" s="3">
        <v>8</v>
      </c>
      <c r="I73" s="3">
        <v>1</v>
      </c>
      <c r="J73" s="3">
        <v>0.833333333333333</v>
      </c>
      <c r="K73" s="3">
        <v>0.909090909090909</v>
      </c>
      <c r="L73" s="3">
        <v>0.2</v>
      </c>
      <c r="M73" s="3">
        <v>0.8</v>
      </c>
      <c r="N73" s="3">
        <v>0.9</v>
      </c>
    </row>
    <row r="74" s="1" customFormat="1" spans="1:14">
      <c r="A74" s="7">
        <v>446</v>
      </c>
      <c r="B74" s="1">
        <v>446</v>
      </c>
      <c r="C74" s="1">
        <v>0.690558791160583</v>
      </c>
      <c r="D74" s="1">
        <v>0.0697774887084961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269</v>
      </c>
      <c r="B75" s="1">
        <v>269</v>
      </c>
      <c r="C75" s="1">
        <v>0.69059157371521</v>
      </c>
      <c r="D75" s="1">
        <v>0.089540958404541</v>
      </c>
      <c r="E75" s="1">
        <v>10</v>
      </c>
      <c r="F75" s="1">
        <v>4</v>
      </c>
      <c r="G75" s="1">
        <v>0</v>
      </c>
      <c r="H75" s="1">
        <v>6</v>
      </c>
      <c r="I75" s="1">
        <v>1</v>
      </c>
      <c r="J75" s="1">
        <v>0.714285714285714</v>
      </c>
      <c r="K75" s="1">
        <v>0.833333333333333</v>
      </c>
      <c r="L75" s="1">
        <v>0.4</v>
      </c>
      <c r="M75" s="1">
        <v>0.6</v>
      </c>
      <c r="N75" s="1">
        <v>0.8</v>
      </c>
    </row>
    <row r="76" s="1" customFormat="1" spans="1:14">
      <c r="A76" s="7">
        <v>756</v>
      </c>
      <c r="B76" s="1">
        <v>756</v>
      </c>
      <c r="C76" s="1">
        <v>0.690647840499878</v>
      </c>
      <c r="D76" s="1">
        <v>0.0593792200088501</v>
      </c>
      <c r="E76" s="1">
        <v>9</v>
      </c>
      <c r="F76" s="1">
        <v>6</v>
      </c>
      <c r="G76" s="1">
        <v>1</v>
      </c>
      <c r="H76" s="1">
        <v>4</v>
      </c>
      <c r="I76" s="1">
        <v>0.9</v>
      </c>
      <c r="J76" s="1">
        <v>0.6</v>
      </c>
      <c r="K76" s="1">
        <v>0.72</v>
      </c>
      <c r="L76" s="1">
        <v>0.6</v>
      </c>
      <c r="M76" s="1">
        <v>0.3</v>
      </c>
      <c r="N76" s="1">
        <v>0.65</v>
      </c>
    </row>
    <row r="77" s="1" customFormat="1" spans="1:14">
      <c r="A77" s="7">
        <v>955</v>
      </c>
      <c r="B77" s="1">
        <v>955</v>
      </c>
      <c r="C77" s="1">
        <v>0.692258596420288</v>
      </c>
      <c r="D77" s="1">
        <v>0.0783685445785522</v>
      </c>
      <c r="E77" s="1">
        <v>8</v>
      </c>
      <c r="F77" s="1">
        <v>5</v>
      </c>
      <c r="G77" s="1">
        <v>2</v>
      </c>
      <c r="H77" s="1">
        <v>5</v>
      </c>
      <c r="I77" s="1">
        <v>0.8</v>
      </c>
      <c r="J77" s="1">
        <v>0.615384615384615</v>
      </c>
      <c r="K77" s="1">
        <v>0.695652173913043</v>
      </c>
      <c r="L77" s="1">
        <v>0.5</v>
      </c>
      <c r="M77" s="1">
        <v>0.3</v>
      </c>
      <c r="N77" s="1">
        <v>0.65</v>
      </c>
    </row>
    <row r="78" s="1" customFormat="1" spans="1:14">
      <c r="A78" s="7">
        <v>373</v>
      </c>
      <c r="B78" s="1">
        <v>373</v>
      </c>
      <c r="C78" s="1">
        <v>0.695722937583923</v>
      </c>
      <c r="D78" s="1">
        <v>0.0393593311309815</v>
      </c>
      <c r="E78" s="1">
        <v>6</v>
      </c>
      <c r="F78" s="1">
        <v>4</v>
      </c>
      <c r="G78" s="1">
        <v>4</v>
      </c>
      <c r="H78" s="1">
        <v>6</v>
      </c>
      <c r="I78" s="1">
        <v>0.6</v>
      </c>
      <c r="J78" s="1">
        <v>0.6</v>
      </c>
      <c r="K78" s="1">
        <v>0.6</v>
      </c>
      <c r="L78" s="1">
        <v>0.4</v>
      </c>
      <c r="M78" s="1">
        <v>0.2</v>
      </c>
      <c r="N78" s="1">
        <v>0.6</v>
      </c>
    </row>
    <row r="79" s="1" customFormat="1" spans="1:14">
      <c r="A79" s="7">
        <v>498</v>
      </c>
      <c r="B79" s="1">
        <v>498</v>
      </c>
      <c r="C79" s="1">
        <v>0.696210503578186</v>
      </c>
      <c r="D79" s="1">
        <v>0.0400842428207398</v>
      </c>
      <c r="E79" s="1">
        <v>10</v>
      </c>
      <c r="F79" s="1">
        <v>3</v>
      </c>
      <c r="G79" s="1">
        <v>0</v>
      </c>
      <c r="H79" s="1">
        <v>7</v>
      </c>
      <c r="I79" s="1">
        <v>1</v>
      </c>
      <c r="J79" s="1">
        <v>0.769230769230769</v>
      </c>
      <c r="K79" s="1">
        <v>0.869565217391304</v>
      </c>
      <c r="L79" s="1">
        <v>0.3</v>
      </c>
      <c r="M79" s="1">
        <v>0.7</v>
      </c>
      <c r="N79" s="1">
        <v>0.85</v>
      </c>
    </row>
    <row r="80" s="1" customFormat="1" spans="1:14">
      <c r="A80" s="7">
        <v>2</v>
      </c>
      <c r="B80" s="1">
        <v>2</v>
      </c>
      <c r="C80" s="1">
        <v>0.698237299919128</v>
      </c>
      <c r="D80" s="1">
        <v>0.0751848220825195</v>
      </c>
      <c r="E80" s="1">
        <v>9</v>
      </c>
      <c r="F80" s="1">
        <v>6</v>
      </c>
      <c r="G80" s="1">
        <v>1</v>
      </c>
      <c r="H80" s="1">
        <v>4</v>
      </c>
      <c r="I80" s="1">
        <v>0.9</v>
      </c>
      <c r="J80" s="1">
        <v>0.6</v>
      </c>
      <c r="K80" s="1">
        <v>0.72</v>
      </c>
      <c r="L80" s="1">
        <v>0.6</v>
      </c>
      <c r="M80" s="1">
        <v>0.3</v>
      </c>
      <c r="N80" s="1">
        <v>0.65</v>
      </c>
    </row>
    <row r="81" s="1" customFormat="1" spans="1:14">
      <c r="A81" s="7">
        <v>108</v>
      </c>
      <c r="B81" s="1">
        <v>108</v>
      </c>
      <c r="C81" s="1">
        <v>0.694685220718384</v>
      </c>
      <c r="D81" s="1">
        <v>0.0895614624023437</v>
      </c>
      <c r="E81" s="1">
        <v>9</v>
      </c>
      <c r="F81" s="1">
        <v>6</v>
      </c>
      <c r="G81" s="1">
        <v>1</v>
      </c>
      <c r="H81" s="1">
        <v>4</v>
      </c>
      <c r="I81" s="1">
        <v>0.9</v>
      </c>
      <c r="J81" s="1">
        <v>0.6</v>
      </c>
      <c r="K81" s="1">
        <v>0.72</v>
      </c>
      <c r="L81" s="1">
        <v>0.6</v>
      </c>
      <c r="M81" s="1">
        <v>0.3</v>
      </c>
      <c r="N81" s="1">
        <v>0.65</v>
      </c>
    </row>
    <row r="82" s="3" customFormat="1" spans="1:14">
      <c r="A82" s="9">
        <v>305</v>
      </c>
      <c r="B82" s="3">
        <v>305</v>
      </c>
      <c r="C82" s="3">
        <v>0.696395635604858</v>
      </c>
      <c r="D82" s="3">
        <v>0.0912990570068359</v>
      </c>
      <c r="E82" s="3">
        <v>7</v>
      </c>
      <c r="F82" s="3">
        <v>5</v>
      </c>
      <c r="G82" s="3">
        <v>3</v>
      </c>
      <c r="H82" s="3">
        <v>5</v>
      </c>
      <c r="I82" s="3">
        <v>0.7</v>
      </c>
      <c r="J82" s="3">
        <v>0.583333333333333</v>
      </c>
      <c r="K82" s="3">
        <v>0.636363636363636</v>
      </c>
      <c r="L82" s="3">
        <v>0.5</v>
      </c>
      <c r="M82" s="3">
        <v>0.2</v>
      </c>
      <c r="N82" s="3">
        <v>0.6</v>
      </c>
    </row>
    <row r="83" s="1" customFormat="1" spans="1:14">
      <c r="A83" s="7">
        <v>780</v>
      </c>
      <c r="B83" s="1">
        <v>780</v>
      </c>
      <c r="C83" s="1">
        <v>0.700768947601318</v>
      </c>
      <c r="D83" s="1">
        <v>0.0417674779891968</v>
      </c>
      <c r="E83" s="1">
        <v>8</v>
      </c>
      <c r="F83" s="1">
        <v>6</v>
      </c>
      <c r="G83" s="1">
        <v>2</v>
      </c>
      <c r="H83" s="1">
        <v>4</v>
      </c>
      <c r="I83" s="1">
        <v>0.8</v>
      </c>
      <c r="J83" s="1">
        <v>0.571428571428572</v>
      </c>
      <c r="K83" s="1">
        <v>0.666666666666667</v>
      </c>
      <c r="L83" s="1">
        <v>0.6</v>
      </c>
      <c r="M83" s="1">
        <v>0.2</v>
      </c>
      <c r="N83" s="1">
        <v>0.6</v>
      </c>
    </row>
    <row r="84" s="1" customFormat="1" spans="1:14">
      <c r="A84" s="7">
        <v>116</v>
      </c>
      <c r="B84" s="1">
        <v>116</v>
      </c>
      <c r="C84" s="1">
        <v>0.704044461250305</v>
      </c>
      <c r="D84" s="1">
        <v>0.072165846824646</v>
      </c>
      <c r="E84" s="1">
        <v>9</v>
      </c>
      <c r="F84" s="1">
        <v>4</v>
      </c>
      <c r="G84" s="1">
        <v>1</v>
      </c>
      <c r="H84" s="1">
        <v>6</v>
      </c>
      <c r="I84" s="1">
        <v>0.9</v>
      </c>
      <c r="J84" s="1">
        <v>0.692307692307692</v>
      </c>
      <c r="K84" s="1">
        <v>0.782608695652174</v>
      </c>
      <c r="L84" s="1">
        <v>0.4</v>
      </c>
      <c r="M84" s="1">
        <v>0.5</v>
      </c>
      <c r="N84" s="1">
        <v>0.75</v>
      </c>
    </row>
    <row r="85" s="1" customFormat="1" spans="1:14">
      <c r="A85" s="7">
        <v>6</v>
      </c>
      <c r="B85" s="1">
        <v>6</v>
      </c>
      <c r="C85" s="1">
        <v>0.70316219329834</v>
      </c>
      <c r="D85" s="1">
        <v>0.091391921043396</v>
      </c>
      <c r="E85" s="1">
        <v>9</v>
      </c>
      <c r="F85" s="1">
        <v>5</v>
      </c>
      <c r="G85" s="1">
        <v>1</v>
      </c>
      <c r="H85" s="1">
        <v>5</v>
      </c>
      <c r="I85" s="1">
        <v>0.9</v>
      </c>
      <c r="J85" s="1">
        <v>0.642857142857143</v>
      </c>
      <c r="K85" s="1">
        <v>0.75</v>
      </c>
      <c r="L85" s="1">
        <v>0.5</v>
      </c>
      <c r="M85" s="1">
        <v>0.4</v>
      </c>
      <c r="N85" s="1">
        <v>0.7</v>
      </c>
    </row>
    <row r="86" s="1" customFormat="1" spans="1:14">
      <c r="A86" s="7">
        <v>233</v>
      </c>
      <c r="B86" s="1">
        <v>233</v>
      </c>
      <c r="C86" s="1">
        <v>0.71002209186554</v>
      </c>
      <c r="D86" s="1">
        <v>0.0766681432723999</v>
      </c>
      <c r="E86" s="1">
        <v>9</v>
      </c>
      <c r="F86" s="1">
        <v>7</v>
      </c>
      <c r="G86" s="1">
        <v>1</v>
      </c>
      <c r="H86" s="1">
        <v>3</v>
      </c>
      <c r="I86" s="1">
        <v>0.9</v>
      </c>
      <c r="J86" s="1">
        <v>0.5625</v>
      </c>
      <c r="K86" s="1">
        <v>0.692307692307692</v>
      </c>
      <c r="L86" s="1">
        <v>0.7</v>
      </c>
      <c r="M86" s="1">
        <v>0.2</v>
      </c>
      <c r="N86" s="1">
        <v>0.6</v>
      </c>
    </row>
    <row r="87" s="1" customFormat="1" spans="1:14">
      <c r="A87" s="7">
        <v>282</v>
      </c>
      <c r="B87" s="1">
        <v>282</v>
      </c>
      <c r="C87" s="1">
        <v>0.710972785949707</v>
      </c>
      <c r="D87" s="1">
        <v>0.0856907367706299</v>
      </c>
      <c r="E87" s="1">
        <v>5</v>
      </c>
      <c r="F87" s="1">
        <v>3</v>
      </c>
      <c r="G87" s="1">
        <v>5</v>
      </c>
      <c r="H87" s="1">
        <v>7</v>
      </c>
      <c r="I87" s="1">
        <v>0.5</v>
      </c>
      <c r="J87" s="1">
        <v>0.625</v>
      </c>
      <c r="K87" s="1">
        <v>0.555555555555556</v>
      </c>
      <c r="L87" s="1">
        <v>0.3</v>
      </c>
      <c r="M87" s="1">
        <v>0.2</v>
      </c>
      <c r="N87" s="1">
        <v>0.6</v>
      </c>
    </row>
    <row r="88" s="1" customFormat="1" spans="1:14">
      <c r="A88" s="7">
        <v>757</v>
      </c>
      <c r="B88" s="1">
        <v>757</v>
      </c>
      <c r="C88" s="1">
        <v>0.712930560112</v>
      </c>
      <c r="D88" s="1">
        <v>0.177858114242554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1" customFormat="1" spans="1:14">
      <c r="A89" s="7">
        <v>328</v>
      </c>
      <c r="B89" s="1">
        <v>328</v>
      </c>
      <c r="C89" s="1">
        <v>0.71317720413208</v>
      </c>
      <c r="D89" s="1">
        <v>0.0862201452255249</v>
      </c>
      <c r="E89" s="1">
        <v>10</v>
      </c>
      <c r="F89" s="1">
        <v>4</v>
      </c>
      <c r="G89" s="1">
        <v>0</v>
      </c>
      <c r="H89" s="1">
        <v>6</v>
      </c>
      <c r="I89" s="1">
        <v>1</v>
      </c>
      <c r="J89" s="1">
        <v>0.714285714285714</v>
      </c>
      <c r="K89" s="1">
        <v>0.833333333333333</v>
      </c>
      <c r="L89" s="1">
        <v>0.4</v>
      </c>
      <c r="M89" s="1">
        <v>0.6</v>
      </c>
      <c r="N89" s="1">
        <v>0.8</v>
      </c>
    </row>
    <row r="90" s="1" customFormat="1" spans="1:14">
      <c r="A90" s="7">
        <v>399</v>
      </c>
      <c r="B90" s="1">
        <v>399</v>
      </c>
      <c r="C90" s="1">
        <v>0.716256022453308</v>
      </c>
      <c r="D90" s="1">
        <v>0.069300651550293</v>
      </c>
      <c r="E90" s="1">
        <v>10</v>
      </c>
      <c r="F90" s="1">
        <v>4</v>
      </c>
      <c r="G90" s="1">
        <v>0</v>
      </c>
      <c r="H90" s="1">
        <v>6</v>
      </c>
      <c r="I90" s="1">
        <v>1</v>
      </c>
      <c r="J90" s="1">
        <v>0.714285714285714</v>
      </c>
      <c r="K90" s="1">
        <v>0.833333333333333</v>
      </c>
      <c r="L90" s="1">
        <v>0.4</v>
      </c>
      <c r="M90" s="1">
        <v>0.6</v>
      </c>
      <c r="N90" s="1">
        <v>0.8</v>
      </c>
    </row>
    <row r="91" s="1" customFormat="1" spans="1:14">
      <c r="A91" s="7">
        <v>239</v>
      </c>
      <c r="B91" s="1">
        <v>239</v>
      </c>
      <c r="C91" s="1">
        <v>0.717554092407227</v>
      </c>
      <c r="D91" s="1">
        <v>0.187056064605713</v>
      </c>
      <c r="E91" s="1">
        <v>6</v>
      </c>
      <c r="F91" s="1">
        <v>5</v>
      </c>
      <c r="G91" s="1">
        <v>4</v>
      </c>
      <c r="H91" s="1">
        <v>5</v>
      </c>
      <c r="I91" s="1">
        <v>0.6</v>
      </c>
      <c r="J91" s="1">
        <v>0.545454545454545</v>
      </c>
      <c r="K91" s="1">
        <v>0.571428571428571</v>
      </c>
      <c r="L91" s="1">
        <v>0.5</v>
      </c>
      <c r="M91" s="1">
        <v>0.1</v>
      </c>
      <c r="N91" s="1">
        <v>0.55</v>
      </c>
    </row>
    <row r="92" s="1" customFormat="1" spans="3:13">
      <c r="C92" s="1">
        <f>AVERAGE(C2:C91)</f>
        <v>0.625739167796241</v>
      </c>
      <c r="D92" s="1">
        <f>AVERAGE(D2:D91)</f>
        <v>0.0871532215012444</v>
      </c>
      <c r="L92" s="1">
        <f>AVERAGE(L2:L91)</f>
        <v>0.467777777777778</v>
      </c>
      <c r="M92" s="1">
        <f>AVERAGE(M2:M91)</f>
        <v>0.397777777777778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0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0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0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0</v>
      </c>
      <c r="F99" s="1">
        <v>59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4">
      <c r="C100" s="1" t="s">
        <v>19</v>
      </c>
      <c r="D100" s="1">
        <f>COUNTIF(C2:C91,"&lt;0.5")-COUNTIF(C2:C91,"&lt;0.48")</f>
        <v>0</v>
      </c>
    </row>
    <row r="101" s="1" customFormat="1" spans="3:6">
      <c r="C101" s="1" t="s">
        <v>20</v>
      </c>
      <c r="D101" s="1">
        <f>COUNTIF(C2:C91,"&lt;0.52")-COUNTIF(C2:C91,"&lt;0.5")</f>
        <v>0</v>
      </c>
      <c r="F101" s="1">
        <v>67</v>
      </c>
    </row>
    <row r="102" s="20" customFormat="1" spans="3:5">
      <c r="C102" s="1" t="s">
        <v>21</v>
      </c>
      <c r="D102" s="20">
        <f>COUNTIF(C2:C91,"&lt;0.54")-COUNTIF(C2:C91,"&lt;0.52")</f>
        <v>9</v>
      </c>
      <c r="E102" s="20">
        <v>10</v>
      </c>
    </row>
    <row r="103" s="21" customFormat="1" spans="3:6">
      <c r="C103" s="1" t="s">
        <v>22</v>
      </c>
      <c r="D103" s="21">
        <f>COUNTIF(C2:C91,"&lt;0.56")-COUNTIF(C2:C91,"&lt;0.54")</f>
        <v>9</v>
      </c>
      <c r="E103" s="21">
        <v>10</v>
      </c>
      <c r="F103" s="21">
        <v>186</v>
      </c>
    </row>
    <row r="104" s="1" customFormat="1" spans="3:5">
      <c r="C104" s="1" t="s">
        <v>23</v>
      </c>
      <c r="D104" s="1">
        <f>COUNTIF(C2:C91,"&lt;0.58")-COUNTIF(C2:C91,"&lt;0.56")</f>
        <v>9</v>
      </c>
      <c r="E104" s="1">
        <v>10</v>
      </c>
    </row>
    <row r="105" s="1" customFormat="1" spans="3:6">
      <c r="C105" s="1" t="s">
        <v>24</v>
      </c>
      <c r="D105" s="1">
        <f>COUNTIF(C2:C91,"&lt;0.6")-COUNTIF(C2:C91,"&lt;0.58")</f>
        <v>9</v>
      </c>
      <c r="E105" s="1">
        <v>10</v>
      </c>
      <c r="F105" s="1">
        <v>148</v>
      </c>
    </row>
    <row r="106" s="1" customFormat="1" spans="3:5">
      <c r="C106" s="1" t="s">
        <v>25</v>
      </c>
      <c r="D106" s="1">
        <f>COUNTIF(C2:C91,"&lt;0.62")-COUNTIF(C2:C91,"&lt;0.6")</f>
        <v>9</v>
      </c>
      <c r="E106" s="1">
        <v>10</v>
      </c>
    </row>
    <row r="107" s="5" customFormat="1" spans="3:6">
      <c r="C107" s="1" t="s">
        <v>26</v>
      </c>
      <c r="D107" s="5">
        <f>COUNTIF(C2:C91,"&lt;0.64")-COUNTIF(C2:C91,"&lt;0.62")</f>
        <v>9</v>
      </c>
      <c r="E107" s="5">
        <v>10</v>
      </c>
      <c r="F107" s="5">
        <v>174</v>
      </c>
    </row>
    <row r="108" s="1" customFormat="1" spans="3:5">
      <c r="C108" s="1" t="s">
        <v>27</v>
      </c>
      <c r="D108" s="1">
        <f>COUNTIF(C2:C91,"&lt;0.66")-COUNTIF(C2:C91,"&lt;0.64")</f>
        <v>9</v>
      </c>
      <c r="E108" s="1">
        <v>10</v>
      </c>
    </row>
    <row r="109" s="1" customFormat="1" spans="3:5">
      <c r="C109" s="1" t="s">
        <v>28</v>
      </c>
      <c r="D109" s="1">
        <f>COUNTIF(C2:C91,"&lt;0.68")-COUNTIF(C2:C91,"&lt;0.66")</f>
        <v>9</v>
      </c>
      <c r="E109" s="1">
        <v>10</v>
      </c>
    </row>
    <row r="110" s="1" customFormat="1" spans="3:5">
      <c r="C110" s="1" t="s">
        <v>29</v>
      </c>
      <c r="D110" s="1">
        <f>COUNTIF(C2:C91,"&lt;0.7")-COUNTIF(C2:C91,"&lt;0.68")</f>
        <v>9</v>
      </c>
      <c r="E110" s="1">
        <v>10</v>
      </c>
    </row>
    <row r="111" s="20" customFormat="1" spans="3:5">
      <c r="C111" s="1" t="s">
        <v>30</v>
      </c>
      <c r="D111" s="20">
        <f>COUNTIF(C2:C91,"&lt;0.72")-COUNTIF(C2:C91,"&lt;0.7")</f>
        <v>9</v>
      </c>
      <c r="E111" s="20">
        <v>10</v>
      </c>
    </row>
    <row r="112" s="1" customFormat="1" spans="3:4">
      <c r="C112" s="1" t="s">
        <v>31</v>
      </c>
      <c r="D112" s="1">
        <f>COUNTIF(C2:C91,"&lt;0.74")-COUNTIF(C2:C91,"&lt;0.72")</f>
        <v>0</v>
      </c>
    </row>
    <row r="113" s="1" customFormat="1" spans="3:4">
      <c r="C113" s="1" t="s">
        <v>32</v>
      </c>
      <c r="D113" s="1">
        <f>COUNTIF(C2:C91,"&lt;0.76")-COUNTIF(C2:C91,"&lt;0.74")</f>
        <v>0</v>
      </c>
    </row>
    <row r="114" s="1" customFormat="1" spans="3:4">
      <c r="C114" s="1" t="s">
        <v>33</v>
      </c>
      <c r="D114" s="1">
        <f>COUNTIF(C2:C91,"&lt;0.78")-COUNTIF(C2:C91,"&lt;0.76")</f>
        <v>0</v>
      </c>
    </row>
    <row r="115" s="6" customFormat="1" spans="3:4">
      <c r="C115" s="1" t="s">
        <v>34</v>
      </c>
      <c r="D115" s="6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8">
      <c r="C119" s="1" t="s">
        <v>38</v>
      </c>
      <c r="D119" s="1">
        <f>COUNTIF(C2:C91,"&lt;0.88")-COUNTIF(C2:C91,"&lt;0.86")</f>
        <v>0</v>
      </c>
      <c r="G119" s="4">
        <v>0.545</v>
      </c>
      <c r="H119" s="4">
        <v>0.087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0.623</v>
      </c>
      <c r="H120" s="4">
        <v>0.11</v>
      </c>
    </row>
    <row r="121" s="1" customFormat="1" spans="3:8">
      <c r="C121" s="1" t="s">
        <v>40</v>
      </c>
      <c r="D121" s="1">
        <f>COUNTIF(C2:C91,"&lt;0.92")-COUNTIF(C2:C91,"&lt;0.9")</f>
        <v>0</v>
      </c>
      <c r="G121" s="4">
        <v>0.729</v>
      </c>
      <c r="H121" s="4">
        <v>0.156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3" workbookViewId="0">
      <selection activeCell="A23" sqref="$A23:$XFD23"/>
    </sheetView>
  </sheetViews>
  <sheetFormatPr defaultColWidth="9" defaultRowHeight="13.5"/>
  <cols>
    <col min="3" max="4" width="16.1333333333333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572</v>
      </c>
      <c r="B2" s="1">
        <v>572</v>
      </c>
      <c r="C2" s="1">
        <v>0.700523853302002</v>
      </c>
      <c r="D2" s="1">
        <v>0.11441433429718</v>
      </c>
      <c r="E2" s="1">
        <v>10</v>
      </c>
      <c r="F2" s="1">
        <v>6</v>
      </c>
      <c r="G2" s="1">
        <v>0</v>
      </c>
      <c r="H2" s="1">
        <v>4</v>
      </c>
      <c r="I2" s="1">
        <v>1</v>
      </c>
      <c r="J2" s="1">
        <v>0.625</v>
      </c>
      <c r="K2" s="1">
        <v>0.769230769230769</v>
      </c>
      <c r="L2" s="1">
        <v>0.6</v>
      </c>
      <c r="M2" s="1">
        <v>0.4</v>
      </c>
      <c r="N2" s="1">
        <v>0.7</v>
      </c>
    </row>
    <row r="3" s="1" customFormat="1" spans="1:14">
      <c r="A3" s="7">
        <v>780</v>
      </c>
      <c r="B3" s="1">
        <v>780</v>
      </c>
      <c r="C3" s="1">
        <v>0.700768947601318</v>
      </c>
      <c r="D3" s="1">
        <v>0.0417674779891968</v>
      </c>
      <c r="E3" s="1">
        <v>8</v>
      </c>
      <c r="F3" s="1">
        <v>6</v>
      </c>
      <c r="G3" s="1">
        <v>2</v>
      </c>
      <c r="H3" s="1">
        <v>4</v>
      </c>
      <c r="I3" s="1">
        <v>0.8</v>
      </c>
      <c r="J3" s="1">
        <v>0.571428571428572</v>
      </c>
      <c r="K3" s="1">
        <v>0.666666666666667</v>
      </c>
      <c r="L3" s="1">
        <v>0.6</v>
      </c>
      <c r="M3" s="1">
        <v>0.2</v>
      </c>
      <c r="N3" s="1">
        <v>0.6</v>
      </c>
    </row>
    <row r="4" s="1" customFormat="1" spans="1:14">
      <c r="A4" s="7">
        <v>233</v>
      </c>
      <c r="B4" s="1">
        <v>233</v>
      </c>
      <c r="C4" s="1">
        <v>0.71002209186554</v>
      </c>
      <c r="D4" s="1">
        <v>0.0766681432723999</v>
      </c>
      <c r="E4" s="1">
        <v>9</v>
      </c>
      <c r="F4" s="1">
        <v>7</v>
      </c>
      <c r="G4" s="1">
        <v>1</v>
      </c>
      <c r="H4" s="1">
        <v>3</v>
      </c>
      <c r="I4" s="1">
        <v>0.9</v>
      </c>
      <c r="J4" s="1">
        <v>0.5625</v>
      </c>
      <c r="K4" s="1">
        <v>0.692307692307692</v>
      </c>
      <c r="L4" s="1">
        <v>0.7</v>
      </c>
      <c r="M4" s="1">
        <v>0.2</v>
      </c>
      <c r="N4" s="1">
        <v>0.6</v>
      </c>
    </row>
    <row r="5" s="1" customFormat="1" spans="1:14">
      <c r="A5" s="7">
        <v>282</v>
      </c>
      <c r="B5" s="1">
        <v>282</v>
      </c>
      <c r="C5" s="1">
        <v>0.710972785949707</v>
      </c>
      <c r="D5" s="1">
        <v>0.0856907367706299</v>
      </c>
      <c r="E5" s="1">
        <v>5</v>
      </c>
      <c r="F5" s="1">
        <v>3</v>
      </c>
      <c r="G5" s="1">
        <v>5</v>
      </c>
      <c r="H5" s="1">
        <v>7</v>
      </c>
      <c r="I5" s="1">
        <v>0.5</v>
      </c>
      <c r="J5" s="1">
        <v>0.625</v>
      </c>
      <c r="K5" s="1">
        <v>0.555555555555556</v>
      </c>
      <c r="L5" s="1">
        <v>0.3</v>
      </c>
      <c r="M5" s="1">
        <v>0.2</v>
      </c>
      <c r="N5" s="1">
        <v>0.6</v>
      </c>
    </row>
    <row r="6" s="1" customFormat="1" spans="1:14">
      <c r="A6" s="7">
        <v>399</v>
      </c>
      <c r="B6" s="1">
        <v>399</v>
      </c>
      <c r="C6" s="1">
        <v>0.716256022453308</v>
      </c>
      <c r="D6" s="1">
        <v>0.069300651550293</v>
      </c>
      <c r="E6" s="1">
        <v>10</v>
      </c>
      <c r="F6" s="1">
        <v>4</v>
      </c>
      <c r="G6" s="1">
        <v>0</v>
      </c>
      <c r="H6" s="1">
        <v>6</v>
      </c>
      <c r="I6" s="1">
        <v>1</v>
      </c>
      <c r="J6" s="1">
        <v>0.714285714285714</v>
      </c>
      <c r="K6" s="1">
        <v>0.833333333333333</v>
      </c>
      <c r="L6" s="1">
        <v>0.4</v>
      </c>
      <c r="M6" s="1">
        <v>0.6</v>
      </c>
      <c r="N6" s="1">
        <v>0.8</v>
      </c>
    </row>
    <row r="7" s="1" customFormat="1" spans="1:14">
      <c r="A7" s="7">
        <v>6</v>
      </c>
      <c r="B7" s="1">
        <v>6</v>
      </c>
      <c r="C7" s="1">
        <v>0.70316219329834</v>
      </c>
      <c r="D7" s="1">
        <v>0.091391921043396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116</v>
      </c>
      <c r="B8" s="1">
        <v>116</v>
      </c>
      <c r="C8" s="1">
        <v>0.704044461250305</v>
      </c>
      <c r="D8" s="1">
        <v>0.072165846824646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616</v>
      </c>
      <c r="B9" s="1">
        <v>616</v>
      </c>
      <c r="C9" s="1">
        <v>0.709154844284058</v>
      </c>
      <c r="D9" s="1">
        <v>0.0997705459594727</v>
      </c>
      <c r="E9" s="1">
        <v>10</v>
      </c>
      <c r="F9" s="1">
        <v>3</v>
      </c>
      <c r="G9" s="1">
        <v>0</v>
      </c>
      <c r="H9" s="1">
        <v>7</v>
      </c>
      <c r="I9" s="1">
        <v>1</v>
      </c>
      <c r="J9" s="1">
        <v>0.769230769230769</v>
      </c>
      <c r="K9" s="1">
        <v>0.869565217391304</v>
      </c>
      <c r="L9" s="1">
        <v>0.3</v>
      </c>
      <c r="M9" s="1">
        <v>0.7</v>
      </c>
      <c r="N9" s="1">
        <v>0.85</v>
      </c>
    </row>
    <row r="10" s="1" customFormat="1" spans="1:14">
      <c r="A10" s="7">
        <v>100</v>
      </c>
      <c r="B10" s="1">
        <v>100</v>
      </c>
      <c r="C10" s="1">
        <v>0.709319829940796</v>
      </c>
      <c r="D10" s="1">
        <v>0.0979667901992798</v>
      </c>
      <c r="E10" s="1">
        <v>9</v>
      </c>
      <c r="F10" s="1">
        <v>5</v>
      </c>
      <c r="G10" s="1">
        <v>1</v>
      </c>
      <c r="H10" s="1">
        <v>5</v>
      </c>
      <c r="I10" s="1">
        <v>0.9</v>
      </c>
      <c r="J10" s="1">
        <v>0.642857142857143</v>
      </c>
      <c r="K10" s="1">
        <v>0.75</v>
      </c>
      <c r="L10" s="1">
        <v>0.5</v>
      </c>
      <c r="M10" s="1">
        <v>0.4</v>
      </c>
      <c r="N10" s="1">
        <v>0.7</v>
      </c>
    </row>
    <row r="11" s="1" customFormat="1" spans="1:14">
      <c r="A11" s="7">
        <v>105</v>
      </c>
      <c r="B11" s="1">
        <v>105</v>
      </c>
      <c r="C11" s="1">
        <v>0.709338784217834</v>
      </c>
      <c r="D11" s="1">
        <v>0.0906252861022949</v>
      </c>
      <c r="E11" s="1">
        <v>9</v>
      </c>
      <c r="F11" s="1">
        <v>4</v>
      </c>
      <c r="G11" s="1">
        <v>1</v>
      </c>
      <c r="H11" s="1">
        <v>6</v>
      </c>
      <c r="I11" s="1">
        <v>0.9</v>
      </c>
      <c r="J11" s="1">
        <v>0.692307692307692</v>
      </c>
      <c r="K11" s="1">
        <v>0.782608695652174</v>
      </c>
      <c r="L11" s="1">
        <v>0.4</v>
      </c>
      <c r="M11" s="1">
        <v>0.5</v>
      </c>
      <c r="N11" s="1">
        <v>0.75</v>
      </c>
    </row>
    <row r="12" s="14" customFormat="1" spans="1:14">
      <c r="A12" s="16">
        <v>435</v>
      </c>
      <c r="B12" s="14">
        <v>435</v>
      </c>
      <c r="C12" s="14">
        <v>0.708345055580139</v>
      </c>
      <c r="D12" s="14">
        <v>0.0942379236221313</v>
      </c>
      <c r="E12" s="14">
        <v>9</v>
      </c>
      <c r="F12" s="14">
        <v>4</v>
      </c>
      <c r="G12" s="14">
        <v>1</v>
      </c>
      <c r="H12" s="14">
        <v>6</v>
      </c>
      <c r="I12" s="14">
        <v>0.9</v>
      </c>
      <c r="J12" s="14">
        <v>0.692307692307692</v>
      </c>
      <c r="K12" s="14">
        <v>0.782608695652174</v>
      </c>
      <c r="L12" s="14">
        <v>0.4</v>
      </c>
      <c r="M12" s="14">
        <v>0.5</v>
      </c>
      <c r="N12" s="14">
        <v>0.75</v>
      </c>
    </row>
    <row r="13" s="1" customFormat="1" spans="1:14">
      <c r="A13" s="7">
        <v>278</v>
      </c>
      <c r="B13" s="1">
        <v>278</v>
      </c>
      <c r="C13" s="1">
        <v>0.54431140422821</v>
      </c>
      <c r="D13" s="1">
        <v>0.0668566226959229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656</v>
      </c>
      <c r="B14" s="1">
        <v>656</v>
      </c>
      <c r="C14" s="1">
        <v>0.544416785240173</v>
      </c>
      <c r="D14" s="1">
        <v>0.0895100831985474</v>
      </c>
      <c r="E14" s="1">
        <v>8</v>
      </c>
      <c r="F14" s="1">
        <v>8</v>
      </c>
      <c r="G14" s="1">
        <v>2</v>
      </c>
      <c r="H14" s="1">
        <v>2</v>
      </c>
      <c r="I14" s="1">
        <v>0.8</v>
      </c>
      <c r="J14" s="1">
        <v>0.5</v>
      </c>
      <c r="K14" s="1">
        <v>0.615384615384615</v>
      </c>
      <c r="L14" s="1">
        <v>0.8</v>
      </c>
      <c r="M14" s="1">
        <v>0</v>
      </c>
      <c r="N14" s="1">
        <v>0.5</v>
      </c>
    </row>
    <row r="15" s="1" customFormat="1" spans="1:14">
      <c r="A15" s="7">
        <v>84</v>
      </c>
      <c r="B15" s="1">
        <v>84</v>
      </c>
      <c r="C15" s="1">
        <v>0.544868588447571</v>
      </c>
      <c r="D15" s="1">
        <v>0.0251344442367554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521</v>
      </c>
      <c r="B16" s="1">
        <v>521</v>
      </c>
      <c r="C16" s="1">
        <v>0.545008897781372</v>
      </c>
      <c r="D16" s="1">
        <v>0.148417949676514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" customFormat="1" spans="1:14">
      <c r="A17" s="7">
        <v>169</v>
      </c>
      <c r="B17" s="1">
        <v>169</v>
      </c>
      <c r="C17" s="1">
        <v>0.545023679733276</v>
      </c>
      <c r="D17" s="1">
        <v>0.107977509498596</v>
      </c>
      <c r="E17" s="1">
        <v>8</v>
      </c>
      <c r="F17" s="1">
        <v>6</v>
      </c>
      <c r="G17" s="1">
        <v>2</v>
      </c>
      <c r="H17" s="1">
        <v>4</v>
      </c>
      <c r="I17" s="1">
        <v>0.8</v>
      </c>
      <c r="J17" s="1">
        <v>0.571428571428572</v>
      </c>
      <c r="K17" s="1">
        <v>0.666666666666667</v>
      </c>
      <c r="L17" s="1">
        <v>0.6</v>
      </c>
      <c r="M17" s="1">
        <v>0.2</v>
      </c>
      <c r="N17" s="1">
        <v>0.6</v>
      </c>
    </row>
    <row r="18" s="1" customFormat="1" spans="1:14">
      <c r="A18" s="7">
        <v>231</v>
      </c>
      <c r="B18" s="1">
        <v>231</v>
      </c>
      <c r="C18" s="1">
        <v>0.545077800750732</v>
      </c>
      <c r="D18" s="1">
        <v>0.16381049156189</v>
      </c>
      <c r="E18" s="1">
        <v>4</v>
      </c>
      <c r="F18" s="1">
        <v>6</v>
      </c>
      <c r="G18" s="1">
        <v>6</v>
      </c>
      <c r="H18" s="1">
        <v>4</v>
      </c>
      <c r="I18" s="1">
        <v>0.4</v>
      </c>
      <c r="J18" s="1">
        <v>0.4</v>
      </c>
      <c r="K18" s="1">
        <v>0.4</v>
      </c>
      <c r="L18" s="1">
        <v>0.6</v>
      </c>
      <c r="M18" s="1">
        <v>-0.2</v>
      </c>
      <c r="N18" s="1">
        <v>0.4</v>
      </c>
    </row>
    <row r="19" s="1" customFormat="1" spans="1:14">
      <c r="A19" s="7">
        <v>449</v>
      </c>
      <c r="B19" s="1">
        <v>449</v>
      </c>
      <c r="C19" s="1">
        <v>0.547256350517273</v>
      </c>
      <c r="D19" s="1">
        <v>0.13961124420166</v>
      </c>
      <c r="E19" s="1">
        <v>7</v>
      </c>
      <c r="F19" s="1">
        <v>4</v>
      </c>
      <c r="G19" s="1">
        <v>3</v>
      </c>
      <c r="H19" s="1">
        <v>6</v>
      </c>
      <c r="I19" s="1">
        <v>0.7</v>
      </c>
      <c r="J19" s="1">
        <v>0.636363636363636</v>
      </c>
      <c r="K19" s="1">
        <v>0.666666666666667</v>
      </c>
      <c r="L19" s="1">
        <v>0.4</v>
      </c>
      <c r="M19" s="1">
        <v>0.3</v>
      </c>
      <c r="N19" s="1">
        <v>0.65</v>
      </c>
    </row>
    <row r="20" s="1" customFormat="1" spans="1:14">
      <c r="A20" s="7">
        <v>633</v>
      </c>
      <c r="B20" s="1">
        <v>633</v>
      </c>
      <c r="C20" s="1">
        <v>0.547372221946716</v>
      </c>
      <c r="D20" s="1">
        <v>0.080981969833374</v>
      </c>
      <c r="E20" s="1">
        <v>9</v>
      </c>
      <c r="F20" s="1">
        <v>3</v>
      </c>
      <c r="G20" s="1">
        <v>1</v>
      </c>
      <c r="H20" s="1">
        <v>7</v>
      </c>
      <c r="I20" s="1">
        <v>0.9</v>
      </c>
      <c r="J20" s="1">
        <v>0.75</v>
      </c>
      <c r="K20" s="1">
        <v>0.818181818181818</v>
      </c>
      <c r="L20" s="1">
        <v>0.3</v>
      </c>
      <c r="M20" s="1">
        <v>0.6</v>
      </c>
      <c r="N20" s="1">
        <v>0.8</v>
      </c>
    </row>
    <row r="21" s="1" customFormat="1" spans="1:14">
      <c r="A21" s="7">
        <v>66</v>
      </c>
      <c r="B21" s="1">
        <v>66</v>
      </c>
      <c r="C21" s="1">
        <v>0.548133611679077</v>
      </c>
      <c r="D21" s="1">
        <v>0.021453857421875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539</v>
      </c>
      <c r="B22" s="1">
        <v>539</v>
      </c>
      <c r="C22" s="1">
        <v>0.548850774765015</v>
      </c>
      <c r="D22" s="1">
        <v>0.0879207849502563</v>
      </c>
      <c r="E22" s="1">
        <v>8</v>
      </c>
      <c r="F22" s="1">
        <v>4</v>
      </c>
      <c r="G22" s="1">
        <v>2</v>
      </c>
      <c r="H22" s="1">
        <v>6</v>
      </c>
      <c r="I22" s="1">
        <v>0.8</v>
      </c>
      <c r="J22" s="1">
        <v>0.666666666666667</v>
      </c>
      <c r="K22" s="1">
        <v>0.727272727272727</v>
      </c>
      <c r="L22" s="1">
        <v>0.4</v>
      </c>
      <c r="M22" s="1">
        <v>0.4</v>
      </c>
      <c r="N22" s="1">
        <v>0.7</v>
      </c>
    </row>
    <row r="23" s="14" customFormat="1" spans="1:14">
      <c r="A23" s="16">
        <v>468</v>
      </c>
      <c r="B23" s="14">
        <v>468</v>
      </c>
      <c r="C23" s="14">
        <v>0.549173712730408</v>
      </c>
      <c r="D23" s="14">
        <v>0.103478670120239</v>
      </c>
      <c r="E23" s="14">
        <v>7</v>
      </c>
      <c r="F23" s="14">
        <v>5</v>
      </c>
      <c r="G23" s="14">
        <v>3</v>
      </c>
      <c r="H23" s="14">
        <v>5</v>
      </c>
      <c r="I23" s="14">
        <v>0.7</v>
      </c>
      <c r="J23" s="14">
        <v>0.583333333333333</v>
      </c>
      <c r="K23" s="14">
        <v>0.636363636363636</v>
      </c>
      <c r="L23" s="14">
        <v>0.5</v>
      </c>
      <c r="M23" s="14">
        <v>0.2</v>
      </c>
      <c r="N23" s="14">
        <v>0.6</v>
      </c>
    </row>
    <row r="24" s="1" customFormat="1" ht="14" customHeight="1" spans="1:14">
      <c r="A24" s="7">
        <v>456</v>
      </c>
      <c r="B24" s="1">
        <v>456</v>
      </c>
      <c r="C24" s="1">
        <v>0.57045841217041</v>
      </c>
      <c r="D24" s="1">
        <v>0.132010340690613</v>
      </c>
      <c r="E24" s="1">
        <v>8</v>
      </c>
      <c r="F24" s="1">
        <v>4</v>
      </c>
      <c r="G24" s="1">
        <v>2</v>
      </c>
      <c r="H24" s="1">
        <v>6</v>
      </c>
      <c r="I24" s="1">
        <v>0.8</v>
      </c>
      <c r="J24" s="1">
        <v>0.666666666666667</v>
      </c>
      <c r="K24" s="1">
        <v>0.727272727272727</v>
      </c>
      <c r="L24" s="1">
        <v>0.4</v>
      </c>
      <c r="M24" s="1">
        <v>0.4</v>
      </c>
      <c r="N24" s="1">
        <v>0.7</v>
      </c>
    </row>
    <row r="25" s="1" customFormat="1" ht="14" customHeight="1" spans="1:14">
      <c r="A25" s="7">
        <v>873</v>
      </c>
      <c r="B25" s="1">
        <v>873</v>
      </c>
      <c r="C25" s="1">
        <v>0.570534706115723</v>
      </c>
      <c r="D25" s="1">
        <v>0.215624690055847</v>
      </c>
      <c r="E25" s="1">
        <v>7</v>
      </c>
      <c r="F25" s="1">
        <v>9</v>
      </c>
      <c r="G25" s="1">
        <v>3</v>
      </c>
      <c r="H25" s="1">
        <v>1</v>
      </c>
      <c r="I25" s="1">
        <v>0.7</v>
      </c>
      <c r="J25" s="1">
        <v>0.4375</v>
      </c>
      <c r="K25" s="1">
        <v>0.538461538461538</v>
      </c>
      <c r="L25" s="1">
        <v>0.9</v>
      </c>
      <c r="M25" s="1">
        <v>-0.2</v>
      </c>
      <c r="N25" s="1">
        <v>0.4</v>
      </c>
    </row>
    <row r="26" s="1" customFormat="1" ht="14" customHeight="1" spans="1:14">
      <c r="A26" s="7">
        <v>9</v>
      </c>
      <c r="B26" s="1">
        <v>9</v>
      </c>
      <c r="C26" s="1">
        <v>0.570597648620605</v>
      </c>
      <c r="D26" s="1">
        <v>0.128949522972107</v>
      </c>
      <c r="E26" s="1">
        <v>9</v>
      </c>
      <c r="F26" s="1">
        <v>5</v>
      </c>
      <c r="G26" s="1">
        <v>1</v>
      </c>
      <c r="H26" s="1">
        <v>5</v>
      </c>
      <c r="I26" s="1">
        <v>0.9</v>
      </c>
      <c r="J26" s="1">
        <v>0.642857142857143</v>
      </c>
      <c r="K26" s="1">
        <v>0.75</v>
      </c>
      <c r="L26" s="1">
        <v>0.5</v>
      </c>
      <c r="M26" s="1">
        <v>0.4</v>
      </c>
      <c r="N26" s="1">
        <v>0.7</v>
      </c>
    </row>
    <row r="27" s="1" customFormat="1" spans="1:14">
      <c r="A27" s="7">
        <v>886</v>
      </c>
      <c r="B27" s="1">
        <v>886</v>
      </c>
      <c r="C27" s="1">
        <v>0.572021007537842</v>
      </c>
      <c r="D27" s="1">
        <v>0.0686073303222656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260</v>
      </c>
      <c r="B28" s="1">
        <v>260</v>
      </c>
      <c r="C28" s="1">
        <v>0.572933554649353</v>
      </c>
      <c r="D28" s="1">
        <v>0.0106793642044067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81</v>
      </c>
      <c r="B29" s="1">
        <v>81</v>
      </c>
      <c r="C29" s="1">
        <v>0.573015809059143</v>
      </c>
      <c r="D29" s="1">
        <v>0.131816267967224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179</v>
      </c>
      <c r="B30" s="1">
        <v>179</v>
      </c>
      <c r="C30" s="1">
        <v>0.573286890983582</v>
      </c>
      <c r="D30" s="1">
        <v>0.160822749137878</v>
      </c>
      <c r="E30" s="1">
        <v>7</v>
      </c>
      <c r="F30" s="1">
        <v>5</v>
      </c>
      <c r="G30" s="1">
        <v>3</v>
      </c>
      <c r="H30" s="1">
        <v>5</v>
      </c>
      <c r="I30" s="1">
        <v>0.7</v>
      </c>
      <c r="J30" s="1">
        <v>0.583333333333333</v>
      </c>
      <c r="K30" s="1">
        <v>0.636363636363636</v>
      </c>
      <c r="L30" s="1">
        <v>0.5</v>
      </c>
      <c r="M30" s="1">
        <v>0.2</v>
      </c>
      <c r="N30" s="1">
        <v>0.6</v>
      </c>
    </row>
    <row r="31" s="1" customFormat="1" spans="1:14">
      <c r="A31" s="7">
        <v>224</v>
      </c>
      <c r="B31" s="1">
        <v>224</v>
      </c>
      <c r="C31" s="1">
        <v>0.57354462146759</v>
      </c>
      <c r="D31" s="1">
        <v>0.127047419548035</v>
      </c>
      <c r="E31" s="1">
        <v>8</v>
      </c>
      <c r="F31" s="1">
        <v>3</v>
      </c>
      <c r="G31" s="1">
        <v>2</v>
      </c>
      <c r="H31" s="1">
        <v>7</v>
      </c>
      <c r="I31" s="1">
        <v>0.8</v>
      </c>
      <c r="J31" s="1">
        <v>0.727272727272727</v>
      </c>
      <c r="K31" s="1">
        <v>0.761904761904762</v>
      </c>
      <c r="L31" s="1">
        <v>0.3</v>
      </c>
      <c r="M31" s="1">
        <v>0.5</v>
      </c>
      <c r="N31" s="1">
        <v>0.75</v>
      </c>
    </row>
    <row r="32" s="1" customFormat="1" spans="1:14">
      <c r="A32" s="7">
        <v>307</v>
      </c>
      <c r="B32" s="1">
        <v>307</v>
      </c>
      <c r="C32" s="1">
        <v>0.573604941368103</v>
      </c>
      <c r="D32" s="1">
        <v>0.0856020450592041</v>
      </c>
      <c r="E32" s="1">
        <v>8</v>
      </c>
      <c r="F32" s="1">
        <v>3</v>
      </c>
      <c r="G32" s="1">
        <v>2</v>
      </c>
      <c r="H32" s="1">
        <v>7</v>
      </c>
      <c r="I32" s="1">
        <v>0.8</v>
      </c>
      <c r="J32" s="1">
        <v>0.727272727272727</v>
      </c>
      <c r="K32" s="1">
        <v>0.761904761904762</v>
      </c>
      <c r="L32" s="1">
        <v>0.3</v>
      </c>
      <c r="M32" s="1">
        <v>0.5</v>
      </c>
      <c r="N32" s="1">
        <v>0.75</v>
      </c>
    </row>
    <row r="33" s="1" customFormat="1" spans="1:14">
      <c r="A33" s="7">
        <v>241</v>
      </c>
      <c r="B33" s="1">
        <v>241</v>
      </c>
      <c r="C33" s="1">
        <v>0.574325561523437</v>
      </c>
      <c r="D33" s="1">
        <v>0.0868544578552246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4" customFormat="1" spans="1:14">
      <c r="A34" s="16">
        <v>783</v>
      </c>
      <c r="B34" s="14">
        <v>783</v>
      </c>
      <c r="C34" s="14">
        <v>0.574866652488708</v>
      </c>
      <c r="D34" s="14">
        <v>0.0905611515045166</v>
      </c>
      <c r="E34" s="14">
        <v>8</v>
      </c>
      <c r="F34" s="14">
        <v>7</v>
      </c>
      <c r="G34" s="14">
        <v>2</v>
      </c>
      <c r="H34" s="14">
        <v>3</v>
      </c>
      <c r="I34" s="14">
        <v>0.8</v>
      </c>
      <c r="J34" s="14">
        <v>0.533333333333333</v>
      </c>
      <c r="K34" s="14">
        <v>0.64</v>
      </c>
      <c r="L34" s="14">
        <v>0.7</v>
      </c>
      <c r="M34" s="14">
        <v>0.1</v>
      </c>
      <c r="N34" s="14">
        <v>0.55</v>
      </c>
    </row>
    <row r="35" s="1" customFormat="1" spans="1:14">
      <c r="A35" s="7">
        <v>836</v>
      </c>
      <c r="B35" s="1">
        <v>836</v>
      </c>
      <c r="C35" s="1">
        <v>0.591747879981995</v>
      </c>
      <c r="D35" s="1">
        <v>0.0837875604629517</v>
      </c>
      <c r="E35" s="1">
        <v>10</v>
      </c>
      <c r="F35" s="1">
        <v>5</v>
      </c>
      <c r="G35" s="1">
        <v>0</v>
      </c>
      <c r="H35" s="1">
        <v>5</v>
      </c>
      <c r="I35" s="1">
        <v>1</v>
      </c>
      <c r="J35" s="1">
        <v>0.666666666666667</v>
      </c>
      <c r="K35" s="1">
        <v>0.8</v>
      </c>
      <c r="L35" s="1">
        <v>0.5</v>
      </c>
      <c r="M35" s="1">
        <v>0.5</v>
      </c>
      <c r="N35" s="1">
        <v>0.75</v>
      </c>
    </row>
    <row r="36" s="1" customFormat="1" spans="1:14">
      <c r="A36" s="7">
        <v>680</v>
      </c>
      <c r="B36" s="1">
        <v>680</v>
      </c>
      <c r="C36" s="1">
        <v>0.591787695884705</v>
      </c>
      <c r="D36" s="1">
        <v>0.122963666915894</v>
      </c>
      <c r="E36" s="1">
        <v>6</v>
      </c>
      <c r="F36" s="1">
        <v>5</v>
      </c>
      <c r="G36" s="1">
        <v>4</v>
      </c>
      <c r="H36" s="1">
        <v>5</v>
      </c>
      <c r="I36" s="1">
        <v>0.6</v>
      </c>
      <c r="J36" s="1">
        <v>0.545454545454545</v>
      </c>
      <c r="K36" s="1">
        <v>0.571428571428571</v>
      </c>
      <c r="L36" s="1">
        <v>0.5</v>
      </c>
      <c r="M36" s="1">
        <v>0.1</v>
      </c>
      <c r="N36" s="1">
        <v>0.55</v>
      </c>
    </row>
    <row r="37" s="1" customFormat="1" spans="1:14">
      <c r="A37" s="7">
        <v>792</v>
      </c>
      <c r="B37" s="1">
        <v>792</v>
      </c>
      <c r="C37" s="1">
        <v>0.592767238616943</v>
      </c>
      <c r="D37" s="1">
        <v>0.125526428222656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919</v>
      </c>
      <c r="B38" s="1">
        <v>919</v>
      </c>
      <c r="C38" s="1">
        <v>0.593463063240051</v>
      </c>
      <c r="D38" s="1">
        <v>0.0729192495346069</v>
      </c>
      <c r="E38" s="1">
        <v>8</v>
      </c>
      <c r="F38" s="1">
        <v>4</v>
      </c>
      <c r="G38" s="1">
        <v>2</v>
      </c>
      <c r="H38" s="1">
        <v>6</v>
      </c>
      <c r="I38" s="1">
        <v>0.8</v>
      </c>
      <c r="J38" s="1">
        <v>0.666666666666667</v>
      </c>
      <c r="K38" s="1">
        <v>0.727272727272727</v>
      </c>
      <c r="L38" s="1">
        <v>0.4</v>
      </c>
      <c r="M38" s="1">
        <v>0.4</v>
      </c>
      <c r="N38" s="1">
        <v>0.7</v>
      </c>
    </row>
    <row r="39" s="1" customFormat="1" spans="1:14">
      <c r="A39" s="7">
        <v>436</v>
      </c>
      <c r="B39" s="1">
        <v>436</v>
      </c>
      <c r="C39" s="1">
        <v>0.594495534896851</v>
      </c>
      <c r="D39" s="1">
        <v>0.0671279430389404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732</v>
      </c>
      <c r="B40" s="1">
        <v>732</v>
      </c>
      <c r="C40" s="1">
        <v>0.594576597213745</v>
      </c>
      <c r="D40" s="1">
        <v>0.153135180473328</v>
      </c>
      <c r="E40" s="1">
        <v>5</v>
      </c>
      <c r="F40" s="1">
        <v>6</v>
      </c>
      <c r="G40" s="1">
        <v>5</v>
      </c>
      <c r="H40" s="1">
        <v>4</v>
      </c>
      <c r="I40" s="1">
        <v>0.5</v>
      </c>
      <c r="J40" s="1">
        <v>0.454545454545454</v>
      </c>
      <c r="K40" s="1">
        <v>0.476190476190476</v>
      </c>
      <c r="L40" s="1">
        <v>0.6</v>
      </c>
      <c r="M40" s="1">
        <v>-0.1</v>
      </c>
      <c r="N40" s="1">
        <v>0.45</v>
      </c>
    </row>
    <row r="41" s="1" customFormat="1" spans="1:14">
      <c r="A41" s="7">
        <v>448</v>
      </c>
      <c r="B41" s="1">
        <v>448</v>
      </c>
      <c r="C41" s="1">
        <v>0.59506368637085</v>
      </c>
      <c r="D41" s="1">
        <v>0.0613701343536377</v>
      </c>
      <c r="E41" s="1">
        <v>9</v>
      </c>
      <c r="F41" s="1">
        <v>2</v>
      </c>
      <c r="G41" s="1">
        <v>1</v>
      </c>
      <c r="H41" s="1">
        <v>8</v>
      </c>
      <c r="I41" s="1">
        <v>0.9</v>
      </c>
      <c r="J41" s="1">
        <v>0.818181818181818</v>
      </c>
      <c r="K41" s="1">
        <v>0.857142857142857</v>
      </c>
      <c r="L41" s="1">
        <v>0.2</v>
      </c>
      <c r="M41" s="1">
        <v>0.7</v>
      </c>
      <c r="N41" s="1">
        <v>0.85</v>
      </c>
    </row>
    <row r="42" s="1" customFormat="1" spans="1:14">
      <c r="A42" s="7">
        <v>197</v>
      </c>
      <c r="B42" s="1">
        <v>197</v>
      </c>
      <c r="C42" s="1">
        <v>0.595931768417358</v>
      </c>
      <c r="D42" s="1">
        <v>0.0206851959228516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28</v>
      </c>
      <c r="B43" s="1">
        <v>28</v>
      </c>
      <c r="C43" s="1">
        <v>0.596928119659424</v>
      </c>
      <c r="D43" s="1">
        <v>0.172947764396668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345</v>
      </c>
      <c r="B44" s="1">
        <v>345</v>
      </c>
      <c r="C44" s="1">
        <v>0.597182989120483</v>
      </c>
      <c r="D44" s="1">
        <v>0.0755835771560669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4" customFormat="1" spans="1:14">
      <c r="A45" s="16">
        <v>889</v>
      </c>
      <c r="B45" s="14">
        <v>889</v>
      </c>
      <c r="C45" s="14">
        <v>0.598838210105896</v>
      </c>
      <c r="D45" s="14">
        <v>0.145676851272583</v>
      </c>
      <c r="E45" s="14">
        <v>9</v>
      </c>
      <c r="F45" s="14">
        <v>4</v>
      </c>
      <c r="G45" s="14">
        <v>1</v>
      </c>
      <c r="H45" s="14">
        <v>6</v>
      </c>
      <c r="I45" s="14">
        <v>0.9</v>
      </c>
      <c r="J45" s="14">
        <v>0.692307692307692</v>
      </c>
      <c r="K45" s="14">
        <v>0.782608695652174</v>
      </c>
      <c r="L45" s="14">
        <v>0.4</v>
      </c>
      <c r="M45" s="14">
        <v>0.5</v>
      </c>
      <c r="N45" s="14">
        <v>0.75</v>
      </c>
    </row>
    <row r="46" s="1" customFormat="1" spans="1:14">
      <c r="A46" s="7">
        <v>934</v>
      </c>
      <c r="B46" s="1">
        <v>934</v>
      </c>
      <c r="C46" s="1">
        <v>0.623664617538452</v>
      </c>
      <c r="D46" s="1">
        <v>0.097559928894043</v>
      </c>
      <c r="E46" s="1">
        <v>9</v>
      </c>
      <c r="F46" s="1">
        <v>5</v>
      </c>
      <c r="G46" s="1">
        <v>1</v>
      </c>
      <c r="H46" s="1">
        <v>5</v>
      </c>
      <c r="I46" s="1">
        <v>0.9</v>
      </c>
      <c r="J46" s="1">
        <v>0.642857142857143</v>
      </c>
      <c r="K46" s="1">
        <v>0.75</v>
      </c>
      <c r="L46" s="1">
        <v>0.5</v>
      </c>
      <c r="M46" s="1">
        <v>0.4</v>
      </c>
      <c r="N46" s="1">
        <v>0.7</v>
      </c>
    </row>
    <row r="47" s="1" customFormat="1" spans="1:14">
      <c r="A47" s="7">
        <v>166</v>
      </c>
      <c r="B47" s="1">
        <v>166</v>
      </c>
      <c r="C47" s="1">
        <v>0.623767495155334</v>
      </c>
      <c r="D47" s="1">
        <v>0.0767354965209961</v>
      </c>
      <c r="E47" s="1">
        <v>7</v>
      </c>
      <c r="F47" s="1">
        <v>6</v>
      </c>
      <c r="G47" s="1">
        <v>3</v>
      </c>
      <c r="H47" s="1">
        <v>4</v>
      </c>
      <c r="I47" s="1">
        <v>0.7</v>
      </c>
      <c r="J47" s="1">
        <v>0.538461538461539</v>
      </c>
      <c r="K47" s="1">
        <v>0.608695652173913</v>
      </c>
      <c r="L47" s="1">
        <v>0.6</v>
      </c>
      <c r="M47" s="1">
        <v>0.1</v>
      </c>
      <c r="N47" s="1">
        <v>0.55</v>
      </c>
    </row>
    <row r="48" s="1" customFormat="1" spans="1:14">
      <c r="A48" s="7">
        <v>691</v>
      </c>
      <c r="B48" s="1">
        <v>691</v>
      </c>
      <c r="C48" s="1">
        <v>0.623918414115906</v>
      </c>
      <c r="D48" s="1">
        <v>0.202264666557312</v>
      </c>
      <c r="E48" s="1">
        <v>10</v>
      </c>
      <c r="F48" s="1">
        <v>4</v>
      </c>
      <c r="G48" s="1">
        <v>0</v>
      </c>
      <c r="H48" s="1">
        <v>6</v>
      </c>
      <c r="I48" s="1">
        <v>1</v>
      </c>
      <c r="J48" s="1">
        <v>0.714285714285714</v>
      </c>
      <c r="K48" s="1">
        <v>0.833333333333333</v>
      </c>
      <c r="L48" s="1">
        <v>0.4</v>
      </c>
      <c r="M48" s="1">
        <v>0.6</v>
      </c>
      <c r="N48" s="1">
        <v>0.8</v>
      </c>
    </row>
    <row r="49" s="1" customFormat="1" spans="1:14">
      <c r="A49" s="7">
        <v>60</v>
      </c>
      <c r="B49" s="1">
        <v>60</v>
      </c>
      <c r="C49" s="1">
        <v>0.620102882385254</v>
      </c>
      <c r="D49" s="1">
        <v>0.0391786098480225</v>
      </c>
      <c r="E49" s="1">
        <v>10</v>
      </c>
      <c r="F49" s="1">
        <v>4</v>
      </c>
      <c r="G49" s="1">
        <v>0</v>
      </c>
      <c r="H49" s="1">
        <v>6</v>
      </c>
      <c r="I49" s="1">
        <v>1</v>
      </c>
      <c r="J49" s="1">
        <v>0.714285714285714</v>
      </c>
      <c r="K49" s="1">
        <v>0.833333333333333</v>
      </c>
      <c r="L49" s="1">
        <v>0.4</v>
      </c>
      <c r="M49" s="1">
        <v>0.6</v>
      </c>
      <c r="N49" s="1">
        <v>0.8</v>
      </c>
    </row>
    <row r="50" s="1" customFormat="1" spans="1:14">
      <c r="A50" s="7">
        <v>849</v>
      </c>
      <c r="B50" s="1">
        <v>849</v>
      </c>
      <c r="C50" s="1">
        <v>0.624196410179138</v>
      </c>
      <c r="D50" s="1">
        <v>0.19188642501831</v>
      </c>
      <c r="E50" s="1">
        <v>10</v>
      </c>
      <c r="F50" s="1">
        <v>6</v>
      </c>
      <c r="G50" s="1">
        <v>0</v>
      </c>
      <c r="H50" s="1">
        <v>4</v>
      </c>
      <c r="I50" s="1">
        <v>1</v>
      </c>
      <c r="J50" s="1">
        <v>0.625</v>
      </c>
      <c r="K50" s="1">
        <v>0.769230769230769</v>
      </c>
      <c r="L50" s="1">
        <v>0.6</v>
      </c>
      <c r="M50" s="1">
        <v>0.4</v>
      </c>
      <c r="N50" s="1">
        <v>0.7</v>
      </c>
    </row>
    <row r="51" s="1" customFormat="1" spans="1:14">
      <c r="A51" s="7">
        <v>130</v>
      </c>
      <c r="B51" s="1">
        <v>130</v>
      </c>
      <c r="C51" s="1">
        <v>0.62420129776001</v>
      </c>
      <c r="D51" s="1">
        <v>0.159538388252258</v>
      </c>
      <c r="E51" s="1">
        <v>10</v>
      </c>
      <c r="F51" s="1">
        <v>6</v>
      </c>
      <c r="G51" s="1">
        <v>0</v>
      </c>
      <c r="H51" s="1">
        <v>4</v>
      </c>
      <c r="I51" s="1">
        <v>1</v>
      </c>
      <c r="J51" s="1">
        <v>0.625</v>
      </c>
      <c r="K51" s="1">
        <v>0.769230769230769</v>
      </c>
      <c r="L51" s="1">
        <v>0.6</v>
      </c>
      <c r="M51" s="1">
        <v>0.4</v>
      </c>
      <c r="N51" s="1">
        <v>0.7</v>
      </c>
    </row>
    <row r="52" s="1" customFormat="1" spans="1:14">
      <c r="A52" s="7">
        <v>381</v>
      </c>
      <c r="B52" s="1">
        <v>381</v>
      </c>
      <c r="C52" s="1">
        <v>0.624545931816101</v>
      </c>
      <c r="D52" s="1">
        <v>0.10095739364624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537</v>
      </c>
      <c r="B53" s="1">
        <v>537</v>
      </c>
      <c r="C53" s="1">
        <v>0.624723792076111</v>
      </c>
      <c r="D53" s="1">
        <v>0.143122553825378</v>
      </c>
      <c r="E53" s="1">
        <v>8</v>
      </c>
      <c r="F53" s="1">
        <v>4</v>
      </c>
      <c r="G53" s="1">
        <v>2</v>
      </c>
      <c r="H53" s="1">
        <v>6</v>
      </c>
      <c r="I53" s="1">
        <v>0.8</v>
      </c>
      <c r="J53" s="1">
        <v>0.666666666666667</v>
      </c>
      <c r="K53" s="1">
        <v>0.727272727272727</v>
      </c>
      <c r="L53" s="1">
        <v>0.4</v>
      </c>
      <c r="M53" s="1">
        <v>0.4</v>
      </c>
      <c r="N53" s="1">
        <v>0.7</v>
      </c>
    </row>
    <row r="54" s="1" customFormat="1" spans="1:14">
      <c r="A54" s="7">
        <v>414</v>
      </c>
      <c r="B54" s="1">
        <v>414</v>
      </c>
      <c r="C54" s="1">
        <v>0.624801278114319</v>
      </c>
      <c r="D54" s="1">
        <v>0.0419157743453979</v>
      </c>
      <c r="E54" s="1">
        <v>10</v>
      </c>
      <c r="F54" s="1">
        <v>5</v>
      </c>
      <c r="G54" s="1">
        <v>0</v>
      </c>
      <c r="H54" s="1">
        <v>5</v>
      </c>
      <c r="I54" s="1">
        <v>1</v>
      </c>
      <c r="J54" s="1">
        <v>0.666666666666667</v>
      </c>
      <c r="K54" s="1">
        <v>0.8</v>
      </c>
      <c r="L54" s="1">
        <v>0.5</v>
      </c>
      <c r="M54" s="1">
        <v>0.5</v>
      </c>
      <c r="N54" s="1">
        <v>0.75</v>
      </c>
    </row>
    <row r="55" s="1" customFormat="1" spans="1:14">
      <c r="A55" s="7">
        <v>507</v>
      </c>
      <c r="B55" s="1">
        <v>507</v>
      </c>
      <c r="C55" s="1">
        <v>0.624809503555298</v>
      </c>
      <c r="D55" s="1">
        <v>0.102783203125</v>
      </c>
      <c r="E55" s="1">
        <v>10</v>
      </c>
      <c r="F55" s="1">
        <v>3</v>
      </c>
      <c r="G55" s="1">
        <v>0</v>
      </c>
      <c r="H55" s="1">
        <v>7</v>
      </c>
      <c r="I55" s="1">
        <v>1</v>
      </c>
      <c r="J55" s="1">
        <v>0.769230769230769</v>
      </c>
      <c r="K55" s="1">
        <v>0.869565217391304</v>
      </c>
      <c r="L55" s="1">
        <v>0.3</v>
      </c>
      <c r="M55" s="1">
        <v>0.7</v>
      </c>
      <c r="N55" s="1">
        <v>0.85</v>
      </c>
    </row>
    <row r="56" s="14" customFormat="1" spans="1:14">
      <c r="A56" s="16">
        <v>318</v>
      </c>
      <c r="B56" s="14">
        <v>318</v>
      </c>
      <c r="C56" s="14">
        <v>0.624944925308228</v>
      </c>
      <c r="D56" s="14">
        <v>0.0626348257064819</v>
      </c>
      <c r="E56" s="14">
        <v>9</v>
      </c>
      <c r="F56" s="14">
        <v>7</v>
      </c>
      <c r="G56" s="14">
        <v>1</v>
      </c>
      <c r="H56" s="14">
        <v>3</v>
      </c>
      <c r="I56" s="14">
        <v>0.9</v>
      </c>
      <c r="J56" s="14">
        <v>0.5625</v>
      </c>
      <c r="K56" s="14">
        <v>0.692307692307692</v>
      </c>
      <c r="L56" s="14">
        <v>0.7</v>
      </c>
      <c r="M56" s="14">
        <v>0.2</v>
      </c>
      <c r="N56" s="14">
        <v>0.6</v>
      </c>
    </row>
    <row r="57" s="1" customFormat="1" spans="1:14">
      <c r="A57" s="7">
        <v>877</v>
      </c>
      <c r="B57" s="1">
        <v>877</v>
      </c>
      <c r="C57" s="1">
        <v>0.646478891372681</v>
      </c>
      <c r="D57" s="1">
        <v>0.0775332450866699</v>
      </c>
      <c r="E57" s="1">
        <v>9</v>
      </c>
      <c r="F57" s="1">
        <v>3</v>
      </c>
      <c r="G57" s="1">
        <v>1</v>
      </c>
      <c r="H57" s="1">
        <v>7</v>
      </c>
      <c r="I57" s="1">
        <v>0.9</v>
      </c>
      <c r="J57" s="1">
        <v>0.75</v>
      </c>
      <c r="K57" s="1">
        <v>0.818181818181818</v>
      </c>
      <c r="L57" s="1">
        <v>0.3</v>
      </c>
      <c r="M57" s="1">
        <v>0.6</v>
      </c>
      <c r="N57" s="1">
        <v>0.8</v>
      </c>
    </row>
    <row r="58" s="1" customFormat="1" spans="1:14">
      <c r="A58" s="7">
        <v>211</v>
      </c>
      <c r="B58" s="1">
        <v>211</v>
      </c>
      <c r="C58" s="1">
        <v>0.647201657295227</v>
      </c>
      <c r="D58" s="1">
        <v>0.0204806327819824</v>
      </c>
      <c r="E58" s="1">
        <v>10</v>
      </c>
      <c r="F58" s="1">
        <v>4</v>
      </c>
      <c r="G58" s="1">
        <v>0</v>
      </c>
      <c r="H58" s="1">
        <v>6</v>
      </c>
      <c r="I58" s="1">
        <v>1</v>
      </c>
      <c r="J58" s="1">
        <v>0.714285714285714</v>
      </c>
      <c r="K58" s="1">
        <v>0.833333333333333</v>
      </c>
      <c r="L58" s="1">
        <v>0.4</v>
      </c>
      <c r="M58" s="1">
        <v>0.6</v>
      </c>
      <c r="N58" s="1">
        <v>0.8</v>
      </c>
    </row>
    <row r="59" s="1" customFormat="1" spans="1:14">
      <c r="A59" s="7">
        <v>101</v>
      </c>
      <c r="B59" s="1">
        <v>101</v>
      </c>
      <c r="C59" s="1">
        <v>0.629144668579102</v>
      </c>
      <c r="D59" s="1">
        <v>0.0579259395599365</v>
      </c>
      <c r="E59" s="1">
        <v>9</v>
      </c>
      <c r="F59" s="1">
        <v>3</v>
      </c>
      <c r="G59" s="1">
        <v>1</v>
      </c>
      <c r="H59" s="1">
        <v>7</v>
      </c>
      <c r="I59" s="1">
        <v>0.9</v>
      </c>
      <c r="J59" s="1">
        <v>0.75</v>
      </c>
      <c r="K59" s="1">
        <v>0.818181818181818</v>
      </c>
      <c r="L59" s="1">
        <v>0.3</v>
      </c>
      <c r="M59" s="1">
        <v>0.6</v>
      </c>
      <c r="N59" s="1">
        <v>0.8</v>
      </c>
    </row>
    <row r="60" s="1" customFormat="1" spans="1:14">
      <c r="A60" s="7">
        <v>8</v>
      </c>
      <c r="B60" s="1">
        <v>8</v>
      </c>
      <c r="C60" s="1">
        <v>0.625698208808899</v>
      </c>
      <c r="D60" s="1">
        <v>0.0303715467453003</v>
      </c>
      <c r="E60" s="1">
        <v>10</v>
      </c>
      <c r="F60" s="1">
        <v>4</v>
      </c>
      <c r="G60" s="1">
        <v>0</v>
      </c>
      <c r="H60" s="1">
        <v>6</v>
      </c>
      <c r="I60" s="1">
        <v>1</v>
      </c>
      <c r="J60" s="1">
        <v>0.714285714285714</v>
      </c>
      <c r="K60" s="1">
        <v>0.833333333333333</v>
      </c>
      <c r="L60" s="1">
        <v>0.4</v>
      </c>
      <c r="M60" s="1">
        <v>0.6</v>
      </c>
      <c r="N60" s="1">
        <v>0.8</v>
      </c>
    </row>
    <row r="61" s="1" customFormat="1" spans="1:14">
      <c r="A61" s="7">
        <v>154</v>
      </c>
      <c r="B61" s="1">
        <v>154</v>
      </c>
      <c r="C61" s="1">
        <v>0.625906467437744</v>
      </c>
      <c r="D61" s="1">
        <v>0.0124826431274414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1" customFormat="1" spans="1:14">
      <c r="A62" s="7">
        <v>237</v>
      </c>
      <c r="B62" s="1">
        <v>237</v>
      </c>
      <c r="C62" s="1">
        <v>0.640653610229492</v>
      </c>
      <c r="D62" s="1">
        <v>0.0327328443527222</v>
      </c>
      <c r="E62" s="1">
        <v>9</v>
      </c>
      <c r="F62" s="1">
        <v>4</v>
      </c>
      <c r="G62" s="1">
        <v>1</v>
      </c>
      <c r="H62" s="1">
        <v>6</v>
      </c>
      <c r="I62" s="1">
        <v>0.9</v>
      </c>
      <c r="J62" s="1">
        <v>0.692307692307692</v>
      </c>
      <c r="K62" s="1">
        <v>0.782608695652174</v>
      </c>
      <c r="L62" s="1">
        <v>0.4</v>
      </c>
      <c r="M62" s="1">
        <v>0.5</v>
      </c>
      <c r="N62" s="1">
        <v>0.75</v>
      </c>
    </row>
    <row r="63" s="1" customFormat="1" spans="1:14">
      <c r="A63" s="7">
        <v>186</v>
      </c>
      <c r="B63" s="1">
        <v>186</v>
      </c>
      <c r="C63" s="1">
        <v>0.626857995986938</v>
      </c>
      <c r="D63" s="1">
        <v>0.059974193572998</v>
      </c>
      <c r="E63" s="1">
        <v>9</v>
      </c>
      <c r="F63" s="1">
        <v>6</v>
      </c>
      <c r="G63" s="1">
        <v>1</v>
      </c>
      <c r="H63" s="1">
        <v>4</v>
      </c>
      <c r="I63" s="1">
        <v>0.9</v>
      </c>
      <c r="J63" s="1">
        <v>0.6</v>
      </c>
      <c r="K63" s="1">
        <v>0.72</v>
      </c>
      <c r="L63" s="1">
        <v>0.6</v>
      </c>
      <c r="M63" s="1">
        <v>0.3</v>
      </c>
      <c r="N63" s="1">
        <v>0.65</v>
      </c>
    </row>
    <row r="64" s="1" customFormat="1" spans="1:14">
      <c r="A64" s="7">
        <v>614</v>
      </c>
      <c r="B64" s="1">
        <v>614</v>
      </c>
      <c r="C64" s="1">
        <v>0.637744069099426</v>
      </c>
      <c r="D64" s="1">
        <v>0.0352884531021118</v>
      </c>
      <c r="E64" s="1">
        <v>9</v>
      </c>
      <c r="F64" s="1">
        <v>4</v>
      </c>
      <c r="G64" s="1">
        <v>1</v>
      </c>
      <c r="H64" s="1">
        <v>6</v>
      </c>
      <c r="I64" s="1">
        <v>0.9</v>
      </c>
      <c r="J64" s="1">
        <v>0.692307692307692</v>
      </c>
      <c r="K64" s="1">
        <v>0.782608695652174</v>
      </c>
      <c r="L64" s="1">
        <v>0.4</v>
      </c>
      <c r="M64" s="1">
        <v>0.5</v>
      </c>
      <c r="N64" s="1">
        <v>0.75</v>
      </c>
    </row>
    <row r="65" s="1" customFormat="1" spans="1:14">
      <c r="A65" s="7">
        <v>342</v>
      </c>
      <c r="B65" s="1">
        <v>342</v>
      </c>
      <c r="C65" s="1">
        <v>0.649056434631348</v>
      </c>
      <c r="D65" s="1">
        <v>0.0593552589416504</v>
      </c>
      <c r="E65" s="1">
        <v>9</v>
      </c>
      <c r="F65" s="1">
        <v>4</v>
      </c>
      <c r="G65" s="1">
        <v>1</v>
      </c>
      <c r="H65" s="1">
        <v>6</v>
      </c>
      <c r="I65" s="1">
        <v>0.9</v>
      </c>
      <c r="J65" s="1">
        <v>0.692307692307692</v>
      </c>
      <c r="K65" s="1">
        <v>0.782608695652174</v>
      </c>
      <c r="L65" s="1">
        <v>0.4</v>
      </c>
      <c r="M65" s="1">
        <v>0.5</v>
      </c>
      <c r="N65" s="1">
        <v>0.75</v>
      </c>
    </row>
    <row r="66" s="1" customFormat="1" spans="1:14">
      <c r="A66" s="7">
        <v>804</v>
      </c>
      <c r="B66" s="1">
        <v>804</v>
      </c>
      <c r="C66" s="1">
        <v>0.628950357437134</v>
      </c>
      <c r="D66" s="1">
        <v>0.0599831342697144</v>
      </c>
      <c r="E66" s="1">
        <v>9</v>
      </c>
      <c r="F66" s="1">
        <v>6</v>
      </c>
      <c r="G66" s="1">
        <v>1</v>
      </c>
      <c r="H66" s="1">
        <v>4</v>
      </c>
      <c r="I66" s="1">
        <v>0.9</v>
      </c>
      <c r="J66" s="1">
        <v>0.6</v>
      </c>
      <c r="K66" s="1">
        <v>0.72</v>
      </c>
      <c r="L66" s="1">
        <v>0.6</v>
      </c>
      <c r="M66" s="1">
        <v>0.3</v>
      </c>
      <c r="N66" s="1">
        <v>0.65</v>
      </c>
    </row>
    <row r="67" s="14" customFormat="1" spans="1:14">
      <c r="A67" s="16">
        <v>628</v>
      </c>
      <c r="B67" s="14">
        <v>628</v>
      </c>
      <c r="C67" s="14">
        <v>0.628452181816101</v>
      </c>
      <c r="D67" s="14">
        <v>0.0396963357925415</v>
      </c>
      <c r="E67" s="14">
        <v>10</v>
      </c>
      <c r="F67" s="14">
        <v>7</v>
      </c>
      <c r="G67" s="14">
        <v>0</v>
      </c>
      <c r="H67" s="14">
        <v>3</v>
      </c>
      <c r="I67" s="14">
        <v>1</v>
      </c>
      <c r="J67" s="14">
        <v>0.588235294117647</v>
      </c>
      <c r="K67" s="14">
        <v>0.740740740740741</v>
      </c>
      <c r="L67" s="14">
        <v>0.7</v>
      </c>
      <c r="M67" s="14">
        <v>0.3</v>
      </c>
      <c r="N67" s="14">
        <v>0.65</v>
      </c>
    </row>
    <row r="68" s="1" customFormat="1" spans="1:14">
      <c r="A68" s="7">
        <v>96</v>
      </c>
      <c r="B68" s="1">
        <v>96</v>
      </c>
      <c r="C68" s="1">
        <v>0.652218818664551</v>
      </c>
      <c r="D68" s="1">
        <v>0.0947799682617187</v>
      </c>
      <c r="E68" s="1">
        <v>8</v>
      </c>
      <c r="F68" s="1">
        <v>3</v>
      </c>
      <c r="G68" s="1">
        <v>2</v>
      </c>
      <c r="H68" s="1">
        <v>7</v>
      </c>
      <c r="I68" s="1">
        <v>0.8</v>
      </c>
      <c r="J68" s="1">
        <v>0.727272727272727</v>
      </c>
      <c r="K68" s="1">
        <v>0.761904761904762</v>
      </c>
      <c r="L68" s="1">
        <v>0.3</v>
      </c>
      <c r="M68" s="1">
        <v>0.5</v>
      </c>
      <c r="N68" s="1">
        <v>0.75</v>
      </c>
    </row>
    <row r="69" s="1" customFormat="1" spans="1:14">
      <c r="A69" s="7">
        <v>294</v>
      </c>
      <c r="B69" s="1">
        <v>294</v>
      </c>
      <c r="C69" s="1">
        <v>0.663757920265198</v>
      </c>
      <c r="D69" s="1">
        <v>0.0591132640838623</v>
      </c>
      <c r="E69" s="1">
        <v>9</v>
      </c>
      <c r="F69" s="1">
        <v>3</v>
      </c>
      <c r="G69" s="1">
        <v>1</v>
      </c>
      <c r="H69" s="1">
        <v>7</v>
      </c>
      <c r="I69" s="1">
        <v>0.9</v>
      </c>
      <c r="J69" s="1">
        <v>0.75</v>
      </c>
      <c r="K69" s="1">
        <v>0.818181818181818</v>
      </c>
      <c r="L69" s="1">
        <v>0.3</v>
      </c>
      <c r="M69" s="1">
        <v>0.6</v>
      </c>
      <c r="N69" s="1">
        <v>0.8</v>
      </c>
    </row>
    <row r="70" s="1" customFormat="1" spans="1:14">
      <c r="A70" s="7">
        <v>549</v>
      </c>
      <c r="B70" s="1">
        <v>549</v>
      </c>
      <c r="C70" s="1">
        <v>0.653755187988281</v>
      </c>
      <c r="D70" s="1">
        <v>0.0829956531524658</v>
      </c>
      <c r="E70" s="1">
        <v>8</v>
      </c>
      <c r="F70" s="1">
        <v>4</v>
      </c>
      <c r="G70" s="1">
        <v>2</v>
      </c>
      <c r="H70" s="1">
        <v>6</v>
      </c>
      <c r="I70" s="1">
        <v>0.8</v>
      </c>
      <c r="J70" s="1">
        <v>0.666666666666667</v>
      </c>
      <c r="K70" s="1">
        <v>0.727272727272727</v>
      </c>
      <c r="L70" s="1">
        <v>0.4</v>
      </c>
      <c r="M70" s="1">
        <v>0.4</v>
      </c>
      <c r="N70" s="1">
        <v>0.7</v>
      </c>
    </row>
    <row r="71" s="1" customFormat="1" spans="1:14">
      <c r="A71" s="7">
        <v>523</v>
      </c>
      <c r="B71" s="1">
        <v>523</v>
      </c>
      <c r="C71" s="1">
        <v>0.650142431259155</v>
      </c>
      <c r="D71" s="1">
        <v>0.0638198852539062</v>
      </c>
      <c r="E71" s="1">
        <v>9</v>
      </c>
      <c r="F71" s="1">
        <v>4</v>
      </c>
      <c r="G71" s="1">
        <v>1</v>
      </c>
      <c r="H71" s="1">
        <v>6</v>
      </c>
      <c r="I71" s="1">
        <v>0.9</v>
      </c>
      <c r="J71" s="1">
        <v>0.692307692307692</v>
      </c>
      <c r="K71" s="1">
        <v>0.782608695652174</v>
      </c>
      <c r="L71" s="1">
        <v>0.4</v>
      </c>
      <c r="M71" s="1">
        <v>0.5</v>
      </c>
      <c r="N71" s="1">
        <v>0.75</v>
      </c>
    </row>
    <row r="72" s="1" customFormat="1" spans="1:14">
      <c r="A72" s="7">
        <v>852</v>
      </c>
      <c r="B72" s="1">
        <v>852</v>
      </c>
      <c r="C72" s="1">
        <v>0.661973476409912</v>
      </c>
      <c r="D72" s="1">
        <v>0.0750224590301514</v>
      </c>
      <c r="E72" s="1">
        <v>8</v>
      </c>
      <c r="F72" s="1">
        <v>4</v>
      </c>
      <c r="G72" s="1">
        <v>2</v>
      </c>
      <c r="H72" s="1">
        <v>6</v>
      </c>
      <c r="I72" s="1">
        <v>0.8</v>
      </c>
      <c r="J72" s="1">
        <v>0.666666666666667</v>
      </c>
      <c r="K72" s="1">
        <v>0.727272727272727</v>
      </c>
      <c r="L72" s="1">
        <v>0.4</v>
      </c>
      <c r="M72" s="1">
        <v>0.4</v>
      </c>
      <c r="N72" s="1">
        <v>0.7</v>
      </c>
    </row>
    <row r="73" s="1" customFormat="1" spans="1:14">
      <c r="A73" s="7">
        <v>267</v>
      </c>
      <c r="B73" s="1">
        <v>267</v>
      </c>
      <c r="C73" s="1">
        <v>0.659843325614929</v>
      </c>
      <c r="D73" s="1">
        <v>0.0715547800064087</v>
      </c>
      <c r="E73" s="1">
        <v>8</v>
      </c>
      <c r="F73" s="1">
        <v>6</v>
      </c>
      <c r="G73" s="1">
        <v>2</v>
      </c>
      <c r="H73" s="1">
        <v>4</v>
      </c>
      <c r="I73" s="1">
        <v>0.8</v>
      </c>
      <c r="J73" s="1">
        <v>0.571428571428572</v>
      </c>
      <c r="K73" s="1">
        <v>0.666666666666667</v>
      </c>
      <c r="L73" s="1">
        <v>0.6</v>
      </c>
      <c r="M73" s="1">
        <v>0.2</v>
      </c>
      <c r="N73" s="1">
        <v>0.6</v>
      </c>
    </row>
    <row r="74" s="1" customFormat="1" spans="1:14">
      <c r="A74" s="7">
        <v>141</v>
      </c>
      <c r="B74" s="1">
        <v>141</v>
      </c>
      <c r="C74" s="1">
        <v>0.654918313026428</v>
      </c>
      <c r="D74" s="1">
        <v>0.0878952741622925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252</v>
      </c>
      <c r="B75" s="1">
        <v>252</v>
      </c>
      <c r="C75" s="1">
        <v>0.652368664741516</v>
      </c>
      <c r="D75" s="1">
        <v>0.0322592258453369</v>
      </c>
      <c r="E75" s="1">
        <v>8</v>
      </c>
      <c r="F75" s="1">
        <v>8</v>
      </c>
      <c r="G75" s="1">
        <v>2</v>
      </c>
      <c r="H75" s="1">
        <v>2</v>
      </c>
      <c r="I75" s="1">
        <v>0.8</v>
      </c>
      <c r="J75" s="1">
        <v>0.5</v>
      </c>
      <c r="K75" s="1">
        <v>0.615384615384615</v>
      </c>
      <c r="L75" s="1">
        <v>0.8</v>
      </c>
      <c r="M75" s="1">
        <v>0</v>
      </c>
      <c r="N75" s="1">
        <v>0.5</v>
      </c>
    </row>
    <row r="76" s="1" customFormat="1" spans="1:14">
      <c r="A76" s="7">
        <v>24</v>
      </c>
      <c r="B76" s="1">
        <v>24</v>
      </c>
      <c r="C76" s="1">
        <v>0.657558083534241</v>
      </c>
      <c r="D76" s="1">
        <v>0.0731049776077271</v>
      </c>
      <c r="E76" s="1">
        <v>7</v>
      </c>
      <c r="F76" s="1">
        <v>4</v>
      </c>
      <c r="G76" s="1">
        <v>3</v>
      </c>
      <c r="H76" s="1">
        <v>6</v>
      </c>
      <c r="I76" s="1">
        <v>0.7</v>
      </c>
      <c r="J76" s="1">
        <v>0.636363636363636</v>
      </c>
      <c r="K76" s="1">
        <v>0.666666666666667</v>
      </c>
      <c r="L76" s="1">
        <v>0.4</v>
      </c>
      <c r="M76" s="1">
        <v>0.3</v>
      </c>
      <c r="N76" s="1">
        <v>0.65</v>
      </c>
    </row>
    <row r="77" s="1" customFormat="1" spans="1:14">
      <c r="A77" s="7">
        <v>681</v>
      </c>
      <c r="B77" s="1">
        <v>681</v>
      </c>
      <c r="C77" s="1">
        <v>0.662702322006226</v>
      </c>
      <c r="D77" s="1">
        <v>0.0978585481643677</v>
      </c>
      <c r="E77" s="1">
        <v>8</v>
      </c>
      <c r="F77" s="1">
        <v>5</v>
      </c>
      <c r="G77" s="1">
        <v>2</v>
      </c>
      <c r="H77" s="1">
        <v>5</v>
      </c>
      <c r="I77" s="1">
        <v>0.8</v>
      </c>
      <c r="J77" s="1">
        <v>0.615384615384615</v>
      </c>
      <c r="K77" s="1">
        <v>0.695652173913043</v>
      </c>
      <c r="L77" s="1">
        <v>0.5</v>
      </c>
      <c r="M77" s="1">
        <v>0.3</v>
      </c>
      <c r="N77" s="1">
        <v>0.65</v>
      </c>
    </row>
    <row r="78" s="14" customFormat="1" spans="1:14">
      <c r="A78" s="16">
        <v>864</v>
      </c>
      <c r="B78" s="14">
        <v>864</v>
      </c>
      <c r="C78" s="14">
        <v>0.654308795928955</v>
      </c>
      <c r="D78" s="14">
        <v>0.0980443954467773</v>
      </c>
      <c r="E78" s="14">
        <v>9</v>
      </c>
      <c r="F78" s="14">
        <v>5</v>
      </c>
      <c r="G78" s="14">
        <v>1</v>
      </c>
      <c r="H78" s="14">
        <v>5</v>
      </c>
      <c r="I78" s="14">
        <v>0.9</v>
      </c>
      <c r="J78" s="14">
        <v>0.642857142857143</v>
      </c>
      <c r="K78" s="14">
        <v>0.75</v>
      </c>
      <c r="L78" s="14">
        <v>0.5</v>
      </c>
      <c r="M78" s="14">
        <v>0.4</v>
      </c>
      <c r="N78" s="14">
        <v>0.7</v>
      </c>
    </row>
    <row r="79" s="1" customFormat="1" spans="1:14">
      <c r="A79" s="7">
        <v>373</v>
      </c>
      <c r="B79" s="1">
        <v>373</v>
      </c>
      <c r="C79" s="1">
        <v>0.695722937583923</v>
      </c>
      <c r="D79" s="1">
        <v>0.0393593311309815</v>
      </c>
      <c r="E79" s="1">
        <v>6</v>
      </c>
      <c r="F79" s="1">
        <v>4</v>
      </c>
      <c r="G79" s="1">
        <v>4</v>
      </c>
      <c r="H79" s="1">
        <v>6</v>
      </c>
      <c r="I79" s="1">
        <v>0.6</v>
      </c>
      <c r="J79" s="1">
        <v>0.6</v>
      </c>
      <c r="K79" s="1">
        <v>0.6</v>
      </c>
      <c r="L79" s="1">
        <v>0.4</v>
      </c>
      <c r="M79" s="1">
        <v>0.2</v>
      </c>
      <c r="N79" s="1">
        <v>0.6</v>
      </c>
    </row>
    <row r="80" s="1" customFormat="1" spans="1:14">
      <c r="A80" s="7">
        <v>660</v>
      </c>
      <c r="B80" s="1">
        <v>660</v>
      </c>
      <c r="C80" s="1">
        <v>0.679148435592651</v>
      </c>
      <c r="D80" s="1">
        <v>0.0501850843429565</v>
      </c>
      <c r="E80" s="1">
        <v>7</v>
      </c>
      <c r="F80" s="1">
        <v>4</v>
      </c>
      <c r="G80" s="1">
        <v>3</v>
      </c>
      <c r="H80" s="1">
        <v>6</v>
      </c>
      <c r="I80" s="1">
        <v>0.7</v>
      </c>
      <c r="J80" s="1">
        <v>0.636363636363636</v>
      </c>
      <c r="K80" s="1">
        <v>0.666666666666667</v>
      </c>
      <c r="L80" s="1">
        <v>0.4</v>
      </c>
      <c r="M80" s="1">
        <v>0.3</v>
      </c>
      <c r="N80" s="1">
        <v>0.65</v>
      </c>
    </row>
    <row r="81" s="1" customFormat="1" spans="1:14">
      <c r="A81" s="7">
        <v>638</v>
      </c>
      <c r="B81" s="1">
        <v>638</v>
      </c>
      <c r="C81" s="1">
        <v>0.679492950439453</v>
      </c>
      <c r="D81" s="1">
        <v>0.0973337888717651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571</v>
      </c>
      <c r="B82" s="1">
        <v>571</v>
      </c>
      <c r="C82" s="1">
        <v>0.679080486297607</v>
      </c>
      <c r="D82" s="1">
        <v>0.0781345367431641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548</v>
      </c>
      <c r="B83" s="1">
        <v>548</v>
      </c>
      <c r="C83" s="1">
        <v>0.675123810768127</v>
      </c>
      <c r="D83" s="1">
        <v>0.0894871950149536</v>
      </c>
      <c r="E83" s="1">
        <v>9</v>
      </c>
      <c r="F83" s="1">
        <v>8</v>
      </c>
      <c r="G83" s="1">
        <v>1</v>
      </c>
      <c r="H83" s="1">
        <v>2</v>
      </c>
      <c r="I83" s="1">
        <v>0.9</v>
      </c>
      <c r="J83" s="1">
        <v>0.529411764705882</v>
      </c>
      <c r="K83" s="1">
        <v>0.666666666666667</v>
      </c>
      <c r="L83" s="1">
        <v>0.8</v>
      </c>
      <c r="M83" s="1">
        <v>0.1</v>
      </c>
      <c r="N83" s="1">
        <v>0.55</v>
      </c>
    </row>
    <row r="84" s="1" customFormat="1" spans="1:14">
      <c r="A84" s="7">
        <v>548</v>
      </c>
      <c r="B84" s="1">
        <v>548</v>
      </c>
      <c r="C84" s="1">
        <v>0.675123810768127</v>
      </c>
      <c r="D84" s="1">
        <v>0.0894871950149536</v>
      </c>
      <c r="E84" s="1">
        <v>9</v>
      </c>
      <c r="F84" s="1">
        <v>8</v>
      </c>
      <c r="G84" s="1">
        <v>1</v>
      </c>
      <c r="H84" s="1">
        <v>2</v>
      </c>
      <c r="I84" s="1">
        <v>0.9</v>
      </c>
      <c r="J84" s="1">
        <v>0.529411764705882</v>
      </c>
      <c r="K84" s="1">
        <v>0.666666666666667</v>
      </c>
      <c r="L84" s="1">
        <v>0.8</v>
      </c>
      <c r="M84" s="1">
        <v>0.1</v>
      </c>
      <c r="N84" s="1">
        <v>0.55</v>
      </c>
    </row>
    <row r="85" s="1" customFormat="1" spans="1:14">
      <c r="A85" s="7">
        <v>946</v>
      </c>
      <c r="B85" s="1">
        <v>946</v>
      </c>
      <c r="C85" s="1">
        <v>0.675660729408264</v>
      </c>
      <c r="D85" s="1">
        <v>0.0758144855499268</v>
      </c>
      <c r="E85" s="1">
        <v>8</v>
      </c>
      <c r="F85" s="1">
        <v>2</v>
      </c>
      <c r="G85" s="1">
        <v>2</v>
      </c>
      <c r="H85" s="1">
        <v>8</v>
      </c>
      <c r="I85" s="1">
        <v>0.8</v>
      </c>
      <c r="J85" s="1">
        <v>0.8</v>
      </c>
      <c r="K85" s="1">
        <v>0.8</v>
      </c>
      <c r="L85" s="1">
        <v>0.2</v>
      </c>
      <c r="M85" s="1">
        <v>0.6</v>
      </c>
      <c r="N85" s="1">
        <v>0.8</v>
      </c>
    </row>
    <row r="86" s="1" customFormat="1" spans="1:14">
      <c r="A86" s="7">
        <v>619</v>
      </c>
      <c r="B86" s="1">
        <v>619</v>
      </c>
      <c r="C86" s="1">
        <v>0.675872921943665</v>
      </c>
      <c r="D86" s="1">
        <v>0.0941002368927002</v>
      </c>
      <c r="E86" s="1">
        <v>6</v>
      </c>
      <c r="F86" s="1">
        <v>4</v>
      </c>
      <c r="G86" s="1">
        <v>4</v>
      </c>
      <c r="H86" s="1">
        <v>6</v>
      </c>
      <c r="I86" s="1">
        <v>0.6</v>
      </c>
      <c r="J86" s="1">
        <v>0.6</v>
      </c>
      <c r="K86" s="1">
        <v>0.6</v>
      </c>
      <c r="L86" s="1">
        <v>0.4</v>
      </c>
      <c r="M86" s="1">
        <v>0.2</v>
      </c>
      <c r="N86" s="1">
        <v>0.6</v>
      </c>
    </row>
    <row r="87" s="1" customFormat="1" spans="1:14">
      <c r="A87" s="7">
        <v>828</v>
      </c>
      <c r="B87" s="1">
        <v>828</v>
      </c>
      <c r="C87" s="1">
        <v>0.67732310295105</v>
      </c>
      <c r="D87" s="1">
        <v>0.0732553005218506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1" customFormat="1" spans="1:14">
      <c r="A88" s="7">
        <v>946</v>
      </c>
      <c r="B88" s="1">
        <v>946</v>
      </c>
      <c r="C88" s="1">
        <v>0.675660729408264</v>
      </c>
      <c r="D88" s="1">
        <v>0.0758144855499268</v>
      </c>
      <c r="E88" s="1">
        <v>8</v>
      </c>
      <c r="F88" s="1">
        <v>2</v>
      </c>
      <c r="G88" s="1">
        <v>2</v>
      </c>
      <c r="H88" s="1">
        <v>8</v>
      </c>
      <c r="I88" s="1">
        <v>0.8</v>
      </c>
      <c r="J88" s="1">
        <v>0.8</v>
      </c>
      <c r="K88" s="1">
        <v>0.8</v>
      </c>
      <c r="L88" s="1">
        <v>0.2</v>
      </c>
      <c r="M88" s="1">
        <v>0.6</v>
      </c>
      <c r="N88" s="1">
        <v>0.8</v>
      </c>
    </row>
    <row r="89" s="1" customFormat="1" spans="1:14">
      <c r="A89" s="7">
        <v>552</v>
      </c>
      <c r="B89" s="1">
        <v>552</v>
      </c>
      <c r="C89" s="1">
        <v>0.67832338809967</v>
      </c>
      <c r="D89" s="1">
        <v>0.0571120977401733</v>
      </c>
      <c r="E89" s="1">
        <v>7</v>
      </c>
      <c r="F89" s="1">
        <v>5</v>
      </c>
      <c r="G89" s="1">
        <v>3</v>
      </c>
      <c r="H89" s="1">
        <v>5</v>
      </c>
      <c r="I89" s="1">
        <v>0.7</v>
      </c>
      <c r="J89" s="1">
        <v>0.583333333333333</v>
      </c>
      <c r="K89" s="1">
        <v>0.636363636363636</v>
      </c>
      <c r="L89" s="1">
        <v>0.5</v>
      </c>
      <c r="M89" s="1">
        <v>0.2</v>
      </c>
      <c r="N89" s="1">
        <v>0.6</v>
      </c>
    </row>
    <row r="90" s="1" customFormat="1" spans="3:13">
      <c r="C90" s="1">
        <f>AVERAGE(C2:C89)</f>
        <v>0.626969057050618</v>
      </c>
      <c r="D90" s="1">
        <f>AVERAGE(D2:D89)</f>
        <v>0.0871634754267606</v>
      </c>
      <c r="L90" s="1">
        <f>AVERAGE(L2:L89)</f>
        <v>0.469318181818182</v>
      </c>
      <c r="M90" s="1">
        <f>AVERAGE(M2:M89)</f>
        <v>0.371590909090909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4" customFormat="1" spans="3:5">
      <c r="C99" s="4" t="s">
        <v>66</v>
      </c>
      <c r="D99" s="4">
        <f>COUNTIF(C2:C89,"&lt;0.525")-COUNTIF(C2:C89,"&lt;0.5")</f>
        <v>0</v>
      </c>
      <c r="E99" s="4">
        <v>3</v>
      </c>
    </row>
    <row r="100" s="14" customFormat="1" spans="3:5">
      <c r="C100" s="14" t="s">
        <v>67</v>
      </c>
      <c r="D100" s="14">
        <f>COUNTIF(C2:C89,"&lt;0.55")-COUNTIF(C2:C89,"&lt;0.525")</f>
        <v>11</v>
      </c>
      <c r="E100" s="14">
        <v>4</v>
      </c>
    </row>
    <row r="101" s="4" customFormat="1" spans="3:5">
      <c r="C101" s="4" t="s">
        <v>68</v>
      </c>
      <c r="D101" s="4">
        <f>COUNTIF(C2:C89,"&lt;0.575")-COUNTIF(C2:C89,"&lt;0.55")</f>
        <v>11</v>
      </c>
      <c r="E101" s="4">
        <v>6</v>
      </c>
    </row>
    <row r="102" s="4" customFormat="1" spans="3:5">
      <c r="C102" s="4" t="s">
        <v>69</v>
      </c>
      <c r="D102" s="4">
        <f>COUNTIF(C2:C89,"&lt;0.6")-COUNTIF(C2:C89,"&lt;0.575")</f>
        <v>11</v>
      </c>
      <c r="E102" s="4">
        <v>7</v>
      </c>
    </row>
    <row r="103" s="4" customFormat="1" spans="3:5">
      <c r="C103" s="4" t="s">
        <v>70</v>
      </c>
      <c r="D103" s="4">
        <f>COUNTIF(C2:C89,"&lt;0.625")-COUNTIF(C2:C89,"&lt;0.6")</f>
        <v>11</v>
      </c>
      <c r="E103" s="4">
        <v>9</v>
      </c>
    </row>
    <row r="104" s="4" customFormat="1" spans="3:5">
      <c r="C104" s="4" t="s">
        <v>71</v>
      </c>
      <c r="D104" s="4">
        <f>COUNTIF(C2:C89,"&lt;0.65")-COUNTIF(C2:C89,"&lt;0.625")</f>
        <v>11</v>
      </c>
      <c r="E104" s="4">
        <v>12</v>
      </c>
    </row>
    <row r="105" s="4" customFormat="1" spans="3:5">
      <c r="C105" s="4" t="s">
        <v>72</v>
      </c>
      <c r="D105" s="4">
        <f>COUNTIF(C2:C89,"&lt;0.675")-COUNTIF(C2:C89,"&lt;0.65")</f>
        <v>11</v>
      </c>
      <c r="E105" s="4">
        <v>14</v>
      </c>
    </row>
    <row r="106" s="4" customFormat="1" spans="3:5">
      <c r="C106" s="4" t="s">
        <v>73</v>
      </c>
      <c r="D106" s="4">
        <f>COUNTIF(C2:C89,"&lt;0.7")-COUNTIF(C2:C89,"&lt;0.675")</f>
        <v>11</v>
      </c>
      <c r="E106" s="4">
        <v>12</v>
      </c>
    </row>
    <row r="107" s="14" customFormat="1" spans="3:5">
      <c r="C107" s="14" t="s">
        <v>74</v>
      </c>
      <c r="D107" s="14">
        <f>COUNTIF(C2:C89,"&lt;0.725")-COUNTIF(C2:C89,"&lt;0.7")</f>
        <v>11</v>
      </c>
      <c r="E107" s="14">
        <v>9</v>
      </c>
    </row>
    <row r="108" s="4" customFormat="1" spans="3:5">
      <c r="C108" s="4" t="s">
        <v>29</v>
      </c>
      <c r="D108" s="4">
        <v>0</v>
      </c>
      <c r="E108" s="4">
        <v>7</v>
      </c>
    </row>
    <row r="109" s="4" customFormat="1" spans="3:5">
      <c r="C109" s="4" t="s">
        <v>30</v>
      </c>
      <c r="D109" s="4">
        <v>0</v>
      </c>
      <c r="E109" s="4">
        <v>6</v>
      </c>
    </row>
    <row r="110" s="1" customFormat="1" spans="3:5">
      <c r="C110" s="1" t="s">
        <v>31</v>
      </c>
      <c r="D110" s="1">
        <v>0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88" workbookViewId="0">
      <selection activeCell="A23" sqref="$A23:$XFD23"/>
    </sheetView>
  </sheetViews>
  <sheetFormatPr defaultColWidth="9" defaultRowHeight="13.5"/>
  <cols>
    <col min="3" max="4" width="18.8833333333333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4" customFormat="1" spans="1:14">
      <c r="A2" s="17">
        <v>915</v>
      </c>
      <c r="B2" s="4">
        <v>915</v>
      </c>
      <c r="C2" s="4">
        <v>0.539467930793762</v>
      </c>
      <c r="D2" s="4">
        <v>0.120784521102905</v>
      </c>
      <c r="E2" s="4">
        <v>9</v>
      </c>
      <c r="F2" s="4">
        <v>5</v>
      </c>
      <c r="G2" s="4">
        <v>1</v>
      </c>
      <c r="H2" s="4">
        <v>5</v>
      </c>
      <c r="I2" s="4">
        <v>0.9</v>
      </c>
      <c r="J2" s="4">
        <v>0.642857142857143</v>
      </c>
      <c r="K2" s="4">
        <v>0.75</v>
      </c>
      <c r="L2" s="4">
        <v>0.5</v>
      </c>
      <c r="M2" s="4">
        <v>0.4</v>
      </c>
      <c r="N2" s="4">
        <v>0.7</v>
      </c>
    </row>
    <row r="3" s="1" customFormat="1" spans="1:14">
      <c r="A3" s="7">
        <v>213</v>
      </c>
      <c r="B3" s="1">
        <v>213</v>
      </c>
      <c r="C3" s="1">
        <v>0.540220141410828</v>
      </c>
      <c r="D3" s="1">
        <v>0.181421518325806</v>
      </c>
      <c r="E3" s="1">
        <v>8</v>
      </c>
      <c r="F3" s="1">
        <v>6</v>
      </c>
      <c r="G3" s="1">
        <v>2</v>
      </c>
      <c r="H3" s="1">
        <v>4</v>
      </c>
      <c r="I3" s="1">
        <v>0.8</v>
      </c>
      <c r="J3" s="1">
        <v>0.571428571428572</v>
      </c>
      <c r="K3" s="1">
        <v>0.666666666666667</v>
      </c>
      <c r="L3" s="1">
        <v>0.6</v>
      </c>
      <c r="M3" s="1">
        <v>0.2</v>
      </c>
      <c r="N3" s="1">
        <v>0.6</v>
      </c>
    </row>
    <row r="4" s="1" customFormat="1" spans="1:14">
      <c r="A4" s="7">
        <v>165</v>
      </c>
      <c r="B4" s="1">
        <v>165</v>
      </c>
      <c r="C4" s="1">
        <v>0.540544867515564</v>
      </c>
      <c r="D4" s="1">
        <v>0.12562894821167</v>
      </c>
      <c r="E4" s="1">
        <v>7</v>
      </c>
      <c r="F4" s="1">
        <v>4</v>
      </c>
      <c r="G4" s="1">
        <v>3</v>
      </c>
      <c r="H4" s="1">
        <v>6</v>
      </c>
      <c r="I4" s="1">
        <v>0.7</v>
      </c>
      <c r="J4" s="1">
        <v>0.636363636363636</v>
      </c>
      <c r="K4" s="1">
        <v>0.666666666666667</v>
      </c>
      <c r="L4" s="1">
        <v>0.4</v>
      </c>
      <c r="M4" s="1">
        <v>0.3</v>
      </c>
      <c r="N4" s="1">
        <v>0.65</v>
      </c>
    </row>
    <row r="5" s="1" customFormat="1" spans="1:14">
      <c r="A5" s="7">
        <v>180</v>
      </c>
      <c r="B5" s="1">
        <v>180</v>
      </c>
      <c r="C5" s="1">
        <v>0.541766285896301</v>
      </c>
      <c r="D5" s="1">
        <v>0.149829506874085</v>
      </c>
      <c r="E5" s="1">
        <v>8</v>
      </c>
      <c r="F5" s="1">
        <v>6</v>
      </c>
      <c r="G5" s="1">
        <v>2</v>
      </c>
      <c r="H5" s="1">
        <v>4</v>
      </c>
      <c r="I5" s="1">
        <v>0.8</v>
      </c>
      <c r="J5" s="1">
        <v>0.571428571428572</v>
      </c>
      <c r="K5" s="1">
        <v>0.666666666666667</v>
      </c>
      <c r="L5" s="1">
        <v>0.6</v>
      </c>
      <c r="M5" s="1">
        <v>0.2</v>
      </c>
      <c r="N5" s="1">
        <v>0.6</v>
      </c>
    </row>
    <row r="6" s="1" customFormat="1" spans="1:14">
      <c r="A6" s="7">
        <v>136</v>
      </c>
      <c r="B6" s="1">
        <v>136</v>
      </c>
      <c r="C6" s="1">
        <v>0.541783452033997</v>
      </c>
      <c r="D6" s="1">
        <v>0.105064988136292</v>
      </c>
      <c r="E6" s="1">
        <v>7</v>
      </c>
      <c r="F6" s="1">
        <v>4</v>
      </c>
      <c r="G6" s="1">
        <v>3</v>
      </c>
      <c r="H6" s="1">
        <v>6</v>
      </c>
      <c r="I6" s="1">
        <v>0.7</v>
      </c>
      <c r="J6" s="1">
        <v>0.636363636363636</v>
      </c>
      <c r="K6" s="1">
        <v>0.666666666666667</v>
      </c>
      <c r="L6" s="1">
        <v>0.4</v>
      </c>
      <c r="M6" s="1">
        <v>0.3</v>
      </c>
      <c r="N6" s="1">
        <v>0.65</v>
      </c>
    </row>
    <row r="7" s="1" customFormat="1" spans="1:14">
      <c r="A7" s="7">
        <v>217</v>
      </c>
      <c r="B7" s="1">
        <v>217</v>
      </c>
      <c r="C7" s="1">
        <v>0.543360710144043</v>
      </c>
      <c r="D7" s="1">
        <v>0.10468590259552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258</v>
      </c>
      <c r="B8" s="1">
        <v>258</v>
      </c>
      <c r="C8" s="1">
        <v>0.543748259544373</v>
      </c>
      <c r="D8" s="1">
        <v>0.161749958992004</v>
      </c>
      <c r="E8" s="1">
        <v>9</v>
      </c>
      <c r="F8" s="1">
        <v>7</v>
      </c>
      <c r="G8" s="1">
        <v>1</v>
      </c>
      <c r="H8" s="1">
        <v>3</v>
      </c>
      <c r="I8" s="1">
        <v>0.9</v>
      </c>
      <c r="J8" s="1">
        <v>0.5625</v>
      </c>
      <c r="K8" s="1">
        <v>0.692307692307692</v>
      </c>
      <c r="L8" s="1">
        <v>0.7</v>
      </c>
      <c r="M8" s="1">
        <v>0.2</v>
      </c>
      <c r="N8" s="1">
        <v>0.6</v>
      </c>
    </row>
    <row r="9" s="1" customFormat="1" spans="1:14">
      <c r="A9" s="7">
        <v>129</v>
      </c>
      <c r="B9" s="1">
        <v>129</v>
      </c>
      <c r="C9" s="1">
        <v>0.544099807739258</v>
      </c>
      <c r="D9" s="1">
        <v>0.123935222625732</v>
      </c>
      <c r="E9" s="1">
        <v>7</v>
      </c>
      <c r="F9" s="1">
        <v>4</v>
      </c>
      <c r="G9" s="1">
        <v>3</v>
      </c>
      <c r="H9" s="1">
        <v>6</v>
      </c>
      <c r="I9" s="1">
        <v>0.7</v>
      </c>
      <c r="J9" s="1">
        <v>0.636363636363636</v>
      </c>
      <c r="K9" s="1">
        <v>0.666666666666667</v>
      </c>
      <c r="L9" s="1">
        <v>0.4</v>
      </c>
      <c r="M9" s="1">
        <v>0.3</v>
      </c>
      <c r="N9" s="1">
        <v>0.65</v>
      </c>
    </row>
    <row r="10" s="1" customFormat="1" spans="1:14">
      <c r="A10" s="7">
        <v>84</v>
      </c>
      <c r="B10" s="1">
        <v>84</v>
      </c>
      <c r="C10" s="1">
        <v>0.544868588447571</v>
      </c>
      <c r="D10" s="1">
        <v>0.0251344442367554</v>
      </c>
      <c r="E10" s="1">
        <v>9</v>
      </c>
      <c r="F10" s="1">
        <v>6</v>
      </c>
      <c r="G10" s="1">
        <v>1</v>
      </c>
      <c r="H10" s="1">
        <v>4</v>
      </c>
      <c r="I10" s="1">
        <v>0.9</v>
      </c>
      <c r="J10" s="1">
        <v>0.6</v>
      </c>
      <c r="K10" s="1">
        <v>0.72</v>
      </c>
      <c r="L10" s="1">
        <v>0.6</v>
      </c>
      <c r="M10" s="1">
        <v>0.3</v>
      </c>
      <c r="N10" s="1">
        <v>0.65</v>
      </c>
    </row>
    <row r="11" s="1" customFormat="1" spans="1:14">
      <c r="A11" s="7">
        <v>521</v>
      </c>
      <c r="B11" s="1">
        <v>521</v>
      </c>
      <c r="C11" s="1">
        <v>0.545008897781372</v>
      </c>
      <c r="D11" s="1">
        <v>0.148417949676514</v>
      </c>
      <c r="E11" s="1">
        <v>9</v>
      </c>
      <c r="F11" s="1">
        <v>3</v>
      </c>
      <c r="G11" s="1">
        <v>1</v>
      </c>
      <c r="H11" s="1">
        <v>7</v>
      </c>
      <c r="I11" s="1">
        <v>0.9</v>
      </c>
      <c r="J11" s="1">
        <v>0.75</v>
      </c>
      <c r="K11" s="1">
        <v>0.818181818181818</v>
      </c>
      <c r="L11" s="1">
        <v>0.3</v>
      </c>
      <c r="M11" s="1">
        <v>0.6</v>
      </c>
      <c r="N11" s="1">
        <v>0.8</v>
      </c>
    </row>
    <row r="12" s="1" customFormat="1" spans="1:14">
      <c r="A12" s="7">
        <v>169</v>
      </c>
      <c r="B12" s="1">
        <v>169</v>
      </c>
      <c r="C12" s="1">
        <v>0.545023679733276</v>
      </c>
      <c r="D12" s="1">
        <v>0.107977509498596</v>
      </c>
      <c r="E12" s="1">
        <v>8</v>
      </c>
      <c r="F12" s="1">
        <v>6</v>
      </c>
      <c r="G12" s="1">
        <v>2</v>
      </c>
      <c r="H12" s="1">
        <v>4</v>
      </c>
      <c r="I12" s="1">
        <v>0.8</v>
      </c>
      <c r="J12" s="1">
        <v>0.571428571428572</v>
      </c>
      <c r="K12" s="1">
        <v>0.666666666666667</v>
      </c>
      <c r="L12" s="1">
        <v>0.6</v>
      </c>
      <c r="M12" s="1">
        <v>0.2</v>
      </c>
      <c r="N12" s="1">
        <v>0.6</v>
      </c>
    </row>
    <row r="13" s="1" customFormat="1" spans="1:14">
      <c r="A13" s="7">
        <v>231</v>
      </c>
      <c r="B13" s="1">
        <v>231</v>
      </c>
      <c r="C13" s="1">
        <v>0.545077800750732</v>
      </c>
      <c r="D13" s="1">
        <v>0.16381049156189</v>
      </c>
      <c r="E13" s="1">
        <v>4</v>
      </c>
      <c r="F13" s="1">
        <v>6</v>
      </c>
      <c r="G13" s="1">
        <v>6</v>
      </c>
      <c r="H13" s="1">
        <v>4</v>
      </c>
      <c r="I13" s="1">
        <v>0.4</v>
      </c>
      <c r="J13" s="1">
        <v>0.4</v>
      </c>
      <c r="K13" s="1">
        <v>0.4</v>
      </c>
      <c r="L13" s="1">
        <v>0.6</v>
      </c>
      <c r="M13" s="1">
        <v>-0.2</v>
      </c>
      <c r="N13" s="1">
        <v>0.4</v>
      </c>
    </row>
    <row r="14" s="1" customFormat="1" spans="1:14">
      <c r="A14" s="7">
        <v>449</v>
      </c>
      <c r="B14" s="1">
        <v>449</v>
      </c>
      <c r="C14" s="1">
        <v>0.547256350517273</v>
      </c>
      <c r="D14" s="1">
        <v>0.13961124420166</v>
      </c>
      <c r="E14" s="1">
        <v>7</v>
      </c>
      <c r="F14" s="1">
        <v>4</v>
      </c>
      <c r="G14" s="1">
        <v>3</v>
      </c>
      <c r="H14" s="1">
        <v>6</v>
      </c>
      <c r="I14" s="1">
        <v>0.7</v>
      </c>
      <c r="J14" s="1">
        <v>0.636363636363636</v>
      </c>
      <c r="K14" s="1">
        <v>0.666666666666667</v>
      </c>
      <c r="L14" s="1">
        <v>0.4</v>
      </c>
      <c r="M14" s="1">
        <v>0.3</v>
      </c>
      <c r="N14" s="1">
        <v>0.65</v>
      </c>
    </row>
    <row r="15" s="14" customFormat="1" spans="1:14">
      <c r="A15" s="16">
        <v>633</v>
      </c>
      <c r="B15" s="14">
        <v>633</v>
      </c>
      <c r="C15" s="14">
        <v>0.547372221946716</v>
      </c>
      <c r="D15" s="14">
        <v>0.080981969833374</v>
      </c>
      <c r="E15" s="14">
        <v>9</v>
      </c>
      <c r="F15" s="14">
        <v>3</v>
      </c>
      <c r="G15" s="14">
        <v>1</v>
      </c>
      <c r="H15" s="14">
        <v>7</v>
      </c>
      <c r="I15" s="14">
        <v>0.9</v>
      </c>
      <c r="J15" s="14">
        <v>0.75</v>
      </c>
      <c r="K15" s="14">
        <v>0.818181818181818</v>
      </c>
      <c r="L15" s="14">
        <v>0.3</v>
      </c>
      <c r="M15" s="14">
        <v>0.6</v>
      </c>
      <c r="N15" s="14">
        <v>0.8</v>
      </c>
    </row>
    <row r="16" s="1" customFormat="1" spans="1:14">
      <c r="A16" s="7">
        <v>9</v>
      </c>
      <c r="B16" s="1">
        <v>9</v>
      </c>
      <c r="C16" s="1">
        <v>0.570597648620605</v>
      </c>
      <c r="D16" s="1">
        <v>0.128949522972107</v>
      </c>
      <c r="E16" s="1">
        <v>9</v>
      </c>
      <c r="F16" s="1">
        <v>5</v>
      </c>
      <c r="G16" s="1">
        <v>1</v>
      </c>
      <c r="H16" s="1">
        <v>5</v>
      </c>
      <c r="I16" s="1">
        <v>0.9</v>
      </c>
      <c r="J16" s="1">
        <v>0.642857142857143</v>
      </c>
      <c r="K16" s="1">
        <v>0.75</v>
      </c>
      <c r="L16" s="1">
        <v>0.5</v>
      </c>
      <c r="M16" s="1">
        <v>0.4</v>
      </c>
      <c r="N16" s="1">
        <v>0.7</v>
      </c>
    </row>
    <row r="17" s="1" customFormat="1" spans="1:14">
      <c r="A17" s="7">
        <v>873</v>
      </c>
      <c r="B17" s="1">
        <v>873</v>
      </c>
      <c r="C17" s="1">
        <v>0.570534706115723</v>
      </c>
      <c r="D17" s="1">
        <v>0.215624690055847</v>
      </c>
      <c r="E17" s="1">
        <v>7</v>
      </c>
      <c r="F17" s="1">
        <v>9</v>
      </c>
      <c r="G17" s="1">
        <v>3</v>
      </c>
      <c r="H17" s="1">
        <v>1</v>
      </c>
      <c r="I17" s="1">
        <v>0.7</v>
      </c>
      <c r="J17" s="1">
        <v>0.4375</v>
      </c>
      <c r="K17" s="1">
        <v>0.538461538461538</v>
      </c>
      <c r="L17" s="1">
        <v>0.9</v>
      </c>
      <c r="M17" s="1">
        <v>-0.2</v>
      </c>
      <c r="N17" s="1">
        <v>0.4</v>
      </c>
    </row>
    <row r="18" s="1" customFormat="1" spans="1:14">
      <c r="A18" s="7">
        <v>107</v>
      </c>
      <c r="B18" s="1">
        <v>107</v>
      </c>
      <c r="C18" s="1">
        <v>0.571383357048035</v>
      </c>
      <c r="D18" s="1">
        <v>0.0724295377731323</v>
      </c>
      <c r="E18" s="1">
        <v>8</v>
      </c>
      <c r="F18" s="1">
        <v>3</v>
      </c>
      <c r="G18" s="1">
        <v>2</v>
      </c>
      <c r="H18" s="1">
        <v>7</v>
      </c>
      <c r="I18" s="1">
        <v>0.8</v>
      </c>
      <c r="J18" s="1">
        <v>0.727272727272727</v>
      </c>
      <c r="K18" s="1">
        <v>0.761904761904762</v>
      </c>
      <c r="L18" s="1">
        <v>0.3</v>
      </c>
      <c r="M18" s="1">
        <v>0.5</v>
      </c>
      <c r="N18" s="1">
        <v>0.75</v>
      </c>
    </row>
    <row r="19" s="1" customFormat="1" spans="1:14">
      <c r="A19" s="7">
        <v>520</v>
      </c>
      <c r="B19" s="1">
        <v>520</v>
      </c>
      <c r="C19" s="1">
        <v>0.571817517280579</v>
      </c>
      <c r="D19" s="1">
        <v>0.0751528739929199</v>
      </c>
      <c r="E19" s="1">
        <v>9</v>
      </c>
      <c r="F19" s="1">
        <v>4</v>
      </c>
      <c r="G19" s="1">
        <v>1</v>
      </c>
      <c r="H19" s="1">
        <v>6</v>
      </c>
      <c r="I19" s="1">
        <v>0.9</v>
      </c>
      <c r="J19" s="1">
        <v>0.692307692307692</v>
      </c>
      <c r="K19" s="1">
        <v>0.782608695652174</v>
      </c>
      <c r="L19" s="1">
        <v>0.4</v>
      </c>
      <c r="M19" s="1">
        <v>0.5</v>
      </c>
      <c r="N19" s="1">
        <v>0.75</v>
      </c>
    </row>
    <row r="20" s="1" customFormat="1" spans="1:14">
      <c r="A20" s="7">
        <v>886</v>
      </c>
      <c r="B20" s="1">
        <v>886</v>
      </c>
      <c r="C20" s="1">
        <v>0.572021007537842</v>
      </c>
      <c r="D20" s="1">
        <v>0.0686073303222656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260</v>
      </c>
      <c r="B21" s="1">
        <v>260</v>
      </c>
      <c r="C21" s="1">
        <v>0.572933554649353</v>
      </c>
      <c r="D21" s="1">
        <v>0.0106793642044067</v>
      </c>
      <c r="E21" s="1">
        <v>9</v>
      </c>
      <c r="F21" s="1">
        <v>5</v>
      </c>
      <c r="G21" s="1">
        <v>1</v>
      </c>
      <c r="H21" s="1">
        <v>5</v>
      </c>
      <c r="I21" s="1">
        <v>0.9</v>
      </c>
      <c r="J21" s="1">
        <v>0.642857142857143</v>
      </c>
      <c r="K21" s="1">
        <v>0.75</v>
      </c>
      <c r="L21" s="1">
        <v>0.5</v>
      </c>
      <c r="M21" s="1">
        <v>0.4</v>
      </c>
      <c r="N21" s="1">
        <v>0.7</v>
      </c>
    </row>
    <row r="22" s="1" customFormat="1" spans="1:14">
      <c r="A22" s="7">
        <v>81</v>
      </c>
      <c r="B22" s="1">
        <v>81</v>
      </c>
      <c r="C22" s="1">
        <v>0.573015809059143</v>
      </c>
      <c r="D22" s="1">
        <v>0.131816267967224</v>
      </c>
      <c r="E22" s="1">
        <v>8</v>
      </c>
      <c r="F22" s="1">
        <v>6</v>
      </c>
      <c r="G22" s="1">
        <v>2</v>
      </c>
      <c r="H22" s="1">
        <v>4</v>
      </c>
      <c r="I22" s="1">
        <v>0.8</v>
      </c>
      <c r="J22" s="1">
        <v>0.571428571428572</v>
      </c>
      <c r="K22" s="1">
        <v>0.666666666666667</v>
      </c>
      <c r="L22" s="1">
        <v>0.6</v>
      </c>
      <c r="M22" s="1">
        <v>0.2</v>
      </c>
      <c r="N22" s="1">
        <v>0.6</v>
      </c>
    </row>
    <row r="23" s="1" customFormat="1" spans="1:14">
      <c r="A23" s="7">
        <v>179</v>
      </c>
      <c r="B23" s="1">
        <v>179</v>
      </c>
      <c r="C23" s="1">
        <v>0.573286890983582</v>
      </c>
      <c r="D23" s="1">
        <v>0.160822749137878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224</v>
      </c>
      <c r="B24" s="1">
        <v>224</v>
      </c>
      <c r="C24" s="1">
        <v>0.57354462146759</v>
      </c>
      <c r="D24" s="1">
        <v>0.127047419548035</v>
      </c>
      <c r="E24" s="1">
        <v>8</v>
      </c>
      <c r="F24" s="1">
        <v>3</v>
      </c>
      <c r="G24" s="1">
        <v>2</v>
      </c>
      <c r="H24" s="1">
        <v>7</v>
      </c>
      <c r="I24" s="1">
        <v>0.8</v>
      </c>
      <c r="J24" s="1">
        <v>0.727272727272727</v>
      </c>
      <c r="K24" s="1">
        <v>0.761904761904762</v>
      </c>
      <c r="L24" s="1">
        <v>0.3</v>
      </c>
      <c r="M24" s="1">
        <v>0.5</v>
      </c>
      <c r="N24" s="1">
        <v>0.75</v>
      </c>
    </row>
    <row r="25" s="1" customFormat="1" spans="1:14">
      <c r="A25" s="7">
        <v>307</v>
      </c>
      <c r="B25" s="1">
        <v>307</v>
      </c>
      <c r="C25" s="1">
        <v>0.573604941368103</v>
      </c>
      <c r="D25" s="1">
        <v>0.0856020450592041</v>
      </c>
      <c r="E25" s="1">
        <v>8</v>
      </c>
      <c r="F25" s="1">
        <v>3</v>
      </c>
      <c r="G25" s="1">
        <v>2</v>
      </c>
      <c r="H25" s="1">
        <v>7</v>
      </c>
      <c r="I25" s="1">
        <v>0.8</v>
      </c>
      <c r="J25" s="1">
        <v>0.727272727272727</v>
      </c>
      <c r="K25" s="1">
        <v>0.761904761904762</v>
      </c>
      <c r="L25" s="1">
        <v>0.3</v>
      </c>
      <c r="M25" s="1">
        <v>0.5</v>
      </c>
      <c r="N25" s="1">
        <v>0.75</v>
      </c>
    </row>
    <row r="26" s="1" customFormat="1" spans="1:14">
      <c r="A26" s="7">
        <v>241</v>
      </c>
      <c r="B26" s="1">
        <v>241</v>
      </c>
      <c r="C26" s="1">
        <v>0.574325561523437</v>
      </c>
      <c r="D26" s="1">
        <v>0.0868544578552246</v>
      </c>
      <c r="E26" s="1">
        <v>8</v>
      </c>
      <c r="F26" s="1">
        <v>5</v>
      </c>
      <c r="G26" s="1">
        <v>2</v>
      </c>
      <c r="H26" s="1">
        <v>5</v>
      </c>
      <c r="I26" s="1">
        <v>0.8</v>
      </c>
      <c r="J26" s="1">
        <v>0.615384615384615</v>
      </c>
      <c r="K26" s="1">
        <v>0.695652173913043</v>
      </c>
      <c r="L26" s="1">
        <v>0.5</v>
      </c>
      <c r="M26" s="1">
        <v>0.3</v>
      </c>
      <c r="N26" s="1">
        <v>0.65</v>
      </c>
    </row>
    <row r="27" s="1" customFormat="1" spans="1:14">
      <c r="A27" s="7">
        <v>783</v>
      </c>
      <c r="B27" s="1">
        <v>783</v>
      </c>
      <c r="C27" s="1">
        <v>0.574866652488708</v>
      </c>
      <c r="D27" s="1">
        <v>0.0905611515045166</v>
      </c>
      <c r="E27" s="1">
        <v>8</v>
      </c>
      <c r="F27" s="1">
        <v>7</v>
      </c>
      <c r="G27" s="1">
        <v>2</v>
      </c>
      <c r="H27" s="1">
        <v>3</v>
      </c>
      <c r="I27" s="1">
        <v>0.8</v>
      </c>
      <c r="J27" s="1">
        <v>0.533333333333333</v>
      </c>
      <c r="K27" s="1">
        <v>0.64</v>
      </c>
      <c r="L27" s="1">
        <v>0.7</v>
      </c>
      <c r="M27" s="1">
        <v>0.1</v>
      </c>
      <c r="N27" s="1">
        <v>0.55</v>
      </c>
    </row>
    <row r="28" s="1" customFormat="1" spans="1:14">
      <c r="A28" s="7">
        <v>71</v>
      </c>
      <c r="B28" s="1">
        <v>71</v>
      </c>
      <c r="C28" s="1">
        <v>0.575353741645813</v>
      </c>
      <c r="D28" s="1">
        <v>0.0409954786300659</v>
      </c>
      <c r="E28" s="1">
        <v>9</v>
      </c>
      <c r="F28" s="1">
        <v>7</v>
      </c>
      <c r="G28" s="1">
        <v>1</v>
      </c>
      <c r="H28" s="1">
        <v>3</v>
      </c>
      <c r="I28" s="1">
        <v>0.9</v>
      </c>
      <c r="J28" s="1">
        <v>0.5625</v>
      </c>
      <c r="K28" s="1">
        <v>0.692307692307692</v>
      </c>
      <c r="L28" s="1">
        <v>0.7</v>
      </c>
      <c r="M28" s="1">
        <v>0.2</v>
      </c>
      <c r="N28" s="1">
        <v>0.6</v>
      </c>
    </row>
    <row r="29" s="14" customFormat="1" spans="1:14">
      <c r="A29" s="16">
        <v>894</v>
      </c>
      <c r="B29" s="14">
        <v>894</v>
      </c>
      <c r="C29" s="14">
        <v>0.575786352157593</v>
      </c>
      <c r="D29" s="14">
        <v>0.00527596473693848</v>
      </c>
      <c r="E29" s="14">
        <v>9</v>
      </c>
      <c r="F29" s="14">
        <v>6</v>
      </c>
      <c r="G29" s="14">
        <v>1</v>
      </c>
      <c r="H29" s="14">
        <v>4</v>
      </c>
      <c r="I29" s="14">
        <v>0.9</v>
      </c>
      <c r="J29" s="14">
        <v>0.6</v>
      </c>
      <c r="K29" s="14">
        <v>0.72</v>
      </c>
      <c r="L29" s="14">
        <v>0.6</v>
      </c>
      <c r="M29" s="14">
        <v>0.3</v>
      </c>
      <c r="N29" s="14">
        <v>0.65</v>
      </c>
    </row>
    <row r="30" s="1" customFormat="1" spans="1:14">
      <c r="A30" s="7">
        <v>732</v>
      </c>
      <c r="B30" s="1">
        <v>732</v>
      </c>
      <c r="C30" s="1">
        <v>0.594576597213745</v>
      </c>
      <c r="D30" s="1">
        <v>0.153135180473328</v>
      </c>
      <c r="E30" s="1">
        <v>5</v>
      </c>
      <c r="F30" s="1">
        <v>6</v>
      </c>
      <c r="G30" s="1">
        <v>5</v>
      </c>
      <c r="H30" s="1">
        <v>4</v>
      </c>
      <c r="I30" s="1">
        <v>0.5</v>
      </c>
      <c r="J30" s="1">
        <v>0.454545454545454</v>
      </c>
      <c r="K30" s="1">
        <v>0.476190476190476</v>
      </c>
      <c r="L30" s="1">
        <v>0.6</v>
      </c>
      <c r="M30" s="1">
        <v>-0.1</v>
      </c>
      <c r="N30" s="1">
        <v>0.45</v>
      </c>
    </row>
    <row r="31" s="1" customFormat="1" spans="1:14">
      <c r="A31" s="7">
        <v>792</v>
      </c>
      <c r="B31" s="1">
        <v>792</v>
      </c>
      <c r="C31" s="1">
        <v>0.592767238616943</v>
      </c>
      <c r="D31" s="1">
        <v>0.125526428222656</v>
      </c>
      <c r="E31" s="1">
        <v>8</v>
      </c>
      <c r="F31" s="1">
        <v>4</v>
      </c>
      <c r="G31" s="1">
        <v>2</v>
      </c>
      <c r="H31" s="1">
        <v>6</v>
      </c>
      <c r="I31" s="1">
        <v>0.8</v>
      </c>
      <c r="J31" s="1">
        <v>0.666666666666667</v>
      </c>
      <c r="K31" s="1">
        <v>0.727272727272727</v>
      </c>
      <c r="L31" s="1">
        <v>0.4</v>
      </c>
      <c r="M31" s="1">
        <v>0.4</v>
      </c>
      <c r="N31" s="1">
        <v>0.7</v>
      </c>
    </row>
    <row r="32" s="1" customFormat="1" spans="1:14">
      <c r="A32" s="7">
        <v>564</v>
      </c>
      <c r="B32" s="1">
        <v>564</v>
      </c>
      <c r="C32" s="1">
        <v>0.591322898864746</v>
      </c>
      <c r="D32" s="1">
        <v>0.230110764503479</v>
      </c>
      <c r="E32" s="1">
        <v>7</v>
      </c>
      <c r="F32" s="1">
        <v>6</v>
      </c>
      <c r="G32" s="1">
        <v>3</v>
      </c>
      <c r="H32" s="1">
        <v>4</v>
      </c>
      <c r="I32" s="1">
        <v>0.7</v>
      </c>
      <c r="J32" s="1">
        <v>0.538461538461539</v>
      </c>
      <c r="K32" s="1">
        <v>0.608695652173913</v>
      </c>
      <c r="L32" s="1">
        <v>0.6</v>
      </c>
      <c r="M32" s="1">
        <v>0.1</v>
      </c>
      <c r="N32" s="1">
        <v>0.55</v>
      </c>
    </row>
    <row r="33" s="1" customFormat="1" spans="1:14">
      <c r="A33" s="7">
        <v>28</v>
      </c>
      <c r="B33" s="1">
        <v>28</v>
      </c>
      <c r="C33" s="1">
        <v>0.596928119659424</v>
      </c>
      <c r="D33" s="1">
        <v>0.172947764396668</v>
      </c>
      <c r="E33" s="1">
        <v>10</v>
      </c>
      <c r="F33" s="1">
        <v>4</v>
      </c>
      <c r="G33" s="1">
        <v>0</v>
      </c>
      <c r="H33" s="1">
        <v>6</v>
      </c>
      <c r="I33" s="1">
        <v>1</v>
      </c>
      <c r="J33" s="1">
        <v>0.714285714285714</v>
      </c>
      <c r="K33" s="1">
        <v>0.833333333333333</v>
      </c>
      <c r="L33" s="1">
        <v>0.4</v>
      </c>
      <c r="M33" s="1">
        <v>0.6</v>
      </c>
      <c r="N33" s="1">
        <v>0.8</v>
      </c>
    </row>
    <row r="34" s="1" customFormat="1" spans="1:14">
      <c r="A34" s="7">
        <v>128</v>
      </c>
      <c r="B34" s="1">
        <v>128</v>
      </c>
      <c r="C34" s="1">
        <v>0.591395378112793</v>
      </c>
      <c r="D34" s="1">
        <v>0.16316032409668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4" customFormat="1" spans="1:14">
      <c r="A35" s="17">
        <v>889</v>
      </c>
      <c r="B35" s="4">
        <v>889</v>
      </c>
      <c r="C35" s="4">
        <v>0.598838210105896</v>
      </c>
      <c r="D35" s="4">
        <v>0.145676851272583</v>
      </c>
      <c r="E35" s="4">
        <v>9</v>
      </c>
      <c r="F35" s="4">
        <v>4</v>
      </c>
      <c r="G35" s="4">
        <v>1</v>
      </c>
      <c r="H35" s="4">
        <v>6</v>
      </c>
      <c r="I35" s="4">
        <v>0.9</v>
      </c>
      <c r="J35" s="4">
        <v>0.692307692307692</v>
      </c>
      <c r="K35" s="4">
        <v>0.782608695652174</v>
      </c>
      <c r="L35" s="4">
        <v>0.4</v>
      </c>
      <c r="M35" s="4">
        <v>0.5</v>
      </c>
      <c r="N35" s="4">
        <v>0.75</v>
      </c>
    </row>
    <row r="36" s="1" customFormat="1" spans="1:14">
      <c r="A36" s="7">
        <v>871</v>
      </c>
      <c r="B36" s="1">
        <v>871</v>
      </c>
      <c r="C36" s="1">
        <v>0.600039958953857</v>
      </c>
      <c r="D36" s="1">
        <v>0.160753011703491</v>
      </c>
      <c r="E36" s="1">
        <v>7</v>
      </c>
      <c r="F36" s="1">
        <v>5</v>
      </c>
      <c r="G36" s="1">
        <v>3</v>
      </c>
      <c r="H36" s="1">
        <v>5</v>
      </c>
      <c r="I36" s="1">
        <v>0.7</v>
      </c>
      <c r="J36" s="1">
        <v>0.583333333333333</v>
      </c>
      <c r="K36" s="1">
        <v>0.636363636363636</v>
      </c>
      <c r="L36" s="1">
        <v>0.5</v>
      </c>
      <c r="M36" s="1">
        <v>0.2</v>
      </c>
      <c r="N36" s="1">
        <v>0.6</v>
      </c>
    </row>
    <row r="37" s="1" customFormat="1" spans="1:14">
      <c r="A37" s="7">
        <v>807</v>
      </c>
      <c r="B37" s="1">
        <v>807</v>
      </c>
      <c r="C37" s="1">
        <v>0.587384819984436</v>
      </c>
      <c r="D37" s="1">
        <v>0.212218403816223</v>
      </c>
      <c r="E37" s="1">
        <v>6</v>
      </c>
      <c r="F37" s="1">
        <v>6</v>
      </c>
      <c r="G37" s="1">
        <v>4</v>
      </c>
      <c r="H37" s="1">
        <v>4</v>
      </c>
      <c r="I37" s="1">
        <v>0.6</v>
      </c>
      <c r="J37" s="1">
        <v>0.5</v>
      </c>
      <c r="K37" s="1">
        <v>0.545454545454545</v>
      </c>
      <c r="L37" s="1">
        <v>0.6</v>
      </c>
      <c r="M37" s="1">
        <v>0</v>
      </c>
      <c r="N37" s="1">
        <v>0.5</v>
      </c>
    </row>
    <row r="38" s="1" customFormat="1" spans="1:14">
      <c r="A38" s="7">
        <v>599</v>
      </c>
      <c r="B38" s="1">
        <v>599</v>
      </c>
      <c r="C38" s="1">
        <v>0.601256370544434</v>
      </c>
      <c r="D38" s="1">
        <v>0.134008526802063</v>
      </c>
      <c r="E38" s="1">
        <v>7</v>
      </c>
      <c r="F38" s="1">
        <v>6</v>
      </c>
      <c r="G38" s="1">
        <v>3</v>
      </c>
      <c r="H38" s="1">
        <v>4</v>
      </c>
      <c r="I38" s="1">
        <v>0.7</v>
      </c>
      <c r="J38" s="1">
        <v>0.538461538461539</v>
      </c>
      <c r="K38" s="1">
        <v>0.608695652173913</v>
      </c>
      <c r="L38" s="1">
        <v>0.6</v>
      </c>
      <c r="M38" s="1">
        <v>0.1</v>
      </c>
      <c r="N38" s="1">
        <v>0.55</v>
      </c>
    </row>
    <row r="39" s="1" customFormat="1" spans="1:14">
      <c r="A39" s="7">
        <v>338</v>
      </c>
      <c r="B39" s="1">
        <v>338</v>
      </c>
      <c r="C39" s="1">
        <v>0.587870597839355</v>
      </c>
      <c r="D39" s="1">
        <v>0.158023715019226</v>
      </c>
      <c r="E39" s="1">
        <v>9</v>
      </c>
      <c r="F39" s="1">
        <v>5</v>
      </c>
      <c r="G39" s="1">
        <v>1</v>
      </c>
      <c r="H39" s="1">
        <v>5</v>
      </c>
      <c r="I39" s="1">
        <v>0.9</v>
      </c>
      <c r="J39" s="1">
        <v>0.642857142857143</v>
      </c>
      <c r="K39" s="1">
        <v>0.75</v>
      </c>
      <c r="L39" s="1">
        <v>0.5</v>
      </c>
      <c r="M39" s="1">
        <v>0.4</v>
      </c>
      <c r="N39" s="1">
        <v>0.7</v>
      </c>
    </row>
    <row r="40" s="1" customFormat="1" spans="1:14">
      <c r="A40" s="7">
        <v>881</v>
      </c>
      <c r="B40" s="1">
        <v>881</v>
      </c>
      <c r="C40" s="1">
        <v>0.603079915046692</v>
      </c>
      <c r="D40" s="1">
        <v>0.126652479171753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262</v>
      </c>
      <c r="B41" s="1">
        <v>262</v>
      </c>
      <c r="C41" s="1">
        <v>0.603102564811707</v>
      </c>
      <c r="D41" s="1">
        <v>0.146786212921143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1" customFormat="1" spans="1:14">
      <c r="A42" s="7">
        <v>77</v>
      </c>
      <c r="B42" s="1">
        <v>77</v>
      </c>
      <c r="C42" s="1">
        <v>0.603342056274414</v>
      </c>
      <c r="D42" s="1">
        <v>0.210291981697082</v>
      </c>
      <c r="E42" s="1">
        <v>7</v>
      </c>
      <c r="F42" s="1">
        <v>6</v>
      </c>
      <c r="G42" s="1">
        <v>3</v>
      </c>
      <c r="H42" s="1">
        <v>4</v>
      </c>
      <c r="I42" s="1">
        <v>0.7</v>
      </c>
      <c r="J42" s="1">
        <v>0.538461538461539</v>
      </c>
      <c r="K42" s="1">
        <v>0.608695652173913</v>
      </c>
      <c r="L42" s="1">
        <v>0.6</v>
      </c>
      <c r="M42" s="1">
        <v>0.1</v>
      </c>
      <c r="N42" s="1">
        <v>0.55</v>
      </c>
    </row>
    <row r="43" s="14" customFormat="1" spans="1:14">
      <c r="A43" s="16">
        <v>389</v>
      </c>
      <c r="B43" s="14">
        <v>389</v>
      </c>
      <c r="C43" s="14">
        <v>0.603476166725159</v>
      </c>
      <c r="D43" s="14">
        <v>0.128153085708618</v>
      </c>
      <c r="E43" s="14">
        <v>8</v>
      </c>
      <c r="F43" s="14">
        <v>3</v>
      </c>
      <c r="G43" s="14">
        <v>2</v>
      </c>
      <c r="H43" s="14">
        <v>7</v>
      </c>
      <c r="I43" s="14">
        <v>0.8</v>
      </c>
      <c r="J43" s="14">
        <v>0.727272727272727</v>
      </c>
      <c r="K43" s="14">
        <v>0.761904761904762</v>
      </c>
      <c r="L43" s="14">
        <v>0.3</v>
      </c>
      <c r="M43" s="14">
        <v>0.5</v>
      </c>
      <c r="N43" s="14">
        <v>0.75</v>
      </c>
    </row>
    <row r="44" s="1" customFormat="1" spans="1:14">
      <c r="A44" s="7">
        <v>124</v>
      </c>
      <c r="B44" s="1">
        <v>124</v>
      </c>
      <c r="C44" s="1">
        <v>0.629390001296997</v>
      </c>
      <c r="D44" s="1">
        <v>0.210688233375549</v>
      </c>
      <c r="E44" s="1">
        <v>10</v>
      </c>
      <c r="F44" s="1">
        <v>9</v>
      </c>
      <c r="G44" s="1">
        <v>0</v>
      </c>
      <c r="H44" s="1">
        <v>1</v>
      </c>
      <c r="I44" s="1">
        <v>1</v>
      </c>
      <c r="J44" s="1">
        <v>0.526315789473684</v>
      </c>
      <c r="K44" s="1">
        <v>0.689655172413793</v>
      </c>
      <c r="L44" s="1">
        <v>0.9</v>
      </c>
      <c r="M44" s="1">
        <v>0.1</v>
      </c>
      <c r="N44" s="1">
        <v>0.55</v>
      </c>
    </row>
    <row r="45" s="1" customFormat="1" spans="1:14">
      <c r="A45" s="7">
        <v>584</v>
      </c>
      <c r="B45" s="1">
        <v>584</v>
      </c>
      <c r="C45" s="1">
        <v>0.62827479839325</v>
      </c>
      <c r="D45" s="1">
        <v>0.217533111572266</v>
      </c>
      <c r="E45" s="1">
        <v>10</v>
      </c>
      <c r="F45" s="1">
        <v>5</v>
      </c>
      <c r="G45" s="1">
        <v>0</v>
      </c>
      <c r="H45" s="1">
        <v>5</v>
      </c>
      <c r="I45" s="1">
        <v>1</v>
      </c>
      <c r="J45" s="1">
        <v>0.666666666666667</v>
      </c>
      <c r="K45" s="1">
        <v>0.8</v>
      </c>
      <c r="L45" s="1">
        <v>0.5</v>
      </c>
      <c r="M45" s="1">
        <v>0.5</v>
      </c>
      <c r="N45" s="1">
        <v>0.75</v>
      </c>
    </row>
    <row r="46" s="1" customFormat="1" spans="1:14">
      <c r="A46" s="7">
        <v>0</v>
      </c>
      <c r="B46" s="1">
        <v>0</v>
      </c>
      <c r="C46" s="1">
        <v>0.627311706542969</v>
      </c>
      <c r="D46" s="1">
        <v>0.206335783004761</v>
      </c>
      <c r="E46" s="1">
        <v>10</v>
      </c>
      <c r="F46" s="1">
        <v>5</v>
      </c>
      <c r="G46" s="1">
        <v>0</v>
      </c>
      <c r="H46" s="1">
        <v>5</v>
      </c>
      <c r="I46" s="1">
        <v>1</v>
      </c>
      <c r="J46" s="1">
        <v>0.666666666666667</v>
      </c>
      <c r="K46" s="1">
        <v>0.8</v>
      </c>
      <c r="L46" s="1">
        <v>0.5</v>
      </c>
      <c r="M46" s="1">
        <v>0.5</v>
      </c>
      <c r="N46" s="1">
        <v>0.75</v>
      </c>
    </row>
    <row r="47" s="1" customFormat="1" spans="1:14">
      <c r="A47" s="7">
        <v>691</v>
      </c>
      <c r="B47" s="1">
        <v>691</v>
      </c>
      <c r="C47" s="1">
        <v>0.623918414115906</v>
      </c>
      <c r="D47" s="1">
        <v>0.202264666557312</v>
      </c>
      <c r="E47" s="1">
        <v>10</v>
      </c>
      <c r="F47" s="1">
        <v>4</v>
      </c>
      <c r="G47" s="1">
        <v>0</v>
      </c>
      <c r="H47" s="1">
        <v>6</v>
      </c>
      <c r="I47" s="1">
        <v>1</v>
      </c>
      <c r="J47" s="1">
        <v>0.714285714285714</v>
      </c>
      <c r="K47" s="1">
        <v>0.833333333333333</v>
      </c>
      <c r="L47" s="1">
        <v>0.4</v>
      </c>
      <c r="M47" s="1">
        <v>0.6</v>
      </c>
      <c r="N47" s="1">
        <v>0.8</v>
      </c>
    </row>
    <row r="48" s="1" customFormat="1" spans="1:14">
      <c r="A48" s="7">
        <v>781</v>
      </c>
      <c r="B48" s="1">
        <v>781</v>
      </c>
      <c r="C48" s="1">
        <v>0.620644569396973</v>
      </c>
      <c r="D48" s="1">
        <v>0.142713189125061</v>
      </c>
      <c r="E48" s="1">
        <v>10</v>
      </c>
      <c r="F48" s="1">
        <v>3</v>
      </c>
      <c r="G48" s="1">
        <v>0</v>
      </c>
      <c r="H48" s="1">
        <v>7</v>
      </c>
      <c r="I48" s="1">
        <v>1</v>
      </c>
      <c r="J48" s="1">
        <v>0.769230769230769</v>
      </c>
      <c r="K48" s="1">
        <v>0.869565217391304</v>
      </c>
      <c r="L48" s="1">
        <v>0.3</v>
      </c>
      <c r="M48" s="1">
        <v>0.7</v>
      </c>
      <c r="N48" s="1">
        <v>0.85</v>
      </c>
    </row>
    <row r="49" s="1" customFormat="1" spans="1:14">
      <c r="A49" s="7">
        <v>793</v>
      </c>
      <c r="B49" s="1">
        <v>793</v>
      </c>
      <c r="C49" s="1">
        <v>0.620904684066772</v>
      </c>
      <c r="D49" s="1">
        <v>0.164810180664062</v>
      </c>
      <c r="E49" s="1">
        <v>7</v>
      </c>
      <c r="F49" s="1">
        <v>5</v>
      </c>
      <c r="G49" s="1">
        <v>3</v>
      </c>
      <c r="H49" s="1">
        <v>5</v>
      </c>
      <c r="I49" s="1">
        <v>0.7</v>
      </c>
      <c r="J49" s="1">
        <v>0.583333333333333</v>
      </c>
      <c r="K49" s="1">
        <v>0.636363636363636</v>
      </c>
      <c r="L49" s="1">
        <v>0.5</v>
      </c>
      <c r="M49" s="1">
        <v>0.2</v>
      </c>
      <c r="N49" s="1">
        <v>0.6</v>
      </c>
    </row>
    <row r="50" s="1" customFormat="1" spans="1:14">
      <c r="A50" s="7">
        <v>313</v>
      </c>
      <c r="B50" s="1">
        <v>313</v>
      </c>
      <c r="C50" s="1">
        <v>0.621042728424072</v>
      </c>
      <c r="D50" s="1">
        <v>0.25707471370697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1" customFormat="1" spans="1:14">
      <c r="A51" s="7">
        <v>968</v>
      </c>
      <c r="B51" s="1">
        <v>968</v>
      </c>
      <c r="C51" s="1">
        <v>0.621306657791138</v>
      </c>
      <c r="D51" s="1">
        <v>0.171425342559815</v>
      </c>
      <c r="E51" s="1">
        <v>9</v>
      </c>
      <c r="F51" s="1">
        <v>3</v>
      </c>
      <c r="G51" s="1">
        <v>1</v>
      </c>
      <c r="H51" s="1">
        <v>7</v>
      </c>
      <c r="I51" s="1">
        <v>0.9</v>
      </c>
      <c r="J51" s="1">
        <v>0.75</v>
      </c>
      <c r="K51" s="1">
        <v>0.818181818181818</v>
      </c>
      <c r="L51" s="1">
        <v>0.3</v>
      </c>
      <c r="M51" s="1">
        <v>0.6</v>
      </c>
      <c r="N51" s="1">
        <v>0.8</v>
      </c>
    </row>
    <row r="52" s="1" customFormat="1" spans="1:14">
      <c r="A52" s="7">
        <v>849</v>
      </c>
      <c r="B52" s="1">
        <v>849</v>
      </c>
      <c r="C52" s="1">
        <v>0.624196410179138</v>
      </c>
      <c r="D52" s="1">
        <v>0.19188642501831</v>
      </c>
      <c r="E52" s="1">
        <v>10</v>
      </c>
      <c r="F52" s="1">
        <v>6</v>
      </c>
      <c r="G52" s="1">
        <v>0</v>
      </c>
      <c r="H52" s="1">
        <v>4</v>
      </c>
      <c r="I52" s="1">
        <v>1</v>
      </c>
      <c r="J52" s="1">
        <v>0.625</v>
      </c>
      <c r="K52" s="1">
        <v>0.769230769230769</v>
      </c>
      <c r="L52" s="1">
        <v>0.6</v>
      </c>
      <c r="M52" s="1">
        <v>0.4</v>
      </c>
      <c r="N52" s="1">
        <v>0.7</v>
      </c>
    </row>
    <row r="53" s="1" customFormat="1" spans="1:14">
      <c r="A53" s="7">
        <v>138</v>
      </c>
      <c r="B53" s="1">
        <v>138</v>
      </c>
      <c r="C53" s="1">
        <v>0.621886372566223</v>
      </c>
      <c r="D53" s="1">
        <v>0.197128534317017</v>
      </c>
      <c r="E53" s="1">
        <v>8</v>
      </c>
      <c r="F53" s="1">
        <v>7</v>
      </c>
      <c r="G53" s="1">
        <v>2</v>
      </c>
      <c r="H53" s="1">
        <v>3</v>
      </c>
      <c r="I53" s="1">
        <v>0.8</v>
      </c>
      <c r="J53" s="1">
        <v>0.533333333333333</v>
      </c>
      <c r="K53" s="1">
        <v>0.64</v>
      </c>
      <c r="L53" s="1">
        <v>0.7</v>
      </c>
      <c r="M53" s="1">
        <v>0.1</v>
      </c>
      <c r="N53" s="1">
        <v>0.55</v>
      </c>
    </row>
    <row r="54" s="1" customFormat="1" spans="1:14">
      <c r="A54" s="7">
        <v>519</v>
      </c>
      <c r="B54" s="1">
        <v>519</v>
      </c>
      <c r="C54" s="1">
        <v>0.622287273406982</v>
      </c>
      <c r="D54" s="1">
        <v>0.148584008216858</v>
      </c>
      <c r="E54" s="1">
        <v>6</v>
      </c>
      <c r="F54" s="1">
        <v>6</v>
      </c>
      <c r="G54" s="1">
        <v>4</v>
      </c>
      <c r="H54" s="1">
        <v>4</v>
      </c>
      <c r="I54" s="1">
        <v>0.6</v>
      </c>
      <c r="J54" s="1">
        <v>0.5</v>
      </c>
      <c r="K54" s="1">
        <v>0.545454545454545</v>
      </c>
      <c r="L54" s="1">
        <v>0.6</v>
      </c>
      <c r="M54" s="1">
        <v>0</v>
      </c>
      <c r="N54" s="1">
        <v>0.5</v>
      </c>
    </row>
    <row r="55" s="1" customFormat="1" spans="1:14">
      <c r="A55" s="7">
        <v>840</v>
      </c>
      <c r="B55" s="1">
        <v>840</v>
      </c>
      <c r="C55" s="1">
        <v>0.622424364089966</v>
      </c>
      <c r="D55" s="1">
        <v>0.181033372879028</v>
      </c>
      <c r="E55" s="1">
        <v>9</v>
      </c>
      <c r="F55" s="1">
        <v>6</v>
      </c>
      <c r="G55" s="1">
        <v>1</v>
      </c>
      <c r="H55" s="1">
        <v>4</v>
      </c>
      <c r="I55" s="1">
        <v>0.9</v>
      </c>
      <c r="J55" s="1">
        <v>0.6</v>
      </c>
      <c r="K55" s="1">
        <v>0.72</v>
      </c>
      <c r="L55" s="1">
        <v>0.6</v>
      </c>
      <c r="M55" s="1">
        <v>0.3</v>
      </c>
      <c r="N55" s="1">
        <v>0.65</v>
      </c>
    </row>
    <row r="56" s="1" customFormat="1" spans="1:14">
      <c r="A56" s="7">
        <v>588</v>
      </c>
      <c r="B56" s="1">
        <v>588</v>
      </c>
      <c r="C56" s="1">
        <v>0.622444629669189</v>
      </c>
      <c r="D56" s="1">
        <v>0.166469931602478</v>
      </c>
      <c r="E56" s="1">
        <v>10</v>
      </c>
      <c r="F56" s="1">
        <v>5</v>
      </c>
      <c r="G56" s="1">
        <v>0</v>
      </c>
      <c r="H56" s="1">
        <v>5</v>
      </c>
      <c r="I56" s="1">
        <v>1</v>
      </c>
      <c r="J56" s="1">
        <v>0.666666666666667</v>
      </c>
      <c r="K56" s="1">
        <v>0.8</v>
      </c>
      <c r="L56" s="1">
        <v>0.5</v>
      </c>
      <c r="M56" s="1">
        <v>0.5</v>
      </c>
      <c r="N56" s="1">
        <v>0.75</v>
      </c>
    </row>
    <row r="57" s="1" customFormat="1" spans="1:14">
      <c r="A57" s="7">
        <v>473</v>
      </c>
      <c r="B57" s="1">
        <v>473</v>
      </c>
      <c r="C57" s="1">
        <v>0.622597098350525</v>
      </c>
      <c r="D57" s="1">
        <v>0.209457159042358</v>
      </c>
      <c r="E57" s="1">
        <v>8</v>
      </c>
      <c r="F57" s="1">
        <v>5</v>
      </c>
      <c r="G57" s="1">
        <v>2</v>
      </c>
      <c r="H57" s="1">
        <v>5</v>
      </c>
      <c r="I57" s="1">
        <v>0.8</v>
      </c>
      <c r="J57" s="1">
        <v>0.615384615384615</v>
      </c>
      <c r="K57" s="1">
        <v>0.695652173913043</v>
      </c>
      <c r="L57" s="1">
        <v>0.5</v>
      </c>
      <c r="M57" s="1">
        <v>0.3</v>
      </c>
      <c r="N57" s="1">
        <v>0.65</v>
      </c>
    </row>
    <row r="58" s="3" customFormat="1" spans="1:14">
      <c r="A58" s="9">
        <v>503</v>
      </c>
      <c r="B58" s="3">
        <v>503</v>
      </c>
      <c r="C58" s="3">
        <v>0.639883041381836</v>
      </c>
      <c r="D58" s="3">
        <v>0.164122939109802</v>
      </c>
      <c r="E58" s="3">
        <v>9</v>
      </c>
      <c r="F58" s="3">
        <v>2</v>
      </c>
      <c r="G58" s="3">
        <v>1</v>
      </c>
      <c r="H58" s="3">
        <v>8</v>
      </c>
      <c r="I58" s="3">
        <v>0.9</v>
      </c>
      <c r="J58" s="3">
        <v>0.818181818181818</v>
      </c>
      <c r="K58" s="3">
        <v>0.857142857142857</v>
      </c>
      <c r="L58" s="3">
        <v>0.2</v>
      </c>
      <c r="M58" s="3">
        <v>0.7</v>
      </c>
      <c r="N58" s="3">
        <v>0.85</v>
      </c>
    </row>
    <row r="59" s="1" customFormat="1" spans="1:14">
      <c r="A59" s="7">
        <v>909</v>
      </c>
      <c r="B59" s="1">
        <v>909</v>
      </c>
      <c r="C59" s="1">
        <v>0.651805877685547</v>
      </c>
      <c r="D59" s="1">
        <v>0.206578016281128</v>
      </c>
      <c r="E59" s="1">
        <v>9</v>
      </c>
      <c r="F59" s="1">
        <v>3</v>
      </c>
      <c r="G59" s="1">
        <v>1</v>
      </c>
      <c r="H59" s="1">
        <v>7</v>
      </c>
      <c r="I59" s="1">
        <v>0.9</v>
      </c>
      <c r="J59" s="1">
        <v>0.75</v>
      </c>
      <c r="K59" s="1">
        <v>0.818181818181818</v>
      </c>
      <c r="L59" s="1">
        <v>0.3</v>
      </c>
      <c r="M59" s="1">
        <v>0.6</v>
      </c>
      <c r="N59" s="1">
        <v>0.8</v>
      </c>
    </row>
    <row r="60" s="1" customFormat="1" spans="1:14">
      <c r="A60" s="7">
        <v>623</v>
      </c>
      <c r="B60" s="1">
        <v>623</v>
      </c>
      <c r="C60" s="1">
        <v>0.632972717285156</v>
      </c>
      <c r="D60" s="1">
        <v>0.181615591049194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" customFormat="1" spans="1:14">
      <c r="A61" s="7">
        <v>701</v>
      </c>
      <c r="B61" s="1">
        <v>701</v>
      </c>
      <c r="C61" s="1">
        <v>0.633385896682739</v>
      </c>
      <c r="D61" s="1">
        <v>0.165949463844299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250</v>
      </c>
      <c r="B62" s="1">
        <v>250</v>
      </c>
      <c r="C62" s="1">
        <v>0.647572636604309</v>
      </c>
      <c r="D62" s="1">
        <v>0.24461555480957</v>
      </c>
      <c r="E62" s="1">
        <v>8</v>
      </c>
      <c r="F62" s="1">
        <v>5</v>
      </c>
      <c r="G62" s="1">
        <v>2</v>
      </c>
      <c r="H62" s="1">
        <v>5</v>
      </c>
      <c r="I62" s="1">
        <v>0.8</v>
      </c>
      <c r="J62" s="1">
        <v>0.615384615384615</v>
      </c>
      <c r="K62" s="1">
        <v>0.695652173913043</v>
      </c>
      <c r="L62" s="1">
        <v>0.5</v>
      </c>
      <c r="M62" s="1">
        <v>0.3</v>
      </c>
      <c r="N62" s="1">
        <v>0.65</v>
      </c>
    </row>
    <row r="63" s="1" customFormat="1" spans="1:14">
      <c r="A63" s="7">
        <v>40</v>
      </c>
      <c r="B63" s="1">
        <v>40</v>
      </c>
      <c r="C63" s="1">
        <v>0.634088516235352</v>
      </c>
      <c r="D63" s="1">
        <v>0.209302663803101</v>
      </c>
      <c r="E63" s="1">
        <v>9</v>
      </c>
      <c r="F63" s="1">
        <v>3</v>
      </c>
      <c r="G63" s="1">
        <v>1</v>
      </c>
      <c r="H63" s="1">
        <v>7</v>
      </c>
      <c r="I63" s="1">
        <v>0.9</v>
      </c>
      <c r="J63" s="1">
        <v>0.75</v>
      </c>
      <c r="K63" s="1">
        <v>0.818181818181818</v>
      </c>
      <c r="L63" s="1">
        <v>0.3</v>
      </c>
      <c r="M63" s="1">
        <v>0.6</v>
      </c>
      <c r="N63" s="1">
        <v>0.8</v>
      </c>
    </row>
    <row r="64" s="1" customFormat="1" spans="1:14">
      <c r="A64" s="7">
        <v>43</v>
      </c>
      <c r="B64" s="1">
        <v>43</v>
      </c>
      <c r="C64" s="1">
        <v>0.656714081764221</v>
      </c>
      <c r="D64" s="1">
        <v>0.224246263504028</v>
      </c>
      <c r="E64" s="1">
        <v>9</v>
      </c>
      <c r="F64" s="1">
        <v>5</v>
      </c>
      <c r="G64" s="1">
        <v>1</v>
      </c>
      <c r="H64" s="1">
        <v>5</v>
      </c>
      <c r="I64" s="1">
        <v>0.9</v>
      </c>
      <c r="J64" s="1">
        <v>0.642857142857143</v>
      </c>
      <c r="K64" s="1">
        <v>0.75</v>
      </c>
      <c r="L64" s="1">
        <v>0.5</v>
      </c>
      <c r="M64" s="1">
        <v>0.4</v>
      </c>
      <c r="N64" s="1">
        <v>0.7</v>
      </c>
    </row>
    <row r="65" s="1" customFormat="1" spans="1:14">
      <c r="A65" s="7">
        <v>123</v>
      </c>
      <c r="B65" s="1">
        <v>123</v>
      </c>
      <c r="C65" s="1">
        <v>0.64593517780304</v>
      </c>
      <c r="D65" s="1">
        <v>0.242363452911377</v>
      </c>
      <c r="E65" s="1">
        <v>9</v>
      </c>
      <c r="F65" s="1">
        <v>7</v>
      </c>
      <c r="G65" s="1">
        <v>1</v>
      </c>
      <c r="H65" s="1">
        <v>3</v>
      </c>
      <c r="I65" s="1">
        <v>0.9</v>
      </c>
      <c r="J65" s="1">
        <v>0.5625</v>
      </c>
      <c r="K65" s="1">
        <v>0.692307692307692</v>
      </c>
      <c r="L65" s="1">
        <v>0.7</v>
      </c>
      <c r="M65" s="1">
        <v>0.2</v>
      </c>
      <c r="N65" s="1">
        <v>0.6</v>
      </c>
    </row>
    <row r="66" s="1" customFormat="1" spans="1:14">
      <c r="A66" s="7">
        <v>364</v>
      </c>
      <c r="B66" s="1">
        <v>364</v>
      </c>
      <c r="C66" s="1">
        <v>0.634941577911377</v>
      </c>
      <c r="D66" s="1">
        <v>0.159549355506897</v>
      </c>
      <c r="E66" s="1">
        <v>9</v>
      </c>
      <c r="F66" s="1">
        <v>5</v>
      </c>
      <c r="G66" s="1">
        <v>1</v>
      </c>
      <c r="H66" s="1">
        <v>5</v>
      </c>
      <c r="I66" s="1">
        <v>0.9</v>
      </c>
      <c r="J66" s="1">
        <v>0.642857142857143</v>
      </c>
      <c r="K66" s="1">
        <v>0.75</v>
      </c>
      <c r="L66" s="1">
        <v>0.5</v>
      </c>
      <c r="M66" s="1">
        <v>0.4</v>
      </c>
      <c r="N66" s="1">
        <v>0.7</v>
      </c>
    </row>
    <row r="67" s="1" customFormat="1" spans="1:14">
      <c r="A67" s="7">
        <v>754</v>
      </c>
      <c r="B67" s="1">
        <v>754</v>
      </c>
      <c r="C67" s="1">
        <v>0.648199319839478</v>
      </c>
      <c r="D67" s="1">
        <v>0.176639199256897</v>
      </c>
      <c r="E67" s="1">
        <v>7</v>
      </c>
      <c r="F67" s="1">
        <v>5</v>
      </c>
      <c r="G67" s="1">
        <v>3</v>
      </c>
      <c r="H67" s="1">
        <v>5</v>
      </c>
      <c r="I67" s="1">
        <v>0.7</v>
      </c>
      <c r="J67" s="1">
        <v>0.583333333333333</v>
      </c>
      <c r="K67" s="1">
        <v>0.636363636363636</v>
      </c>
      <c r="L67" s="1">
        <v>0.5</v>
      </c>
      <c r="M67" s="1">
        <v>0.2</v>
      </c>
      <c r="N67" s="1">
        <v>0.6</v>
      </c>
    </row>
    <row r="68" s="1" customFormat="1" spans="1:14">
      <c r="A68" s="7">
        <v>716</v>
      </c>
      <c r="B68" s="1">
        <v>716</v>
      </c>
      <c r="C68" s="1">
        <v>0.645399928092957</v>
      </c>
      <c r="D68" s="1">
        <v>0.204073429107666</v>
      </c>
      <c r="E68" s="1">
        <v>9</v>
      </c>
      <c r="F68" s="1">
        <v>3</v>
      </c>
      <c r="G68" s="1">
        <v>1</v>
      </c>
      <c r="H68" s="1">
        <v>7</v>
      </c>
      <c r="I68" s="1">
        <v>0.9</v>
      </c>
      <c r="J68" s="1">
        <v>0.75</v>
      </c>
      <c r="K68" s="1">
        <v>0.818181818181818</v>
      </c>
      <c r="L68" s="1">
        <v>0.3</v>
      </c>
      <c r="M68" s="1">
        <v>0.6</v>
      </c>
      <c r="N68" s="1">
        <v>0.8</v>
      </c>
    </row>
    <row r="69" s="1" customFormat="1" spans="1:14">
      <c r="A69" s="7">
        <v>596</v>
      </c>
      <c r="B69" s="1">
        <v>596</v>
      </c>
      <c r="C69" s="1">
        <v>0.635358214378357</v>
      </c>
      <c r="D69" s="1">
        <v>0.149475455284119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974</v>
      </c>
      <c r="B70" s="1">
        <v>974</v>
      </c>
      <c r="C70" s="1">
        <v>0.635421276092529</v>
      </c>
      <c r="D70" s="1">
        <v>0.159266829490662</v>
      </c>
      <c r="E70" s="1">
        <v>6</v>
      </c>
      <c r="F70" s="1">
        <v>2</v>
      </c>
      <c r="G70" s="1">
        <v>4</v>
      </c>
      <c r="H70" s="1">
        <v>8</v>
      </c>
      <c r="I70" s="1">
        <v>0.6</v>
      </c>
      <c r="J70" s="1">
        <v>0.75</v>
      </c>
      <c r="K70" s="1">
        <v>0.666666666666667</v>
      </c>
      <c r="L70" s="1">
        <v>0.2</v>
      </c>
      <c r="M70" s="1">
        <v>0.4</v>
      </c>
      <c r="N70" s="1">
        <v>0.7</v>
      </c>
    </row>
    <row r="71" s="14" customFormat="1" spans="1:14">
      <c r="A71" s="16">
        <v>977</v>
      </c>
      <c r="B71" s="14">
        <v>977</v>
      </c>
      <c r="C71" s="14">
        <v>0.635453104972839</v>
      </c>
      <c r="D71" s="14">
        <v>0.185323357582092</v>
      </c>
      <c r="E71" s="14">
        <v>7</v>
      </c>
      <c r="F71" s="14">
        <v>6</v>
      </c>
      <c r="G71" s="14">
        <v>3</v>
      </c>
      <c r="H71" s="14">
        <v>4</v>
      </c>
      <c r="I71" s="14">
        <v>0.7</v>
      </c>
      <c r="J71" s="14">
        <v>0.538461538461539</v>
      </c>
      <c r="K71" s="14">
        <v>0.608695652173913</v>
      </c>
      <c r="L71" s="14">
        <v>0.6</v>
      </c>
      <c r="M71" s="14">
        <v>0.1</v>
      </c>
      <c r="N71" s="14">
        <v>0.55</v>
      </c>
    </row>
    <row r="72" s="1" customFormat="1" spans="1:14">
      <c r="A72" s="7">
        <v>185</v>
      </c>
      <c r="B72" s="1">
        <v>185</v>
      </c>
      <c r="C72" s="1">
        <v>0.684498429298401</v>
      </c>
      <c r="D72" s="1">
        <v>0.134665608406067</v>
      </c>
      <c r="E72" s="1">
        <v>10</v>
      </c>
      <c r="F72" s="1">
        <v>5</v>
      </c>
      <c r="G72" s="1">
        <v>0</v>
      </c>
      <c r="H72" s="1">
        <v>5</v>
      </c>
      <c r="I72" s="1">
        <v>1</v>
      </c>
      <c r="J72" s="1">
        <v>0.666666666666667</v>
      </c>
      <c r="K72" s="1">
        <v>0.8</v>
      </c>
      <c r="L72" s="1">
        <v>0.5</v>
      </c>
      <c r="M72" s="1">
        <v>0.5</v>
      </c>
      <c r="N72" s="1">
        <v>0.75</v>
      </c>
    </row>
    <row r="73" s="1" customFormat="1" spans="1:14">
      <c r="A73" s="7">
        <v>259</v>
      </c>
      <c r="B73" s="1">
        <v>259</v>
      </c>
      <c r="C73" s="1">
        <v>0.684139132499695</v>
      </c>
      <c r="D73" s="1">
        <v>0.146857380867004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245</v>
      </c>
      <c r="B74" s="1">
        <v>245</v>
      </c>
      <c r="C74" s="1">
        <v>0.685161948204041</v>
      </c>
      <c r="D74" s="1">
        <v>0.185090065002441</v>
      </c>
      <c r="E74" s="1">
        <v>7</v>
      </c>
      <c r="F74" s="1">
        <v>6</v>
      </c>
      <c r="G74" s="1">
        <v>3</v>
      </c>
      <c r="H74" s="1">
        <v>4</v>
      </c>
      <c r="I74" s="1">
        <v>0.7</v>
      </c>
      <c r="J74" s="1">
        <v>0.538461538461539</v>
      </c>
      <c r="K74" s="1">
        <v>0.608695652173913</v>
      </c>
      <c r="L74" s="1">
        <v>0.6</v>
      </c>
      <c r="M74" s="1">
        <v>0.1</v>
      </c>
      <c r="N74" s="1">
        <v>0.55</v>
      </c>
    </row>
    <row r="75" s="1" customFormat="1" spans="1:14">
      <c r="A75" s="7">
        <v>236</v>
      </c>
      <c r="B75" s="1">
        <v>236</v>
      </c>
      <c r="C75" s="1">
        <v>0.685735821723938</v>
      </c>
      <c r="D75" s="1">
        <v>0.12888765335083</v>
      </c>
      <c r="E75" s="1">
        <v>10</v>
      </c>
      <c r="F75" s="1">
        <v>7</v>
      </c>
      <c r="G75" s="1">
        <v>0</v>
      </c>
      <c r="H75" s="1">
        <v>3</v>
      </c>
      <c r="I75" s="1">
        <v>1</v>
      </c>
      <c r="J75" s="1">
        <v>0.588235294117647</v>
      </c>
      <c r="K75" s="1">
        <v>0.740740740740741</v>
      </c>
      <c r="L75" s="1">
        <v>0.7</v>
      </c>
      <c r="M75" s="1">
        <v>0.3</v>
      </c>
      <c r="N75" s="1">
        <v>0.65</v>
      </c>
    </row>
    <row r="76" s="1" customFormat="1" spans="1:14">
      <c r="A76" s="7">
        <v>504</v>
      </c>
      <c r="B76" s="1">
        <v>504</v>
      </c>
      <c r="C76" s="1">
        <v>0.685853719711304</v>
      </c>
      <c r="D76" s="1">
        <v>0.159085392951965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874</v>
      </c>
      <c r="B77" s="1">
        <v>874</v>
      </c>
      <c r="C77" s="1">
        <v>0.683785915374756</v>
      </c>
      <c r="D77" s="1">
        <v>0.160463333129883</v>
      </c>
      <c r="E77" s="1">
        <v>10</v>
      </c>
      <c r="F77" s="1">
        <v>3</v>
      </c>
      <c r="G77" s="1">
        <v>0</v>
      </c>
      <c r="H77" s="1">
        <v>7</v>
      </c>
      <c r="I77" s="1">
        <v>1</v>
      </c>
      <c r="J77" s="1">
        <v>0.769230769230769</v>
      </c>
      <c r="K77" s="1">
        <v>0.869565217391304</v>
      </c>
      <c r="L77" s="1">
        <v>0.3</v>
      </c>
      <c r="M77" s="1">
        <v>0.7</v>
      </c>
      <c r="N77" s="1">
        <v>0.85</v>
      </c>
    </row>
    <row r="78" s="1" customFormat="1" spans="1:14">
      <c r="A78" s="7">
        <v>861</v>
      </c>
      <c r="B78" s="1">
        <v>861</v>
      </c>
      <c r="C78" s="1">
        <v>0.684200286865234</v>
      </c>
      <c r="D78" s="1">
        <v>0.167941451072693</v>
      </c>
      <c r="E78" s="1">
        <v>8</v>
      </c>
      <c r="F78" s="1">
        <v>6</v>
      </c>
      <c r="G78" s="1">
        <v>2</v>
      </c>
      <c r="H78" s="1">
        <v>4</v>
      </c>
      <c r="I78" s="1">
        <v>0.8</v>
      </c>
      <c r="J78" s="1">
        <v>0.571428571428572</v>
      </c>
      <c r="K78" s="1">
        <v>0.666666666666667</v>
      </c>
      <c r="L78" s="1">
        <v>0.6</v>
      </c>
      <c r="M78" s="1">
        <v>0.2</v>
      </c>
      <c r="N78" s="1">
        <v>0.6</v>
      </c>
    </row>
    <row r="79" s="1" customFormat="1" spans="1:14">
      <c r="A79" s="7">
        <v>403</v>
      </c>
      <c r="B79" s="1">
        <v>403</v>
      </c>
      <c r="C79" s="1">
        <v>0.686959266662598</v>
      </c>
      <c r="D79" s="1">
        <v>0.138943076133728</v>
      </c>
      <c r="E79" s="1">
        <v>9</v>
      </c>
      <c r="F79" s="1">
        <v>2</v>
      </c>
      <c r="G79" s="1">
        <v>1</v>
      </c>
      <c r="H79" s="1">
        <v>8</v>
      </c>
      <c r="I79" s="1">
        <v>0.9</v>
      </c>
      <c r="J79" s="1">
        <v>0.818181818181818</v>
      </c>
      <c r="K79" s="1">
        <v>0.857142857142857</v>
      </c>
      <c r="L79" s="1">
        <v>0.2</v>
      </c>
      <c r="M79" s="1">
        <v>0.7</v>
      </c>
      <c r="N79" s="1">
        <v>0.85</v>
      </c>
    </row>
    <row r="80" s="1" customFormat="1" spans="1:14">
      <c r="A80" s="7">
        <v>578</v>
      </c>
      <c r="B80" s="1">
        <v>578</v>
      </c>
      <c r="C80" s="1">
        <v>0.686991453170776</v>
      </c>
      <c r="D80" s="1">
        <v>0.142976641654968</v>
      </c>
      <c r="E80" s="1">
        <v>9</v>
      </c>
      <c r="F80" s="1">
        <v>4</v>
      </c>
      <c r="G80" s="1">
        <v>1</v>
      </c>
      <c r="H80" s="1">
        <v>6</v>
      </c>
      <c r="I80" s="1">
        <v>0.9</v>
      </c>
      <c r="J80" s="1">
        <v>0.692307692307692</v>
      </c>
      <c r="K80" s="1">
        <v>0.782608695652174</v>
      </c>
      <c r="L80" s="1">
        <v>0.4</v>
      </c>
      <c r="M80" s="1">
        <v>0.5</v>
      </c>
      <c r="N80" s="1">
        <v>0.75</v>
      </c>
    </row>
    <row r="81" s="1" customFormat="1" spans="1:14">
      <c r="A81" s="7">
        <v>316</v>
      </c>
      <c r="B81" s="1">
        <v>316</v>
      </c>
      <c r="C81" s="1">
        <v>0.687016129493713</v>
      </c>
      <c r="D81" s="1">
        <v>0.189412236213684</v>
      </c>
      <c r="E81" s="1">
        <v>7</v>
      </c>
      <c r="F81" s="1">
        <v>7</v>
      </c>
      <c r="G81" s="1">
        <v>3</v>
      </c>
      <c r="H81" s="1">
        <v>3</v>
      </c>
      <c r="I81" s="1">
        <v>0.7</v>
      </c>
      <c r="J81" s="1">
        <v>0.5</v>
      </c>
      <c r="K81" s="1">
        <v>0.583333333333333</v>
      </c>
      <c r="L81" s="1">
        <v>0.7</v>
      </c>
      <c r="M81" s="1">
        <v>0</v>
      </c>
      <c r="N81" s="1">
        <v>0.5</v>
      </c>
    </row>
    <row r="82" s="1" customFormat="1" spans="1:14">
      <c r="A82" s="7">
        <v>652</v>
      </c>
      <c r="B82" s="1">
        <v>652</v>
      </c>
      <c r="C82" s="1">
        <v>0.684495806694031</v>
      </c>
      <c r="D82" s="1">
        <v>0.156694531440735</v>
      </c>
      <c r="E82" s="1">
        <v>9</v>
      </c>
      <c r="F82" s="1">
        <v>6</v>
      </c>
      <c r="G82" s="1">
        <v>1</v>
      </c>
      <c r="H82" s="1">
        <v>4</v>
      </c>
      <c r="I82" s="1">
        <v>0.9</v>
      </c>
      <c r="J82" s="1">
        <v>0.6</v>
      </c>
      <c r="K82" s="1">
        <v>0.72</v>
      </c>
      <c r="L82" s="1">
        <v>0.6</v>
      </c>
      <c r="M82" s="1">
        <v>0.3</v>
      </c>
      <c r="N82" s="1">
        <v>0.65</v>
      </c>
    </row>
    <row r="83" s="1" customFormat="1" spans="1:14">
      <c r="A83" s="7">
        <v>745</v>
      </c>
      <c r="B83" s="1">
        <v>745</v>
      </c>
      <c r="C83" s="1">
        <v>0.683122754096985</v>
      </c>
      <c r="D83" s="1">
        <v>0.185926675796509</v>
      </c>
      <c r="E83" s="1">
        <v>7</v>
      </c>
      <c r="F83" s="1">
        <v>8</v>
      </c>
      <c r="G83" s="1">
        <v>3</v>
      </c>
      <c r="H83" s="1">
        <v>2</v>
      </c>
      <c r="I83" s="1">
        <v>0.7</v>
      </c>
      <c r="J83" s="1">
        <v>0.466666666666667</v>
      </c>
      <c r="K83" s="1">
        <v>0.56</v>
      </c>
      <c r="L83" s="1">
        <v>0.8</v>
      </c>
      <c r="M83" s="1">
        <v>-0.1</v>
      </c>
      <c r="N83" s="1">
        <v>0.45</v>
      </c>
    </row>
    <row r="84" s="1" customFormat="1" spans="1:14">
      <c r="A84" s="7">
        <v>438</v>
      </c>
      <c r="B84" s="1">
        <v>438</v>
      </c>
      <c r="C84" s="1">
        <v>0.687597513198853</v>
      </c>
      <c r="D84" s="1">
        <v>0.118685960769653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4" customFormat="1" spans="1:14">
      <c r="A85" s="16">
        <v>201</v>
      </c>
      <c r="B85" s="14">
        <v>201</v>
      </c>
      <c r="C85" s="14">
        <v>0.687728881835937</v>
      </c>
      <c r="D85" s="14">
        <v>0.18174397945404</v>
      </c>
      <c r="E85" s="14">
        <v>10</v>
      </c>
      <c r="F85" s="14">
        <v>4</v>
      </c>
      <c r="G85" s="14">
        <v>0</v>
      </c>
      <c r="H85" s="14">
        <v>6</v>
      </c>
      <c r="I85" s="14">
        <v>1</v>
      </c>
      <c r="J85" s="14">
        <v>0.714285714285714</v>
      </c>
      <c r="K85" s="14">
        <v>0.833333333333333</v>
      </c>
      <c r="L85" s="14">
        <v>0.4</v>
      </c>
      <c r="M85" s="14">
        <v>0.6</v>
      </c>
      <c r="N85" s="14">
        <v>0.8</v>
      </c>
    </row>
    <row r="86" s="1" customFormat="1" spans="1:14">
      <c r="A86" s="7">
        <v>502</v>
      </c>
      <c r="B86" s="1">
        <v>502</v>
      </c>
      <c r="C86" s="1">
        <v>0.698814630508423</v>
      </c>
      <c r="D86" s="1">
        <v>0.215407133102417</v>
      </c>
      <c r="E86" s="1">
        <v>10</v>
      </c>
      <c r="F86" s="1">
        <v>5</v>
      </c>
      <c r="G86" s="1">
        <v>0</v>
      </c>
      <c r="H86" s="1">
        <v>5</v>
      </c>
      <c r="I86" s="1">
        <v>1</v>
      </c>
      <c r="J86" s="1">
        <v>0.666666666666667</v>
      </c>
      <c r="K86" s="1">
        <v>0.8</v>
      </c>
      <c r="L86" s="1">
        <v>0.5</v>
      </c>
      <c r="M86" s="1">
        <v>0.5</v>
      </c>
      <c r="N86" s="1">
        <v>0.75</v>
      </c>
    </row>
    <row r="87" s="1" customFormat="1" spans="1:14">
      <c r="A87" s="7">
        <v>94</v>
      </c>
      <c r="B87" s="1">
        <v>94</v>
      </c>
      <c r="C87" s="1">
        <v>0.701077580451965</v>
      </c>
      <c r="D87" s="1">
        <v>0.176891088485718</v>
      </c>
      <c r="E87" s="1">
        <v>8</v>
      </c>
      <c r="F87" s="1">
        <v>6</v>
      </c>
      <c r="G87" s="1">
        <v>2</v>
      </c>
      <c r="H87" s="1">
        <v>4</v>
      </c>
      <c r="I87" s="1">
        <v>0.8</v>
      </c>
      <c r="J87" s="1">
        <v>0.571428571428572</v>
      </c>
      <c r="K87" s="1">
        <v>0.666666666666667</v>
      </c>
      <c r="L87" s="1">
        <v>0.6</v>
      </c>
      <c r="M87" s="1">
        <v>0.2</v>
      </c>
      <c r="N87" s="1">
        <v>0.6</v>
      </c>
    </row>
    <row r="88" s="1" customFormat="1" spans="1:14">
      <c r="A88" s="7">
        <v>533</v>
      </c>
      <c r="B88" s="1">
        <v>533</v>
      </c>
      <c r="C88" s="1">
        <v>0.701823592185974</v>
      </c>
      <c r="D88" s="1">
        <v>0.136722564697266</v>
      </c>
      <c r="E88" s="1">
        <v>9</v>
      </c>
      <c r="F88" s="1">
        <v>4</v>
      </c>
      <c r="G88" s="1">
        <v>1</v>
      </c>
      <c r="H88" s="1">
        <v>6</v>
      </c>
      <c r="I88" s="1">
        <v>0.9</v>
      </c>
      <c r="J88" s="1">
        <v>0.692307692307692</v>
      </c>
      <c r="K88" s="1">
        <v>0.782608695652174</v>
      </c>
      <c r="L88" s="1">
        <v>0.4</v>
      </c>
      <c r="M88" s="1">
        <v>0.5</v>
      </c>
      <c r="N88" s="1">
        <v>0.75</v>
      </c>
    </row>
    <row r="89" s="1" customFormat="1" spans="1:14">
      <c r="A89" s="7">
        <v>199</v>
      </c>
      <c r="B89" s="1">
        <v>199</v>
      </c>
      <c r="C89" s="1">
        <v>0.702245593070984</v>
      </c>
      <c r="D89" s="1">
        <v>0.165382504463196</v>
      </c>
      <c r="E89" s="1">
        <v>9</v>
      </c>
      <c r="F89" s="1">
        <v>7</v>
      </c>
      <c r="G89" s="1">
        <v>1</v>
      </c>
      <c r="H89" s="1">
        <v>3</v>
      </c>
      <c r="I89" s="1">
        <v>0.9</v>
      </c>
      <c r="J89" s="1">
        <v>0.5625</v>
      </c>
      <c r="K89" s="1">
        <v>0.692307692307692</v>
      </c>
      <c r="L89" s="1">
        <v>0.7</v>
      </c>
      <c r="M89" s="1">
        <v>0.2</v>
      </c>
      <c r="N89" s="1">
        <v>0.6</v>
      </c>
    </row>
    <row r="90" s="1" customFormat="1" spans="1:14">
      <c r="A90" s="7">
        <v>348</v>
      </c>
      <c r="B90" s="1">
        <v>348</v>
      </c>
      <c r="C90" s="1">
        <v>0.704671263694763</v>
      </c>
      <c r="D90" s="1">
        <v>0.234467625617981</v>
      </c>
      <c r="E90" s="1">
        <v>8</v>
      </c>
      <c r="F90" s="1">
        <v>5</v>
      </c>
      <c r="G90" s="1">
        <v>2</v>
      </c>
      <c r="H90" s="1">
        <v>5</v>
      </c>
      <c r="I90" s="1">
        <v>0.8</v>
      </c>
      <c r="J90" s="1">
        <v>0.615384615384615</v>
      </c>
      <c r="K90" s="1">
        <v>0.695652173913043</v>
      </c>
      <c r="L90" s="1">
        <v>0.5</v>
      </c>
      <c r="M90" s="1">
        <v>0.3</v>
      </c>
      <c r="N90" s="1">
        <v>0.65</v>
      </c>
    </row>
    <row r="91" s="1" customFormat="1" spans="1:14">
      <c r="A91" s="7">
        <v>689</v>
      </c>
      <c r="B91" s="1">
        <v>689</v>
      </c>
      <c r="C91" s="1">
        <v>0.704744815826416</v>
      </c>
      <c r="D91" s="1">
        <v>0.174178719520569</v>
      </c>
      <c r="E91" s="1">
        <v>8</v>
      </c>
      <c r="F91" s="1">
        <v>3</v>
      </c>
      <c r="G91" s="1">
        <v>2</v>
      </c>
      <c r="H91" s="1">
        <v>7</v>
      </c>
      <c r="I91" s="1">
        <v>0.8</v>
      </c>
      <c r="J91" s="1">
        <v>0.727272727272727</v>
      </c>
      <c r="K91" s="1">
        <v>0.761904761904762</v>
      </c>
      <c r="L91" s="1">
        <v>0.3</v>
      </c>
      <c r="M91" s="1">
        <v>0.5</v>
      </c>
      <c r="N91" s="1">
        <v>0.75</v>
      </c>
    </row>
    <row r="92" s="1" customFormat="1" spans="1:14">
      <c r="A92" s="7">
        <v>710</v>
      </c>
      <c r="B92" s="1">
        <v>710</v>
      </c>
      <c r="C92" s="1">
        <v>0.706785440444946</v>
      </c>
      <c r="D92" s="1">
        <v>0.148695588111877</v>
      </c>
      <c r="E92" s="1">
        <v>8</v>
      </c>
      <c r="F92" s="1">
        <v>5</v>
      </c>
      <c r="G92" s="1">
        <v>2</v>
      </c>
      <c r="H92" s="1">
        <v>5</v>
      </c>
      <c r="I92" s="1">
        <v>0.8</v>
      </c>
      <c r="J92" s="1">
        <v>0.615384615384615</v>
      </c>
      <c r="K92" s="1">
        <v>0.695652173913043</v>
      </c>
      <c r="L92" s="1">
        <v>0.5</v>
      </c>
      <c r="M92" s="1">
        <v>0.3</v>
      </c>
      <c r="N92" s="1">
        <v>0.65</v>
      </c>
    </row>
    <row r="93" s="1" customFormat="1" spans="1:14">
      <c r="A93" s="7">
        <v>784</v>
      </c>
      <c r="B93" s="1">
        <v>784</v>
      </c>
      <c r="C93" s="1">
        <v>0.706818580627441</v>
      </c>
      <c r="D93" s="1">
        <v>0.199303984642029</v>
      </c>
      <c r="E93" s="1">
        <v>9</v>
      </c>
      <c r="F93" s="1">
        <v>6</v>
      </c>
      <c r="G93" s="1">
        <v>1</v>
      </c>
      <c r="H93" s="1">
        <v>4</v>
      </c>
      <c r="I93" s="1">
        <v>0.9</v>
      </c>
      <c r="J93" s="1">
        <v>0.6</v>
      </c>
      <c r="K93" s="1">
        <v>0.72</v>
      </c>
      <c r="L93" s="1">
        <v>0.6</v>
      </c>
      <c r="M93" s="1">
        <v>0.3</v>
      </c>
      <c r="N93" s="1">
        <v>0.65</v>
      </c>
    </row>
    <row r="94" s="1" customFormat="1" spans="1:14">
      <c r="A94" s="7">
        <v>611</v>
      </c>
      <c r="B94" s="1">
        <v>611</v>
      </c>
      <c r="C94" s="1">
        <v>0.707795858383179</v>
      </c>
      <c r="D94" s="1">
        <v>0.174257516860962</v>
      </c>
      <c r="E94" s="1">
        <v>8</v>
      </c>
      <c r="F94" s="1">
        <v>2</v>
      </c>
      <c r="G94" s="1">
        <v>2</v>
      </c>
      <c r="H94" s="1">
        <v>8</v>
      </c>
      <c r="I94" s="1">
        <v>0.8</v>
      </c>
      <c r="J94" s="1">
        <v>0.8</v>
      </c>
      <c r="K94" s="1">
        <v>0.8</v>
      </c>
      <c r="L94" s="1">
        <v>0.2</v>
      </c>
      <c r="M94" s="1">
        <v>0.6</v>
      </c>
      <c r="N94" s="1">
        <v>0.8</v>
      </c>
    </row>
    <row r="95" s="1" customFormat="1" spans="1:14">
      <c r="A95" s="7">
        <v>757</v>
      </c>
      <c r="B95" s="1">
        <v>757</v>
      </c>
      <c r="C95" s="1">
        <v>0.712930560112</v>
      </c>
      <c r="D95" s="1">
        <v>0.177858114242554</v>
      </c>
      <c r="E95" s="1">
        <v>9</v>
      </c>
      <c r="F95" s="1">
        <v>5</v>
      </c>
      <c r="G95" s="1">
        <v>1</v>
      </c>
      <c r="H95" s="1">
        <v>5</v>
      </c>
      <c r="I95" s="1">
        <v>0.9</v>
      </c>
      <c r="J95" s="1">
        <v>0.642857142857143</v>
      </c>
      <c r="K95" s="1">
        <v>0.75</v>
      </c>
      <c r="L95" s="1">
        <v>0.5</v>
      </c>
      <c r="M95" s="1">
        <v>0.4</v>
      </c>
      <c r="N95" s="1">
        <v>0.7</v>
      </c>
    </row>
    <row r="96" s="1" customFormat="1" spans="1:14">
      <c r="A96" s="7">
        <v>627</v>
      </c>
      <c r="B96" s="1">
        <v>627</v>
      </c>
      <c r="C96" s="1">
        <v>0.710673928260803</v>
      </c>
      <c r="D96" s="1">
        <v>0.158693909645081</v>
      </c>
      <c r="E96" s="1">
        <v>6</v>
      </c>
      <c r="F96" s="1">
        <v>7</v>
      </c>
      <c r="G96" s="1">
        <v>4</v>
      </c>
      <c r="H96" s="1">
        <v>3</v>
      </c>
      <c r="I96" s="1">
        <v>0.6</v>
      </c>
      <c r="J96" s="1">
        <v>0.461538461538462</v>
      </c>
      <c r="K96" s="1">
        <v>0.521739130434783</v>
      </c>
      <c r="L96" s="1">
        <v>0.7</v>
      </c>
      <c r="M96" s="1">
        <v>-0.1</v>
      </c>
      <c r="N96" s="1">
        <v>0.45</v>
      </c>
    </row>
    <row r="97" s="1" customFormat="1" spans="1:14">
      <c r="A97" s="7">
        <v>295</v>
      </c>
      <c r="B97" s="1">
        <v>295</v>
      </c>
      <c r="C97" s="1">
        <v>0.71498429775238</v>
      </c>
      <c r="D97" s="1">
        <v>0.142163872718811</v>
      </c>
      <c r="E97" s="1">
        <v>8</v>
      </c>
      <c r="F97" s="1">
        <v>4</v>
      </c>
      <c r="G97" s="1">
        <v>2</v>
      </c>
      <c r="H97" s="1">
        <v>6</v>
      </c>
      <c r="I97" s="1">
        <v>0.8</v>
      </c>
      <c r="J97" s="1">
        <v>0.666666666666667</v>
      </c>
      <c r="K97" s="1">
        <v>0.727272727272727</v>
      </c>
      <c r="L97" s="1">
        <v>0.4</v>
      </c>
      <c r="M97" s="1">
        <v>0.4</v>
      </c>
      <c r="N97" s="1">
        <v>0.7</v>
      </c>
    </row>
    <row r="98" s="1" customFormat="1" spans="1:14">
      <c r="A98" s="7">
        <v>757</v>
      </c>
      <c r="B98" s="1">
        <v>757</v>
      </c>
      <c r="C98" s="1">
        <v>0.712930560112</v>
      </c>
      <c r="D98" s="1">
        <v>0.177858114242554</v>
      </c>
      <c r="E98" s="1">
        <v>9</v>
      </c>
      <c r="F98" s="1">
        <v>5</v>
      </c>
      <c r="G98" s="1">
        <v>1</v>
      </c>
      <c r="H98" s="1">
        <v>5</v>
      </c>
      <c r="I98" s="1">
        <v>0.9</v>
      </c>
      <c r="J98" s="1">
        <v>0.642857142857143</v>
      </c>
      <c r="K98" s="1">
        <v>0.75</v>
      </c>
      <c r="L98" s="1">
        <v>0.5</v>
      </c>
      <c r="M98" s="1">
        <v>0.4</v>
      </c>
      <c r="N98" s="1">
        <v>0.7</v>
      </c>
    </row>
    <row r="99" s="1" customFormat="1" spans="1:14">
      <c r="A99" s="7">
        <v>13</v>
      </c>
      <c r="B99" s="1">
        <v>13</v>
      </c>
      <c r="C99" s="1">
        <v>0.715521574020386</v>
      </c>
      <c r="D99" s="1">
        <v>0.167502641677856</v>
      </c>
      <c r="E99" s="1">
        <v>7</v>
      </c>
      <c r="F99" s="1">
        <v>6</v>
      </c>
      <c r="G99" s="1">
        <v>3</v>
      </c>
      <c r="H99" s="1">
        <v>4</v>
      </c>
      <c r="I99" s="1">
        <v>0.7</v>
      </c>
      <c r="J99" s="1">
        <v>0.538461538461539</v>
      </c>
      <c r="K99" s="1">
        <v>0.608695652173913</v>
      </c>
      <c r="L99" s="1">
        <v>0.6</v>
      </c>
      <c r="M99" s="1">
        <v>0.1</v>
      </c>
      <c r="N99" s="1">
        <v>0.55</v>
      </c>
    </row>
    <row r="100" s="1" customFormat="1" spans="3:13">
      <c r="C100" s="1">
        <f>AVERAGE(C2:C99)</f>
        <v>0.624417537329148</v>
      </c>
      <c r="D100" s="1">
        <f>AVERAGE(D2:D99)</f>
        <v>0.156063074968299</v>
      </c>
      <c r="L100" s="1">
        <f>AVERAGE(L2:L99)</f>
        <v>0.496938775510204</v>
      </c>
      <c r="M100" s="1">
        <f>AVERAGE(M2:M99)</f>
        <v>0.336734693877551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3" customFormat="1" spans="3:5">
      <c r="C110" s="3" t="s">
        <v>49</v>
      </c>
      <c r="D110" s="3">
        <f>COUNTIF(C2:C99,"&lt;0.548")-COUNTIF(C2:C99,"&lt;0.52")</f>
        <v>14</v>
      </c>
      <c r="E110" s="3">
        <v>4</v>
      </c>
    </row>
    <row r="111" s="4" customFormat="1" spans="3:5">
      <c r="C111" s="4" t="s">
        <v>50</v>
      </c>
      <c r="D111" s="4">
        <f>COUNTIF(C2:C99,"&lt;0.576")-COUNTIF(C2:C99,"&lt;0.548")</f>
        <v>14</v>
      </c>
      <c r="E111" s="4">
        <v>6</v>
      </c>
    </row>
    <row r="112" s="4" customFormat="1" spans="3:5">
      <c r="C112" s="4" t="s">
        <v>51</v>
      </c>
      <c r="D112" s="4">
        <f>COUNTIF(C2:C99,"&lt;0.604")-COUNTIF(C2:C99,"&lt;0.576")</f>
        <v>14</v>
      </c>
      <c r="E112" s="4">
        <v>7</v>
      </c>
    </row>
    <row r="113" s="5" customFormat="1" spans="3:5">
      <c r="C113" s="5" t="s">
        <v>52</v>
      </c>
      <c r="D113" s="5">
        <f>COUNTIF(C2:C99,"&lt;0.632")-COUNTIF(C2:C99,"&lt;0.604")</f>
        <v>14</v>
      </c>
      <c r="E113" s="5">
        <v>9</v>
      </c>
    </row>
    <row r="114" s="4" customFormat="1" spans="3:5">
      <c r="C114" s="4" t="s">
        <v>53</v>
      </c>
      <c r="D114" s="4">
        <f>COUNTIF(C2:C99,"&lt;0.66")-COUNTIF(C2:C99,"&lt;0.632")</f>
        <v>14</v>
      </c>
      <c r="E114" s="4">
        <v>12</v>
      </c>
    </row>
    <row r="115" s="4" customFormat="1" spans="3:5">
      <c r="C115" s="4" t="s">
        <v>54</v>
      </c>
      <c r="D115" s="4">
        <f>COUNTIF(C2:C99,"&lt;0.688")-COUNTIF(C2:C99,"&lt;0.66")</f>
        <v>14</v>
      </c>
      <c r="E115" s="4">
        <v>14</v>
      </c>
    </row>
    <row r="116" s="3" customFormat="1" spans="3:5">
      <c r="C116" s="3" t="s">
        <v>55</v>
      </c>
      <c r="D116" s="3">
        <f>COUNTIF(C2:C99,"&lt;0.716")-COUNTIF(C2:C99,"&lt;0.688")</f>
        <v>14</v>
      </c>
      <c r="E116" s="3">
        <v>12</v>
      </c>
    </row>
    <row r="117" s="1" customFormat="1" spans="3:5">
      <c r="C117" s="1" t="s">
        <v>56</v>
      </c>
      <c r="D117" s="1">
        <f>COUNTIF(C2:C99,"&lt;0.744")-COUNTIF(C2:C99,"&lt;0.716")</f>
        <v>0</v>
      </c>
      <c r="E117" s="1">
        <v>9</v>
      </c>
    </row>
    <row r="118" s="1" customFormat="1" spans="3:5">
      <c r="C118" s="1" t="s">
        <v>57</v>
      </c>
      <c r="D118" s="1">
        <f>COUNTIF(C2:C99,"&lt;0.772")-COUNTIF(C2:C99,"&lt;0.744")</f>
        <v>0</v>
      </c>
      <c r="E118" s="1">
        <v>7</v>
      </c>
    </row>
    <row r="119" s="4" customFormat="1" spans="3:5">
      <c r="C119" s="4" t="s">
        <v>58</v>
      </c>
      <c r="D119" s="4">
        <f>COUNTIF(C2:C99,"&lt;0.8")-COUNTIF(C2:C99,"&lt;0.772")</f>
        <v>0</v>
      </c>
      <c r="E119" s="4">
        <v>6</v>
      </c>
    </row>
    <row r="120" s="1" customFormat="1" spans="3:5">
      <c r="C120" s="1" t="s">
        <v>59</v>
      </c>
      <c r="D120" s="1">
        <f>COUNTIF(C2:C99,"&lt;0.828")-COUNTIF(C2:C99,"&lt;0.8")</f>
        <v>0</v>
      </c>
      <c r="E120" s="1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4">
      <c r="C126" s="1" t="s">
        <v>37</v>
      </c>
      <c r="D126" s="1">
        <f>COUNTIF(C2:C99,"&lt;0.86")-COUNTIF(C2:C99,"&lt;0.84")</f>
        <v>0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7">
      <c r="C129" s="1" t="s">
        <v>40</v>
      </c>
      <c r="D129" s="1">
        <f>COUNTIF(C2:C99,"&lt;0.92")-COUNTIF(C2:C99,"&lt;0.9")</f>
        <v>0</v>
      </c>
      <c r="F129" s="4">
        <v>0.545</v>
      </c>
      <c r="G129" s="4">
        <v>0.087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0.623</v>
      </c>
      <c r="G130" s="4">
        <v>0.11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0.729</v>
      </c>
      <c r="G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85" workbookViewId="0">
      <selection activeCell="A23" sqref="$A23:$XFD23"/>
    </sheetView>
  </sheetViews>
  <sheetFormatPr defaultColWidth="9" defaultRowHeight="13.5"/>
  <cols>
    <col min="3" max="4" width="17.7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768</v>
      </c>
      <c r="B2" s="1">
        <v>768</v>
      </c>
      <c r="C2" s="1">
        <v>0.551010966300964</v>
      </c>
      <c r="D2" s="1">
        <v>0.0996006727218628</v>
      </c>
      <c r="E2" s="1">
        <v>10</v>
      </c>
      <c r="F2" s="1">
        <v>4</v>
      </c>
      <c r="G2" s="1">
        <v>0</v>
      </c>
      <c r="H2" s="1">
        <v>6</v>
      </c>
      <c r="I2" s="1">
        <v>1</v>
      </c>
      <c r="J2" s="1">
        <v>0.714285714285714</v>
      </c>
      <c r="K2" s="1">
        <v>0.833333333333333</v>
      </c>
      <c r="L2" s="1">
        <v>0.4</v>
      </c>
      <c r="M2" s="1">
        <v>0.6</v>
      </c>
      <c r="N2" s="1">
        <v>0.8</v>
      </c>
    </row>
    <row r="3" s="1" customFormat="1" spans="1:14">
      <c r="A3" s="7">
        <v>591</v>
      </c>
      <c r="B3" s="1">
        <v>591</v>
      </c>
      <c r="C3" s="1">
        <v>0.551071166992187</v>
      </c>
      <c r="D3" s="1">
        <v>0.0481359958648682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506</v>
      </c>
      <c r="B4" s="1">
        <v>506</v>
      </c>
      <c r="C4" s="1">
        <v>0.551182985305786</v>
      </c>
      <c r="D4" s="1">
        <v>0.073790431022644</v>
      </c>
      <c r="E4" s="1">
        <v>7</v>
      </c>
      <c r="F4" s="1">
        <v>3</v>
      </c>
      <c r="G4" s="1">
        <v>3</v>
      </c>
      <c r="H4" s="1">
        <v>7</v>
      </c>
      <c r="I4" s="1">
        <v>0.7</v>
      </c>
      <c r="J4" s="1">
        <v>0.7</v>
      </c>
      <c r="K4" s="1">
        <v>0.7</v>
      </c>
      <c r="L4" s="1">
        <v>0.3</v>
      </c>
      <c r="M4" s="1">
        <v>0.4</v>
      </c>
      <c r="N4" s="1">
        <v>0.7</v>
      </c>
    </row>
    <row r="5" s="1" customFormat="1" spans="1:14">
      <c r="A5" s="7">
        <v>85</v>
      </c>
      <c r="B5" s="1">
        <v>85</v>
      </c>
      <c r="C5" s="1">
        <v>0.551217794418335</v>
      </c>
      <c r="D5" s="1">
        <v>0.0967032909393311</v>
      </c>
      <c r="E5" s="1">
        <v>8</v>
      </c>
      <c r="F5" s="1">
        <v>3</v>
      </c>
      <c r="G5" s="1">
        <v>2</v>
      </c>
      <c r="H5" s="1">
        <v>7</v>
      </c>
      <c r="I5" s="1">
        <v>0.8</v>
      </c>
      <c r="J5" s="1">
        <v>0.727272727272727</v>
      </c>
      <c r="K5" s="1">
        <v>0.761904761904762</v>
      </c>
      <c r="L5" s="1">
        <v>0.3</v>
      </c>
      <c r="M5" s="1">
        <v>0.5</v>
      </c>
      <c r="N5" s="1">
        <v>0.75</v>
      </c>
    </row>
    <row r="6" s="1" customFormat="1" spans="1:14">
      <c r="A6" s="7">
        <v>218</v>
      </c>
      <c r="B6" s="1">
        <v>218</v>
      </c>
      <c r="C6" s="1">
        <v>0.551250457763672</v>
      </c>
      <c r="D6" s="1">
        <v>0.141288995742798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1" customFormat="1" spans="1:14">
      <c r="A7" s="7">
        <v>917</v>
      </c>
      <c r="B7" s="1">
        <v>917</v>
      </c>
      <c r="C7" s="1">
        <v>0.5512855052948</v>
      </c>
      <c r="D7" s="1">
        <v>0.110288262367248</v>
      </c>
      <c r="E7" s="1">
        <v>9</v>
      </c>
      <c r="F7" s="1">
        <v>3</v>
      </c>
      <c r="G7" s="1">
        <v>1</v>
      </c>
      <c r="H7" s="1">
        <v>7</v>
      </c>
      <c r="I7" s="1">
        <v>0.9</v>
      </c>
      <c r="J7" s="1">
        <v>0.75</v>
      </c>
      <c r="K7" s="1">
        <v>0.818181818181818</v>
      </c>
      <c r="L7" s="1">
        <v>0.3</v>
      </c>
      <c r="M7" s="1">
        <v>0.6</v>
      </c>
      <c r="N7" s="1">
        <v>0.8</v>
      </c>
    </row>
    <row r="8" s="1" customFormat="1" spans="1:14">
      <c r="A8" s="7">
        <v>443</v>
      </c>
      <c r="B8" s="1">
        <v>443</v>
      </c>
      <c r="C8" s="1">
        <v>0.551658391952515</v>
      </c>
      <c r="D8" s="1">
        <v>0.0983896255493164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606</v>
      </c>
      <c r="B9" s="1">
        <v>606</v>
      </c>
      <c r="C9" s="1">
        <v>0.551801443099976</v>
      </c>
      <c r="D9" s="1">
        <v>0.0958569049835205</v>
      </c>
      <c r="E9" s="1">
        <v>7</v>
      </c>
      <c r="F9" s="1">
        <v>4</v>
      </c>
      <c r="G9" s="1">
        <v>3</v>
      </c>
      <c r="H9" s="1">
        <v>6</v>
      </c>
      <c r="I9" s="1">
        <v>0.7</v>
      </c>
      <c r="J9" s="1">
        <v>0.636363636363636</v>
      </c>
      <c r="K9" s="1">
        <v>0.666666666666667</v>
      </c>
      <c r="L9" s="1">
        <v>0.4</v>
      </c>
      <c r="M9" s="1">
        <v>0.3</v>
      </c>
      <c r="N9" s="1">
        <v>0.65</v>
      </c>
    </row>
    <row r="10" s="1" customFormat="1" spans="1:14">
      <c r="A10" s="7">
        <v>437</v>
      </c>
      <c r="B10" s="1">
        <v>437</v>
      </c>
      <c r="C10" s="1">
        <v>0.551905393600464</v>
      </c>
      <c r="D10" s="1">
        <v>0.0939875841140747</v>
      </c>
      <c r="E10" s="1">
        <v>8</v>
      </c>
      <c r="F10" s="1">
        <v>2</v>
      </c>
      <c r="G10" s="1">
        <v>2</v>
      </c>
      <c r="H10" s="1">
        <v>8</v>
      </c>
      <c r="I10" s="1">
        <v>0.8</v>
      </c>
      <c r="J10" s="1">
        <v>0.8</v>
      </c>
      <c r="K10" s="1">
        <v>0.8</v>
      </c>
      <c r="L10" s="1">
        <v>0.2</v>
      </c>
      <c r="M10" s="1">
        <v>0.6</v>
      </c>
      <c r="N10" s="1">
        <v>0.8</v>
      </c>
    </row>
    <row r="11" s="1" customFormat="1" spans="1:14">
      <c r="A11" s="7">
        <v>526</v>
      </c>
      <c r="B11" s="1">
        <v>526</v>
      </c>
      <c r="C11" s="1">
        <v>0.551914930343628</v>
      </c>
      <c r="D11" s="1">
        <v>0.129892230033875</v>
      </c>
      <c r="E11" s="1">
        <v>6</v>
      </c>
      <c r="F11" s="1">
        <v>4</v>
      </c>
      <c r="G11" s="1">
        <v>4</v>
      </c>
      <c r="H11" s="1">
        <v>6</v>
      </c>
      <c r="I11" s="1">
        <v>0.6</v>
      </c>
      <c r="J11" s="1">
        <v>0.6</v>
      </c>
      <c r="K11" s="1">
        <v>0.6</v>
      </c>
      <c r="L11" s="1">
        <v>0.4</v>
      </c>
      <c r="M11" s="1">
        <v>0.2</v>
      </c>
      <c r="N11" s="1">
        <v>0.6</v>
      </c>
    </row>
    <row r="12" s="1" customFormat="1" spans="1:14">
      <c r="A12" s="7">
        <v>699</v>
      </c>
      <c r="B12" s="1">
        <v>699</v>
      </c>
      <c r="C12" s="1">
        <v>0.55211877822876</v>
      </c>
      <c r="D12" s="1">
        <v>0.114706873893738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905</v>
      </c>
      <c r="B13" s="1">
        <v>905</v>
      </c>
      <c r="C13" s="1">
        <v>0.552243947982788</v>
      </c>
      <c r="D13" s="1">
        <v>0.114684224128723</v>
      </c>
      <c r="E13" s="1">
        <v>9</v>
      </c>
      <c r="F13" s="1">
        <v>4</v>
      </c>
      <c r="G13" s="1">
        <v>1</v>
      </c>
      <c r="H13" s="1">
        <v>6</v>
      </c>
      <c r="I13" s="1">
        <v>0.9</v>
      </c>
      <c r="J13" s="1">
        <v>0.692307692307692</v>
      </c>
      <c r="K13" s="1">
        <v>0.782608695652174</v>
      </c>
      <c r="L13" s="1">
        <v>0.4</v>
      </c>
      <c r="M13" s="1">
        <v>0.5</v>
      </c>
      <c r="N13" s="1">
        <v>0.75</v>
      </c>
    </row>
    <row r="14" s="1" customFormat="1" spans="1:14">
      <c r="A14" s="7">
        <v>343</v>
      </c>
      <c r="B14" s="1">
        <v>343</v>
      </c>
      <c r="C14" s="1">
        <v>0.552314639091492</v>
      </c>
      <c r="D14" s="1">
        <v>0.0720086097717285</v>
      </c>
      <c r="E14" s="1">
        <v>9</v>
      </c>
      <c r="F14" s="1">
        <v>3</v>
      </c>
      <c r="G14" s="1">
        <v>1</v>
      </c>
      <c r="H14" s="1">
        <v>7</v>
      </c>
      <c r="I14" s="1">
        <v>0.9</v>
      </c>
      <c r="J14" s="1">
        <v>0.75</v>
      </c>
      <c r="K14" s="1">
        <v>0.818181818181818</v>
      </c>
      <c r="L14" s="1">
        <v>0.3</v>
      </c>
      <c r="M14" s="1">
        <v>0.6</v>
      </c>
      <c r="N14" s="1">
        <v>0.8</v>
      </c>
    </row>
    <row r="15" s="1" customFormat="1" spans="1:14">
      <c r="A15" s="7">
        <v>863</v>
      </c>
      <c r="B15" s="1">
        <v>863</v>
      </c>
      <c r="C15" s="1">
        <v>0.552362084388733</v>
      </c>
      <c r="D15" s="1">
        <v>0.0574427843093872</v>
      </c>
      <c r="E15" s="1">
        <v>9</v>
      </c>
      <c r="F15" s="1">
        <v>4</v>
      </c>
      <c r="G15" s="1">
        <v>1</v>
      </c>
      <c r="H15" s="1">
        <v>6</v>
      </c>
      <c r="I15" s="1">
        <v>0.9</v>
      </c>
      <c r="J15" s="1">
        <v>0.692307692307692</v>
      </c>
      <c r="K15" s="1">
        <v>0.782608695652174</v>
      </c>
      <c r="L15" s="1">
        <v>0.4</v>
      </c>
      <c r="M15" s="1">
        <v>0.5</v>
      </c>
      <c r="N15" s="1">
        <v>0.75</v>
      </c>
    </row>
    <row r="16" s="1" customFormat="1" spans="1:14">
      <c r="A16" s="7">
        <v>148</v>
      </c>
      <c r="B16" s="1">
        <v>148</v>
      </c>
      <c r="C16" s="1">
        <v>0.552540183067322</v>
      </c>
      <c r="D16" s="1">
        <v>0.125645875930786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4" customFormat="1" spans="1:14">
      <c r="A17" s="16">
        <v>770</v>
      </c>
      <c r="B17" s="14">
        <v>770</v>
      </c>
      <c r="C17" s="14">
        <v>0.552741050720215</v>
      </c>
      <c r="D17" s="14">
        <v>0.0550574064254761</v>
      </c>
      <c r="E17" s="14">
        <v>8</v>
      </c>
      <c r="F17" s="14">
        <v>3</v>
      </c>
      <c r="G17" s="14">
        <v>2</v>
      </c>
      <c r="H17" s="14">
        <v>7</v>
      </c>
      <c r="I17" s="14">
        <v>0.8</v>
      </c>
      <c r="J17" s="14">
        <v>0.727272727272727</v>
      </c>
      <c r="K17" s="14">
        <v>0.761904761904762</v>
      </c>
      <c r="L17" s="14">
        <v>0.3</v>
      </c>
      <c r="M17" s="14">
        <v>0.5</v>
      </c>
      <c r="N17" s="14">
        <v>0.75</v>
      </c>
    </row>
    <row r="18" s="1" customFormat="1" spans="1:14">
      <c r="A18" s="7">
        <v>291</v>
      </c>
      <c r="B18" s="1">
        <v>291</v>
      </c>
      <c r="C18" s="1">
        <v>0.579217076301575</v>
      </c>
      <c r="D18" s="1">
        <v>0.126528978347778</v>
      </c>
      <c r="E18" s="1">
        <v>7</v>
      </c>
      <c r="F18" s="1">
        <v>2</v>
      </c>
      <c r="G18" s="1">
        <v>3</v>
      </c>
      <c r="H18" s="1">
        <v>8</v>
      </c>
      <c r="I18" s="1">
        <v>0.7</v>
      </c>
      <c r="J18" s="1">
        <v>0.777777777777778</v>
      </c>
      <c r="K18" s="1">
        <v>0.736842105263158</v>
      </c>
      <c r="L18" s="1">
        <v>0.2</v>
      </c>
      <c r="M18" s="1">
        <v>0.5</v>
      </c>
      <c r="N18" s="1">
        <v>0.75</v>
      </c>
    </row>
    <row r="19" s="4" customFormat="1" spans="1:14">
      <c r="A19" s="17">
        <v>62</v>
      </c>
      <c r="B19" s="4">
        <v>62</v>
      </c>
      <c r="C19" s="4">
        <v>0.579584121704102</v>
      </c>
      <c r="D19" s="4">
        <v>0.0600191354751587</v>
      </c>
      <c r="E19" s="4">
        <v>9</v>
      </c>
      <c r="F19" s="4">
        <v>6</v>
      </c>
      <c r="G19" s="4">
        <v>1</v>
      </c>
      <c r="H19" s="4">
        <v>4</v>
      </c>
      <c r="I19" s="4">
        <v>0.9</v>
      </c>
      <c r="J19" s="4">
        <v>0.6</v>
      </c>
      <c r="K19" s="4">
        <v>0.72</v>
      </c>
      <c r="L19" s="4">
        <v>0.6</v>
      </c>
      <c r="M19" s="4">
        <v>0.3</v>
      </c>
      <c r="N19" s="4">
        <v>0.65</v>
      </c>
    </row>
    <row r="20" s="1" customFormat="1" spans="1:14">
      <c r="A20" s="7">
        <v>884</v>
      </c>
      <c r="B20" s="1">
        <v>884</v>
      </c>
      <c r="C20" s="1">
        <v>0.580617666244507</v>
      </c>
      <c r="D20" s="1">
        <v>0.103671789169311</v>
      </c>
      <c r="E20" s="1">
        <v>8</v>
      </c>
      <c r="F20" s="1">
        <v>5</v>
      </c>
      <c r="G20" s="1">
        <v>2</v>
      </c>
      <c r="H20" s="1">
        <v>5</v>
      </c>
      <c r="I20" s="1">
        <v>0.8</v>
      </c>
      <c r="J20" s="1">
        <v>0.615384615384615</v>
      </c>
      <c r="K20" s="1">
        <v>0.695652173913043</v>
      </c>
      <c r="L20" s="1">
        <v>0.5</v>
      </c>
      <c r="M20" s="1">
        <v>0.3</v>
      </c>
      <c r="N20" s="1">
        <v>0.65</v>
      </c>
    </row>
    <row r="21" s="1" customFormat="1" spans="1:14">
      <c r="A21" s="7">
        <v>938</v>
      </c>
      <c r="B21" s="1">
        <v>938</v>
      </c>
      <c r="C21" s="1">
        <v>0.580702304840088</v>
      </c>
      <c r="D21" s="1">
        <v>0.107056975364685</v>
      </c>
      <c r="E21" s="1">
        <v>9</v>
      </c>
      <c r="F21" s="1">
        <v>6</v>
      </c>
      <c r="G21" s="1">
        <v>1</v>
      </c>
      <c r="H21" s="1">
        <v>4</v>
      </c>
      <c r="I21" s="1">
        <v>0.9</v>
      </c>
      <c r="J21" s="1">
        <v>0.6</v>
      </c>
      <c r="K21" s="1">
        <v>0.72</v>
      </c>
      <c r="L21" s="1">
        <v>0.6</v>
      </c>
      <c r="M21" s="1">
        <v>0.3</v>
      </c>
      <c r="N21" s="1">
        <v>0.65</v>
      </c>
    </row>
    <row r="22" s="1" customFormat="1" spans="1:14">
      <c r="A22" s="7">
        <v>600</v>
      </c>
      <c r="B22" s="1">
        <v>600</v>
      </c>
      <c r="C22" s="1">
        <v>0.581959247589111</v>
      </c>
      <c r="D22" s="1">
        <v>0.00891971588134766</v>
      </c>
      <c r="E22" s="1">
        <v>9</v>
      </c>
      <c r="F22" s="1">
        <v>7</v>
      </c>
      <c r="G22" s="1">
        <v>1</v>
      </c>
      <c r="H22" s="1">
        <v>3</v>
      </c>
      <c r="I22" s="1">
        <v>0.9</v>
      </c>
      <c r="J22" s="1">
        <v>0.5625</v>
      </c>
      <c r="K22" s="1">
        <v>0.692307692307692</v>
      </c>
      <c r="L22" s="1">
        <v>0.7</v>
      </c>
      <c r="M22" s="1">
        <v>0.2</v>
      </c>
      <c r="N22" s="1">
        <v>0.6</v>
      </c>
    </row>
    <row r="23" s="1" customFormat="1" spans="1:14">
      <c r="A23" s="7">
        <v>277</v>
      </c>
      <c r="B23" s="1">
        <v>277</v>
      </c>
      <c r="C23" s="1">
        <v>0.582349896430969</v>
      </c>
      <c r="D23" s="1">
        <v>0.0517892837524414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769</v>
      </c>
      <c r="B24" s="1">
        <v>769</v>
      </c>
      <c r="C24" s="1">
        <v>0.583063125610352</v>
      </c>
      <c r="D24" s="1">
        <v>0.129210829734802</v>
      </c>
      <c r="E24" s="1">
        <v>8</v>
      </c>
      <c r="F24" s="1">
        <v>6</v>
      </c>
      <c r="G24" s="1">
        <v>2</v>
      </c>
      <c r="H24" s="1">
        <v>4</v>
      </c>
      <c r="I24" s="1">
        <v>0.8</v>
      </c>
      <c r="J24" s="1">
        <v>0.571428571428572</v>
      </c>
      <c r="K24" s="1">
        <v>0.666666666666667</v>
      </c>
      <c r="L24" s="1">
        <v>0.6</v>
      </c>
      <c r="M24" s="1">
        <v>0.2</v>
      </c>
      <c r="N24" s="1">
        <v>0.6</v>
      </c>
    </row>
    <row r="25" s="1" customFormat="1" spans="1:14">
      <c r="A25" s="7">
        <v>640</v>
      </c>
      <c r="B25" s="1">
        <v>640</v>
      </c>
      <c r="C25" s="1">
        <v>0.583518981933594</v>
      </c>
      <c r="D25" s="1">
        <v>0.0459827184677124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59</v>
      </c>
      <c r="B26" s="1">
        <v>59</v>
      </c>
      <c r="C26" s="1">
        <v>0.583963990211487</v>
      </c>
      <c r="D26" s="1">
        <v>0.110245108604431</v>
      </c>
      <c r="E26" s="1">
        <v>10</v>
      </c>
      <c r="F26" s="1">
        <v>8</v>
      </c>
      <c r="G26" s="1">
        <v>0</v>
      </c>
      <c r="H26" s="1">
        <v>2</v>
      </c>
      <c r="I26" s="1">
        <v>1</v>
      </c>
      <c r="J26" s="1">
        <v>0.555555555555556</v>
      </c>
      <c r="K26" s="1">
        <v>0.714285714285714</v>
      </c>
      <c r="L26" s="1">
        <v>0.8</v>
      </c>
      <c r="M26" s="1">
        <v>0.2</v>
      </c>
      <c r="N26" s="1">
        <v>0.6</v>
      </c>
    </row>
    <row r="27" s="1" customFormat="1" spans="1:14">
      <c r="A27" s="7">
        <v>465</v>
      </c>
      <c r="B27" s="1">
        <v>465</v>
      </c>
      <c r="C27" s="1">
        <v>0.584376335144043</v>
      </c>
      <c r="D27" s="1">
        <v>0.0187164545059204</v>
      </c>
      <c r="E27" s="1">
        <v>9</v>
      </c>
      <c r="F27" s="1">
        <v>6</v>
      </c>
      <c r="G27" s="1">
        <v>1</v>
      </c>
      <c r="H27" s="1">
        <v>4</v>
      </c>
      <c r="I27" s="1">
        <v>0.9</v>
      </c>
      <c r="J27" s="1">
        <v>0.6</v>
      </c>
      <c r="K27" s="1">
        <v>0.72</v>
      </c>
      <c r="L27" s="1">
        <v>0.6</v>
      </c>
      <c r="M27" s="1">
        <v>0.3</v>
      </c>
      <c r="N27" s="1">
        <v>0.65</v>
      </c>
    </row>
    <row r="28" s="1" customFormat="1" spans="1:14">
      <c r="A28" s="7">
        <v>425</v>
      </c>
      <c r="B28" s="1">
        <v>425</v>
      </c>
      <c r="C28" s="1">
        <v>0.585031986236572</v>
      </c>
      <c r="D28" s="1">
        <v>0.0381255149841309</v>
      </c>
      <c r="E28" s="1">
        <v>9</v>
      </c>
      <c r="F28" s="1">
        <v>2</v>
      </c>
      <c r="G28" s="1">
        <v>1</v>
      </c>
      <c r="H28" s="1">
        <v>8</v>
      </c>
      <c r="I28" s="1">
        <v>0.9</v>
      </c>
      <c r="J28" s="1">
        <v>0.818181818181818</v>
      </c>
      <c r="K28" s="1">
        <v>0.857142857142857</v>
      </c>
      <c r="L28" s="1">
        <v>0.2</v>
      </c>
      <c r="M28" s="1">
        <v>0.7</v>
      </c>
      <c r="N28" s="1">
        <v>0.85</v>
      </c>
    </row>
    <row r="29" s="1" customFormat="1" spans="1:14">
      <c r="A29" s="7">
        <v>788</v>
      </c>
      <c r="B29" s="1">
        <v>788</v>
      </c>
      <c r="C29" s="1">
        <v>0.585186362266541</v>
      </c>
      <c r="D29" s="1">
        <v>0.0972005128860474</v>
      </c>
      <c r="E29" s="1">
        <v>8</v>
      </c>
      <c r="F29" s="1">
        <v>4</v>
      </c>
      <c r="G29" s="1">
        <v>2</v>
      </c>
      <c r="H29" s="1">
        <v>6</v>
      </c>
      <c r="I29" s="1">
        <v>0.8</v>
      </c>
      <c r="J29" s="1">
        <v>0.666666666666667</v>
      </c>
      <c r="K29" s="1">
        <v>0.727272727272727</v>
      </c>
      <c r="L29" s="1">
        <v>0.4</v>
      </c>
      <c r="M29" s="1">
        <v>0.4</v>
      </c>
      <c r="N29" s="1">
        <v>0.7</v>
      </c>
    </row>
    <row r="30" s="1" customFormat="1" spans="1:14">
      <c r="A30" s="7">
        <v>536</v>
      </c>
      <c r="B30" s="1">
        <v>536</v>
      </c>
      <c r="C30" s="1">
        <v>0.585767984390259</v>
      </c>
      <c r="D30" s="1">
        <v>0.130775928497315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1" customFormat="1" spans="1:14">
      <c r="A31" s="7">
        <v>78</v>
      </c>
      <c r="B31" s="1">
        <v>78</v>
      </c>
      <c r="C31" s="1">
        <v>0.585809230804443</v>
      </c>
      <c r="D31" s="1">
        <v>0.0609422922134399</v>
      </c>
      <c r="E31" s="1">
        <v>9</v>
      </c>
      <c r="F31" s="1">
        <v>5</v>
      </c>
      <c r="G31" s="1">
        <v>1</v>
      </c>
      <c r="H31" s="1">
        <v>5</v>
      </c>
      <c r="I31" s="1">
        <v>0.9</v>
      </c>
      <c r="J31" s="1">
        <v>0.642857142857143</v>
      </c>
      <c r="K31" s="1">
        <v>0.75</v>
      </c>
      <c r="L31" s="1">
        <v>0.5</v>
      </c>
      <c r="M31" s="1">
        <v>0.4</v>
      </c>
      <c r="N31" s="1">
        <v>0.7</v>
      </c>
    </row>
    <row r="32" s="1" customFormat="1" spans="1:14">
      <c r="A32" s="7">
        <v>685</v>
      </c>
      <c r="B32" s="1">
        <v>685</v>
      </c>
      <c r="C32" s="1">
        <v>0.585927486419678</v>
      </c>
      <c r="D32" s="1">
        <v>0.0796772241592407</v>
      </c>
      <c r="E32" s="1">
        <v>8</v>
      </c>
      <c r="F32" s="1">
        <v>4</v>
      </c>
      <c r="G32" s="1">
        <v>2</v>
      </c>
      <c r="H32" s="1">
        <v>6</v>
      </c>
      <c r="I32" s="1">
        <v>0.8</v>
      </c>
      <c r="J32" s="1">
        <v>0.666666666666667</v>
      </c>
      <c r="K32" s="1">
        <v>0.727272727272727</v>
      </c>
      <c r="L32" s="1">
        <v>0.4</v>
      </c>
      <c r="M32" s="1">
        <v>0.4</v>
      </c>
      <c r="N32" s="1">
        <v>0.7</v>
      </c>
    </row>
    <row r="33" s="14" customFormat="1" spans="1:14">
      <c r="A33" s="16">
        <v>582</v>
      </c>
      <c r="B33" s="14">
        <v>582</v>
      </c>
      <c r="C33" s="14">
        <v>0.585948467254639</v>
      </c>
      <c r="D33" s="14">
        <v>0.0876878499984741</v>
      </c>
      <c r="E33" s="14">
        <v>6</v>
      </c>
      <c r="F33" s="14">
        <v>4</v>
      </c>
      <c r="G33" s="14">
        <v>4</v>
      </c>
      <c r="H33" s="14">
        <v>6</v>
      </c>
      <c r="I33" s="14">
        <v>0.6</v>
      </c>
      <c r="J33" s="14">
        <v>0.6</v>
      </c>
      <c r="K33" s="14">
        <v>0.6</v>
      </c>
      <c r="L33" s="14">
        <v>0.4</v>
      </c>
      <c r="M33" s="14">
        <v>0.2</v>
      </c>
      <c r="N33" s="14">
        <v>0.6</v>
      </c>
    </row>
    <row r="34" s="1" customFormat="1" spans="1:14">
      <c r="A34" s="7">
        <v>807</v>
      </c>
      <c r="B34" s="1">
        <v>807</v>
      </c>
      <c r="C34" s="1">
        <v>0.587384819984436</v>
      </c>
      <c r="D34" s="1">
        <v>0.212218403816223</v>
      </c>
      <c r="E34" s="1">
        <v>6</v>
      </c>
      <c r="F34" s="1">
        <v>6</v>
      </c>
      <c r="G34" s="1">
        <v>4</v>
      </c>
      <c r="H34" s="1">
        <v>4</v>
      </c>
      <c r="I34" s="1">
        <v>0.6</v>
      </c>
      <c r="J34" s="1">
        <v>0.5</v>
      </c>
      <c r="K34" s="1">
        <v>0.545454545454545</v>
      </c>
      <c r="L34" s="1">
        <v>0.6</v>
      </c>
      <c r="M34" s="1">
        <v>0</v>
      </c>
      <c r="N34" s="1">
        <v>0.5</v>
      </c>
    </row>
    <row r="35" s="1" customFormat="1" spans="1:14">
      <c r="A35" s="7">
        <v>564</v>
      </c>
      <c r="B35" s="1">
        <v>564</v>
      </c>
      <c r="C35" s="1">
        <v>0.591322898864746</v>
      </c>
      <c r="D35" s="1">
        <v>0.230110764503479</v>
      </c>
      <c r="E35" s="1">
        <v>7</v>
      </c>
      <c r="F35" s="1">
        <v>6</v>
      </c>
      <c r="G35" s="1">
        <v>3</v>
      </c>
      <c r="H35" s="1">
        <v>4</v>
      </c>
      <c r="I35" s="1">
        <v>0.7</v>
      </c>
      <c r="J35" s="1">
        <v>0.538461538461539</v>
      </c>
      <c r="K35" s="1">
        <v>0.608695652173913</v>
      </c>
      <c r="L35" s="1">
        <v>0.6</v>
      </c>
      <c r="M35" s="1">
        <v>0.1</v>
      </c>
      <c r="N35" s="1">
        <v>0.55</v>
      </c>
    </row>
    <row r="36" s="1" customFormat="1" spans="1:14">
      <c r="A36" s="7">
        <v>394</v>
      </c>
      <c r="B36" s="1">
        <v>394</v>
      </c>
      <c r="C36" s="1">
        <v>0.611793041229248</v>
      </c>
      <c r="D36" s="1">
        <v>0.229255795478821</v>
      </c>
      <c r="E36" s="1">
        <v>8</v>
      </c>
      <c r="F36" s="1">
        <v>6</v>
      </c>
      <c r="G36" s="1">
        <v>2</v>
      </c>
      <c r="H36" s="1">
        <v>4</v>
      </c>
      <c r="I36" s="1">
        <v>0.8</v>
      </c>
      <c r="J36" s="1">
        <v>0.571428571428572</v>
      </c>
      <c r="K36" s="1">
        <v>0.666666666666667</v>
      </c>
      <c r="L36" s="1">
        <v>0.6</v>
      </c>
      <c r="M36" s="1">
        <v>0.2</v>
      </c>
      <c r="N36" s="1">
        <v>0.6</v>
      </c>
    </row>
    <row r="37" s="1" customFormat="1" spans="1:14">
      <c r="A37" s="7">
        <v>175</v>
      </c>
      <c r="B37" s="1">
        <v>175</v>
      </c>
      <c r="C37" s="1">
        <v>0.614850163459778</v>
      </c>
      <c r="D37" s="1">
        <v>0.220418334007263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925</v>
      </c>
      <c r="B38" s="1">
        <v>925</v>
      </c>
      <c r="C38" s="1">
        <v>0.618133544921875</v>
      </c>
      <c r="D38" s="1">
        <v>0.211237907409668</v>
      </c>
      <c r="E38" s="1">
        <v>6</v>
      </c>
      <c r="F38" s="1">
        <v>3</v>
      </c>
      <c r="G38" s="1">
        <v>4</v>
      </c>
      <c r="H38" s="1">
        <v>7</v>
      </c>
      <c r="I38" s="1">
        <v>0.6</v>
      </c>
      <c r="J38" s="1">
        <v>0.666666666666667</v>
      </c>
      <c r="K38" s="1">
        <v>0.631578947368421</v>
      </c>
      <c r="L38" s="1">
        <v>0.3</v>
      </c>
      <c r="M38" s="1">
        <v>0.3</v>
      </c>
      <c r="N38" s="1">
        <v>0.65</v>
      </c>
    </row>
    <row r="39" s="1" customFormat="1" spans="1:14">
      <c r="A39" s="7">
        <v>885</v>
      </c>
      <c r="B39" s="1">
        <v>885</v>
      </c>
      <c r="C39" s="1">
        <v>0.618173599243164</v>
      </c>
      <c r="D39" s="1">
        <v>0.176044225692749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727</v>
      </c>
      <c r="B40" s="1">
        <v>727</v>
      </c>
      <c r="C40" s="1">
        <v>0.618215918540955</v>
      </c>
      <c r="D40" s="1">
        <v>0.194237232208252</v>
      </c>
      <c r="E40" s="1">
        <v>10</v>
      </c>
      <c r="F40" s="1">
        <v>2</v>
      </c>
      <c r="G40" s="1">
        <v>0</v>
      </c>
      <c r="H40" s="1">
        <v>8</v>
      </c>
      <c r="I40" s="1">
        <v>1</v>
      </c>
      <c r="J40" s="1">
        <v>0.833333333333333</v>
      </c>
      <c r="K40" s="1">
        <v>0.909090909090909</v>
      </c>
      <c r="L40" s="1">
        <v>0.2</v>
      </c>
      <c r="M40" s="1">
        <v>0.8</v>
      </c>
      <c r="N40" s="1">
        <v>0.9</v>
      </c>
    </row>
    <row r="41" s="1" customFormat="1" spans="1:14">
      <c r="A41" s="7">
        <v>667</v>
      </c>
      <c r="B41" s="1">
        <v>667</v>
      </c>
      <c r="C41" s="1">
        <v>0.618918895721436</v>
      </c>
      <c r="D41" s="1">
        <v>0.160191774368286</v>
      </c>
      <c r="E41" s="1">
        <v>8</v>
      </c>
      <c r="F41" s="1">
        <v>5</v>
      </c>
      <c r="G41" s="1">
        <v>2</v>
      </c>
      <c r="H41" s="1">
        <v>5</v>
      </c>
      <c r="I41" s="1">
        <v>0.8</v>
      </c>
      <c r="J41" s="1">
        <v>0.615384615384615</v>
      </c>
      <c r="K41" s="1">
        <v>0.695652173913043</v>
      </c>
      <c r="L41" s="1">
        <v>0.5</v>
      </c>
      <c r="M41" s="1">
        <v>0.3</v>
      </c>
      <c r="N41" s="1">
        <v>0.65</v>
      </c>
    </row>
    <row r="42" s="1" customFormat="1" spans="1:14">
      <c r="A42" s="7">
        <v>265</v>
      </c>
      <c r="B42" s="1">
        <v>265</v>
      </c>
      <c r="C42" s="1">
        <v>0.618462085723877</v>
      </c>
      <c r="D42" s="1">
        <v>0.133225321769714</v>
      </c>
      <c r="E42" s="1">
        <v>10</v>
      </c>
      <c r="F42" s="1">
        <v>2</v>
      </c>
      <c r="G42" s="1">
        <v>0</v>
      </c>
      <c r="H42" s="1">
        <v>8</v>
      </c>
      <c r="I42" s="1">
        <v>1</v>
      </c>
      <c r="J42" s="1">
        <v>0.833333333333333</v>
      </c>
      <c r="K42" s="1">
        <v>0.909090909090909</v>
      </c>
      <c r="L42" s="1">
        <v>0.2</v>
      </c>
      <c r="M42" s="1">
        <v>0.8</v>
      </c>
      <c r="N42" s="1">
        <v>0.9</v>
      </c>
    </row>
    <row r="43" s="1" customFormat="1" spans="1:14">
      <c r="A43" s="7">
        <v>945</v>
      </c>
      <c r="B43" s="1">
        <v>945</v>
      </c>
      <c r="C43" s="1">
        <v>0.618527412414551</v>
      </c>
      <c r="D43" s="1">
        <v>0.115519762039185</v>
      </c>
      <c r="E43" s="1">
        <v>9</v>
      </c>
      <c r="F43" s="1">
        <v>3</v>
      </c>
      <c r="G43" s="1">
        <v>1</v>
      </c>
      <c r="H43" s="1">
        <v>7</v>
      </c>
      <c r="I43" s="1">
        <v>0.9</v>
      </c>
      <c r="J43" s="1">
        <v>0.75</v>
      </c>
      <c r="K43" s="1">
        <v>0.818181818181818</v>
      </c>
      <c r="L43" s="1">
        <v>0.3</v>
      </c>
      <c r="M43" s="1">
        <v>0.6</v>
      </c>
      <c r="N43" s="1">
        <v>0.8</v>
      </c>
    </row>
    <row r="44" s="1" customFormat="1" spans="1:14">
      <c r="A44" s="7">
        <v>850</v>
      </c>
      <c r="B44" s="1">
        <v>850</v>
      </c>
      <c r="C44" s="1">
        <v>0.618609189987183</v>
      </c>
      <c r="D44" s="1">
        <v>0.0841801166534424</v>
      </c>
      <c r="E44" s="1">
        <v>10</v>
      </c>
      <c r="F44" s="1">
        <v>2</v>
      </c>
      <c r="G44" s="1">
        <v>0</v>
      </c>
      <c r="H44" s="1">
        <v>8</v>
      </c>
      <c r="I44" s="1">
        <v>1</v>
      </c>
      <c r="J44" s="1">
        <v>0.833333333333333</v>
      </c>
      <c r="K44" s="1">
        <v>0.909090909090909</v>
      </c>
      <c r="L44" s="1">
        <v>0.2</v>
      </c>
      <c r="M44" s="1">
        <v>0.8</v>
      </c>
      <c r="N44" s="1">
        <v>0.9</v>
      </c>
    </row>
    <row r="45" s="1" customFormat="1" spans="1:14">
      <c r="A45" s="7">
        <v>469</v>
      </c>
      <c r="B45" s="1">
        <v>469</v>
      </c>
      <c r="C45" s="1">
        <v>0.618641376495361</v>
      </c>
      <c r="D45" s="1">
        <v>0.0757843255996704</v>
      </c>
      <c r="E45" s="1">
        <v>10</v>
      </c>
      <c r="F45" s="1">
        <v>3</v>
      </c>
      <c r="G45" s="1">
        <v>0</v>
      </c>
      <c r="H45" s="1">
        <v>7</v>
      </c>
      <c r="I45" s="1">
        <v>1</v>
      </c>
      <c r="J45" s="1">
        <v>0.769230769230769</v>
      </c>
      <c r="K45" s="1">
        <v>0.869565217391304</v>
      </c>
      <c r="L45" s="1">
        <v>0.3</v>
      </c>
      <c r="M45" s="1">
        <v>0.7</v>
      </c>
      <c r="N45" s="1">
        <v>0.85</v>
      </c>
    </row>
    <row r="46" s="1" customFormat="1" spans="1:14">
      <c r="A46" s="7">
        <v>960</v>
      </c>
      <c r="B46" s="1">
        <v>960</v>
      </c>
      <c r="C46" s="1">
        <v>0.618753671646118</v>
      </c>
      <c r="D46" s="1">
        <v>0.105990052223206</v>
      </c>
      <c r="E46" s="1">
        <v>7</v>
      </c>
      <c r="F46" s="1">
        <v>8</v>
      </c>
      <c r="G46" s="1">
        <v>3</v>
      </c>
      <c r="H46" s="1">
        <v>2</v>
      </c>
      <c r="I46" s="1">
        <v>0.7</v>
      </c>
      <c r="J46" s="1">
        <v>0.466666666666667</v>
      </c>
      <c r="K46" s="1">
        <v>0.56</v>
      </c>
      <c r="L46" s="1">
        <v>0.8</v>
      </c>
      <c r="M46" s="1">
        <v>-0.1</v>
      </c>
      <c r="N46" s="1">
        <v>0.45</v>
      </c>
    </row>
    <row r="47" s="1" customFormat="1" spans="1:14">
      <c r="A47" s="7">
        <v>778</v>
      </c>
      <c r="B47" s="1">
        <v>778</v>
      </c>
      <c r="C47" s="1">
        <v>0.618837714195251</v>
      </c>
      <c r="D47" s="1">
        <v>0.0738418102264404</v>
      </c>
      <c r="E47" s="1">
        <v>10</v>
      </c>
      <c r="F47" s="1">
        <v>2</v>
      </c>
      <c r="G47" s="1">
        <v>0</v>
      </c>
      <c r="H47" s="1">
        <v>8</v>
      </c>
      <c r="I47" s="1">
        <v>1</v>
      </c>
      <c r="J47" s="1">
        <v>0.833333333333333</v>
      </c>
      <c r="K47" s="1">
        <v>0.909090909090909</v>
      </c>
      <c r="L47" s="1">
        <v>0.2</v>
      </c>
      <c r="M47" s="1">
        <v>0.8</v>
      </c>
      <c r="N47" s="1">
        <v>0.9</v>
      </c>
    </row>
    <row r="48" s="1" customFormat="1" spans="1:14">
      <c r="A48" s="7">
        <v>721</v>
      </c>
      <c r="B48" s="1">
        <v>721</v>
      </c>
      <c r="C48" s="1">
        <v>0.618116021156311</v>
      </c>
      <c r="D48" s="1">
        <v>0.154774188995361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4" customFormat="1" spans="1:14">
      <c r="A49" s="16">
        <v>376</v>
      </c>
      <c r="B49" s="14">
        <v>376</v>
      </c>
      <c r="C49" s="14">
        <v>0.618882536888123</v>
      </c>
      <c r="D49" s="14">
        <v>0.095176100730896</v>
      </c>
      <c r="E49" s="14">
        <v>10</v>
      </c>
      <c r="F49" s="14">
        <v>5</v>
      </c>
      <c r="G49" s="14">
        <v>0</v>
      </c>
      <c r="H49" s="14">
        <v>5</v>
      </c>
      <c r="I49" s="14">
        <v>1</v>
      </c>
      <c r="J49" s="14">
        <v>0.666666666666667</v>
      </c>
      <c r="K49" s="14">
        <v>0.8</v>
      </c>
      <c r="L49" s="14">
        <v>0.5</v>
      </c>
      <c r="M49" s="14">
        <v>0.5</v>
      </c>
      <c r="N49" s="14">
        <v>0.75</v>
      </c>
    </row>
    <row r="50" s="1" customFormat="1" spans="1:14">
      <c r="A50" s="7">
        <v>584</v>
      </c>
      <c r="B50" s="1">
        <v>584</v>
      </c>
      <c r="C50" s="1">
        <v>0.62827479839325</v>
      </c>
      <c r="D50" s="1">
        <v>0.217533111572266</v>
      </c>
      <c r="E50" s="1">
        <v>10</v>
      </c>
      <c r="F50" s="1">
        <v>5</v>
      </c>
      <c r="G50" s="1">
        <v>0</v>
      </c>
      <c r="H50" s="1">
        <v>5</v>
      </c>
      <c r="I50" s="1">
        <v>1</v>
      </c>
      <c r="J50" s="1">
        <v>0.666666666666667</v>
      </c>
      <c r="K50" s="1">
        <v>0.8</v>
      </c>
      <c r="L50" s="1">
        <v>0.5</v>
      </c>
      <c r="M50" s="1">
        <v>0.5</v>
      </c>
      <c r="N50" s="1">
        <v>0.75</v>
      </c>
    </row>
    <row r="51" s="1" customFormat="1" spans="1:14">
      <c r="A51" s="7">
        <v>123</v>
      </c>
      <c r="B51" s="1">
        <v>123</v>
      </c>
      <c r="C51" s="1">
        <v>0.64593517780304</v>
      </c>
      <c r="D51" s="1">
        <v>0.242363452911377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138</v>
      </c>
      <c r="B52" s="1">
        <v>138</v>
      </c>
      <c r="C52" s="1">
        <v>0.621886372566223</v>
      </c>
      <c r="D52" s="1">
        <v>0.197128534317017</v>
      </c>
      <c r="E52" s="1">
        <v>8</v>
      </c>
      <c r="F52" s="1">
        <v>7</v>
      </c>
      <c r="G52" s="1">
        <v>2</v>
      </c>
      <c r="H52" s="1">
        <v>3</v>
      </c>
      <c r="I52" s="1">
        <v>0.8</v>
      </c>
      <c r="J52" s="1">
        <v>0.533333333333333</v>
      </c>
      <c r="K52" s="1">
        <v>0.64</v>
      </c>
      <c r="L52" s="1">
        <v>0.7</v>
      </c>
      <c r="M52" s="1">
        <v>0.1</v>
      </c>
      <c r="N52" s="1">
        <v>0.55</v>
      </c>
    </row>
    <row r="53" s="1" customFormat="1" spans="1:14">
      <c r="A53" s="7">
        <v>313</v>
      </c>
      <c r="B53" s="1">
        <v>313</v>
      </c>
      <c r="C53" s="1">
        <v>0.621042728424072</v>
      </c>
      <c r="D53" s="1">
        <v>0.25707471370697</v>
      </c>
      <c r="E53" s="1">
        <v>8</v>
      </c>
      <c r="F53" s="1">
        <v>5</v>
      </c>
      <c r="G53" s="1">
        <v>2</v>
      </c>
      <c r="H53" s="1">
        <v>5</v>
      </c>
      <c r="I53" s="1">
        <v>0.8</v>
      </c>
      <c r="J53" s="1">
        <v>0.615384615384615</v>
      </c>
      <c r="K53" s="1">
        <v>0.695652173913043</v>
      </c>
      <c r="L53" s="1">
        <v>0.5</v>
      </c>
      <c r="M53" s="1">
        <v>0.3</v>
      </c>
      <c r="N53" s="1">
        <v>0.65</v>
      </c>
    </row>
    <row r="54" s="1" customFormat="1" spans="1:14">
      <c r="A54" s="7">
        <v>473</v>
      </c>
      <c r="B54" s="1">
        <v>473</v>
      </c>
      <c r="C54" s="1">
        <v>0.622597098350525</v>
      </c>
      <c r="D54" s="1">
        <v>0.209457159042358</v>
      </c>
      <c r="E54" s="1">
        <v>8</v>
      </c>
      <c r="F54" s="1">
        <v>5</v>
      </c>
      <c r="G54" s="1">
        <v>2</v>
      </c>
      <c r="H54" s="1">
        <v>5</v>
      </c>
      <c r="I54" s="1">
        <v>0.8</v>
      </c>
      <c r="J54" s="1">
        <v>0.615384615384615</v>
      </c>
      <c r="K54" s="1">
        <v>0.695652173913043</v>
      </c>
      <c r="L54" s="1">
        <v>0.5</v>
      </c>
      <c r="M54" s="1">
        <v>0.3</v>
      </c>
      <c r="N54" s="1">
        <v>0.65</v>
      </c>
    </row>
    <row r="55" s="1" customFormat="1" spans="1:14">
      <c r="A55" s="7">
        <v>250</v>
      </c>
      <c r="B55" s="1">
        <v>250</v>
      </c>
      <c r="C55" s="1">
        <v>0.647572636604309</v>
      </c>
      <c r="D55" s="1">
        <v>0.24461555480957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754</v>
      </c>
      <c r="B56" s="1">
        <v>754</v>
      </c>
      <c r="C56" s="1">
        <v>0.648199319839478</v>
      </c>
      <c r="D56" s="1">
        <v>0.176639199256897</v>
      </c>
      <c r="E56" s="1">
        <v>7</v>
      </c>
      <c r="F56" s="1">
        <v>5</v>
      </c>
      <c r="G56" s="1">
        <v>3</v>
      </c>
      <c r="H56" s="1">
        <v>5</v>
      </c>
      <c r="I56" s="1">
        <v>0.7</v>
      </c>
      <c r="J56" s="1">
        <v>0.583333333333333</v>
      </c>
      <c r="K56" s="1">
        <v>0.636363636363636</v>
      </c>
      <c r="L56" s="1">
        <v>0.5</v>
      </c>
      <c r="M56" s="1">
        <v>0.2</v>
      </c>
      <c r="N56" s="1">
        <v>0.6</v>
      </c>
    </row>
    <row r="57" s="1" customFormat="1" spans="1:14">
      <c r="A57" s="7">
        <v>849</v>
      </c>
      <c r="B57" s="1">
        <v>849</v>
      </c>
      <c r="C57" s="1">
        <v>0.624196410179138</v>
      </c>
      <c r="D57" s="1">
        <v>0.19188642501831</v>
      </c>
      <c r="E57" s="1">
        <v>10</v>
      </c>
      <c r="F57" s="1">
        <v>6</v>
      </c>
      <c r="G57" s="1">
        <v>0</v>
      </c>
      <c r="H57" s="1">
        <v>4</v>
      </c>
      <c r="I57" s="1">
        <v>1</v>
      </c>
      <c r="J57" s="1">
        <v>0.625</v>
      </c>
      <c r="K57" s="1">
        <v>0.769230769230769</v>
      </c>
      <c r="L57" s="1">
        <v>0.6</v>
      </c>
      <c r="M57" s="1">
        <v>0.4</v>
      </c>
      <c r="N57" s="1">
        <v>0.7</v>
      </c>
    </row>
    <row r="58" s="1" customFormat="1" spans="1:14">
      <c r="A58" s="7">
        <v>124</v>
      </c>
      <c r="B58" s="1">
        <v>124</v>
      </c>
      <c r="C58" s="1">
        <v>0.629390001296997</v>
      </c>
      <c r="D58" s="1">
        <v>0.210688233375549</v>
      </c>
      <c r="E58" s="1">
        <v>10</v>
      </c>
      <c r="F58" s="1">
        <v>9</v>
      </c>
      <c r="G58" s="1">
        <v>0</v>
      </c>
      <c r="H58" s="1">
        <v>1</v>
      </c>
      <c r="I58" s="1">
        <v>1</v>
      </c>
      <c r="J58" s="1">
        <v>0.526315789473684</v>
      </c>
      <c r="K58" s="1">
        <v>0.689655172413793</v>
      </c>
      <c r="L58" s="1">
        <v>0.9</v>
      </c>
      <c r="M58" s="1">
        <v>0.1</v>
      </c>
      <c r="N58" s="1">
        <v>0.55</v>
      </c>
    </row>
    <row r="59" s="1" customFormat="1" spans="1:14">
      <c r="A59" s="7">
        <v>473</v>
      </c>
      <c r="B59" s="1">
        <v>473</v>
      </c>
      <c r="C59" s="1">
        <v>0.622597098350525</v>
      </c>
      <c r="D59" s="1">
        <v>0.209457159042358</v>
      </c>
      <c r="E59" s="1">
        <v>8</v>
      </c>
      <c r="F59" s="1">
        <v>5</v>
      </c>
      <c r="G59" s="1">
        <v>2</v>
      </c>
      <c r="H59" s="1">
        <v>5</v>
      </c>
      <c r="I59" s="1">
        <v>0.8</v>
      </c>
      <c r="J59" s="1">
        <v>0.615384615384615</v>
      </c>
      <c r="K59" s="1">
        <v>0.695652173913043</v>
      </c>
      <c r="L59" s="1">
        <v>0.5</v>
      </c>
      <c r="M59" s="1">
        <v>0.3</v>
      </c>
      <c r="N59" s="1">
        <v>0.65</v>
      </c>
    </row>
    <row r="60" s="1" customFormat="1" spans="1:14">
      <c r="A60" s="7">
        <v>968</v>
      </c>
      <c r="B60" s="1">
        <v>968</v>
      </c>
      <c r="C60" s="1">
        <v>0.621306657791138</v>
      </c>
      <c r="D60" s="1">
        <v>0.171425342559815</v>
      </c>
      <c r="E60" s="1">
        <v>9</v>
      </c>
      <c r="F60" s="1">
        <v>3</v>
      </c>
      <c r="G60" s="1">
        <v>1</v>
      </c>
      <c r="H60" s="1">
        <v>7</v>
      </c>
      <c r="I60" s="1">
        <v>0.9</v>
      </c>
      <c r="J60" s="1">
        <v>0.75</v>
      </c>
      <c r="K60" s="1">
        <v>0.818181818181818</v>
      </c>
      <c r="L60" s="1">
        <v>0.3</v>
      </c>
      <c r="M60" s="1">
        <v>0.6</v>
      </c>
      <c r="N60" s="1">
        <v>0.8</v>
      </c>
    </row>
    <row r="61" s="1" customFormat="1" spans="1:14">
      <c r="A61" s="7">
        <v>840</v>
      </c>
      <c r="B61" s="1">
        <v>840</v>
      </c>
      <c r="C61" s="1">
        <v>0.622424364089966</v>
      </c>
      <c r="D61" s="1">
        <v>0.181033372879028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691</v>
      </c>
      <c r="B62" s="1">
        <v>691</v>
      </c>
      <c r="C62" s="1">
        <v>0.623918414115906</v>
      </c>
      <c r="D62" s="1">
        <v>0.202264666557312</v>
      </c>
      <c r="E62" s="1">
        <v>10</v>
      </c>
      <c r="F62" s="1">
        <v>4</v>
      </c>
      <c r="G62" s="1">
        <v>0</v>
      </c>
      <c r="H62" s="1">
        <v>6</v>
      </c>
      <c r="I62" s="1">
        <v>1</v>
      </c>
      <c r="J62" s="1">
        <v>0.714285714285714</v>
      </c>
      <c r="K62" s="1">
        <v>0.833333333333333</v>
      </c>
      <c r="L62" s="1">
        <v>0.4</v>
      </c>
      <c r="M62" s="1">
        <v>0.6</v>
      </c>
      <c r="N62" s="1">
        <v>0.8</v>
      </c>
    </row>
    <row r="63" s="1" customFormat="1" spans="1:14">
      <c r="A63" s="7">
        <v>983</v>
      </c>
      <c r="B63" s="1">
        <v>983</v>
      </c>
      <c r="C63" s="1">
        <v>0.630730509757996</v>
      </c>
      <c r="D63" s="1">
        <v>0.192117929458618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1" customFormat="1" spans="1:14">
      <c r="A64" s="7">
        <v>0</v>
      </c>
      <c r="B64" s="1">
        <v>0</v>
      </c>
      <c r="C64" s="1">
        <v>0.627311706542969</v>
      </c>
      <c r="D64" s="1">
        <v>0.206335783004761</v>
      </c>
      <c r="E64" s="1">
        <v>10</v>
      </c>
      <c r="F64" s="1">
        <v>5</v>
      </c>
      <c r="G64" s="1">
        <v>0</v>
      </c>
      <c r="H64" s="1">
        <v>5</v>
      </c>
      <c r="I64" s="1">
        <v>1</v>
      </c>
      <c r="J64" s="1">
        <v>0.666666666666667</v>
      </c>
      <c r="K64" s="1">
        <v>0.8</v>
      </c>
      <c r="L64" s="1">
        <v>0.5</v>
      </c>
      <c r="M64" s="1">
        <v>0.5</v>
      </c>
      <c r="N64" s="1">
        <v>0.75</v>
      </c>
    </row>
    <row r="65" s="14" customFormat="1" spans="1:14">
      <c r="A65" s="16">
        <v>909</v>
      </c>
      <c r="B65" s="14">
        <v>909</v>
      </c>
      <c r="C65" s="14">
        <v>0.651805877685547</v>
      </c>
      <c r="D65" s="14">
        <v>0.206578016281128</v>
      </c>
      <c r="E65" s="14">
        <v>9</v>
      </c>
      <c r="F65" s="14">
        <v>3</v>
      </c>
      <c r="G65" s="14">
        <v>1</v>
      </c>
      <c r="H65" s="14">
        <v>7</v>
      </c>
      <c r="I65" s="14">
        <v>0.9</v>
      </c>
      <c r="J65" s="14">
        <v>0.75</v>
      </c>
      <c r="K65" s="14">
        <v>0.818181818181818</v>
      </c>
      <c r="L65" s="14">
        <v>0.3</v>
      </c>
      <c r="M65" s="14">
        <v>0.6</v>
      </c>
      <c r="N65" s="14">
        <v>0.8</v>
      </c>
    </row>
    <row r="66" s="1" customFormat="1" spans="1:14">
      <c r="A66" s="7">
        <v>517</v>
      </c>
      <c r="B66" s="1">
        <v>517</v>
      </c>
      <c r="C66" s="1">
        <v>0.653701186180115</v>
      </c>
      <c r="D66" s="1">
        <v>0.171933770179749</v>
      </c>
      <c r="E66" s="1">
        <v>7</v>
      </c>
      <c r="F66" s="1">
        <v>5</v>
      </c>
      <c r="G66" s="1">
        <v>3</v>
      </c>
      <c r="H66" s="1">
        <v>5</v>
      </c>
      <c r="I66" s="1">
        <v>0.7</v>
      </c>
      <c r="J66" s="1">
        <v>0.583333333333333</v>
      </c>
      <c r="K66" s="1">
        <v>0.636363636363636</v>
      </c>
      <c r="L66" s="1">
        <v>0.5</v>
      </c>
      <c r="M66" s="1">
        <v>0.2</v>
      </c>
      <c r="N66" s="1">
        <v>0.6</v>
      </c>
    </row>
    <row r="67" s="1" customFormat="1" spans="1:14">
      <c r="A67" s="7">
        <v>452</v>
      </c>
      <c r="B67" s="1">
        <v>452</v>
      </c>
      <c r="C67" s="1">
        <v>0.654157638549805</v>
      </c>
      <c r="D67" s="1">
        <v>0.158271670341492</v>
      </c>
      <c r="E67" s="1">
        <v>6</v>
      </c>
      <c r="F67" s="1">
        <v>5</v>
      </c>
      <c r="G67" s="1">
        <v>4</v>
      </c>
      <c r="H67" s="1">
        <v>5</v>
      </c>
      <c r="I67" s="1">
        <v>0.6</v>
      </c>
      <c r="J67" s="1">
        <v>0.545454545454545</v>
      </c>
      <c r="K67" s="1">
        <v>0.571428571428571</v>
      </c>
      <c r="L67" s="1">
        <v>0.5</v>
      </c>
      <c r="M67" s="1">
        <v>0.1</v>
      </c>
      <c r="N67" s="1">
        <v>0.55</v>
      </c>
    </row>
    <row r="68" s="1" customFormat="1" spans="1:14">
      <c r="A68" s="7">
        <v>798</v>
      </c>
      <c r="B68" s="1">
        <v>798</v>
      </c>
      <c r="C68" s="1">
        <v>0.678243517875671</v>
      </c>
      <c r="D68" s="1">
        <v>0.237145304679871</v>
      </c>
      <c r="E68" s="1">
        <v>7</v>
      </c>
      <c r="F68" s="1">
        <v>5</v>
      </c>
      <c r="G68" s="1">
        <v>3</v>
      </c>
      <c r="H68" s="1">
        <v>5</v>
      </c>
      <c r="I68" s="1">
        <v>0.7</v>
      </c>
      <c r="J68" s="1">
        <v>0.583333333333333</v>
      </c>
      <c r="K68" s="1">
        <v>0.636363636363636</v>
      </c>
      <c r="L68" s="1">
        <v>0.5</v>
      </c>
      <c r="M68" s="1">
        <v>0.2</v>
      </c>
      <c r="N68" s="1">
        <v>0.6</v>
      </c>
    </row>
    <row r="69" s="1" customFormat="1" spans="1:14">
      <c r="A69" s="7">
        <v>147</v>
      </c>
      <c r="B69" s="1">
        <v>147</v>
      </c>
      <c r="C69" s="1">
        <v>0.6775723695755</v>
      </c>
      <c r="D69" s="1">
        <v>0.166729807853699</v>
      </c>
      <c r="E69" s="1">
        <v>10</v>
      </c>
      <c r="F69" s="1">
        <v>3</v>
      </c>
      <c r="G69" s="1">
        <v>0</v>
      </c>
      <c r="H69" s="1">
        <v>7</v>
      </c>
      <c r="I69" s="1">
        <v>1</v>
      </c>
      <c r="J69" s="1">
        <v>0.769230769230769</v>
      </c>
      <c r="K69" s="1">
        <v>0.869565217391304</v>
      </c>
      <c r="L69" s="1">
        <v>0.3</v>
      </c>
      <c r="M69" s="1">
        <v>0.7</v>
      </c>
      <c r="N69" s="1">
        <v>0.85</v>
      </c>
    </row>
    <row r="70" s="1" customFormat="1" spans="1:14">
      <c r="A70" s="7">
        <v>43</v>
      </c>
      <c r="B70" s="1">
        <v>43</v>
      </c>
      <c r="C70" s="1">
        <v>0.656714081764221</v>
      </c>
      <c r="D70" s="1">
        <v>0.224246263504028</v>
      </c>
      <c r="E70" s="1">
        <v>9</v>
      </c>
      <c r="F70" s="1">
        <v>5</v>
      </c>
      <c r="G70" s="1">
        <v>1</v>
      </c>
      <c r="H70" s="1">
        <v>5</v>
      </c>
      <c r="I70" s="1">
        <v>0.9</v>
      </c>
      <c r="J70" s="1">
        <v>0.642857142857143</v>
      </c>
      <c r="K70" s="1">
        <v>0.75</v>
      </c>
      <c r="L70" s="1">
        <v>0.5</v>
      </c>
      <c r="M70" s="1">
        <v>0.4</v>
      </c>
      <c r="N70" s="1">
        <v>0.7</v>
      </c>
    </row>
    <row r="71" s="1" customFormat="1" spans="1:14">
      <c r="A71" s="7">
        <v>805</v>
      </c>
      <c r="B71" s="1">
        <v>805</v>
      </c>
      <c r="C71" s="1">
        <v>0.677419662475586</v>
      </c>
      <c r="D71" s="1">
        <v>0.188615918159485</v>
      </c>
      <c r="E71" s="1">
        <v>9</v>
      </c>
      <c r="F71" s="1">
        <v>5</v>
      </c>
      <c r="G71" s="1">
        <v>1</v>
      </c>
      <c r="H71" s="1">
        <v>5</v>
      </c>
      <c r="I71" s="1">
        <v>0.9</v>
      </c>
      <c r="J71" s="1">
        <v>0.642857142857143</v>
      </c>
      <c r="K71" s="1">
        <v>0.75</v>
      </c>
      <c r="L71" s="1">
        <v>0.5</v>
      </c>
      <c r="M71" s="1">
        <v>0.4</v>
      </c>
      <c r="N71" s="1">
        <v>0.7</v>
      </c>
    </row>
    <row r="72" s="1" customFormat="1" spans="1:14">
      <c r="A72" s="7">
        <v>835</v>
      </c>
      <c r="B72" s="1">
        <v>835</v>
      </c>
      <c r="C72" s="1">
        <v>0.678577899932861</v>
      </c>
      <c r="D72" s="1">
        <v>0.179389476776123</v>
      </c>
      <c r="E72" s="1">
        <v>7</v>
      </c>
      <c r="F72" s="1">
        <v>7</v>
      </c>
      <c r="G72" s="1">
        <v>3</v>
      </c>
      <c r="H72" s="1">
        <v>3</v>
      </c>
      <c r="I72" s="1">
        <v>0.7</v>
      </c>
      <c r="J72" s="1">
        <v>0.5</v>
      </c>
      <c r="K72" s="1">
        <v>0.583333333333333</v>
      </c>
      <c r="L72" s="1">
        <v>0.7</v>
      </c>
      <c r="M72" s="1">
        <v>0</v>
      </c>
      <c r="N72" s="1">
        <v>0.5</v>
      </c>
    </row>
    <row r="73" s="1" customFormat="1" spans="1:14">
      <c r="A73" s="7">
        <v>767</v>
      </c>
      <c r="B73" s="1">
        <v>767</v>
      </c>
      <c r="C73" s="1">
        <v>0.679904103279114</v>
      </c>
      <c r="D73" s="1">
        <v>0.189218759536743</v>
      </c>
      <c r="E73" s="1">
        <v>7</v>
      </c>
      <c r="F73" s="1">
        <v>7</v>
      </c>
      <c r="G73" s="1">
        <v>3</v>
      </c>
      <c r="H73" s="1">
        <v>3</v>
      </c>
      <c r="I73" s="1">
        <v>0.7</v>
      </c>
      <c r="J73" s="1">
        <v>0.5</v>
      </c>
      <c r="K73" s="1">
        <v>0.583333333333333</v>
      </c>
      <c r="L73" s="1">
        <v>0.7</v>
      </c>
      <c r="M73" s="1">
        <v>0</v>
      </c>
      <c r="N73" s="1">
        <v>0.5</v>
      </c>
    </row>
    <row r="74" s="1" customFormat="1" spans="1:14">
      <c r="A74" s="7">
        <v>263</v>
      </c>
      <c r="B74" s="1">
        <v>263</v>
      </c>
      <c r="C74" s="1">
        <v>0.680226802825928</v>
      </c>
      <c r="D74" s="1">
        <v>0.184762239456177</v>
      </c>
      <c r="E74" s="1">
        <v>10</v>
      </c>
      <c r="F74" s="1">
        <v>2</v>
      </c>
      <c r="G74" s="1">
        <v>0</v>
      </c>
      <c r="H74" s="1">
        <v>8</v>
      </c>
      <c r="I74" s="1">
        <v>1</v>
      </c>
      <c r="J74" s="1">
        <v>0.833333333333333</v>
      </c>
      <c r="K74" s="1">
        <v>0.909090909090909</v>
      </c>
      <c r="L74" s="1">
        <v>0.2</v>
      </c>
      <c r="M74" s="1">
        <v>0.8</v>
      </c>
      <c r="N74" s="1">
        <v>0.9</v>
      </c>
    </row>
    <row r="75" s="1" customFormat="1" spans="1:14">
      <c r="A75" s="7">
        <v>798</v>
      </c>
      <c r="B75" s="1">
        <v>798</v>
      </c>
      <c r="C75" s="1">
        <v>0.678243517875671</v>
      </c>
      <c r="D75" s="1">
        <v>0.237145304679871</v>
      </c>
      <c r="E75" s="1">
        <v>7</v>
      </c>
      <c r="F75" s="1">
        <v>5</v>
      </c>
      <c r="G75" s="1">
        <v>3</v>
      </c>
      <c r="H75" s="1">
        <v>5</v>
      </c>
      <c r="I75" s="1">
        <v>0.7</v>
      </c>
      <c r="J75" s="1">
        <v>0.583333333333333</v>
      </c>
      <c r="K75" s="1">
        <v>0.636363636363636</v>
      </c>
      <c r="L75" s="1">
        <v>0.5</v>
      </c>
      <c r="M75" s="1">
        <v>0.2</v>
      </c>
      <c r="N75" s="1">
        <v>0.6</v>
      </c>
    </row>
    <row r="76" s="1" customFormat="1" spans="1:14">
      <c r="A76" s="7">
        <v>554</v>
      </c>
      <c r="B76" s="1">
        <v>554</v>
      </c>
      <c r="C76" s="1">
        <v>0.660832762718201</v>
      </c>
      <c r="D76" s="1">
        <v>0.225080013275147</v>
      </c>
      <c r="E76" s="1">
        <v>6</v>
      </c>
      <c r="F76" s="1">
        <v>7</v>
      </c>
      <c r="G76" s="1">
        <v>4</v>
      </c>
      <c r="H76" s="1">
        <v>3</v>
      </c>
      <c r="I76" s="1">
        <v>0.6</v>
      </c>
      <c r="J76" s="1">
        <v>0.461538461538462</v>
      </c>
      <c r="K76" s="1">
        <v>0.521739130434783</v>
      </c>
      <c r="L76" s="1">
        <v>0.7</v>
      </c>
      <c r="M76" s="1">
        <v>-0.1</v>
      </c>
      <c r="N76" s="1">
        <v>0.45</v>
      </c>
    </row>
    <row r="77" s="1" customFormat="1" spans="1:14">
      <c r="A77" s="7">
        <v>827</v>
      </c>
      <c r="B77" s="1">
        <v>827</v>
      </c>
      <c r="C77" s="1">
        <v>0.664244651794434</v>
      </c>
      <c r="D77" s="1">
        <v>0.195667386054993</v>
      </c>
      <c r="E77" s="1">
        <v>7</v>
      </c>
      <c r="F77" s="1">
        <v>4</v>
      </c>
      <c r="G77" s="1">
        <v>3</v>
      </c>
      <c r="H77" s="1">
        <v>6</v>
      </c>
      <c r="I77" s="1">
        <v>0.7</v>
      </c>
      <c r="J77" s="1">
        <v>0.636363636363636</v>
      </c>
      <c r="K77" s="1">
        <v>0.666666666666667</v>
      </c>
      <c r="L77" s="1">
        <v>0.4</v>
      </c>
      <c r="M77" s="1">
        <v>0.3</v>
      </c>
      <c r="N77" s="1">
        <v>0.65</v>
      </c>
    </row>
    <row r="78" s="1" customFormat="1" spans="1:14">
      <c r="A78" s="7">
        <v>693</v>
      </c>
      <c r="B78" s="1">
        <v>693</v>
      </c>
      <c r="C78" s="1">
        <v>0.667569756507874</v>
      </c>
      <c r="D78" s="1">
        <v>0.195605278015137</v>
      </c>
      <c r="E78" s="1">
        <v>9</v>
      </c>
      <c r="F78" s="1">
        <v>7</v>
      </c>
      <c r="G78" s="1">
        <v>1</v>
      </c>
      <c r="H78" s="1">
        <v>3</v>
      </c>
      <c r="I78" s="1">
        <v>0.9</v>
      </c>
      <c r="J78" s="1">
        <v>0.5625</v>
      </c>
      <c r="K78" s="1">
        <v>0.692307692307692</v>
      </c>
      <c r="L78" s="1">
        <v>0.7</v>
      </c>
      <c r="M78" s="1">
        <v>0.2</v>
      </c>
      <c r="N78" s="1">
        <v>0.6</v>
      </c>
    </row>
    <row r="79" s="1" customFormat="1" spans="1:14">
      <c r="A79" s="7">
        <v>931</v>
      </c>
      <c r="B79" s="1">
        <v>931</v>
      </c>
      <c r="C79" s="1">
        <v>0.681087970733643</v>
      </c>
      <c r="D79" s="1">
        <v>0.24998950958252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827</v>
      </c>
      <c r="B80" s="1">
        <v>827</v>
      </c>
      <c r="C80" s="1">
        <v>0.664244651794434</v>
      </c>
      <c r="D80" s="1">
        <v>0.195667386054993</v>
      </c>
      <c r="E80" s="1">
        <v>7</v>
      </c>
      <c r="F80" s="1">
        <v>4</v>
      </c>
      <c r="G80" s="1">
        <v>3</v>
      </c>
      <c r="H80" s="1">
        <v>6</v>
      </c>
      <c r="I80" s="1">
        <v>0.7</v>
      </c>
      <c r="J80" s="1">
        <v>0.636363636363636</v>
      </c>
      <c r="K80" s="1">
        <v>0.666666666666667</v>
      </c>
      <c r="L80" s="1">
        <v>0.4</v>
      </c>
      <c r="M80" s="1">
        <v>0.3</v>
      </c>
      <c r="N80" s="1">
        <v>0.65</v>
      </c>
    </row>
    <row r="81" s="14" customFormat="1" spans="1:14">
      <c r="A81" s="16">
        <v>451</v>
      </c>
      <c r="B81" s="14">
        <v>451</v>
      </c>
      <c r="C81" s="14">
        <v>0.665182590484619</v>
      </c>
      <c r="D81" s="14">
        <v>0.250267744064331</v>
      </c>
      <c r="E81" s="14">
        <v>9</v>
      </c>
      <c r="F81" s="14">
        <v>6</v>
      </c>
      <c r="G81" s="14">
        <v>1</v>
      </c>
      <c r="H81" s="14">
        <v>4</v>
      </c>
      <c r="I81" s="14">
        <v>0.9</v>
      </c>
      <c r="J81" s="14">
        <v>0.6</v>
      </c>
      <c r="K81" s="14">
        <v>0.72</v>
      </c>
      <c r="L81" s="14">
        <v>0.6</v>
      </c>
      <c r="M81" s="14">
        <v>0.3</v>
      </c>
      <c r="N81" s="14">
        <v>0.65</v>
      </c>
    </row>
    <row r="82" s="1" customFormat="1" spans="1:14">
      <c r="A82" s="7">
        <v>340</v>
      </c>
      <c r="B82" s="1">
        <v>340</v>
      </c>
      <c r="C82" s="1">
        <v>0.69361400604248</v>
      </c>
      <c r="D82" s="1">
        <v>0.279063940048218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1" customFormat="1" spans="1:14">
      <c r="A83" s="7">
        <v>245</v>
      </c>
      <c r="B83" s="1">
        <v>245</v>
      </c>
      <c r="C83" s="1">
        <v>0.685161948204041</v>
      </c>
      <c r="D83" s="1">
        <v>0.185090065002441</v>
      </c>
      <c r="E83" s="1">
        <v>7</v>
      </c>
      <c r="F83" s="1">
        <v>6</v>
      </c>
      <c r="G83" s="1">
        <v>3</v>
      </c>
      <c r="H83" s="1">
        <v>4</v>
      </c>
      <c r="I83" s="1">
        <v>0.7</v>
      </c>
      <c r="J83" s="1">
        <v>0.538461538461539</v>
      </c>
      <c r="K83" s="1">
        <v>0.608695652173913</v>
      </c>
      <c r="L83" s="1">
        <v>0.6</v>
      </c>
      <c r="M83" s="1">
        <v>0.1</v>
      </c>
      <c r="N83" s="1">
        <v>0.55</v>
      </c>
    </row>
    <row r="84" s="1" customFormat="1" spans="1:14">
      <c r="A84" s="7">
        <v>504</v>
      </c>
      <c r="B84" s="1">
        <v>504</v>
      </c>
      <c r="C84" s="1">
        <v>0.685853719711304</v>
      </c>
      <c r="D84" s="1">
        <v>0.159085392951965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784</v>
      </c>
      <c r="B85" s="1">
        <v>784</v>
      </c>
      <c r="C85" s="1">
        <v>0.706818580627441</v>
      </c>
      <c r="D85" s="1">
        <v>0.199303984642029</v>
      </c>
      <c r="E85" s="1">
        <v>9</v>
      </c>
      <c r="F85" s="1">
        <v>6</v>
      </c>
      <c r="G85" s="1">
        <v>1</v>
      </c>
      <c r="H85" s="1">
        <v>4</v>
      </c>
      <c r="I85" s="1">
        <v>0.9</v>
      </c>
      <c r="J85" s="1">
        <v>0.6</v>
      </c>
      <c r="K85" s="1">
        <v>0.72</v>
      </c>
      <c r="L85" s="1">
        <v>0.6</v>
      </c>
      <c r="M85" s="1">
        <v>0.3</v>
      </c>
      <c r="N85" s="1">
        <v>0.65</v>
      </c>
    </row>
    <row r="86" s="1" customFormat="1" spans="1:14">
      <c r="A86" s="7">
        <v>546</v>
      </c>
      <c r="B86" s="1">
        <v>546</v>
      </c>
      <c r="C86" s="1">
        <v>0.688168883323669</v>
      </c>
      <c r="D86" s="1">
        <v>0.217426300048828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611</v>
      </c>
      <c r="B87" s="1">
        <v>611</v>
      </c>
      <c r="C87" s="1">
        <v>0.707795858383179</v>
      </c>
      <c r="D87" s="1">
        <v>0.174257516860962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1" customFormat="1" spans="1:14">
      <c r="A88" s="7">
        <v>170</v>
      </c>
      <c r="B88" s="1">
        <v>170</v>
      </c>
      <c r="C88" s="1">
        <v>0.6889967918396</v>
      </c>
      <c r="D88" s="1">
        <v>0.212616920471191</v>
      </c>
      <c r="E88" s="1">
        <v>7</v>
      </c>
      <c r="F88" s="1">
        <v>4</v>
      </c>
      <c r="G88" s="1">
        <v>3</v>
      </c>
      <c r="H88" s="1">
        <v>6</v>
      </c>
      <c r="I88" s="1">
        <v>0.7</v>
      </c>
      <c r="J88" s="1">
        <v>0.636363636363636</v>
      </c>
      <c r="K88" s="1">
        <v>0.666666666666667</v>
      </c>
      <c r="L88" s="1">
        <v>0.4</v>
      </c>
      <c r="M88" s="1">
        <v>0.3</v>
      </c>
      <c r="N88" s="1">
        <v>0.65</v>
      </c>
    </row>
    <row r="89" s="1" customFormat="1" spans="1:14">
      <c r="A89" s="7">
        <v>348</v>
      </c>
      <c r="B89" s="1">
        <v>348</v>
      </c>
      <c r="C89" s="1">
        <v>0.704671263694763</v>
      </c>
      <c r="D89" s="1">
        <v>0.234467625617981</v>
      </c>
      <c r="E89" s="1">
        <v>8</v>
      </c>
      <c r="F89" s="1">
        <v>5</v>
      </c>
      <c r="G89" s="1">
        <v>2</v>
      </c>
      <c r="H89" s="1">
        <v>5</v>
      </c>
      <c r="I89" s="1">
        <v>0.8</v>
      </c>
      <c r="J89" s="1">
        <v>0.615384615384615</v>
      </c>
      <c r="K89" s="1">
        <v>0.695652173913043</v>
      </c>
      <c r="L89" s="1">
        <v>0.5</v>
      </c>
      <c r="M89" s="1">
        <v>0.3</v>
      </c>
      <c r="N89" s="1">
        <v>0.65</v>
      </c>
    </row>
    <row r="90" s="1" customFormat="1" spans="1:14">
      <c r="A90" s="7">
        <v>316</v>
      </c>
      <c r="B90" s="1">
        <v>316</v>
      </c>
      <c r="C90" s="1">
        <v>0.687016129493713</v>
      </c>
      <c r="D90" s="1">
        <v>0.189412236213684</v>
      </c>
      <c r="E90" s="1">
        <v>7</v>
      </c>
      <c r="F90" s="1">
        <v>7</v>
      </c>
      <c r="G90" s="1">
        <v>3</v>
      </c>
      <c r="H90" s="1">
        <v>3</v>
      </c>
      <c r="I90" s="1">
        <v>0.7</v>
      </c>
      <c r="J90" s="1">
        <v>0.5</v>
      </c>
      <c r="K90" s="1">
        <v>0.583333333333333</v>
      </c>
      <c r="L90" s="1">
        <v>0.7</v>
      </c>
      <c r="M90" s="1">
        <v>0</v>
      </c>
      <c r="N90" s="1">
        <v>0.5</v>
      </c>
    </row>
    <row r="91" s="1" customFormat="1" spans="1:14">
      <c r="A91" s="7">
        <v>757</v>
      </c>
      <c r="B91" s="1">
        <v>757</v>
      </c>
      <c r="C91" s="1">
        <v>0.712930560112</v>
      </c>
      <c r="D91" s="1">
        <v>0.177858114242554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592</v>
      </c>
      <c r="B92" s="1">
        <v>592</v>
      </c>
      <c r="C92" s="1">
        <v>0.690569877624512</v>
      </c>
      <c r="D92" s="1">
        <v>0.184137344360352</v>
      </c>
      <c r="E92" s="1">
        <v>10</v>
      </c>
      <c r="F92" s="1">
        <v>6</v>
      </c>
      <c r="G92" s="1">
        <v>0</v>
      </c>
      <c r="H92" s="1">
        <v>4</v>
      </c>
      <c r="I92" s="1">
        <v>1</v>
      </c>
      <c r="J92" s="1">
        <v>0.625</v>
      </c>
      <c r="K92" s="1">
        <v>0.769230769230769</v>
      </c>
      <c r="L92" s="1">
        <v>0.6</v>
      </c>
      <c r="M92" s="1">
        <v>0.4</v>
      </c>
      <c r="N92" s="1">
        <v>0.7</v>
      </c>
    </row>
    <row r="93" s="1" customFormat="1" spans="1:14">
      <c r="A93" s="7">
        <v>502</v>
      </c>
      <c r="B93" s="1">
        <v>502</v>
      </c>
      <c r="C93" s="1">
        <v>0.698814630508423</v>
      </c>
      <c r="D93" s="1">
        <v>0.215407133102417</v>
      </c>
      <c r="E93" s="1">
        <v>10</v>
      </c>
      <c r="F93" s="1">
        <v>5</v>
      </c>
      <c r="G93" s="1">
        <v>0</v>
      </c>
      <c r="H93" s="1">
        <v>5</v>
      </c>
      <c r="I93" s="1">
        <v>1</v>
      </c>
      <c r="J93" s="1">
        <v>0.666666666666667</v>
      </c>
      <c r="K93" s="1">
        <v>0.8</v>
      </c>
      <c r="L93" s="1">
        <v>0.5</v>
      </c>
      <c r="M93" s="1">
        <v>0.5</v>
      </c>
      <c r="N93" s="1">
        <v>0.75</v>
      </c>
    </row>
    <row r="94" s="1" customFormat="1" spans="1:14">
      <c r="A94" s="7">
        <v>615</v>
      </c>
      <c r="B94" s="1">
        <v>615</v>
      </c>
      <c r="C94" s="1">
        <v>0.693337082862854</v>
      </c>
      <c r="D94" s="1">
        <v>0.189844489097595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1" customFormat="1" spans="1:14">
      <c r="A95" s="7">
        <v>13</v>
      </c>
      <c r="B95" s="1">
        <v>13</v>
      </c>
      <c r="C95" s="1">
        <v>0.715521574020386</v>
      </c>
      <c r="D95" s="1">
        <v>0.167502641677856</v>
      </c>
      <c r="E95" s="1">
        <v>7</v>
      </c>
      <c r="F95" s="1">
        <v>6</v>
      </c>
      <c r="G95" s="1">
        <v>3</v>
      </c>
      <c r="H95" s="1">
        <v>4</v>
      </c>
      <c r="I95" s="1">
        <v>0.7</v>
      </c>
      <c r="J95" s="1">
        <v>0.538461538461539</v>
      </c>
      <c r="K95" s="1">
        <v>0.608695652173913</v>
      </c>
      <c r="L95" s="1">
        <v>0.6</v>
      </c>
      <c r="M95" s="1">
        <v>0.1</v>
      </c>
      <c r="N95" s="1">
        <v>0.55</v>
      </c>
    </row>
    <row r="96" s="1" customFormat="1" spans="1:14">
      <c r="A96" s="7">
        <v>201</v>
      </c>
      <c r="B96" s="1">
        <v>201</v>
      </c>
      <c r="C96" s="1">
        <v>0.687728881835937</v>
      </c>
      <c r="D96" s="1">
        <v>0.18174397945404</v>
      </c>
      <c r="E96" s="1">
        <v>10</v>
      </c>
      <c r="F96" s="1">
        <v>4</v>
      </c>
      <c r="G96" s="1">
        <v>0</v>
      </c>
      <c r="H96" s="1">
        <v>6</v>
      </c>
      <c r="I96" s="1">
        <v>1</v>
      </c>
      <c r="J96" s="1">
        <v>0.714285714285714</v>
      </c>
      <c r="K96" s="1">
        <v>0.833333333333333</v>
      </c>
      <c r="L96" s="1">
        <v>0.4</v>
      </c>
      <c r="M96" s="1">
        <v>0.6</v>
      </c>
      <c r="N96" s="1">
        <v>0.8</v>
      </c>
    </row>
    <row r="97" s="1" customFormat="1" spans="1:14">
      <c r="A97" s="7">
        <v>239</v>
      </c>
      <c r="B97" s="1">
        <v>239</v>
      </c>
      <c r="C97" s="1">
        <v>0.717554092407227</v>
      </c>
      <c r="D97" s="1">
        <v>0.187056064605713</v>
      </c>
      <c r="E97" s="1">
        <v>6</v>
      </c>
      <c r="F97" s="1">
        <v>5</v>
      </c>
      <c r="G97" s="1">
        <v>4</v>
      </c>
      <c r="H97" s="1">
        <v>5</v>
      </c>
      <c r="I97" s="1">
        <v>0.6</v>
      </c>
      <c r="J97" s="1">
        <v>0.545454545454545</v>
      </c>
      <c r="K97" s="1">
        <v>0.571428571428571</v>
      </c>
      <c r="L97" s="1">
        <v>0.5</v>
      </c>
      <c r="M97" s="1">
        <v>0.1</v>
      </c>
      <c r="N97" s="1">
        <v>0.55</v>
      </c>
    </row>
    <row r="98" s="1" customFormat="1" spans="3:13">
      <c r="C98" s="1">
        <f>AVERAGE(C2:C97)</f>
        <v>0.624593053013086</v>
      </c>
      <c r="D98" s="1">
        <f>AVERAGE(D2:D97)</f>
        <v>0.156008796145519</v>
      </c>
      <c r="L98" s="1">
        <f>AVERAGE(L2:L97)</f>
        <v>0.473958333333334</v>
      </c>
      <c r="M98" s="1">
        <f>AVERAGE(M2:M97)</f>
        <v>0.363541666666667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3" customFormat="1" spans="3:5">
      <c r="C108" s="3" t="s">
        <v>60</v>
      </c>
      <c r="D108" s="3">
        <f>COUNTIF(C2:C97,"&lt;0.553")-COUNTIF(C2:C97,"&lt;0.52")</f>
        <v>16</v>
      </c>
      <c r="E108" s="3">
        <v>4</v>
      </c>
    </row>
    <row r="109" s="4" customFormat="1" spans="3:5">
      <c r="C109" s="4" t="s">
        <v>61</v>
      </c>
      <c r="D109" s="4">
        <f>COUNTIF(C2:C97,"&lt;0.586")-COUNTIF(C2:C97,"&lt;0.553")</f>
        <v>16</v>
      </c>
      <c r="E109" s="4">
        <v>6</v>
      </c>
    </row>
    <row r="110" s="1" customFormat="1" spans="3:5">
      <c r="C110" s="1" t="s">
        <v>62</v>
      </c>
      <c r="D110" s="1">
        <f>COUNTIF(C2:C97,"&lt;0.619")-COUNTIF(C2:C97,"&lt;0.586")</f>
        <v>16</v>
      </c>
      <c r="E110" s="1">
        <v>7</v>
      </c>
    </row>
    <row r="111" s="1" customFormat="1" spans="3:5">
      <c r="C111" s="1" t="s">
        <v>63</v>
      </c>
      <c r="D111" s="1">
        <f>COUNTIF(C2:C97,"&lt;0.652")-COUNTIF(C2:C97,"&lt;0.619")</f>
        <v>16</v>
      </c>
      <c r="E111" s="1">
        <v>9</v>
      </c>
    </row>
    <row r="112" s="1" customFormat="1" spans="3:5">
      <c r="C112" s="1" t="s">
        <v>64</v>
      </c>
      <c r="D112" s="1">
        <f>COUNTIF(C2:C97,"&lt;0.685")-COUNTIF(C2:C97,"&lt;0.652")</f>
        <v>16</v>
      </c>
      <c r="E112" s="1">
        <v>12</v>
      </c>
    </row>
    <row r="113" s="3" customFormat="1" spans="3:5">
      <c r="C113" s="3" t="s">
        <v>65</v>
      </c>
      <c r="D113" s="3">
        <f>COUNTIF(C2:C97,"&lt;0.718")-COUNTIF(C2:C97,"&lt;0.685")</f>
        <v>16</v>
      </c>
      <c r="E113" s="3">
        <v>14</v>
      </c>
    </row>
    <row r="114" s="1" customFormat="1" spans="3:5">
      <c r="C114" s="1" t="s">
        <v>27</v>
      </c>
      <c r="D114" s="1">
        <v>0</v>
      </c>
      <c r="E114" s="1">
        <v>12</v>
      </c>
    </row>
    <row r="115" s="1" customFormat="1" spans="3:5">
      <c r="C115" s="1" t="s">
        <v>28</v>
      </c>
      <c r="D115" s="1">
        <v>0</v>
      </c>
      <c r="E115" s="1">
        <v>9</v>
      </c>
    </row>
    <row r="116" s="1" customFormat="1" spans="3:5">
      <c r="C116" s="1" t="s">
        <v>29</v>
      </c>
      <c r="D116" s="1">
        <v>0</v>
      </c>
      <c r="E116" s="1">
        <v>7</v>
      </c>
    </row>
    <row r="117" s="4" customFormat="1" spans="3:5">
      <c r="C117" s="4" t="s">
        <v>30</v>
      </c>
      <c r="D117" s="4">
        <v>0</v>
      </c>
      <c r="E117" s="4">
        <v>6</v>
      </c>
    </row>
    <row r="118" s="1" customFormat="1" spans="3:5">
      <c r="C118" s="1" t="s">
        <v>31</v>
      </c>
      <c r="D118" s="1">
        <f>COUNTIF(C2:C97,"&lt;0.74")-COUNTIF(C2:C97,"&lt;0.72")</f>
        <v>0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0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85" workbookViewId="0">
      <selection activeCell="A23" sqref="$A23:$XFD23"/>
    </sheetView>
  </sheetViews>
  <sheetFormatPr defaultColWidth="8.89166666666667" defaultRowHeight="13.5"/>
  <cols>
    <col min="3" max="4" width="17.22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146</v>
      </c>
      <c r="B2" s="1">
        <v>146</v>
      </c>
      <c r="C2" s="1">
        <v>0.527273416519165</v>
      </c>
      <c r="D2" s="1">
        <v>0.0522168874740601</v>
      </c>
      <c r="E2" s="1">
        <v>9</v>
      </c>
      <c r="F2" s="1">
        <v>8</v>
      </c>
      <c r="G2" s="1">
        <v>1</v>
      </c>
      <c r="H2" s="1">
        <v>2</v>
      </c>
      <c r="I2" s="1">
        <v>0.9</v>
      </c>
      <c r="J2" s="1">
        <v>0.529411764705882</v>
      </c>
      <c r="K2" s="1">
        <v>0.666666666666667</v>
      </c>
      <c r="L2" s="1">
        <v>0.8</v>
      </c>
      <c r="M2" s="1">
        <v>0.1</v>
      </c>
      <c r="N2" s="1">
        <v>0.55</v>
      </c>
    </row>
    <row r="3" s="1" customFormat="1" spans="1:14">
      <c r="A3" s="7">
        <v>344</v>
      </c>
      <c r="B3" s="1">
        <v>344</v>
      </c>
      <c r="C3" s="1">
        <v>0.528125882148743</v>
      </c>
      <c r="D3" s="1">
        <v>0.0711038112640381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975</v>
      </c>
      <c r="B4" s="1">
        <v>975</v>
      </c>
      <c r="C4" s="1">
        <v>0.530361294746399</v>
      </c>
      <c r="D4" s="1">
        <v>0.13452959060669</v>
      </c>
      <c r="E4" s="1">
        <v>8</v>
      </c>
      <c r="F4" s="1">
        <v>8</v>
      </c>
      <c r="G4" s="1">
        <v>2</v>
      </c>
      <c r="H4" s="1">
        <v>2</v>
      </c>
      <c r="I4" s="1">
        <v>0.8</v>
      </c>
      <c r="J4" s="1">
        <v>0.5</v>
      </c>
      <c r="K4" s="1">
        <v>0.615384615384615</v>
      </c>
      <c r="L4" s="1">
        <v>0.8</v>
      </c>
      <c r="M4" s="1">
        <v>0</v>
      </c>
      <c r="N4" s="1">
        <v>0.5</v>
      </c>
    </row>
    <row r="5" s="1" customFormat="1" spans="1:14">
      <c r="A5" s="7">
        <v>634</v>
      </c>
      <c r="B5" s="1">
        <v>634</v>
      </c>
      <c r="C5" s="1">
        <v>0.53106701374054</v>
      </c>
      <c r="D5" s="1">
        <v>0.0840432643890381</v>
      </c>
      <c r="E5" s="1">
        <v>9</v>
      </c>
      <c r="F5" s="1">
        <v>8</v>
      </c>
      <c r="G5" s="1">
        <v>1</v>
      </c>
      <c r="H5" s="1">
        <v>2</v>
      </c>
      <c r="I5" s="1">
        <v>0.9</v>
      </c>
      <c r="J5" s="1">
        <v>0.529411764705882</v>
      </c>
      <c r="K5" s="1">
        <v>0.666666666666667</v>
      </c>
      <c r="L5" s="1">
        <v>0.8</v>
      </c>
      <c r="M5" s="1">
        <v>0.1</v>
      </c>
      <c r="N5" s="1">
        <v>0.55</v>
      </c>
    </row>
    <row r="6" s="1" customFormat="1" spans="1:14">
      <c r="A6" s="7">
        <v>391</v>
      </c>
      <c r="B6" s="1">
        <v>391</v>
      </c>
      <c r="C6" s="1">
        <v>0.53727924823761</v>
      </c>
      <c r="D6" s="1">
        <v>0.0164142847061157</v>
      </c>
      <c r="E6" s="1">
        <v>10</v>
      </c>
      <c r="F6" s="1">
        <v>6</v>
      </c>
      <c r="G6" s="1">
        <v>0</v>
      </c>
      <c r="H6" s="1">
        <v>4</v>
      </c>
      <c r="I6" s="1">
        <v>1</v>
      </c>
      <c r="J6" s="1">
        <v>0.625</v>
      </c>
      <c r="K6" s="1">
        <v>0.769230769230769</v>
      </c>
      <c r="L6" s="1">
        <v>0.6</v>
      </c>
      <c r="M6" s="1">
        <v>0.4</v>
      </c>
      <c r="N6" s="1">
        <v>0.7</v>
      </c>
    </row>
    <row r="7" s="1" customFormat="1" spans="1:14">
      <c r="A7" s="7">
        <v>650</v>
      </c>
      <c r="B7" s="1">
        <v>650</v>
      </c>
      <c r="C7" s="1">
        <v>0.538241386413574</v>
      </c>
      <c r="D7" s="1">
        <v>0.150728464126587</v>
      </c>
      <c r="E7" s="1">
        <v>7</v>
      </c>
      <c r="F7" s="1">
        <v>5</v>
      </c>
      <c r="G7" s="1">
        <v>3</v>
      </c>
      <c r="H7" s="1">
        <v>5</v>
      </c>
      <c r="I7" s="1">
        <v>0.7</v>
      </c>
      <c r="J7" s="1">
        <v>0.583333333333333</v>
      </c>
      <c r="K7" s="1">
        <v>0.636363636363636</v>
      </c>
      <c r="L7" s="1">
        <v>0.5</v>
      </c>
      <c r="M7" s="1">
        <v>0.2</v>
      </c>
      <c r="N7" s="1">
        <v>0.6</v>
      </c>
    </row>
    <row r="8" s="1" customFormat="1" spans="1:14">
      <c r="A8" s="7">
        <v>671</v>
      </c>
      <c r="B8" s="1">
        <v>671</v>
      </c>
      <c r="C8" s="1">
        <v>0.538898587226868</v>
      </c>
      <c r="D8" s="1">
        <v>0.0999214649200439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54</v>
      </c>
      <c r="B9" s="1">
        <v>54</v>
      </c>
      <c r="C9" s="1">
        <v>0.538972735404968</v>
      </c>
      <c r="D9" s="1">
        <v>0.0957413911819458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3" customFormat="1" spans="1:14">
      <c r="A10" s="9">
        <v>915</v>
      </c>
      <c r="B10" s="3">
        <v>915</v>
      </c>
      <c r="C10" s="3">
        <v>0.539467930793762</v>
      </c>
      <c r="D10" s="3">
        <v>0.120784521102905</v>
      </c>
      <c r="E10" s="3">
        <v>9</v>
      </c>
      <c r="F10" s="3">
        <v>5</v>
      </c>
      <c r="G10" s="3">
        <v>1</v>
      </c>
      <c r="H10" s="3">
        <v>5</v>
      </c>
      <c r="I10" s="3">
        <v>0.9</v>
      </c>
      <c r="J10" s="3">
        <v>0.642857142857143</v>
      </c>
      <c r="K10" s="3">
        <v>0.75</v>
      </c>
      <c r="L10" s="3">
        <v>0.5</v>
      </c>
      <c r="M10" s="3">
        <v>0.4</v>
      </c>
      <c r="N10" s="3">
        <v>0.7</v>
      </c>
    </row>
    <row r="11" s="1" customFormat="1" spans="1:14">
      <c r="A11" s="7">
        <v>900</v>
      </c>
      <c r="B11" s="1">
        <v>900</v>
      </c>
      <c r="C11" s="1">
        <v>0.558256268501282</v>
      </c>
      <c r="D11" s="1">
        <v>0.0420918464660645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361</v>
      </c>
      <c r="B12" s="1">
        <v>361</v>
      </c>
      <c r="C12" s="1">
        <v>0.558312773704529</v>
      </c>
      <c r="D12" s="1">
        <v>0.0428614616394043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586</v>
      </c>
      <c r="B13" s="1">
        <v>586</v>
      </c>
      <c r="C13" s="1">
        <v>0.55849027633667</v>
      </c>
      <c r="D13" s="1">
        <v>0.065953254699707</v>
      </c>
      <c r="E13" s="1">
        <v>9</v>
      </c>
      <c r="F13" s="1">
        <v>2</v>
      </c>
      <c r="G13" s="1">
        <v>1</v>
      </c>
      <c r="H13" s="1">
        <v>8</v>
      </c>
      <c r="I13" s="1">
        <v>0.9</v>
      </c>
      <c r="J13" s="1">
        <v>0.818181818181818</v>
      </c>
      <c r="K13" s="1">
        <v>0.857142857142857</v>
      </c>
      <c r="L13" s="1">
        <v>0.2</v>
      </c>
      <c r="M13" s="1">
        <v>0.7</v>
      </c>
      <c r="N13" s="1">
        <v>0.85</v>
      </c>
    </row>
    <row r="14" s="1" customFormat="1" spans="1:14">
      <c r="A14" s="7">
        <v>736</v>
      </c>
      <c r="B14" s="1">
        <v>736</v>
      </c>
      <c r="C14" s="1">
        <v>0.558700561523437</v>
      </c>
      <c r="D14" s="1">
        <v>0.0735324621200562</v>
      </c>
      <c r="E14" s="1">
        <v>9</v>
      </c>
      <c r="F14" s="1">
        <v>5</v>
      </c>
      <c r="G14" s="1">
        <v>1</v>
      </c>
      <c r="H14" s="1">
        <v>5</v>
      </c>
      <c r="I14" s="1">
        <v>0.9</v>
      </c>
      <c r="J14" s="1">
        <v>0.642857142857143</v>
      </c>
      <c r="K14" s="1">
        <v>0.75</v>
      </c>
      <c r="L14" s="1">
        <v>0.5</v>
      </c>
      <c r="M14" s="1">
        <v>0.4</v>
      </c>
      <c r="N14" s="1">
        <v>0.7</v>
      </c>
    </row>
    <row r="15" s="1" customFormat="1" spans="1:14">
      <c r="A15" s="7">
        <v>525</v>
      </c>
      <c r="B15" s="1">
        <v>525</v>
      </c>
      <c r="C15" s="1">
        <v>0.558811664581299</v>
      </c>
      <c r="D15" s="1">
        <v>0.0872689485549927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45</v>
      </c>
      <c r="B16" s="1">
        <v>45</v>
      </c>
      <c r="C16" s="1">
        <v>0.559455752372742</v>
      </c>
      <c r="D16" s="1">
        <v>0.0544650554656982</v>
      </c>
      <c r="E16" s="1">
        <v>10</v>
      </c>
      <c r="F16" s="1">
        <v>3</v>
      </c>
      <c r="G16" s="1">
        <v>0</v>
      </c>
      <c r="H16" s="1">
        <v>7</v>
      </c>
      <c r="I16" s="1">
        <v>1</v>
      </c>
      <c r="J16" s="1">
        <v>0.769230769230769</v>
      </c>
      <c r="K16" s="1">
        <v>0.869565217391304</v>
      </c>
      <c r="L16" s="1">
        <v>0.3</v>
      </c>
      <c r="M16" s="1">
        <v>0.7</v>
      </c>
      <c r="N16" s="1">
        <v>0.85</v>
      </c>
    </row>
    <row r="17" s="1" customFormat="1" spans="1:14">
      <c r="A17" s="7">
        <v>973</v>
      </c>
      <c r="B17" s="1">
        <v>973</v>
      </c>
      <c r="C17" s="1">
        <v>0.559474110603333</v>
      </c>
      <c r="D17" s="1">
        <v>0.0873973369598389</v>
      </c>
      <c r="E17" s="1">
        <v>10</v>
      </c>
      <c r="F17" s="1">
        <v>2</v>
      </c>
      <c r="G17" s="1">
        <v>0</v>
      </c>
      <c r="H17" s="1">
        <v>8</v>
      </c>
      <c r="I17" s="1">
        <v>1</v>
      </c>
      <c r="J17" s="1">
        <v>0.833333333333333</v>
      </c>
      <c r="K17" s="1">
        <v>0.909090909090909</v>
      </c>
      <c r="L17" s="1">
        <v>0.2</v>
      </c>
      <c r="M17" s="1">
        <v>0.8</v>
      </c>
      <c r="N17" s="1">
        <v>0.9</v>
      </c>
    </row>
    <row r="18" s="1" customFormat="1" spans="1:14">
      <c r="A18" s="7">
        <v>491</v>
      </c>
      <c r="B18" s="1">
        <v>491</v>
      </c>
      <c r="C18" s="1">
        <v>0.559697151184082</v>
      </c>
      <c r="D18" s="1">
        <v>0.0465866327285767</v>
      </c>
      <c r="E18" s="1">
        <v>10</v>
      </c>
      <c r="F18" s="1">
        <v>6</v>
      </c>
      <c r="G18" s="1">
        <v>0</v>
      </c>
      <c r="H18" s="1">
        <v>4</v>
      </c>
      <c r="I18" s="1">
        <v>1</v>
      </c>
      <c r="J18" s="1">
        <v>0.625</v>
      </c>
      <c r="K18" s="1">
        <v>0.769230769230769</v>
      </c>
      <c r="L18" s="1">
        <v>0.6</v>
      </c>
      <c r="M18" s="1">
        <v>0.4</v>
      </c>
      <c r="N18" s="1">
        <v>0.7</v>
      </c>
    </row>
    <row r="19" s="3" customFormat="1" spans="1:14">
      <c r="A19" s="9">
        <v>52</v>
      </c>
      <c r="B19" s="3">
        <v>52</v>
      </c>
      <c r="C19" s="3">
        <v>0.559979438781738</v>
      </c>
      <c r="D19" s="3">
        <v>0.0694026947021484</v>
      </c>
      <c r="E19" s="3">
        <v>10</v>
      </c>
      <c r="F19" s="3">
        <v>4</v>
      </c>
      <c r="G19" s="3">
        <v>0</v>
      </c>
      <c r="H19" s="3">
        <v>6</v>
      </c>
      <c r="I19" s="3">
        <v>1</v>
      </c>
      <c r="J19" s="3">
        <v>0.714285714285714</v>
      </c>
      <c r="K19" s="3">
        <v>0.833333333333333</v>
      </c>
      <c r="L19" s="3">
        <v>0.4</v>
      </c>
      <c r="M19" s="3">
        <v>0.6</v>
      </c>
      <c r="N19" s="3">
        <v>0.8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71</v>
      </c>
      <c r="B21" s="1">
        <v>71</v>
      </c>
      <c r="C21" s="1">
        <v>0.575353741645813</v>
      </c>
      <c r="D21" s="1">
        <v>0.0409954786300659</v>
      </c>
      <c r="E21" s="1">
        <v>9</v>
      </c>
      <c r="F21" s="1">
        <v>7</v>
      </c>
      <c r="G21" s="1">
        <v>1</v>
      </c>
      <c r="H21" s="1">
        <v>3</v>
      </c>
      <c r="I21" s="1">
        <v>0.9</v>
      </c>
      <c r="J21" s="1">
        <v>0.5625</v>
      </c>
      <c r="K21" s="1">
        <v>0.692307692307692</v>
      </c>
      <c r="L21" s="1">
        <v>0.7</v>
      </c>
      <c r="M21" s="1">
        <v>0.2</v>
      </c>
      <c r="N21" s="1">
        <v>0.6</v>
      </c>
    </row>
    <row r="22" s="1" customFormat="1" spans="1:14">
      <c r="A22" s="7">
        <v>894</v>
      </c>
      <c r="B22" s="1">
        <v>894</v>
      </c>
      <c r="C22" s="1">
        <v>0.575786352157593</v>
      </c>
      <c r="D22" s="1">
        <v>0.00527596473693848</v>
      </c>
      <c r="E22" s="1">
        <v>9</v>
      </c>
      <c r="F22" s="1">
        <v>6</v>
      </c>
      <c r="G22" s="1">
        <v>1</v>
      </c>
      <c r="H22" s="1">
        <v>4</v>
      </c>
      <c r="I22" s="1">
        <v>0.9</v>
      </c>
      <c r="J22" s="1">
        <v>0.6</v>
      </c>
      <c r="K22" s="1">
        <v>0.72</v>
      </c>
      <c r="L22" s="1">
        <v>0.6</v>
      </c>
      <c r="M22" s="1">
        <v>0.3</v>
      </c>
      <c r="N22" s="1">
        <v>0.65</v>
      </c>
    </row>
    <row r="23" s="1" customFormat="1" spans="1:14">
      <c r="A23" s="7">
        <v>352</v>
      </c>
      <c r="B23" s="1">
        <v>352</v>
      </c>
      <c r="C23" s="1">
        <v>0.576392889022827</v>
      </c>
      <c r="D23" s="1">
        <v>0.0595012903213501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837</v>
      </c>
      <c r="B24" s="1">
        <v>837</v>
      </c>
      <c r="C24" s="1">
        <v>0.576526999473572</v>
      </c>
      <c r="D24" s="1">
        <v>0.00776755809783935</v>
      </c>
      <c r="E24" s="1">
        <v>9</v>
      </c>
      <c r="F24" s="1">
        <v>6</v>
      </c>
      <c r="G24" s="1">
        <v>1</v>
      </c>
      <c r="H24" s="1">
        <v>4</v>
      </c>
      <c r="I24" s="1">
        <v>0.9</v>
      </c>
      <c r="J24" s="1">
        <v>0.6</v>
      </c>
      <c r="K24" s="1">
        <v>0.72</v>
      </c>
      <c r="L24" s="1">
        <v>0.6</v>
      </c>
      <c r="M24" s="1">
        <v>0.3</v>
      </c>
      <c r="N24" s="1">
        <v>0.65</v>
      </c>
    </row>
    <row r="25" s="1" customFormat="1" spans="1:14">
      <c r="A25" s="7">
        <v>912</v>
      </c>
      <c r="B25" s="1">
        <v>912</v>
      </c>
      <c r="C25" s="1">
        <v>0.576528668403625</v>
      </c>
      <c r="D25" s="1">
        <v>0.0844841003417969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1" customFormat="1" spans="1:14">
      <c r="A26" s="7">
        <v>1</v>
      </c>
      <c r="B26" s="1">
        <v>1</v>
      </c>
      <c r="C26" s="1">
        <v>0.578675270080566</v>
      </c>
      <c r="D26" s="1">
        <v>0.0609616041183472</v>
      </c>
      <c r="E26" s="1">
        <v>7</v>
      </c>
      <c r="F26" s="1">
        <v>2</v>
      </c>
      <c r="G26" s="1">
        <v>3</v>
      </c>
      <c r="H26" s="1">
        <v>8</v>
      </c>
      <c r="I26" s="1">
        <v>0.7</v>
      </c>
      <c r="J26" s="1">
        <v>0.777777777777778</v>
      </c>
      <c r="K26" s="1">
        <v>0.736842105263158</v>
      </c>
      <c r="L26" s="1">
        <v>0.2</v>
      </c>
      <c r="M26" s="1">
        <v>0.5</v>
      </c>
      <c r="N26" s="1">
        <v>0.75</v>
      </c>
    </row>
    <row r="27" s="1" customFormat="1" spans="1:14">
      <c r="A27" s="7">
        <v>530</v>
      </c>
      <c r="B27" s="1">
        <v>530</v>
      </c>
      <c r="C27" s="1">
        <v>0.579121470451355</v>
      </c>
      <c r="D27" s="1">
        <v>0.0320603847503662</v>
      </c>
      <c r="E27" s="1">
        <v>9</v>
      </c>
      <c r="F27" s="1">
        <v>2</v>
      </c>
      <c r="G27" s="1">
        <v>1</v>
      </c>
      <c r="H27" s="1">
        <v>8</v>
      </c>
      <c r="I27" s="1">
        <v>0.9</v>
      </c>
      <c r="J27" s="1">
        <v>0.818181818181818</v>
      </c>
      <c r="K27" s="1">
        <v>0.857142857142857</v>
      </c>
      <c r="L27" s="1">
        <v>0.2</v>
      </c>
      <c r="M27" s="1">
        <v>0.7</v>
      </c>
      <c r="N27" s="1">
        <v>0.85</v>
      </c>
    </row>
    <row r="28" s="3" customFormat="1" spans="1:14">
      <c r="A28" s="9">
        <v>62</v>
      </c>
      <c r="B28" s="3">
        <v>62</v>
      </c>
      <c r="C28" s="3">
        <v>0.579584121704102</v>
      </c>
      <c r="D28" s="3">
        <v>0.0600191354751587</v>
      </c>
      <c r="E28" s="3">
        <v>9</v>
      </c>
      <c r="F28" s="3">
        <v>6</v>
      </c>
      <c r="G28" s="3">
        <v>1</v>
      </c>
      <c r="H28" s="3">
        <v>4</v>
      </c>
      <c r="I28" s="3">
        <v>0.9</v>
      </c>
      <c r="J28" s="3">
        <v>0.6</v>
      </c>
      <c r="K28" s="3">
        <v>0.72</v>
      </c>
      <c r="L28" s="3">
        <v>0.6</v>
      </c>
      <c r="M28" s="3">
        <v>0.3</v>
      </c>
      <c r="N28" s="3">
        <v>0.65</v>
      </c>
    </row>
    <row r="29" s="1" customFormat="1" spans="1:14">
      <c r="A29" s="7">
        <v>807</v>
      </c>
      <c r="B29" s="1">
        <v>807</v>
      </c>
      <c r="C29" s="1">
        <v>0.587384819984436</v>
      </c>
      <c r="D29" s="1">
        <v>0.212218403816223</v>
      </c>
      <c r="E29" s="1">
        <v>6</v>
      </c>
      <c r="F29" s="1">
        <v>6</v>
      </c>
      <c r="G29" s="1">
        <v>4</v>
      </c>
      <c r="H29" s="1">
        <v>4</v>
      </c>
      <c r="I29" s="1">
        <v>0.6</v>
      </c>
      <c r="J29" s="1">
        <v>0.5</v>
      </c>
      <c r="K29" s="1">
        <v>0.545454545454545</v>
      </c>
      <c r="L29" s="1">
        <v>0.6</v>
      </c>
      <c r="M29" s="1">
        <v>0</v>
      </c>
      <c r="N29" s="1">
        <v>0.5</v>
      </c>
    </row>
    <row r="30" s="1" customFormat="1" spans="1:14">
      <c r="A30" s="7">
        <v>564</v>
      </c>
      <c r="B30" s="1">
        <v>564</v>
      </c>
      <c r="C30" s="1">
        <v>0.591322898864746</v>
      </c>
      <c r="D30" s="1">
        <v>0.230110764503479</v>
      </c>
      <c r="E30" s="1">
        <v>7</v>
      </c>
      <c r="F30" s="1">
        <v>6</v>
      </c>
      <c r="G30" s="1">
        <v>3</v>
      </c>
      <c r="H30" s="1">
        <v>4</v>
      </c>
      <c r="I30" s="1">
        <v>0.7</v>
      </c>
      <c r="J30" s="1">
        <v>0.538461538461539</v>
      </c>
      <c r="K30" s="1">
        <v>0.608695652173913</v>
      </c>
      <c r="L30" s="1">
        <v>0.6</v>
      </c>
      <c r="M30" s="1">
        <v>0.1</v>
      </c>
      <c r="N30" s="1">
        <v>0.55</v>
      </c>
    </row>
    <row r="31" s="1" customFormat="1" spans="1:14">
      <c r="A31" s="7">
        <v>128</v>
      </c>
      <c r="B31" s="1">
        <v>128</v>
      </c>
      <c r="C31" s="1">
        <v>0.591395378112793</v>
      </c>
      <c r="D31" s="1">
        <v>0.16316032409668</v>
      </c>
      <c r="E31" s="1">
        <v>9</v>
      </c>
      <c r="F31" s="1">
        <v>4</v>
      </c>
      <c r="G31" s="1">
        <v>1</v>
      </c>
      <c r="H31" s="1">
        <v>6</v>
      </c>
      <c r="I31" s="1">
        <v>0.9</v>
      </c>
      <c r="J31" s="1">
        <v>0.692307692307692</v>
      </c>
      <c r="K31" s="1">
        <v>0.782608695652174</v>
      </c>
      <c r="L31" s="1">
        <v>0.4</v>
      </c>
      <c r="M31" s="1">
        <v>0.5</v>
      </c>
      <c r="N31" s="1">
        <v>0.75</v>
      </c>
    </row>
    <row r="32" s="1" customFormat="1" spans="1:14">
      <c r="A32" s="7">
        <v>680</v>
      </c>
      <c r="B32" s="1">
        <v>680</v>
      </c>
      <c r="C32" s="1">
        <v>0.591787695884705</v>
      </c>
      <c r="D32" s="1">
        <v>0.122963666915894</v>
      </c>
      <c r="E32" s="1">
        <v>6</v>
      </c>
      <c r="F32" s="1">
        <v>5</v>
      </c>
      <c r="G32" s="1">
        <v>4</v>
      </c>
      <c r="H32" s="1">
        <v>5</v>
      </c>
      <c r="I32" s="1">
        <v>0.6</v>
      </c>
      <c r="J32" s="1">
        <v>0.545454545454545</v>
      </c>
      <c r="K32" s="1">
        <v>0.571428571428571</v>
      </c>
      <c r="L32" s="1">
        <v>0.5</v>
      </c>
      <c r="M32" s="1">
        <v>0.1</v>
      </c>
      <c r="N32" s="1">
        <v>0.55</v>
      </c>
    </row>
    <row r="33" s="1" customFormat="1" spans="1:14">
      <c r="A33" s="7">
        <v>792</v>
      </c>
      <c r="B33" s="1">
        <v>792</v>
      </c>
      <c r="C33" s="1">
        <v>0.592767238616943</v>
      </c>
      <c r="D33" s="1">
        <v>0.125526428222656</v>
      </c>
      <c r="E33" s="1">
        <v>8</v>
      </c>
      <c r="F33" s="1">
        <v>4</v>
      </c>
      <c r="G33" s="1">
        <v>2</v>
      </c>
      <c r="H33" s="1">
        <v>6</v>
      </c>
      <c r="I33" s="1">
        <v>0.8</v>
      </c>
      <c r="J33" s="1">
        <v>0.666666666666667</v>
      </c>
      <c r="K33" s="1">
        <v>0.727272727272727</v>
      </c>
      <c r="L33" s="1">
        <v>0.4</v>
      </c>
      <c r="M33" s="1">
        <v>0.4</v>
      </c>
      <c r="N33" s="1">
        <v>0.7</v>
      </c>
    </row>
    <row r="34" s="1" customFormat="1" spans="1:14">
      <c r="A34" s="7">
        <v>448</v>
      </c>
      <c r="B34" s="1">
        <v>448</v>
      </c>
      <c r="C34" s="1">
        <v>0.59506368637085</v>
      </c>
      <c r="D34" s="1">
        <v>0.0613701343536377</v>
      </c>
      <c r="E34" s="1">
        <v>9</v>
      </c>
      <c r="F34" s="1">
        <v>2</v>
      </c>
      <c r="G34" s="1">
        <v>1</v>
      </c>
      <c r="H34" s="1">
        <v>8</v>
      </c>
      <c r="I34" s="1">
        <v>0.9</v>
      </c>
      <c r="J34" s="1">
        <v>0.818181818181818</v>
      </c>
      <c r="K34" s="1">
        <v>0.857142857142857</v>
      </c>
      <c r="L34" s="1">
        <v>0.2</v>
      </c>
      <c r="M34" s="1">
        <v>0.7</v>
      </c>
      <c r="N34" s="1">
        <v>0.85</v>
      </c>
    </row>
    <row r="35" s="1" customFormat="1" spans="1:14">
      <c r="A35" s="7">
        <v>732</v>
      </c>
      <c r="B35" s="1">
        <v>732</v>
      </c>
      <c r="C35" s="1">
        <v>0.594576597213745</v>
      </c>
      <c r="D35" s="1">
        <v>0.153135180473328</v>
      </c>
      <c r="E35" s="1">
        <v>5</v>
      </c>
      <c r="F35" s="1">
        <v>6</v>
      </c>
      <c r="G35" s="1">
        <v>5</v>
      </c>
      <c r="H35" s="1">
        <v>4</v>
      </c>
      <c r="I35" s="1">
        <v>0.5</v>
      </c>
      <c r="J35" s="1">
        <v>0.454545454545454</v>
      </c>
      <c r="K35" s="1">
        <v>0.476190476190476</v>
      </c>
      <c r="L35" s="1">
        <v>0.6</v>
      </c>
      <c r="M35" s="1">
        <v>-0.1</v>
      </c>
      <c r="N35" s="1">
        <v>0.45</v>
      </c>
    </row>
    <row r="36" s="1" customFormat="1" spans="1:14">
      <c r="A36" s="7">
        <v>345</v>
      </c>
      <c r="B36" s="1">
        <v>345</v>
      </c>
      <c r="C36" s="1">
        <v>0.597182989120483</v>
      </c>
      <c r="D36" s="1">
        <v>0.0755835771560669</v>
      </c>
      <c r="E36" s="1">
        <v>10</v>
      </c>
      <c r="F36" s="1">
        <v>5</v>
      </c>
      <c r="G36" s="1">
        <v>0</v>
      </c>
      <c r="H36" s="1">
        <v>5</v>
      </c>
      <c r="I36" s="1">
        <v>1</v>
      </c>
      <c r="J36" s="1">
        <v>0.666666666666667</v>
      </c>
      <c r="K36" s="1">
        <v>0.8</v>
      </c>
      <c r="L36" s="1">
        <v>0.5</v>
      </c>
      <c r="M36" s="1">
        <v>0.5</v>
      </c>
      <c r="N36" s="1">
        <v>0.75</v>
      </c>
    </row>
    <row r="37" s="3" customFormat="1" spans="1:14">
      <c r="A37" s="9">
        <v>889</v>
      </c>
      <c r="B37" s="3">
        <v>889</v>
      </c>
      <c r="C37" s="3">
        <v>0.598838210105896</v>
      </c>
      <c r="D37" s="3">
        <v>0.145676851272583</v>
      </c>
      <c r="E37" s="3">
        <v>9</v>
      </c>
      <c r="F37" s="3">
        <v>4</v>
      </c>
      <c r="G37" s="3">
        <v>1</v>
      </c>
      <c r="H37" s="3">
        <v>6</v>
      </c>
      <c r="I37" s="3">
        <v>0.9</v>
      </c>
      <c r="J37" s="3">
        <v>0.692307692307692</v>
      </c>
      <c r="K37" s="3">
        <v>0.782608695652174</v>
      </c>
      <c r="L37" s="3">
        <v>0.4</v>
      </c>
      <c r="M37" s="3">
        <v>0.5</v>
      </c>
      <c r="N37" s="3">
        <v>0.75</v>
      </c>
    </row>
    <row r="38" s="1" customFormat="1" spans="1:14">
      <c r="A38" s="7">
        <v>925</v>
      </c>
      <c r="B38" s="1">
        <v>925</v>
      </c>
      <c r="C38" s="1">
        <v>0.618133544921875</v>
      </c>
      <c r="D38" s="1">
        <v>0.211237907409668</v>
      </c>
      <c r="E38" s="1">
        <v>6</v>
      </c>
      <c r="F38" s="1">
        <v>3</v>
      </c>
      <c r="G38" s="1">
        <v>4</v>
      </c>
      <c r="H38" s="1">
        <v>7</v>
      </c>
      <c r="I38" s="1">
        <v>0.6</v>
      </c>
      <c r="J38" s="1">
        <v>0.666666666666667</v>
      </c>
      <c r="K38" s="1">
        <v>0.631578947368421</v>
      </c>
      <c r="L38" s="1">
        <v>0.3</v>
      </c>
      <c r="M38" s="1">
        <v>0.3</v>
      </c>
      <c r="N38" s="1">
        <v>0.65</v>
      </c>
    </row>
    <row r="39" s="1" customFormat="1" spans="1:14">
      <c r="A39" s="7">
        <v>885</v>
      </c>
      <c r="B39" s="1">
        <v>885</v>
      </c>
      <c r="C39" s="1">
        <v>0.618173599243164</v>
      </c>
      <c r="D39" s="1">
        <v>0.176044225692749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727</v>
      </c>
      <c r="B40" s="1">
        <v>727</v>
      </c>
      <c r="C40" s="1">
        <v>0.618215918540955</v>
      </c>
      <c r="D40" s="1">
        <v>0.194237232208252</v>
      </c>
      <c r="E40" s="1">
        <v>10</v>
      </c>
      <c r="F40" s="1">
        <v>2</v>
      </c>
      <c r="G40" s="1">
        <v>0</v>
      </c>
      <c r="H40" s="1">
        <v>8</v>
      </c>
      <c r="I40" s="1">
        <v>1</v>
      </c>
      <c r="J40" s="1">
        <v>0.833333333333333</v>
      </c>
      <c r="K40" s="1">
        <v>0.909090909090909</v>
      </c>
      <c r="L40" s="1">
        <v>0.2</v>
      </c>
      <c r="M40" s="1">
        <v>0.8</v>
      </c>
      <c r="N40" s="1">
        <v>0.9</v>
      </c>
    </row>
    <row r="41" s="1" customFormat="1" spans="1:14">
      <c r="A41" s="7">
        <v>426</v>
      </c>
      <c r="B41" s="1">
        <v>426</v>
      </c>
      <c r="C41" s="1">
        <v>0.618567228317261</v>
      </c>
      <c r="D41" s="1">
        <v>0.166616439819336</v>
      </c>
      <c r="E41" s="1">
        <v>7</v>
      </c>
      <c r="F41" s="1">
        <v>3</v>
      </c>
      <c r="G41" s="1">
        <v>3</v>
      </c>
      <c r="H41" s="1">
        <v>7</v>
      </c>
      <c r="I41" s="1">
        <v>0.7</v>
      </c>
      <c r="J41" s="1">
        <v>0.7</v>
      </c>
      <c r="K41" s="1">
        <v>0.7</v>
      </c>
      <c r="L41" s="1">
        <v>0.3</v>
      </c>
      <c r="M41" s="1">
        <v>0.4</v>
      </c>
      <c r="N41" s="1">
        <v>0.7</v>
      </c>
    </row>
    <row r="42" s="1" customFormat="1" spans="1:14">
      <c r="A42" s="7">
        <v>667</v>
      </c>
      <c r="B42" s="1">
        <v>667</v>
      </c>
      <c r="C42" s="1">
        <v>0.618918895721436</v>
      </c>
      <c r="D42" s="1">
        <v>0.160191774368286</v>
      </c>
      <c r="E42" s="1">
        <v>8</v>
      </c>
      <c r="F42" s="1">
        <v>5</v>
      </c>
      <c r="G42" s="1">
        <v>2</v>
      </c>
      <c r="H42" s="1">
        <v>5</v>
      </c>
      <c r="I42" s="1">
        <v>0.8</v>
      </c>
      <c r="J42" s="1">
        <v>0.615384615384615</v>
      </c>
      <c r="K42" s="1">
        <v>0.695652173913043</v>
      </c>
      <c r="L42" s="1">
        <v>0.5</v>
      </c>
      <c r="M42" s="1">
        <v>0.3</v>
      </c>
      <c r="N42" s="1">
        <v>0.65</v>
      </c>
    </row>
    <row r="43" s="1" customFormat="1" spans="1:14">
      <c r="A43" s="7">
        <v>396</v>
      </c>
      <c r="B43" s="1">
        <v>396</v>
      </c>
      <c r="C43" s="1">
        <v>0.615647792816162</v>
      </c>
      <c r="D43" s="1">
        <v>0.24639880657196</v>
      </c>
      <c r="E43" s="1">
        <v>8</v>
      </c>
      <c r="F43" s="1">
        <v>3</v>
      </c>
      <c r="G43" s="1">
        <v>2</v>
      </c>
      <c r="H43" s="1">
        <v>7</v>
      </c>
      <c r="I43" s="1">
        <v>0.8</v>
      </c>
      <c r="J43" s="1">
        <v>0.727272727272727</v>
      </c>
      <c r="K43" s="1">
        <v>0.761904761904762</v>
      </c>
      <c r="L43" s="1">
        <v>0.3</v>
      </c>
      <c r="M43" s="1">
        <v>0.5</v>
      </c>
      <c r="N43" s="1">
        <v>0.75</v>
      </c>
    </row>
    <row r="44" s="1" customFormat="1" spans="1:14">
      <c r="A44" s="7">
        <v>811</v>
      </c>
      <c r="B44" s="1">
        <v>811</v>
      </c>
      <c r="C44" s="1">
        <v>0.619653224945068</v>
      </c>
      <c r="D44" s="1">
        <v>0.138489723205566</v>
      </c>
      <c r="E44" s="1">
        <v>10</v>
      </c>
      <c r="F44" s="1">
        <v>4</v>
      </c>
      <c r="G44" s="1">
        <v>0</v>
      </c>
      <c r="H44" s="1">
        <v>6</v>
      </c>
      <c r="I44" s="1">
        <v>1</v>
      </c>
      <c r="J44" s="1">
        <v>0.714285714285714</v>
      </c>
      <c r="K44" s="1">
        <v>0.833333333333333</v>
      </c>
      <c r="L44" s="1">
        <v>0.4</v>
      </c>
      <c r="M44" s="1">
        <v>0.6</v>
      </c>
      <c r="N44" s="1">
        <v>0.8</v>
      </c>
    </row>
    <row r="45" s="1" customFormat="1" spans="1:14">
      <c r="A45" s="7">
        <v>394</v>
      </c>
      <c r="B45" s="1">
        <v>394</v>
      </c>
      <c r="C45" s="1">
        <v>0.611793041229248</v>
      </c>
      <c r="D45" s="1">
        <v>0.229255795478821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3" customFormat="1" spans="1:14">
      <c r="A46" s="9">
        <v>175</v>
      </c>
      <c r="B46" s="3">
        <v>175</v>
      </c>
      <c r="C46" s="3">
        <v>0.614850163459778</v>
      </c>
      <c r="D46" s="3">
        <v>0.220418334007263</v>
      </c>
      <c r="E46" s="3">
        <v>8</v>
      </c>
      <c r="F46" s="3">
        <v>6</v>
      </c>
      <c r="G46" s="3">
        <v>2</v>
      </c>
      <c r="H46" s="3">
        <v>4</v>
      </c>
      <c r="I46" s="3">
        <v>0.8</v>
      </c>
      <c r="J46" s="3">
        <v>0.571428571428572</v>
      </c>
      <c r="K46" s="3">
        <v>0.666666666666667</v>
      </c>
      <c r="L46" s="3">
        <v>0.6</v>
      </c>
      <c r="M46" s="3">
        <v>0.2</v>
      </c>
      <c r="N46" s="3">
        <v>0.6</v>
      </c>
    </row>
    <row r="47" s="1" customFormat="1" spans="1:14">
      <c r="A47" s="7">
        <v>584</v>
      </c>
      <c r="B47" s="1">
        <v>584</v>
      </c>
      <c r="C47" s="1">
        <v>0.62827479839325</v>
      </c>
      <c r="D47" s="1">
        <v>0.217533111572266</v>
      </c>
      <c r="E47" s="1">
        <v>10</v>
      </c>
      <c r="F47" s="1">
        <v>5</v>
      </c>
      <c r="G47" s="1">
        <v>0</v>
      </c>
      <c r="H47" s="1">
        <v>5</v>
      </c>
      <c r="I47" s="1">
        <v>1</v>
      </c>
      <c r="J47" s="1">
        <v>0.666666666666667</v>
      </c>
      <c r="K47" s="1">
        <v>0.8</v>
      </c>
      <c r="L47" s="1">
        <v>0.5</v>
      </c>
      <c r="M47" s="1">
        <v>0.5</v>
      </c>
      <c r="N47" s="1">
        <v>0.75</v>
      </c>
    </row>
    <row r="48" s="1" customFormat="1" spans="1:14">
      <c r="A48" s="7">
        <v>124</v>
      </c>
      <c r="B48" s="1">
        <v>124</v>
      </c>
      <c r="C48" s="1">
        <v>0.629390001296997</v>
      </c>
      <c r="D48" s="1">
        <v>0.210688233375549</v>
      </c>
      <c r="E48" s="1">
        <v>10</v>
      </c>
      <c r="F48" s="1">
        <v>9</v>
      </c>
      <c r="G48" s="1">
        <v>0</v>
      </c>
      <c r="H48" s="1">
        <v>1</v>
      </c>
      <c r="I48" s="1">
        <v>1</v>
      </c>
      <c r="J48" s="1">
        <v>0.526315789473684</v>
      </c>
      <c r="K48" s="1">
        <v>0.689655172413793</v>
      </c>
      <c r="L48" s="1">
        <v>0.9</v>
      </c>
      <c r="M48" s="1">
        <v>0.1</v>
      </c>
      <c r="N48" s="1">
        <v>0.55</v>
      </c>
    </row>
    <row r="49" s="1" customFormat="1" spans="1:14">
      <c r="A49" s="7">
        <v>473</v>
      </c>
      <c r="B49" s="1">
        <v>473</v>
      </c>
      <c r="C49" s="1">
        <v>0.622597098350525</v>
      </c>
      <c r="D49" s="1">
        <v>0.209457159042358</v>
      </c>
      <c r="E49" s="1">
        <v>8</v>
      </c>
      <c r="F49" s="1">
        <v>5</v>
      </c>
      <c r="G49" s="1">
        <v>2</v>
      </c>
      <c r="H49" s="1">
        <v>5</v>
      </c>
      <c r="I49" s="1">
        <v>0.8</v>
      </c>
      <c r="J49" s="1">
        <v>0.615384615384615</v>
      </c>
      <c r="K49" s="1">
        <v>0.695652173913043</v>
      </c>
      <c r="L49" s="1">
        <v>0.5</v>
      </c>
      <c r="M49" s="1">
        <v>0.3</v>
      </c>
      <c r="N49" s="1">
        <v>0.65</v>
      </c>
    </row>
    <row r="50" s="1" customFormat="1" spans="1:14">
      <c r="A50" s="7">
        <v>313</v>
      </c>
      <c r="B50" s="1">
        <v>313</v>
      </c>
      <c r="C50" s="1">
        <v>0.621042728424072</v>
      </c>
      <c r="D50" s="1">
        <v>0.25707471370697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1" customFormat="1" spans="1:14">
      <c r="A51" s="7">
        <v>0</v>
      </c>
      <c r="B51" s="1">
        <v>0</v>
      </c>
      <c r="C51" s="1">
        <v>0.627311706542969</v>
      </c>
      <c r="D51" s="1">
        <v>0.206335783004761</v>
      </c>
      <c r="E51" s="1">
        <v>10</v>
      </c>
      <c r="F51" s="1">
        <v>5</v>
      </c>
      <c r="G51" s="1">
        <v>0</v>
      </c>
      <c r="H51" s="1">
        <v>5</v>
      </c>
      <c r="I51" s="1">
        <v>1</v>
      </c>
      <c r="J51" s="1">
        <v>0.666666666666667</v>
      </c>
      <c r="K51" s="1">
        <v>0.8</v>
      </c>
      <c r="L51" s="1">
        <v>0.5</v>
      </c>
      <c r="M51" s="1">
        <v>0.5</v>
      </c>
      <c r="N51" s="1">
        <v>0.75</v>
      </c>
    </row>
    <row r="52" s="1" customFormat="1" spans="1:14">
      <c r="A52" s="7">
        <v>138</v>
      </c>
      <c r="B52" s="1">
        <v>138</v>
      </c>
      <c r="C52" s="1">
        <v>0.621886372566223</v>
      </c>
      <c r="D52" s="1">
        <v>0.197128534317017</v>
      </c>
      <c r="E52" s="1">
        <v>8</v>
      </c>
      <c r="F52" s="1">
        <v>7</v>
      </c>
      <c r="G52" s="1">
        <v>2</v>
      </c>
      <c r="H52" s="1">
        <v>3</v>
      </c>
      <c r="I52" s="1">
        <v>0.8</v>
      </c>
      <c r="J52" s="1">
        <v>0.533333333333333</v>
      </c>
      <c r="K52" s="1">
        <v>0.64</v>
      </c>
      <c r="L52" s="1">
        <v>0.7</v>
      </c>
      <c r="M52" s="1">
        <v>0.1</v>
      </c>
      <c r="N52" s="1">
        <v>0.55</v>
      </c>
    </row>
    <row r="53" s="1" customFormat="1" spans="1:14">
      <c r="A53" s="7">
        <v>977</v>
      </c>
      <c r="B53" s="1">
        <v>977</v>
      </c>
      <c r="C53" s="1">
        <v>0.635453104972839</v>
      </c>
      <c r="D53" s="1">
        <v>0.185323357582092</v>
      </c>
      <c r="E53" s="1">
        <v>7</v>
      </c>
      <c r="F53" s="1">
        <v>6</v>
      </c>
      <c r="G53" s="1">
        <v>3</v>
      </c>
      <c r="H53" s="1">
        <v>4</v>
      </c>
      <c r="I53" s="1">
        <v>0.7</v>
      </c>
      <c r="J53" s="1">
        <v>0.538461538461539</v>
      </c>
      <c r="K53" s="1">
        <v>0.608695652173913</v>
      </c>
      <c r="L53" s="1">
        <v>0.6</v>
      </c>
      <c r="M53" s="1">
        <v>0.1</v>
      </c>
      <c r="N53" s="1">
        <v>0.55</v>
      </c>
    </row>
    <row r="54" s="1" customFormat="1" spans="1:14">
      <c r="A54" s="7">
        <v>249</v>
      </c>
      <c r="B54" s="1">
        <v>249</v>
      </c>
      <c r="C54" s="1">
        <v>0.631833672523499</v>
      </c>
      <c r="D54" s="1">
        <v>0.211252689361572</v>
      </c>
      <c r="E54" s="1">
        <v>8</v>
      </c>
      <c r="F54" s="1">
        <v>4</v>
      </c>
      <c r="G54" s="1">
        <v>2</v>
      </c>
      <c r="H54" s="1">
        <v>6</v>
      </c>
      <c r="I54" s="1">
        <v>0.8</v>
      </c>
      <c r="J54" s="1">
        <v>0.666666666666667</v>
      </c>
      <c r="K54" s="1">
        <v>0.727272727272727</v>
      </c>
      <c r="L54" s="1">
        <v>0.4</v>
      </c>
      <c r="M54" s="1">
        <v>0.4</v>
      </c>
      <c r="N54" s="1">
        <v>0.7</v>
      </c>
    </row>
    <row r="55" s="3" customFormat="1" spans="1:14">
      <c r="A55" s="9">
        <v>40</v>
      </c>
      <c r="B55" s="3">
        <v>40</v>
      </c>
      <c r="C55" s="3">
        <v>0.634088516235352</v>
      </c>
      <c r="D55" s="3">
        <v>0.209302663803101</v>
      </c>
      <c r="E55" s="3">
        <v>9</v>
      </c>
      <c r="F55" s="3">
        <v>3</v>
      </c>
      <c r="G55" s="3">
        <v>1</v>
      </c>
      <c r="H55" s="3">
        <v>7</v>
      </c>
      <c r="I55" s="3">
        <v>0.9</v>
      </c>
      <c r="J55" s="3">
        <v>0.75</v>
      </c>
      <c r="K55" s="3">
        <v>0.818181818181818</v>
      </c>
      <c r="L55" s="3">
        <v>0.3</v>
      </c>
      <c r="M55" s="3">
        <v>0.6</v>
      </c>
      <c r="N55" s="3">
        <v>0.8</v>
      </c>
    </row>
    <row r="56" s="1" customFormat="1" spans="1:14">
      <c r="A56" s="7">
        <v>716</v>
      </c>
      <c r="B56" s="1">
        <v>716</v>
      </c>
      <c r="C56" s="1">
        <v>0.645399928092957</v>
      </c>
      <c r="D56" s="1">
        <v>0.204073429107666</v>
      </c>
      <c r="E56" s="1">
        <v>9</v>
      </c>
      <c r="F56" s="1">
        <v>3</v>
      </c>
      <c r="G56" s="1">
        <v>1</v>
      </c>
      <c r="H56" s="1">
        <v>7</v>
      </c>
      <c r="I56" s="1">
        <v>0.9</v>
      </c>
      <c r="J56" s="1">
        <v>0.75</v>
      </c>
      <c r="K56" s="1">
        <v>0.818181818181818</v>
      </c>
      <c r="L56" s="1">
        <v>0.3</v>
      </c>
      <c r="M56" s="1">
        <v>0.6</v>
      </c>
      <c r="N56" s="1">
        <v>0.8</v>
      </c>
    </row>
    <row r="57" s="1" customFormat="1" spans="1:14">
      <c r="A57" s="7">
        <v>123</v>
      </c>
      <c r="B57" s="1">
        <v>123</v>
      </c>
      <c r="C57" s="1">
        <v>0.64593517780304</v>
      </c>
      <c r="D57" s="1">
        <v>0.242363452911377</v>
      </c>
      <c r="E57" s="1">
        <v>9</v>
      </c>
      <c r="F57" s="1">
        <v>7</v>
      </c>
      <c r="G57" s="1">
        <v>1</v>
      </c>
      <c r="H57" s="1">
        <v>3</v>
      </c>
      <c r="I57" s="1">
        <v>0.9</v>
      </c>
      <c r="J57" s="1">
        <v>0.5625</v>
      </c>
      <c r="K57" s="1">
        <v>0.692307692307692</v>
      </c>
      <c r="L57" s="1">
        <v>0.7</v>
      </c>
      <c r="M57" s="1">
        <v>0.2</v>
      </c>
      <c r="N57" s="1">
        <v>0.6</v>
      </c>
    </row>
    <row r="58" s="1" customFormat="1" spans="1:14">
      <c r="A58" s="7">
        <v>250</v>
      </c>
      <c r="B58" s="1">
        <v>250</v>
      </c>
      <c r="C58" s="1">
        <v>0.647572636604309</v>
      </c>
      <c r="D58" s="1">
        <v>0.24461555480957</v>
      </c>
      <c r="E58" s="1">
        <v>8</v>
      </c>
      <c r="F58" s="1">
        <v>5</v>
      </c>
      <c r="G58" s="1">
        <v>2</v>
      </c>
      <c r="H58" s="1">
        <v>5</v>
      </c>
      <c r="I58" s="1">
        <v>0.8</v>
      </c>
      <c r="J58" s="1">
        <v>0.615384615384615</v>
      </c>
      <c r="K58" s="1">
        <v>0.695652173913043</v>
      </c>
      <c r="L58" s="1">
        <v>0.5</v>
      </c>
      <c r="M58" s="1">
        <v>0.3</v>
      </c>
      <c r="N58" s="1">
        <v>0.65</v>
      </c>
    </row>
    <row r="59" s="1" customFormat="1" spans="1:14">
      <c r="A59" s="7">
        <v>754</v>
      </c>
      <c r="B59" s="1">
        <v>754</v>
      </c>
      <c r="C59" s="1">
        <v>0.648199319839478</v>
      </c>
      <c r="D59" s="1">
        <v>0.176639199256897</v>
      </c>
      <c r="E59" s="1">
        <v>7</v>
      </c>
      <c r="F59" s="1">
        <v>5</v>
      </c>
      <c r="G59" s="1">
        <v>3</v>
      </c>
      <c r="H59" s="1">
        <v>5</v>
      </c>
      <c r="I59" s="1">
        <v>0.7</v>
      </c>
      <c r="J59" s="1">
        <v>0.583333333333333</v>
      </c>
      <c r="K59" s="1">
        <v>0.636363636363636</v>
      </c>
      <c r="L59" s="1">
        <v>0.5</v>
      </c>
      <c r="M59" s="1">
        <v>0.2</v>
      </c>
      <c r="N59" s="1">
        <v>0.6</v>
      </c>
    </row>
    <row r="60" s="1" customFormat="1" spans="1:14">
      <c r="A60" s="7">
        <v>909</v>
      </c>
      <c r="B60" s="1">
        <v>909</v>
      </c>
      <c r="C60" s="1">
        <v>0.651805877685547</v>
      </c>
      <c r="D60" s="1">
        <v>0.206578016281128</v>
      </c>
      <c r="E60" s="1">
        <v>9</v>
      </c>
      <c r="F60" s="1">
        <v>3</v>
      </c>
      <c r="G60" s="1">
        <v>1</v>
      </c>
      <c r="H60" s="1">
        <v>7</v>
      </c>
      <c r="I60" s="1">
        <v>0.9</v>
      </c>
      <c r="J60" s="1">
        <v>0.75</v>
      </c>
      <c r="K60" s="1">
        <v>0.818181818181818</v>
      </c>
      <c r="L60" s="1">
        <v>0.3</v>
      </c>
      <c r="M60" s="1">
        <v>0.6</v>
      </c>
      <c r="N60" s="1">
        <v>0.8</v>
      </c>
    </row>
    <row r="61" s="1" customFormat="1" spans="1:14">
      <c r="A61" s="7">
        <v>43</v>
      </c>
      <c r="B61" s="1">
        <v>43</v>
      </c>
      <c r="C61" s="1">
        <v>0.656714081764221</v>
      </c>
      <c r="D61" s="1">
        <v>0.224246263504028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927</v>
      </c>
      <c r="B62" s="1">
        <v>927</v>
      </c>
      <c r="C62" s="1">
        <v>0.648564696311951</v>
      </c>
      <c r="D62" s="1">
        <v>0.160820841789246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452</v>
      </c>
      <c r="B63" s="1">
        <v>452</v>
      </c>
      <c r="C63" s="1">
        <v>0.654157638549805</v>
      </c>
      <c r="D63" s="1">
        <v>0.158271670341492</v>
      </c>
      <c r="E63" s="1">
        <v>6</v>
      </c>
      <c r="F63" s="1">
        <v>5</v>
      </c>
      <c r="G63" s="1">
        <v>4</v>
      </c>
      <c r="H63" s="1">
        <v>5</v>
      </c>
      <c r="I63" s="1">
        <v>0.6</v>
      </c>
      <c r="J63" s="1">
        <v>0.545454545454545</v>
      </c>
      <c r="K63" s="1">
        <v>0.571428571428571</v>
      </c>
      <c r="L63" s="1">
        <v>0.5</v>
      </c>
      <c r="M63" s="1">
        <v>0.1</v>
      </c>
      <c r="N63" s="1">
        <v>0.55</v>
      </c>
    </row>
    <row r="64" s="3" customFormat="1" spans="1:14">
      <c r="A64" s="9">
        <v>517</v>
      </c>
      <c r="B64" s="3">
        <v>517</v>
      </c>
      <c r="C64" s="3">
        <v>0.653701186180115</v>
      </c>
      <c r="D64" s="3">
        <v>0.171933770179749</v>
      </c>
      <c r="E64" s="3">
        <v>7</v>
      </c>
      <c r="F64" s="3">
        <v>5</v>
      </c>
      <c r="G64" s="3">
        <v>3</v>
      </c>
      <c r="H64" s="3">
        <v>5</v>
      </c>
      <c r="I64" s="3">
        <v>0.7</v>
      </c>
      <c r="J64" s="3">
        <v>0.583333333333333</v>
      </c>
      <c r="K64" s="3">
        <v>0.636363636363636</v>
      </c>
      <c r="L64" s="3">
        <v>0.5</v>
      </c>
      <c r="M64" s="3">
        <v>0.2</v>
      </c>
      <c r="N64" s="3">
        <v>0.6</v>
      </c>
    </row>
    <row r="65" s="1" customFormat="1" spans="1:14">
      <c r="A65" s="7">
        <v>805</v>
      </c>
      <c r="B65" s="1">
        <v>805</v>
      </c>
      <c r="C65" s="1">
        <v>0.677419662475586</v>
      </c>
      <c r="D65" s="1">
        <v>0.188615918159485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147</v>
      </c>
      <c r="B66" s="1">
        <v>147</v>
      </c>
      <c r="C66" s="1">
        <v>0.6775723695755</v>
      </c>
      <c r="D66" s="1">
        <v>0.166729807853699</v>
      </c>
      <c r="E66" s="1">
        <v>10</v>
      </c>
      <c r="F66" s="1">
        <v>3</v>
      </c>
      <c r="G66" s="1">
        <v>0</v>
      </c>
      <c r="H66" s="1">
        <v>7</v>
      </c>
      <c r="I66" s="1">
        <v>1</v>
      </c>
      <c r="J66" s="1">
        <v>0.769230769230769</v>
      </c>
      <c r="K66" s="1">
        <v>0.869565217391304</v>
      </c>
      <c r="L66" s="1">
        <v>0.3</v>
      </c>
      <c r="M66" s="1">
        <v>0.7</v>
      </c>
      <c r="N66" s="1">
        <v>0.85</v>
      </c>
    </row>
    <row r="67" s="1" customFormat="1" spans="1:14">
      <c r="A67" s="7">
        <v>451</v>
      </c>
      <c r="B67" s="1">
        <v>451</v>
      </c>
      <c r="C67" s="1">
        <v>0.665182590484619</v>
      </c>
      <c r="D67" s="1">
        <v>0.250267744064331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798</v>
      </c>
      <c r="B68" s="1">
        <v>798</v>
      </c>
      <c r="C68" s="1">
        <v>0.678243517875671</v>
      </c>
      <c r="D68" s="1">
        <v>0.237145304679871</v>
      </c>
      <c r="E68" s="1">
        <v>7</v>
      </c>
      <c r="F68" s="1">
        <v>5</v>
      </c>
      <c r="G68" s="1">
        <v>3</v>
      </c>
      <c r="H68" s="1">
        <v>5</v>
      </c>
      <c r="I68" s="1">
        <v>0.7</v>
      </c>
      <c r="J68" s="1">
        <v>0.583333333333333</v>
      </c>
      <c r="K68" s="1">
        <v>0.636363636363636</v>
      </c>
      <c r="L68" s="1">
        <v>0.5</v>
      </c>
      <c r="M68" s="1">
        <v>0.2</v>
      </c>
      <c r="N68" s="1">
        <v>0.6</v>
      </c>
    </row>
    <row r="69" s="1" customFormat="1" spans="1:14">
      <c r="A69" s="7">
        <v>554</v>
      </c>
      <c r="B69" s="1">
        <v>554</v>
      </c>
      <c r="C69" s="1">
        <v>0.660832762718201</v>
      </c>
      <c r="D69" s="1">
        <v>0.225080013275147</v>
      </c>
      <c r="E69" s="1">
        <v>6</v>
      </c>
      <c r="F69" s="1">
        <v>7</v>
      </c>
      <c r="G69" s="1">
        <v>4</v>
      </c>
      <c r="H69" s="1">
        <v>3</v>
      </c>
      <c r="I69" s="1">
        <v>0.6</v>
      </c>
      <c r="J69" s="1">
        <v>0.461538461538462</v>
      </c>
      <c r="K69" s="1">
        <v>0.521739130434783</v>
      </c>
      <c r="L69" s="1">
        <v>0.7</v>
      </c>
      <c r="M69" s="1">
        <v>-0.1</v>
      </c>
      <c r="N69" s="1">
        <v>0.45</v>
      </c>
    </row>
    <row r="70" s="1" customFormat="1" spans="1:14">
      <c r="A70" s="7">
        <v>835</v>
      </c>
      <c r="B70" s="1">
        <v>835</v>
      </c>
      <c r="C70" s="1">
        <v>0.678577899932861</v>
      </c>
      <c r="D70" s="1">
        <v>0.179389476776123</v>
      </c>
      <c r="E70" s="1">
        <v>7</v>
      </c>
      <c r="F70" s="1">
        <v>7</v>
      </c>
      <c r="G70" s="1">
        <v>3</v>
      </c>
      <c r="H70" s="1">
        <v>3</v>
      </c>
      <c r="I70" s="1">
        <v>0.7</v>
      </c>
      <c r="J70" s="1">
        <v>0.5</v>
      </c>
      <c r="K70" s="1">
        <v>0.583333333333333</v>
      </c>
      <c r="L70" s="1">
        <v>0.7</v>
      </c>
      <c r="M70" s="1">
        <v>0</v>
      </c>
      <c r="N70" s="1">
        <v>0.5</v>
      </c>
    </row>
    <row r="71" s="1" customFormat="1" spans="1:14">
      <c r="A71" s="7">
        <v>827</v>
      </c>
      <c r="B71" s="1">
        <v>827</v>
      </c>
      <c r="C71" s="1">
        <v>0.664244651794434</v>
      </c>
      <c r="D71" s="1">
        <v>0.195667386054993</v>
      </c>
      <c r="E71" s="1">
        <v>7</v>
      </c>
      <c r="F71" s="1">
        <v>4</v>
      </c>
      <c r="G71" s="1">
        <v>3</v>
      </c>
      <c r="H71" s="1">
        <v>6</v>
      </c>
      <c r="I71" s="1">
        <v>0.7</v>
      </c>
      <c r="J71" s="1">
        <v>0.636363636363636</v>
      </c>
      <c r="K71" s="1">
        <v>0.666666666666667</v>
      </c>
      <c r="L71" s="1">
        <v>0.4</v>
      </c>
      <c r="M71" s="1">
        <v>0.3</v>
      </c>
      <c r="N71" s="1">
        <v>0.65</v>
      </c>
    </row>
    <row r="72" s="1" customFormat="1" spans="1:14">
      <c r="A72" s="7">
        <v>767</v>
      </c>
      <c r="B72" s="1">
        <v>767</v>
      </c>
      <c r="C72" s="1">
        <v>0.679904103279114</v>
      </c>
      <c r="D72" s="1">
        <v>0.189218759536743</v>
      </c>
      <c r="E72" s="1">
        <v>7</v>
      </c>
      <c r="F72" s="1">
        <v>7</v>
      </c>
      <c r="G72" s="1">
        <v>3</v>
      </c>
      <c r="H72" s="1">
        <v>3</v>
      </c>
      <c r="I72" s="1">
        <v>0.7</v>
      </c>
      <c r="J72" s="1">
        <v>0.5</v>
      </c>
      <c r="K72" s="1">
        <v>0.583333333333333</v>
      </c>
      <c r="L72" s="1">
        <v>0.7</v>
      </c>
      <c r="M72" s="1">
        <v>0</v>
      </c>
      <c r="N72" s="1">
        <v>0.5</v>
      </c>
    </row>
    <row r="73" s="3" customFormat="1" spans="1:14">
      <c r="A73" s="9">
        <v>693</v>
      </c>
      <c r="B73" s="3">
        <v>693</v>
      </c>
      <c r="C73" s="3">
        <v>0.667569756507874</v>
      </c>
      <c r="D73" s="3">
        <v>0.195605278015137</v>
      </c>
      <c r="E73" s="3">
        <v>9</v>
      </c>
      <c r="F73" s="3">
        <v>7</v>
      </c>
      <c r="G73" s="3">
        <v>1</v>
      </c>
      <c r="H73" s="3">
        <v>3</v>
      </c>
      <c r="I73" s="3">
        <v>0.9</v>
      </c>
      <c r="J73" s="3">
        <v>0.5625</v>
      </c>
      <c r="K73" s="3">
        <v>0.692307692307692</v>
      </c>
      <c r="L73" s="3">
        <v>0.7</v>
      </c>
      <c r="M73" s="3">
        <v>0.2</v>
      </c>
      <c r="N73" s="3">
        <v>0.6</v>
      </c>
    </row>
    <row r="74" s="1" customFormat="1" spans="1:14">
      <c r="A74" s="7">
        <v>931</v>
      </c>
      <c r="B74" s="1">
        <v>931</v>
      </c>
      <c r="C74" s="1">
        <v>0.681087970733643</v>
      </c>
      <c r="D74" s="1">
        <v>0.24998950958252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170</v>
      </c>
      <c r="B75" s="1">
        <v>170</v>
      </c>
      <c r="C75" s="1">
        <v>0.6889967918396</v>
      </c>
      <c r="D75" s="1">
        <v>0.212616920471191</v>
      </c>
      <c r="E75" s="1">
        <v>7</v>
      </c>
      <c r="F75" s="1">
        <v>4</v>
      </c>
      <c r="G75" s="1">
        <v>3</v>
      </c>
      <c r="H75" s="1">
        <v>6</v>
      </c>
      <c r="I75" s="1">
        <v>0.7</v>
      </c>
      <c r="J75" s="1">
        <v>0.636363636363636</v>
      </c>
      <c r="K75" s="1">
        <v>0.666666666666667</v>
      </c>
      <c r="L75" s="1">
        <v>0.4</v>
      </c>
      <c r="M75" s="1">
        <v>0.3</v>
      </c>
      <c r="N75" s="1">
        <v>0.65</v>
      </c>
    </row>
    <row r="76" s="1" customFormat="1" spans="1:14">
      <c r="A76" s="7">
        <v>428</v>
      </c>
      <c r="B76" s="1">
        <v>428</v>
      </c>
      <c r="C76" s="1">
        <v>0.682002902030945</v>
      </c>
      <c r="D76" s="1">
        <v>0.22208571434021</v>
      </c>
      <c r="E76" s="1">
        <v>8</v>
      </c>
      <c r="F76" s="1">
        <v>5</v>
      </c>
      <c r="G76" s="1">
        <v>2</v>
      </c>
      <c r="H76" s="1">
        <v>5</v>
      </c>
      <c r="I76" s="1">
        <v>0.8</v>
      </c>
      <c r="J76" s="1">
        <v>0.615384615384615</v>
      </c>
      <c r="K76" s="1">
        <v>0.695652173913043</v>
      </c>
      <c r="L76" s="1">
        <v>0.5</v>
      </c>
      <c r="M76" s="1">
        <v>0.3</v>
      </c>
      <c r="N76" s="1">
        <v>0.65</v>
      </c>
    </row>
    <row r="77" s="1" customFormat="1" spans="1:14">
      <c r="A77" s="7">
        <v>615</v>
      </c>
      <c r="B77" s="1">
        <v>615</v>
      </c>
      <c r="C77" s="1">
        <v>0.693337082862854</v>
      </c>
      <c r="D77" s="1">
        <v>0.189844489097595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340</v>
      </c>
      <c r="B78" s="1">
        <v>340</v>
      </c>
      <c r="C78" s="1">
        <v>0.69361400604248</v>
      </c>
      <c r="D78" s="1">
        <v>0.279063940048218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745</v>
      </c>
      <c r="B79" s="1">
        <v>745</v>
      </c>
      <c r="C79" s="1">
        <v>0.683122754096985</v>
      </c>
      <c r="D79" s="1">
        <v>0.185926675796509</v>
      </c>
      <c r="E79" s="1">
        <v>7</v>
      </c>
      <c r="F79" s="1">
        <v>8</v>
      </c>
      <c r="G79" s="1">
        <v>3</v>
      </c>
      <c r="H79" s="1">
        <v>2</v>
      </c>
      <c r="I79" s="1">
        <v>0.7</v>
      </c>
      <c r="J79" s="1">
        <v>0.466666666666667</v>
      </c>
      <c r="K79" s="1">
        <v>0.56</v>
      </c>
      <c r="L79" s="1">
        <v>0.8</v>
      </c>
      <c r="M79" s="1">
        <v>-0.1</v>
      </c>
      <c r="N79" s="1">
        <v>0.45</v>
      </c>
    </row>
    <row r="80" s="1" customFormat="1" spans="1:14">
      <c r="A80" s="7">
        <v>546</v>
      </c>
      <c r="B80" s="1">
        <v>546</v>
      </c>
      <c r="C80" s="1">
        <v>0.688168883323669</v>
      </c>
      <c r="D80" s="1">
        <v>0.217426300048828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528</v>
      </c>
      <c r="B81" s="1">
        <v>528</v>
      </c>
      <c r="C81" s="1">
        <v>0.681533455848694</v>
      </c>
      <c r="D81" s="1">
        <v>0.200799584388733</v>
      </c>
      <c r="E81" s="1">
        <v>7</v>
      </c>
      <c r="F81" s="1">
        <v>6</v>
      </c>
      <c r="G81" s="1">
        <v>3</v>
      </c>
      <c r="H81" s="1">
        <v>4</v>
      </c>
      <c r="I81" s="1">
        <v>0.7</v>
      </c>
      <c r="J81" s="1">
        <v>0.538461538461539</v>
      </c>
      <c r="K81" s="1">
        <v>0.608695652173913</v>
      </c>
      <c r="L81" s="1">
        <v>0.6</v>
      </c>
      <c r="M81" s="1">
        <v>0.1</v>
      </c>
      <c r="N81" s="1">
        <v>0.55</v>
      </c>
    </row>
    <row r="82" s="3" customFormat="1" spans="1:14">
      <c r="A82" s="9">
        <v>502</v>
      </c>
      <c r="B82" s="3">
        <v>502</v>
      </c>
      <c r="C82" s="3">
        <v>0.698814630508423</v>
      </c>
      <c r="D82" s="3">
        <v>0.215407133102417</v>
      </c>
      <c r="E82" s="3">
        <v>10</v>
      </c>
      <c r="F82" s="3">
        <v>5</v>
      </c>
      <c r="G82" s="3">
        <v>0</v>
      </c>
      <c r="H82" s="3">
        <v>5</v>
      </c>
      <c r="I82" s="3">
        <v>1</v>
      </c>
      <c r="J82" s="3">
        <v>0.666666666666667</v>
      </c>
      <c r="K82" s="3">
        <v>0.8</v>
      </c>
      <c r="L82" s="3">
        <v>0.5</v>
      </c>
      <c r="M82" s="3">
        <v>0.5</v>
      </c>
      <c r="N82" s="3">
        <v>0.75</v>
      </c>
    </row>
    <row r="83" s="1" customFormat="1" spans="1:14">
      <c r="A83" s="7">
        <v>348</v>
      </c>
      <c r="B83" s="1">
        <v>348</v>
      </c>
      <c r="C83" s="1">
        <v>0.704671263694763</v>
      </c>
      <c r="D83" s="1">
        <v>0.234467625617981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689</v>
      </c>
      <c r="B84" s="1">
        <v>689</v>
      </c>
      <c r="C84" s="1">
        <v>0.704744815826416</v>
      </c>
      <c r="D84" s="1">
        <v>0.174178719520569</v>
      </c>
      <c r="E84" s="1">
        <v>8</v>
      </c>
      <c r="F84" s="1">
        <v>3</v>
      </c>
      <c r="G84" s="1">
        <v>2</v>
      </c>
      <c r="H84" s="1">
        <v>7</v>
      </c>
      <c r="I84" s="1">
        <v>0.8</v>
      </c>
      <c r="J84" s="1">
        <v>0.727272727272727</v>
      </c>
      <c r="K84" s="1">
        <v>0.761904761904762</v>
      </c>
      <c r="L84" s="1">
        <v>0.3</v>
      </c>
      <c r="M84" s="1">
        <v>0.5</v>
      </c>
      <c r="N84" s="1">
        <v>0.75</v>
      </c>
    </row>
    <row r="85" s="1" customFormat="1" spans="1:14">
      <c r="A85" s="7">
        <v>239</v>
      </c>
      <c r="B85" s="1">
        <v>239</v>
      </c>
      <c r="C85" s="1">
        <v>0.717554092407227</v>
      </c>
      <c r="D85" s="1">
        <v>0.187056064605713</v>
      </c>
      <c r="E85" s="1">
        <v>6</v>
      </c>
      <c r="F85" s="1">
        <v>5</v>
      </c>
      <c r="G85" s="1">
        <v>4</v>
      </c>
      <c r="H85" s="1">
        <v>5</v>
      </c>
      <c r="I85" s="1">
        <v>0.6</v>
      </c>
      <c r="J85" s="1">
        <v>0.545454545454545</v>
      </c>
      <c r="K85" s="1">
        <v>0.571428571428571</v>
      </c>
      <c r="L85" s="1">
        <v>0.5</v>
      </c>
      <c r="M85" s="1">
        <v>0.1</v>
      </c>
      <c r="N85" s="1">
        <v>0.55</v>
      </c>
    </row>
    <row r="86" s="1" customFormat="1" spans="1:14">
      <c r="A86" s="7">
        <v>784</v>
      </c>
      <c r="B86" s="1">
        <v>784</v>
      </c>
      <c r="C86" s="1">
        <v>0.706818580627441</v>
      </c>
      <c r="D86" s="1">
        <v>0.199303984642029</v>
      </c>
      <c r="E86" s="1">
        <v>9</v>
      </c>
      <c r="F86" s="1">
        <v>6</v>
      </c>
      <c r="G86" s="1">
        <v>1</v>
      </c>
      <c r="H86" s="1">
        <v>4</v>
      </c>
      <c r="I86" s="1">
        <v>0.9</v>
      </c>
      <c r="J86" s="1">
        <v>0.6</v>
      </c>
      <c r="K86" s="1">
        <v>0.72</v>
      </c>
      <c r="L86" s="1">
        <v>0.6</v>
      </c>
      <c r="M86" s="1">
        <v>0.3</v>
      </c>
      <c r="N86" s="1">
        <v>0.65</v>
      </c>
    </row>
    <row r="87" s="1" customFormat="1" spans="1:14">
      <c r="A87" s="7">
        <v>611</v>
      </c>
      <c r="B87" s="1">
        <v>611</v>
      </c>
      <c r="C87" s="1">
        <v>0.707795858383179</v>
      </c>
      <c r="D87" s="1">
        <v>0.174257516860962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1" customFormat="1" spans="1:14">
      <c r="A88" s="7">
        <v>757</v>
      </c>
      <c r="B88" s="1">
        <v>757</v>
      </c>
      <c r="C88" s="1">
        <v>0.712930560112</v>
      </c>
      <c r="D88" s="1">
        <v>0.177858114242554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1" customFormat="1" spans="1:14">
      <c r="A89" s="7">
        <v>94</v>
      </c>
      <c r="B89" s="1">
        <v>94</v>
      </c>
      <c r="C89" s="1">
        <v>0.701077580451965</v>
      </c>
      <c r="D89" s="1">
        <v>0.176891088485718</v>
      </c>
      <c r="E89" s="1">
        <v>8</v>
      </c>
      <c r="F89" s="1">
        <v>6</v>
      </c>
      <c r="G89" s="1">
        <v>2</v>
      </c>
      <c r="H89" s="1">
        <v>4</v>
      </c>
      <c r="I89" s="1">
        <v>0.8</v>
      </c>
      <c r="J89" s="1">
        <v>0.571428571428572</v>
      </c>
      <c r="K89" s="1">
        <v>0.666666666666667</v>
      </c>
      <c r="L89" s="1">
        <v>0.6</v>
      </c>
      <c r="M89" s="1">
        <v>0.2</v>
      </c>
      <c r="N89" s="1">
        <v>0.6</v>
      </c>
    </row>
    <row r="90" s="4" customFormat="1" spans="1:14">
      <c r="A90" s="17">
        <v>303</v>
      </c>
      <c r="B90" s="4">
        <v>303</v>
      </c>
      <c r="C90" s="4">
        <v>0.71898889541626</v>
      </c>
      <c r="D90" s="4">
        <v>0.243504881858826</v>
      </c>
      <c r="E90" s="4">
        <v>8</v>
      </c>
      <c r="F90" s="4">
        <v>6</v>
      </c>
      <c r="G90" s="4">
        <v>2</v>
      </c>
      <c r="H90" s="4">
        <v>4</v>
      </c>
      <c r="I90" s="4">
        <v>0.8</v>
      </c>
      <c r="J90" s="4">
        <v>0.571428571428572</v>
      </c>
      <c r="K90" s="4">
        <v>0.666666666666667</v>
      </c>
      <c r="L90" s="4">
        <v>0.6</v>
      </c>
      <c r="M90" s="4">
        <v>0.2</v>
      </c>
      <c r="N90" s="4">
        <v>0.6</v>
      </c>
    </row>
    <row r="91" s="1" customFormat="1" spans="1:14">
      <c r="A91" s="7">
        <v>239</v>
      </c>
      <c r="B91" s="1">
        <v>239</v>
      </c>
      <c r="C91" s="1">
        <v>0.717554092407227</v>
      </c>
      <c r="D91" s="1">
        <v>0.187056064605713</v>
      </c>
      <c r="E91" s="1">
        <v>6</v>
      </c>
      <c r="F91" s="1">
        <v>5</v>
      </c>
      <c r="G91" s="1">
        <v>4</v>
      </c>
      <c r="H91" s="1">
        <v>5</v>
      </c>
      <c r="I91" s="1">
        <v>0.6</v>
      </c>
      <c r="J91" s="1">
        <v>0.545454545454545</v>
      </c>
      <c r="K91" s="1">
        <v>0.571428571428571</v>
      </c>
      <c r="L91" s="1">
        <v>0.5</v>
      </c>
      <c r="M91" s="1">
        <v>0.1</v>
      </c>
      <c r="N91" s="1">
        <v>0.55</v>
      </c>
    </row>
    <row r="92" s="1" customFormat="1" spans="3:13">
      <c r="C92" s="1">
        <f>AVERAGE(C2:C91)</f>
        <v>0.622914795080821</v>
      </c>
      <c r="D92" s="1">
        <f>AVERAGE(D2:D91)</f>
        <v>0.155983514255948</v>
      </c>
      <c r="L92" s="1">
        <f>AVERAGE(L2:L91)</f>
        <v>0.497777777777778</v>
      </c>
      <c r="M92" s="1">
        <f>AVERAGE(M2:M91)</f>
        <v>0.334444444444445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0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0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0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0</v>
      </c>
      <c r="F99" s="1">
        <v>59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4">
      <c r="C100" s="1" t="s">
        <v>19</v>
      </c>
      <c r="D100" s="1">
        <f>COUNTIF(C2:C91,"&lt;0.5")-COUNTIF(C2:C91,"&lt;0.48")</f>
        <v>0</v>
      </c>
    </row>
    <row r="101" s="1" customFormat="1" spans="3:6">
      <c r="C101" s="1" t="s">
        <v>20</v>
      </c>
      <c r="D101" s="1">
        <f>COUNTIF(C2:C91,"&lt;0.52")-COUNTIF(C2:C91,"&lt;0.5")</f>
        <v>0</v>
      </c>
      <c r="F101" s="1">
        <v>67</v>
      </c>
    </row>
    <row r="102" s="20" customFormat="1" spans="3:5">
      <c r="C102" s="1" t="s">
        <v>21</v>
      </c>
      <c r="D102" s="20">
        <f>COUNTIF(C2:C91,"&lt;0.54")-COUNTIF(C2:C91,"&lt;0.52")</f>
        <v>9</v>
      </c>
      <c r="E102" s="20">
        <v>10</v>
      </c>
    </row>
    <row r="103" s="21" customFormat="1" spans="3:6">
      <c r="C103" s="1" t="s">
        <v>22</v>
      </c>
      <c r="D103" s="21">
        <f>COUNTIF(C2:C91,"&lt;0.56")-COUNTIF(C2:C91,"&lt;0.54")</f>
        <v>9</v>
      </c>
      <c r="E103" s="21">
        <v>10</v>
      </c>
      <c r="F103" s="21">
        <v>186</v>
      </c>
    </row>
    <row r="104" s="1" customFormat="1" spans="3:5">
      <c r="C104" s="1" t="s">
        <v>23</v>
      </c>
      <c r="D104" s="1">
        <f>COUNTIF(C2:C91,"&lt;0.58")-COUNTIF(C2:C91,"&lt;0.56")</f>
        <v>9</v>
      </c>
      <c r="E104" s="1">
        <v>10</v>
      </c>
    </row>
    <row r="105" s="1" customFormat="1" spans="3:6">
      <c r="C105" s="1" t="s">
        <v>24</v>
      </c>
      <c r="D105" s="1">
        <f>COUNTIF(C2:C91,"&lt;0.6")-COUNTIF(C2:C91,"&lt;0.58")</f>
        <v>9</v>
      </c>
      <c r="E105" s="1">
        <v>10</v>
      </c>
      <c r="F105" s="1">
        <v>148</v>
      </c>
    </row>
    <row r="106" s="1" customFormat="1" spans="3:5">
      <c r="C106" s="1" t="s">
        <v>25</v>
      </c>
      <c r="D106" s="1">
        <f>COUNTIF(C2:C91,"&lt;0.62")-COUNTIF(C2:C91,"&lt;0.6")</f>
        <v>9</v>
      </c>
      <c r="E106" s="1">
        <v>10</v>
      </c>
    </row>
    <row r="107" s="5" customFormat="1" spans="3:6">
      <c r="C107" s="1" t="s">
        <v>26</v>
      </c>
      <c r="D107" s="5">
        <f>COUNTIF(C2:C91,"&lt;0.64")-COUNTIF(C2:C91,"&lt;0.62")</f>
        <v>9</v>
      </c>
      <c r="E107" s="5">
        <v>10</v>
      </c>
      <c r="F107" s="5">
        <v>174</v>
      </c>
    </row>
    <row r="108" s="1" customFormat="1" spans="3:5">
      <c r="C108" s="1" t="s">
        <v>27</v>
      </c>
      <c r="D108" s="1">
        <f>COUNTIF(C2:C91,"&lt;0.66")-COUNTIF(C2:C91,"&lt;0.64")</f>
        <v>9</v>
      </c>
      <c r="E108" s="1">
        <v>10</v>
      </c>
    </row>
    <row r="109" s="1" customFormat="1" spans="3:5">
      <c r="C109" s="1" t="s">
        <v>28</v>
      </c>
      <c r="D109" s="1">
        <f>COUNTIF(C2:C91,"&lt;0.68")-COUNTIF(C2:C91,"&lt;0.66")</f>
        <v>9</v>
      </c>
      <c r="E109" s="1">
        <v>10</v>
      </c>
    </row>
    <row r="110" s="1" customFormat="1" spans="3:5">
      <c r="C110" s="1" t="s">
        <v>29</v>
      </c>
      <c r="D110" s="1">
        <f>COUNTIF(C2:C91,"&lt;0.7")-COUNTIF(C2:C91,"&lt;0.68")</f>
        <v>9</v>
      </c>
      <c r="E110" s="1">
        <v>10</v>
      </c>
    </row>
    <row r="111" s="20" customFormat="1" spans="3:5">
      <c r="C111" s="1" t="s">
        <v>30</v>
      </c>
      <c r="D111" s="20">
        <f>COUNTIF(C2:C91,"&lt;0.72")-COUNTIF(C2:C91,"&lt;0.7")</f>
        <v>9</v>
      </c>
      <c r="E111" s="20">
        <v>10</v>
      </c>
    </row>
    <row r="112" s="1" customFormat="1" spans="3:4">
      <c r="C112" s="1" t="s">
        <v>31</v>
      </c>
      <c r="D112" s="1">
        <f>COUNTIF(C2:C91,"&lt;0.74")-COUNTIF(C2:C91,"&lt;0.72")</f>
        <v>0</v>
      </c>
    </row>
    <row r="113" s="1" customFormat="1" spans="3:4">
      <c r="C113" s="1" t="s">
        <v>32</v>
      </c>
      <c r="D113" s="1">
        <f>COUNTIF(C2:C91,"&lt;0.76")-COUNTIF(C2:C91,"&lt;0.74")</f>
        <v>0</v>
      </c>
    </row>
    <row r="114" s="1" customFormat="1" spans="3:4">
      <c r="C114" s="1" t="s">
        <v>33</v>
      </c>
      <c r="D114" s="1">
        <f>COUNTIF(C2:C91,"&lt;0.78")-COUNTIF(C2:C91,"&lt;0.76")</f>
        <v>0</v>
      </c>
    </row>
    <row r="115" s="6" customFormat="1" spans="3:4">
      <c r="C115" s="1" t="s">
        <v>34</v>
      </c>
      <c r="D115" s="6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8">
      <c r="C119" s="1" t="s">
        <v>38</v>
      </c>
      <c r="D119" s="1">
        <f>COUNTIF(C2:C91,"&lt;0.88")-COUNTIF(C2:C91,"&lt;0.86")</f>
        <v>0</v>
      </c>
      <c r="G119" s="4">
        <v>0.545</v>
      </c>
      <c r="H119" s="4">
        <v>0.087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0.623</v>
      </c>
      <c r="H120" s="4">
        <v>0.11</v>
      </c>
    </row>
    <row r="121" s="1" customFormat="1" spans="3:8">
      <c r="C121" s="1" t="s">
        <v>40</v>
      </c>
      <c r="D121" s="1">
        <f>COUNTIF(C2:C91,"&lt;0.92")-COUNTIF(C2:C91,"&lt;0.9")</f>
        <v>0</v>
      </c>
      <c r="G121" s="4">
        <v>0.729</v>
      </c>
      <c r="H121" s="4">
        <v>0.156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5" workbookViewId="0">
      <selection activeCell="A23" sqref="$A23:$XFD23"/>
    </sheetView>
  </sheetViews>
  <sheetFormatPr defaultColWidth="8.89166666666667" defaultRowHeight="13.5"/>
  <cols>
    <col min="3" max="4" width="20.77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3" customFormat="1" spans="1:14">
      <c r="A2" s="9">
        <v>303</v>
      </c>
      <c r="B2" s="3">
        <v>303</v>
      </c>
      <c r="C2" s="3">
        <v>0.71898889541626</v>
      </c>
      <c r="D2" s="3">
        <v>0.243504881858826</v>
      </c>
      <c r="E2" s="3">
        <v>8</v>
      </c>
      <c r="F2" s="3">
        <v>6</v>
      </c>
      <c r="G2" s="3">
        <v>2</v>
      </c>
      <c r="H2" s="3">
        <v>4</v>
      </c>
      <c r="I2" s="3">
        <v>0.8</v>
      </c>
      <c r="J2" s="3">
        <v>0.571428571428572</v>
      </c>
      <c r="K2" s="3">
        <v>0.666666666666667</v>
      </c>
      <c r="L2" s="3">
        <v>0.6</v>
      </c>
      <c r="M2" s="3">
        <v>0.2</v>
      </c>
      <c r="N2" s="3">
        <v>0.6</v>
      </c>
    </row>
    <row r="3" s="1" customFormat="1" spans="1:14">
      <c r="A3" s="7">
        <v>627</v>
      </c>
      <c r="B3" s="1">
        <v>627</v>
      </c>
      <c r="C3" s="1">
        <v>0.710673928260803</v>
      </c>
      <c r="D3" s="1">
        <v>0.158693909645081</v>
      </c>
      <c r="E3" s="1">
        <v>6</v>
      </c>
      <c r="F3" s="1">
        <v>7</v>
      </c>
      <c r="G3" s="1">
        <v>4</v>
      </c>
      <c r="H3" s="1">
        <v>3</v>
      </c>
      <c r="I3" s="1">
        <v>0.6</v>
      </c>
      <c r="J3" s="1">
        <v>0.461538461538462</v>
      </c>
      <c r="K3" s="1">
        <v>0.521739130434783</v>
      </c>
      <c r="L3" s="1">
        <v>0.7</v>
      </c>
      <c r="M3" s="1">
        <v>-0.1</v>
      </c>
      <c r="N3" s="1">
        <v>0.45</v>
      </c>
    </row>
    <row r="4" s="1" customFormat="1" spans="1:14">
      <c r="A4" s="7">
        <v>94</v>
      </c>
      <c r="B4" s="1">
        <v>94</v>
      </c>
      <c r="C4" s="1">
        <v>0.701077580451965</v>
      </c>
      <c r="D4" s="1">
        <v>0.176891088485718</v>
      </c>
      <c r="E4" s="1">
        <v>8</v>
      </c>
      <c r="F4" s="1">
        <v>6</v>
      </c>
      <c r="G4" s="1">
        <v>2</v>
      </c>
      <c r="H4" s="1">
        <v>4</v>
      </c>
      <c r="I4" s="1">
        <v>0.8</v>
      </c>
      <c r="J4" s="1">
        <v>0.571428571428572</v>
      </c>
      <c r="K4" s="1">
        <v>0.666666666666667</v>
      </c>
      <c r="L4" s="1">
        <v>0.6</v>
      </c>
      <c r="M4" s="1">
        <v>0.2</v>
      </c>
      <c r="N4" s="1">
        <v>0.6</v>
      </c>
    </row>
    <row r="5" s="1" customFormat="1" spans="1:14">
      <c r="A5" s="7">
        <v>239</v>
      </c>
      <c r="B5" s="1">
        <v>239</v>
      </c>
      <c r="C5" s="1">
        <v>0.717554092407227</v>
      </c>
      <c r="D5" s="1">
        <v>0.187056064605713</v>
      </c>
      <c r="E5" s="1">
        <v>6</v>
      </c>
      <c r="F5" s="1">
        <v>5</v>
      </c>
      <c r="G5" s="1">
        <v>4</v>
      </c>
      <c r="H5" s="1">
        <v>5</v>
      </c>
      <c r="I5" s="1">
        <v>0.6</v>
      </c>
      <c r="J5" s="1">
        <v>0.545454545454545</v>
      </c>
      <c r="K5" s="1">
        <v>0.571428571428571</v>
      </c>
      <c r="L5" s="1">
        <v>0.5</v>
      </c>
      <c r="M5" s="1">
        <v>0.1</v>
      </c>
      <c r="N5" s="1">
        <v>0.55</v>
      </c>
    </row>
    <row r="6" s="1" customFormat="1" spans="1:14">
      <c r="A6" s="7">
        <v>199</v>
      </c>
      <c r="B6" s="1">
        <v>199</v>
      </c>
      <c r="C6" s="1">
        <v>0.702245593070984</v>
      </c>
      <c r="D6" s="1">
        <v>0.165382504463196</v>
      </c>
      <c r="E6" s="1">
        <v>9</v>
      </c>
      <c r="F6" s="1">
        <v>7</v>
      </c>
      <c r="G6" s="1">
        <v>1</v>
      </c>
      <c r="H6" s="1">
        <v>3</v>
      </c>
      <c r="I6" s="1">
        <v>0.9</v>
      </c>
      <c r="J6" s="1">
        <v>0.5625</v>
      </c>
      <c r="K6" s="1">
        <v>0.692307692307692</v>
      </c>
      <c r="L6" s="1">
        <v>0.7</v>
      </c>
      <c r="M6" s="1">
        <v>0.2</v>
      </c>
      <c r="N6" s="1">
        <v>0.6</v>
      </c>
    </row>
    <row r="7" s="1" customFormat="1" spans="1:14">
      <c r="A7" s="7">
        <v>757</v>
      </c>
      <c r="B7" s="1">
        <v>757</v>
      </c>
      <c r="C7" s="1">
        <v>0.712930560112</v>
      </c>
      <c r="D7" s="1">
        <v>0.177858114242554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611</v>
      </c>
      <c r="B8" s="1">
        <v>611</v>
      </c>
      <c r="C8" s="1">
        <v>0.707795858383179</v>
      </c>
      <c r="D8" s="1">
        <v>0.174257516860962</v>
      </c>
      <c r="E8" s="1">
        <v>8</v>
      </c>
      <c r="F8" s="1">
        <v>2</v>
      </c>
      <c r="G8" s="1">
        <v>2</v>
      </c>
      <c r="H8" s="1">
        <v>8</v>
      </c>
      <c r="I8" s="1">
        <v>0.8</v>
      </c>
      <c r="J8" s="1">
        <v>0.8</v>
      </c>
      <c r="K8" s="1">
        <v>0.8</v>
      </c>
      <c r="L8" s="1">
        <v>0.2</v>
      </c>
      <c r="M8" s="1">
        <v>0.6</v>
      </c>
      <c r="N8" s="1">
        <v>0.8</v>
      </c>
    </row>
    <row r="9" s="1" customFormat="1" spans="1:14">
      <c r="A9" s="7">
        <v>348</v>
      </c>
      <c r="B9" s="1">
        <v>348</v>
      </c>
      <c r="C9" s="1">
        <v>0.704671263694763</v>
      </c>
      <c r="D9" s="1">
        <v>0.234467625617981</v>
      </c>
      <c r="E9" s="1">
        <v>8</v>
      </c>
      <c r="F9" s="1">
        <v>5</v>
      </c>
      <c r="G9" s="1">
        <v>2</v>
      </c>
      <c r="H9" s="1">
        <v>5</v>
      </c>
      <c r="I9" s="1">
        <v>0.8</v>
      </c>
      <c r="J9" s="1">
        <v>0.615384615384615</v>
      </c>
      <c r="K9" s="1">
        <v>0.695652173913043</v>
      </c>
      <c r="L9" s="1">
        <v>0.5</v>
      </c>
      <c r="M9" s="1">
        <v>0.3</v>
      </c>
      <c r="N9" s="1">
        <v>0.65</v>
      </c>
    </row>
    <row r="10" s="1" customFormat="1" spans="1:14">
      <c r="A10" s="7">
        <v>689</v>
      </c>
      <c r="B10" s="1">
        <v>689</v>
      </c>
      <c r="C10" s="1">
        <v>0.704744815826416</v>
      </c>
      <c r="D10" s="1">
        <v>0.174178719520569</v>
      </c>
      <c r="E10" s="1">
        <v>8</v>
      </c>
      <c r="F10" s="1">
        <v>3</v>
      </c>
      <c r="G10" s="1">
        <v>2</v>
      </c>
      <c r="H10" s="1">
        <v>7</v>
      </c>
      <c r="I10" s="1">
        <v>0.8</v>
      </c>
      <c r="J10" s="1">
        <v>0.727272727272727</v>
      </c>
      <c r="K10" s="1">
        <v>0.761904761904762</v>
      </c>
      <c r="L10" s="1">
        <v>0.3</v>
      </c>
      <c r="M10" s="1">
        <v>0.5</v>
      </c>
      <c r="N10" s="1">
        <v>0.75</v>
      </c>
    </row>
    <row r="11" s="1" customFormat="1" spans="1:14">
      <c r="A11" s="7">
        <v>710</v>
      </c>
      <c r="B11" s="1">
        <v>710</v>
      </c>
      <c r="C11" s="1">
        <v>0.706785440444946</v>
      </c>
      <c r="D11" s="1">
        <v>0.148695588111877</v>
      </c>
      <c r="E11" s="1">
        <v>8</v>
      </c>
      <c r="F11" s="1">
        <v>5</v>
      </c>
      <c r="G11" s="1">
        <v>2</v>
      </c>
      <c r="H11" s="1">
        <v>5</v>
      </c>
      <c r="I11" s="1">
        <v>0.8</v>
      </c>
      <c r="J11" s="1">
        <v>0.615384615384615</v>
      </c>
      <c r="K11" s="1">
        <v>0.695652173913043</v>
      </c>
      <c r="L11" s="1">
        <v>0.5</v>
      </c>
      <c r="M11" s="1">
        <v>0.3</v>
      </c>
      <c r="N11" s="1">
        <v>0.65</v>
      </c>
    </row>
    <row r="12" s="14" customFormat="1" spans="1:14">
      <c r="A12" s="16">
        <v>784</v>
      </c>
      <c r="B12" s="14">
        <v>784</v>
      </c>
      <c r="C12" s="14">
        <v>0.706818580627441</v>
      </c>
      <c r="D12" s="14">
        <v>0.199303984642029</v>
      </c>
      <c r="E12" s="14">
        <v>9</v>
      </c>
      <c r="F12" s="14">
        <v>6</v>
      </c>
      <c r="G12" s="14">
        <v>1</v>
      </c>
      <c r="H12" s="14">
        <v>4</v>
      </c>
      <c r="I12" s="14">
        <v>0.9</v>
      </c>
      <c r="J12" s="14">
        <v>0.6</v>
      </c>
      <c r="K12" s="14">
        <v>0.72</v>
      </c>
      <c r="L12" s="14">
        <v>0.6</v>
      </c>
      <c r="M12" s="14">
        <v>0.3</v>
      </c>
      <c r="N12" s="14">
        <v>0.65</v>
      </c>
    </row>
    <row r="13" s="1" customFormat="1" spans="1:14">
      <c r="A13" s="7">
        <v>278</v>
      </c>
      <c r="B13" s="1">
        <v>278</v>
      </c>
      <c r="C13" s="1">
        <v>0.54431140422821</v>
      </c>
      <c r="D13" s="1">
        <v>0.0668566226959229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656</v>
      </c>
      <c r="B14" s="1">
        <v>656</v>
      </c>
      <c r="C14" s="1">
        <v>0.544416785240173</v>
      </c>
      <c r="D14" s="1">
        <v>0.0895100831985474</v>
      </c>
      <c r="E14" s="1">
        <v>8</v>
      </c>
      <c r="F14" s="1">
        <v>8</v>
      </c>
      <c r="G14" s="1">
        <v>2</v>
      </c>
      <c r="H14" s="1">
        <v>2</v>
      </c>
      <c r="I14" s="1">
        <v>0.8</v>
      </c>
      <c r="J14" s="1">
        <v>0.5</v>
      </c>
      <c r="K14" s="1">
        <v>0.615384615384615</v>
      </c>
      <c r="L14" s="1">
        <v>0.8</v>
      </c>
      <c r="M14" s="1">
        <v>0</v>
      </c>
      <c r="N14" s="1">
        <v>0.5</v>
      </c>
    </row>
    <row r="15" s="1" customFormat="1" spans="1:14">
      <c r="A15" s="7">
        <v>84</v>
      </c>
      <c r="B15" s="1">
        <v>84</v>
      </c>
      <c r="C15" s="1">
        <v>0.544868588447571</v>
      </c>
      <c r="D15" s="1">
        <v>0.0251344442367554</v>
      </c>
      <c r="E15" s="1">
        <v>9</v>
      </c>
      <c r="F15" s="1">
        <v>6</v>
      </c>
      <c r="G15" s="1">
        <v>1</v>
      </c>
      <c r="H15" s="1">
        <v>4</v>
      </c>
      <c r="I15" s="1">
        <v>0.9</v>
      </c>
      <c r="J15" s="1">
        <v>0.6</v>
      </c>
      <c r="K15" s="1">
        <v>0.72</v>
      </c>
      <c r="L15" s="1">
        <v>0.6</v>
      </c>
      <c r="M15" s="1">
        <v>0.3</v>
      </c>
      <c r="N15" s="1">
        <v>0.65</v>
      </c>
    </row>
    <row r="16" s="1" customFormat="1" spans="1:14">
      <c r="A16" s="7">
        <v>521</v>
      </c>
      <c r="B16" s="1">
        <v>521</v>
      </c>
      <c r="C16" s="1">
        <v>0.545008897781372</v>
      </c>
      <c r="D16" s="1">
        <v>0.148417949676514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" customFormat="1" spans="1:14">
      <c r="A17" s="7">
        <v>169</v>
      </c>
      <c r="B17" s="1">
        <v>169</v>
      </c>
      <c r="C17" s="1">
        <v>0.545023679733276</v>
      </c>
      <c r="D17" s="1">
        <v>0.107977509498596</v>
      </c>
      <c r="E17" s="1">
        <v>8</v>
      </c>
      <c r="F17" s="1">
        <v>6</v>
      </c>
      <c r="G17" s="1">
        <v>2</v>
      </c>
      <c r="H17" s="1">
        <v>4</v>
      </c>
      <c r="I17" s="1">
        <v>0.8</v>
      </c>
      <c r="J17" s="1">
        <v>0.571428571428572</v>
      </c>
      <c r="K17" s="1">
        <v>0.666666666666667</v>
      </c>
      <c r="L17" s="1">
        <v>0.6</v>
      </c>
      <c r="M17" s="1">
        <v>0.2</v>
      </c>
      <c r="N17" s="1">
        <v>0.6</v>
      </c>
    </row>
    <row r="18" s="1" customFormat="1" spans="1:14">
      <c r="A18" s="7">
        <v>231</v>
      </c>
      <c r="B18" s="1">
        <v>231</v>
      </c>
      <c r="C18" s="1">
        <v>0.545077800750732</v>
      </c>
      <c r="D18" s="1">
        <v>0.16381049156189</v>
      </c>
      <c r="E18" s="1">
        <v>4</v>
      </c>
      <c r="F18" s="1">
        <v>6</v>
      </c>
      <c r="G18" s="1">
        <v>6</v>
      </c>
      <c r="H18" s="1">
        <v>4</v>
      </c>
      <c r="I18" s="1">
        <v>0.4</v>
      </c>
      <c r="J18" s="1">
        <v>0.4</v>
      </c>
      <c r="K18" s="1">
        <v>0.4</v>
      </c>
      <c r="L18" s="1">
        <v>0.6</v>
      </c>
      <c r="M18" s="1">
        <v>-0.2</v>
      </c>
      <c r="N18" s="1">
        <v>0.4</v>
      </c>
    </row>
    <row r="19" s="1" customFormat="1" spans="1:14">
      <c r="A19" s="7">
        <v>449</v>
      </c>
      <c r="B19" s="1">
        <v>449</v>
      </c>
      <c r="C19" s="1">
        <v>0.547256350517273</v>
      </c>
      <c r="D19" s="1">
        <v>0.13961124420166</v>
      </c>
      <c r="E19" s="1">
        <v>7</v>
      </c>
      <c r="F19" s="1">
        <v>4</v>
      </c>
      <c r="G19" s="1">
        <v>3</v>
      </c>
      <c r="H19" s="1">
        <v>6</v>
      </c>
      <c r="I19" s="1">
        <v>0.7</v>
      </c>
      <c r="J19" s="1">
        <v>0.636363636363636</v>
      </c>
      <c r="K19" s="1">
        <v>0.666666666666667</v>
      </c>
      <c r="L19" s="1">
        <v>0.4</v>
      </c>
      <c r="M19" s="1">
        <v>0.3</v>
      </c>
      <c r="N19" s="1">
        <v>0.65</v>
      </c>
    </row>
    <row r="20" s="1" customFormat="1" spans="1:14">
      <c r="A20" s="7">
        <v>633</v>
      </c>
      <c r="B20" s="1">
        <v>633</v>
      </c>
      <c r="C20" s="1">
        <v>0.547372221946716</v>
      </c>
      <c r="D20" s="1">
        <v>0.080981969833374</v>
      </c>
      <c r="E20" s="1">
        <v>9</v>
      </c>
      <c r="F20" s="1">
        <v>3</v>
      </c>
      <c r="G20" s="1">
        <v>1</v>
      </c>
      <c r="H20" s="1">
        <v>7</v>
      </c>
      <c r="I20" s="1">
        <v>0.9</v>
      </c>
      <c r="J20" s="1">
        <v>0.75</v>
      </c>
      <c r="K20" s="1">
        <v>0.818181818181818</v>
      </c>
      <c r="L20" s="1">
        <v>0.3</v>
      </c>
      <c r="M20" s="1">
        <v>0.6</v>
      </c>
      <c r="N20" s="1">
        <v>0.8</v>
      </c>
    </row>
    <row r="21" s="1" customFormat="1" spans="1:14">
      <c r="A21" s="7">
        <v>66</v>
      </c>
      <c r="B21" s="1">
        <v>66</v>
      </c>
      <c r="C21" s="1">
        <v>0.548133611679077</v>
      </c>
      <c r="D21" s="1">
        <v>0.021453857421875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539</v>
      </c>
      <c r="B22" s="1">
        <v>539</v>
      </c>
      <c r="C22" s="1">
        <v>0.548850774765015</v>
      </c>
      <c r="D22" s="1">
        <v>0.0879207849502563</v>
      </c>
      <c r="E22" s="1">
        <v>8</v>
      </c>
      <c r="F22" s="1">
        <v>4</v>
      </c>
      <c r="G22" s="1">
        <v>2</v>
      </c>
      <c r="H22" s="1">
        <v>6</v>
      </c>
      <c r="I22" s="1">
        <v>0.8</v>
      </c>
      <c r="J22" s="1">
        <v>0.666666666666667</v>
      </c>
      <c r="K22" s="1">
        <v>0.727272727272727</v>
      </c>
      <c r="L22" s="1">
        <v>0.4</v>
      </c>
      <c r="M22" s="1">
        <v>0.4</v>
      </c>
      <c r="N22" s="1">
        <v>0.7</v>
      </c>
    </row>
    <row r="23" s="14" customFormat="1" spans="1:14">
      <c r="A23" s="16">
        <v>468</v>
      </c>
      <c r="B23" s="14">
        <v>468</v>
      </c>
      <c r="C23" s="14">
        <v>0.549173712730408</v>
      </c>
      <c r="D23" s="14">
        <v>0.103478670120239</v>
      </c>
      <c r="E23" s="14">
        <v>7</v>
      </c>
      <c r="F23" s="14">
        <v>5</v>
      </c>
      <c r="G23" s="14">
        <v>3</v>
      </c>
      <c r="H23" s="14">
        <v>5</v>
      </c>
      <c r="I23" s="14">
        <v>0.7</v>
      </c>
      <c r="J23" s="14">
        <v>0.583333333333333</v>
      </c>
      <c r="K23" s="14">
        <v>0.636363636363636</v>
      </c>
      <c r="L23" s="14">
        <v>0.5</v>
      </c>
      <c r="M23" s="14">
        <v>0.2</v>
      </c>
      <c r="N23" s="14">
        <v>0.6</v>
      </c>
    </row>
    <row r="24" s="1" customFormat="1" ht="14" customHeight="1" spans="1:14">
      <c r="A24" s="7">
        <v>456</v>
      </c>
      <c r="B24" s="1">
        <v>456</v>
      </c>
      <c r="C24" s="1">
        <v>0.57045841217041</v>
      </c>
      <c r="D24" s="1">
        <v>0.132010340690613</v>
      </c>
      <c r="E24" s="1">
        <v>8</v>
      </c>
      <c r="F24" s="1">
        <v>4</v>
      </c>
      <c r="G24" s="1">
        <v>2</v>
      </c>
      <c r="H24" s="1">
        <v>6</v>
      </c>
      <c r="I24" s="1">
        <v>0.8</v>
      </c>
      <c r="J24" s="1">
        <v>0.666666666666667</v>
      </c>
      <c r="K24" s="1">
        <v>0.727272727272727</v>
      </c>
      <c r="L24" s="1">
        <v>0.4</v>
      </c>
      <c r="M24" s="1">
        <v>0.4</v>
      </c>
      <c r="N24" s="1">
        <v>0.7</v>
      </c>
    </row>
    <row r="25" s="1" customFormat="1" ht="14" customHeight="1" spans="1:14">
      <c r="A25" s="7">
        <v>873</v>
      </c>
      <c r="B25" s="1">
        <v>873</v>
      </c>
      <c r="C25" s="1">
        <v>0.570534706115723</v>
      </c>
      <c r="D25" s="1">
        <v>0.215624690055847</v>
      </c>
      <c r="E25" s="1">
        <v>7</v>
      </c>
      <c r="F25" s="1">
        <v>9</v>
      </c>
      <c r="G25" s="1">
        <v>3</v>
      </c>
      <c r="H25" s="1">
        <v>1</v>
      </c>
      <c r="I25" s="1">
        <v>0.7</v>
      </c>
      <c r="J25" s="1">
        <v>0.4375</v>
      </c>
      <c r="K25" s="1">
        <v>0.538461538461538</v>
      </c>
      <c r="L25" s="1">
        <v>0.9</v>
      </c>
      <c r="M25" s="1">
        <v>-0.2</v>
      </c>
      <c r="N25" s="1">
        <v>0.4</v>
      </c>
    </row>
    <row r="26" s="1" customFormat="1" ht="14" customHeight="1" spans="1:14">
      <c r="A26" s="7">
        <v>9</v>
      </c>
      <c r="B26" s="1">
        <v>9</v>
      </c>
      <c r="C26" s="1">
        <v>0.570597648620605</v>
      </c>
      <c r="D26" s="1">
        <v>0.128949522972107</v>
      </c>
      <c r="E26" s="1">
        <v>9</v>
      </c>
      <c r="F26" s="1">
        <v>5</v>
      </c>
      <c r="G26" s="1">
        <v>1</v>
      </c>
      <c r="H26" s="1">
        <v>5</v>
      </c>
      <c r="I26" s="1">
        <v>0.9</v>
      </c>
      <c r="J26" s="1">
        <v>0.642857142857143</v>
      </c>
      <c r="K26" s="1">
        <v>0.75</v>
      </c>
      <c r="L26" s="1">
        <v>0.5</v>
      </c>
      <c r="M26" s="1">
        <v>0.4</v>
      </c>
      <c r="N26" s="1">
        <v>0.7</v>
      </c>
    </row>
    <row r="27" s="1" customFormat="1" spans="1:14">
      <c r="A27" s="7">
        <v>886</v>
      </c>
      <c r="B27" s="1">
        <v>886</v>
      </c>
      <c r="C27" s="1">
        <v>0.572021007537842</v>
      </c>
      <c r="D27" s="1">
        <v>0.0686073303222656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260</v>
      </c>
      <c r="B28" s="1">
        <v>260</v>
      </c>
      <c r="C28" s="1">
        <v>0.572933554649353</v>
      </c>
      <c r="D28" s="1">
        <v>0.0106793642044067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81</v>
      </c>
      <c r="B29" s="1">
        <v>81</v>
      </c>
      <c r="C29" s="1">
        <v>0.573015809059143</v>
      </c>
      <c r="D29" s="1">
        <v>0.131816267967224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179</v>
      </c>
      <c r="B30" s="1">
        <v>179</v>
      </c>
      <c r="C30" s="1">
        <v>0.573286890983582</v>
      </c>
      <c r="D30" s="1">
        <v>0.160822749137878</v>
      </c>
      <c r="E30" s="1">
        <v>7</v>
      </c>
      <c r="F30" s="1">
        <v>5</v>
      </c>
      <c r="G30" s="1">
        <v>3</v>
      </c>
      <c r="H30" s="1">
        <v>5</v>
      </c>
      <c r="I30" s="1">
        <v>0.7</v>
      </c>
      <c r="J30" s="1">
        <v>0.583333333333333</v>
      </c>
      <c r="K30" s="1">
        <v>0.636363636363636</v>
      </c>
      <c r="L30" s="1">
        <v>0.5</v>
      </c>
      <c r="M30" s="1">
        <v>0.2</v>
      </c>
      <c r="N30" s="1">
        <v>0.6</v>
      </c>
    </row>
    <row r="31" s="1" customFormat="1" spans="1:14">
      <c r="A31" s="7">
        <v>224</v>
      </c>
      <c r="B31" s="1">
        <v>224</v>
      </c>
      <c r="C31" s="1">
        <v>0.57354462146759</v>
      </c>
      <c r="D31" s="1">
        <v>0.127047419548035</v>
      </c>
      <c r="E31" s="1">
        <v>8</v>
      </c>
      <c r="F31" s="1">
        <v>3</v>
      </c>
      <c r="G31" s="1">
        <v>2</v>
      </c>
      <c r="H31" s="1">
        <v>7</v>
      </c>
      <c r="I31" s="1">
        <v>0.8</v>
      </c>
      <c r="J31" s="1">
        <v>0.727272727272727</v>
      </c>
      <c r="K31" s="1">
        <v>0.761904761904762</v>
      </c>
      <c r="L31" s="1">
        <v>0.3</v>
      </c>
      <c r="M31" s="1">
        <v>0.5</v>
      </c>
      <c r="N31" s="1">
        <v>0.75</v>
      </c>
    </row>
    <row r="32" s="1" customFormat="1" spans="1:14">
      <c r="A32" s="7">
        <v>307</v>
      </c>
      <c r="B32" s="1">
        <v>307</v>
      </c>
      <c r="C32" s="1">
        <v>0.573604941368103</v>
      </c>
      <c r="D32" s="1">
        <v>0.0856020450592041</v>
      </c>
      <c r="E32" s="1">
        <v>8</v>
      </c>
      <c r="F32" s="1">
        <v>3</v>
      </c>
      <c r="G32" s="1">
        <v>2</v>
      </c>
      <c r="H32" s="1">
        <v>7</v>
      </c>
      <c r="I32" s="1">
        <v>0.8</v>
      </c>
      <c r="J32" s="1">
        <v>0.727272727272727</v>
      </c>
      <c r="K32" s="1">
        <v>0.761904761904762</v>
      </c>
      <c r="L32" s="1">
        <v>0.3</v>
      </c>
      <c r="M32" s="1">
        <v>0.5</v>
      </c>
      <c r="N32" s="1">
        <v>0.75</v>
      </c>
    </row>
    <row r="33" s="1" customFormat="1" spans="1:14">
      <c r="A33" s="7">
        <v>241</v>
      </c>
      <c r="B33" s="1">
        <v>241</v>
      </c>
      <c r="C33" s="1">
        <v>0.574325561523437</v>
      </c>
      <c r="D33" s="1">
        <v>0.0868544578552246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4" customFormat="1" spans="1:14">
      <c r="A34" s="16">
        <v>783</v>
      </c>
      <c r="B34" s="14">
        <v>783</v>
      </c>
      <c r="C34" s="14">
        <v>0.574866652488708</v>
      </c>
      <c r="D34" s="14">
        <v>0.0905611515045166</v>
      </c>
      <c r="E34" s="14">
        <v>8</v>
      </c>
      <c r="F34" s="14">
        <v>7</v>
      </c>
      <c r="G34" s="14">
        <v>2</v>
      </c>
      <c r="H34" s="14">
        <v>3</v>
      </c>
      <c r="I34" s="14">
        <v>0.8</v>
      </c>
      <c r="J34" s="14">
        <v>0.533333333333333</v>
      </c>
      <c r="K34" s="14">
        <v>0.64</v>
      </c>
      <c r="L34" s="14">
        <v>0.7</v>
      </c>
      <c r="M34" s="14">
        <v>0.1</v>
      </c>
      <c r="N34" s="14">
        <v>0.55</v>
      </c>
    </row>
    <row r="35" s="1" customFormat="1" spans="1:14">
      <c r="A35" s="7">
        <v>836</v>
      </c>
      <c r="B35" s="1">
        <v>836</v>
      </c>
      <c r="C35" s="1">
        <v>0.591747879981995</v>
      </c>
      <c r="D35" s="1">
        <v>0.0837875604629517</v>
      </c>
      <c r="E35" s="1">
        <v>10</v>
      </c>
      <c r="F35" s="1">
        <v>5</v>
      </c>
      <c r="G35" s="1">
        <v>0</v>
      </c>
      <c r="H35" s="1">
        <v>5</v>
      </c>
      <c r="I35" s="1">
        <v>1</v>
      </c>
      <c r="J35" s="1">
        <v>0.666666666666667</v>
      </c>
      <c r="K35" s="1">
        <v>0.8</v>
      </c>
      <c r="L35" s="1">
        <v>0.5</v>
      </c>
      <c r="M35" s="1">
        <v>0.5</v>
      </c>
      <c r="N35" s="1">
        <v>0.75</v>
      </c>
    </row>
    <row r="36" s="1" customFormat="1" spans="1:14">
      <c r="A36" s="7">
        <v>680</v>
      </c>
      <c r="B36" s="1">
        <v>680</v>
      </c>
      <c r="C36" s="1">
        <v>0.591787695884705</v>
      </c>
      <c r="D36" s="1">
        <v>0.122963666915894</v>
      </c>
      <c r="E36" s="1">
        <v>6</v>
      </c>
      <c r="F36" s="1">
        <v>5</v>
      </c>
      <c r="G36" s="1">
        <v>4</v>
      </c>
      <c r="H36" s="1">
        <v>5</v>
      </c>
      <c r="I36" s="1">
        <v>0.6</v>
      </c>
      <c r="J36" s="1">
        <v>0.545454545454545</v>
      </c>
      <c r="K36" s="1">
        <v>0.571428571428571</v>
      </c>
      <c r="L36" s="1">
        <v>0.5</v>
      </c>
      <c r="M36" s="1">
        <v>0.1</v>
      </c>
      <c r="N36" s="1">
        <v>0.55</v>
      </c>
    </row>
    <row r="37" s="1" customFormat="1" spans="1:14">
      <c r="A37" s="7">
        <v>792</v>
      </c>
      <c r="B37" s="1">
        <v>792</v>
      </c>
      <c r="C37" s="1">
        <v>0.592767238616943</v>
      </c>
      <c r="D37" s="1">
        <v>0.125526428222656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919</v>
      </c>
      <c r="B38" s="1">
        <v>919</v>
      </c>
      <c r="C38" s="1">
        <v>0.593463063240051</v>
      </c>
      <c r="D38" s="1">
        <v>0.0729192495346069</v>
      </c>
      <c r="E38" s="1">
        <v>8</v>
      </c>
      <c r="F38" s="1">
        <v>4</v>
      </c>
      <c r="G38" s="1">
        <v>2</v>
      </c>
      <c r="H38" s="1">
        <v>6</v>
      </c>
      <c r="I38" s="1">
        <v>0.8</v>
      </c>
      <c r="J38" s="1">
        <v>0.666666666666667</v>
      </c>
      <c r="K38" s="1">
        <v>0.727272727272727</v>
      </c>
      <c r="L38" s="1">
        <v>0.4</v>
      </c>
      <c r="M38" s="1">
        <v>0.4</v>
      </c>
      <c r="N38" s="1">
        <v>0.7</v>
      </c>
    </row>
    <row r="39" s="1" customFormat="1" spans="1:14">
      <c r="A39" s="7">
        <v>436</v>
      </c>
      <c r="B39" s="1">
        <v>436</v>
      </c>
      <c r="C39" s="1">
        <v>0.594495534896851</v>
      </c>
      <c r="D39" s="1">
        <v>0.0671279430389404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732</v>
      </c>
      <c r="B40" s="1">
        <v>732</v>
      </c>
      <c r="C40" s="1">
        <v>0.594576597213745</v>
      </c>
      <c r="D40" s="1">
        <v>0.153135180473328</v>
      </c>
      <c r="E40" s="1">
        <v>5</v>
      </c>
      <c r="F40" s="1">
        <v>6</v>
      </c>
      <c r="G40" s="1">
        <v>5</v>
      </c>
      <c r="H40" s="1">
        <v>4</v>
      </c>
      <c r="I40" s="1">
        <v>0.5</v>
      </c>
      <c r="J40" s="1">
        <v>0.454545454545454</v>
      </c>
      <c r="K40" s="1">
        <v>0.476190476190476</v>
      </c>
      <c r="L40" s="1">
        <v>0.6</v>
      </c>
      <c r="M40" s="1">
        <v>-0.1</v>
      </c>
      <c r="N40" s="1">
        <v>0.45</v>
      </c>
    </row>
    <row r="41" s="1" customFormat="1" spans="1:14">
      <c r="A41" s="7">
        <v>448</v>
      </c>
      <c r="B41" s="1">
        <v>448</v>
      </c>
      <c r="C41" s="1">
        <v>0.59506368637085</v>
      </c>
      <c r="D41" s="1">
        <v>0.0613701343536377</v>
      </c>
      <c r="E41" s="1">
        <v>9</v>
      </c>
      <c r="F41" s="1">
        <v>2</v>
      </c>
      <c r="G41" s="1">
        <v>1</v>
      </c>
      <c r="H41" s="1">
        <v>8</v>
      </c>
      <c r="I41" s="1">
        <v>0.9</v>
      </c>
      <c r="J41" s="1">
        <v>0.818181818181818</v>
      </c>
      <c r="K41" s="1">
        <v>0.857142857142857</v>
      </c>
      <c r="L41" s="1">
        <v>0.2</v>
      </c>
      <c r="M41" s="1">
        <v>0.7</v>
      </c>
      <c r="N41" s="1">
        <v>0.85</v>
      </c>
    </row>
    <row r="42" s="1" customFormat="1" spans="1:14">
      <c r="A42" s="7">
        <v>197</v>
      </c>
      <c r="B42" s="1">
        <v>197</v>
      </c>
      <c r="C42" s="1">
        <v>0.595931768417358</v>
      </c>
      <c r="D42" s="1">
        <v>0.0206851959228516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28</v>
      </c>
      <c r="B43" s="1">
        <v>28</v>
      </c>
      <c r="C43" s="1">
        <v>0.596928119659424</v>
      </c>
      <c r="D43" s="1">
        <v>0.172947764396668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345</v>
      </c>
      <c r="B44" s="1">
        <v>345</v>
      </c>
      <c r="C44" s="1">
        <v>0.597182989120483</v>
      </c>
      <c r="D44" s="1">
        <v>0.0755835771560669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4" customFormat="1" spans="1:14">
      <c r="A45" s="16">
        <v>889</v>
      </c>
      <c r="B45" s="14">
        <v>889</v>
      </c>
      <c r="C45" s="14">
        <v>0.598838210105896</v>
      </c>
      <c r="D45" s="14">
        <v>0.145676851272583</v>
      </c>
      <c r="E45" s="14">
        <v>9</v>
      </c>
      <c r="F45" s="14">
        <v>4</v>
      </c>
      <c r="G45" s="14">
        <v>1</v>
      </c>
      <c r="H45" s="14">
        <v>6</v>
      </c>
      <c r="I45" s="14">
        <v>0.9</v>
      </c>
      <c r="J45" s="14">
        <v>0.692307692307692</v>
      </c>
      <c r="K45" s="14">
        <v>0.782608695652174</v>
      </c>
      <c r="L45" s="14">
        <v>0.4</v>
      </c>
      <c r="M45" s="14">
        <v>0.5</v>
      </c>
      <c r="N45" s="14">
        <v>0.75</v>
      </c>
    </row>
    <row r="46" s="1" customFormat="1" spans="1:14">
      <c r="A46" s="7">
        <v>77</v>
      </c>
      <c r="B46" s="1">
        <v>77</v>
      </c>
      <c r="C46" s="1">
        <v>0.603342056274414</v>
      </c>
      <c r="D46" s="1">
        <v>0.210291981697082</v>
      </c>
      <c r="E46" s="1">
        <v>7</v>
      </c>
      <c r="F46" s="1">
        <v>6</v>
      </c>
      <c r="G46" s="1">
        <v>3</v>
      </c>
      <c r="H46" s="1">
        <v>4</v>
      </c>
      <c r="I46" s="1">
        <v>0.7</v>
      </c>
      <c r="J46" s="1">
        <v>0.538461538461539</v>
      </c>
      <c r="K46" s="1">
        <v>0.608695652173913</v>
      </c>
      <c r="L46" s="1">
        <v>0.6</v>
      </c>
      <c r="M46" s="1">
        <v>0.1</v>
      </c>
      <c r="N46" s="1">
        <v>0.55</v>
      </c>
    </row>
    <row r="47" s="1" customFormat="1" spans="1:14">
      <c r="A47" s="7">
        <v>35</v>
      </c>
      <c r="B47" s="1">
        <v>35</v>
      </c>
      <c r="C47" s="1">
        <v>0.607787728309631</v>
      </c>
      <c r="D47" s="1">
        <v>0.209023833274841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691</v>
      </c>
      <c r="B48" s="1">
        <v>691</v>
      </c>
      <c r="C48" s="1">
        <v>0.623918414115906</v>
      </c>
      <c r="D48" s="1">
        <v>0.202264666557312</v>
      </c>
      <c r="E48" s="1">
        <v>10</v>
      </c>
      <c r="F48" s="1">
        <v>4</v>
      </c>
      <c r="G48" s="1">
        <v>0</v>
      </c>
      <c r="H48" s="1">
        <v>6</v>
      </c>
      <c r="I48" s="1">
        <v>1</v>
      </c>
      <c r="J48" s="1">
        <v>0.714285714285714</v>
      </c>
      <c r="K48" s="1">
        <v>0.833333333333333</v>
      </c>
      <c r="L48" s="1">
        <v>0.4</v>
      </c>
      <c r="M48" s="1">
        <v>0.6</v>
      </c>
      <c r="N48" s="1">
        <v>0.8</v>
      </c>
    </row>
    <row r="49" s="1" customFormat="1" spans="1:14">
      <c r="A49" s="7">
        <v>394</v>
      </c>
      <c r="B49" s="1">
        <v>394</v>
      </c>
      <c r="C49" s="1">
        <v>0.611793041229248</v>
      </c>
      <c r="D49" s="1">
        <v>0.229255795478821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849</v>
      </c>
      <c r="B50" s="1">
        <v>849</v>
      </c>
      <c r="C50" s="1">
        <v>0.624196410179138</v>
      </c>
      <c r="D50" s="1">
        <v>0.19188642501831</v>
      </c>
      <c r="E50" s="1">
        <v>10</v>
      </c>
      <c r="F50" s="1">
        <v>6</v>
      </c>
      <c r="G50" s="1">
        <v>0</v>
      </c>
      <c r="H50" s="1">
        <v>4</v>
      </c>
      <c r="I50" s="1">
        <v>1</v>
      </c>
      <c r="J50" s="1">
        <v>0.625</v>
      </c>
      <c r="K50" s="1">
        <v>0.769230769230769</v>
      </c>
      <c r="L50" s="1">
        <v>0.6</v>
      </c>
      <c r="M50" s="1">
        <v>0.4</v>
      </c>
      <c r="N50" s="1">
        <v>0.7</v>
      </c>
    </row>
    <row r="51" s="1" customFormat="1" spans="1:14">
      <c r="A51" s="7">
        <v>840</v>
      </c>
      <c r="B51" s="1">
        <v>840</v>
      </c>
      <c r="C51" s="1">
        <v>0.622424364089966</v>
      </c>
      <c r="D51" s="1">
        <v>0.181033372879028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925</v>
      </c>
      <c r="B52" s="1">
        <v>925</v>
      </c>
      <c r="C52" s="1">
        <v>0.618133544921875</v>
      </c>
      <c r="D52" s="1">
        <v>0.211237907409668</v>
      </c>
      <c r="E52" s="1">
        <v>6</v>
      </c>
      <c r="F52" s="1">
        <v>3</v>
      </c>
      <c r="G52" s="1">
        <v>4</v>
      </c>
      <c r="H52" s="1">
        <v>7</v>
      </c>
      <c r="I52" s="1">
        <v>0.6</v>
      </c>
      <c r="J52" s="1">
        <v>0.666666666666667</v>
      </c>
      <c r="K52" s="1">
        <v>0.631578947368421</v>
      </c>
      <c r="L52" s="1">
        <v>0.3</v>
      </c>
      <c r="M52" s="1">
        <v>0.3</v>
      </c>
      <c r="N52" s="1">
        <v>0.65</v>
      </c>
    </row>
    <row r="53" s="1" customFormat="1" spans="1:14">
      <c r="A53" s="7">
        <v>691</v>
      </c>
      <c r="B53" s="1">
        <v>691</v>
      </c>
      <c r="C53" s="1">
        <v>0.623918414115906</v>
      </c>
      <c r="D53" s="1">
        <v>0.202264666557312</v>
      </c>
      <c r="E53" s="1">
        <v>10</v>
      </c>
      <c r="F53" s="1">
        <v>4</v>
      </c>
      <c r="G53" s="1">
        <v>0</v>
      </c>
      <c r="H53" s="1">
        <v>6</v>
      </c>
      <c r="I53" s="1">
        <v>1</v>
      </c>
      <c r="J53" s="1">
        <v>0.714285714285714</v>
      </c>
      <c r="K53" s="1">
        <v>0.833333333333333</v>
      </c>
      <c r="L53" s="1">
        <v>0.4</v>
      </c>
      <c r="M53" s="1">
        <v>0.6</v>
      </c>
      <c r="N53" s="1">
        <v>0.8</v>
      </c>
    </row>
    <row r="54" s="1" customFormat="1" spans="1:14">
      <c r="A54" s="7">
        <v>175</v>
      </c>
      <c r="B54" s="1">
        <v>175</v>
      </c>
      <c r="C54" s="1">
        <v>0.614850163459778</v>
      </c>
      <c r="D54" s="1">
        <v>0.220418334007263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624</v>
      </c>
      <c r="B55" s="1">
        <v>624</v>
      </c>
      <c r="C55" s="1">
        <v>0.61599063873291</v>
      </c>
      <c r="D55" s="1">
        <v>0.213096857070923</v>
      </c>
      <c r="E55" s="1">
        <v>8</v>
      </c>
      <c r="F55" s="1">
        <v>6</v>
      </c>
      <c r="G55" s="1">
        <v>2</v>
      </c>
      <c r="H55" s="1">
        <v>4</v>
      </c>
      <c r="I55" s="1">
        <v>0.8</v>
      </c>
      <c r="J55" s="1">
        <v>0.571428571428572</v>
      </c>
      <c r="K55" s="1">
        <v>0.666666666666667</v>
      </c>
      <c r="L55" s="1">
        <v>0.6</v>
      </c>
      <c r="M55" s="1">
        <v>0.2</v>
      </c>
      <c r="N55" s="1">
        <v>0.6</v>
      </c>
    </row>
    <row r="56" s="3" customFormat="1" spans="1:14">
      <c r="A56" s="9">
        <v>396</v>
      </c>
      <c r="B56" s="3">
        <v>396</v>
      </c>
      <c r="C56" s="3">
        <v>0.615647792816162</v>
      </c>
      <c r="D56" s="3">
        <v>0.24639880657196</v>
      </c>
      <c r="E56" s="3">
        <v>8</v>
      </c>
      <c r="F56" s="3">
        <v>3</v>
      </c>
      <c r="G56" s="3">
        <v>2</v>
      </c>
      <c r="H56" s="3">
        <v>7</v>
      </c>
      <c r="I56" s="3">
        <v>0.8</v>
      </c>
      <c r="J56" s="3">
        <v>0.727272727272727</v>
      </c>
      <c r="K56" s="3">
        <v>0.761904761904762</v>
      </c>
      <c r="L56" s="3">
        <v>0.3</v>
      </c>
      <c r="M56" s="3">
        <v>0.5</v>
      </c>
      <c r="N56" s="3">
        <v>0.75</v>
      </c>
    </row>
    <row r="57" s="1" customFormat="1" spans="1:14">
      <c r="A57" s="7">
        <v>0</v>
      </c>
      <c r="B57" s="1">
        <v>0</v>
      </c>
      <c r="C57" s="1">
        <v>0.627311706542969</v>
      </c>
      <c r="D57" s="1">
        <v>0.206335783004761</v>
      </c>
      <c r="E57" s="1">
        <v>10</v>
      </c>
      <c r="F57" s="1">
        <v>5</v>
      </c>
      <c r="G57" s="1">
        <v>0</v>
      </c>
      <c r="H57" s="1">
        <v>5</v>
      </c>
      <c r="I57" s="1">
        <v>1</v>
      </c>
      <c r="J57" s="1">
        <v>0.666666666666667</v>
      </c>
      <c r="K57" s="1">
        <v>0.8</v>
      </c>
      <c r="L57" s="1">
        <v>0.5</v>
      </c>
      <c r="M57" s="1">
        <v>0.5</v>
      </c>
      <c r="N57" s="1">
        <v>0.75</v>
      </c>
    </row>
    <row r="58" s="1" customFormat="1" spans="1:14">
      <c r="A58" s="7">
        <v>584</v>
      </c>
      <c r="B58" s="1">
        <v>584</v>
      </c>
      <c r="C58" s="1">
        <v>0.62827479839325</v>
      </c>
      <c r="D58" s="1">
        <v>0.217533111572266</v>
      </c>
      <c r="E58" s="1">
        <v>10</v>
      </c>
      <c r="F58" s="1">
        <v>5</v>
      </c>
      <c r="G58" s="1">
        <v>0</v>
      </c>
      <c r="H58" s="1">
        <v>5</v>
      </c>
      <c r="I58" s="1">
        <v>1</v>
      </c>
      <c r="J58" s="1">
        <v>0.666666666666667</v>
      </c>
      <c r="K58" s="1">
        <v>0.8</v>
      </c>
      <c r="L58" s="1">
        <v>0.5</v>
      </c>
      <c r="M58" s="1">
        <v>0.5</v>
      </c>
      <c r="N58" s="1">
        <v>0.75</v>
      </c>
    </row>
    <row r="59" s="1" customFormat="1" spans="1:14">
      <c r="A59" s="7">
        <v>249</v>
      </c>
      <c r="B59" s="1">
        <v>249</v>
      </c>
      <c r="C59" s="1">
        <v>0.631833672523499</v>
      </c>
      <c r="D59" s="1">
        <v>0.211252689361572</v>
      </c>
      <c r="E59" s="1">
        <v>8</v>
      </c>
      <c r="F59" s="1">
        <v>4</v>
      </c>
      <c r="G59" s="1">
        <v>2</v>
      </c>
      <c r="H59" s="1">
        <v>6</v>
      </c>
      <c r="I59" s="1">
        <v>0.8</v>
      </c>
      <c r="J59" s="1">
        <v>0.666666666666667</v>
      </c>
      <c r="K59" s="1">
        <v>0.727272727272727</v>
      </c>
      <c r="L59" s="1">
        <v>0.4</v>
      </c>
      <c r="M59" s="1">
        <v>0.4</v>
      </c>
      <c r="N59" s="1">
        <v>0.7</v>
      </c>
    </row>
    <row r="60" s="1" customFormat="1" spans="1:14">
      <c r="A60" s="7">
        <v>250</v>
      </c>
      <c r="B60" s="1">
        <v>250</v>
      </c>
      <c r="C60" s="1">
        <v>0.647572636604309</v>
      </c>
      <c r="D60" s="1">
        <v>0.24461555480957</v>
      </c>
      <c r="E60" s="1">
        <v>8</v>
      </c>
      <c r="F60" s="1">
        <v>5</v>
      </c>
      <c r="G60" s="1">
        <v>2</v>
      </c>
      <c r="H60" s="1">
        <v>5</v>
      </c>
      <c r="I60" s="1">
        <v>0.8</v>
      </c>
      <c r="J60" s="1">
        <v>0.615384615384615</v>
      </c>
      <c r="K60" s="1">
        <v>0.695652173913043</v>
      </c>
      <c r="L60" s="1">
        <v>0.5</v>
      </c>
      <c r="M60" s="1">
        <v>0.3</v>
      </c>
      <c r="N60" s="1">
        <v>0.65</v>
      </c>
    </row>
    <row r="61" s="1" customFormat="1" spans="1:14">
      <c r="A61" s="7">
        <v>754</v>
      </c>
      <c r="B61" s="1">
        <v>754</v>
      </c>
      <c r="C61" s="1">
        <v>0.648199319839478</v>
      </c>
      <c r="D61" s="1">
        <v>0.176639199256897</v>
      </c>
      <c r="E61" s="1">
        <v>7</v>
      </c>
      <c r="F61" s="1">
        <v>5</v>
      </c>
      <c r="G61" s="1">
        <v>3</v>
      </c>
      <c r="H61" s="1">
        <v>5</v>
      </c>
      <c r="I61" s="1">
        <v>0.7</v>
      </c>
      <c r="J61" s="1">
        <v>0.583333333333333</v>
      </c>
      <c r="K61" s="1">
        <v>0.636363636363636</v>
      </c>
      <c r="L61" s="1">
        <v>0.5</v>
      </c>
      <c r="M61" s="1">
        <v>0.2</v>
      </c>
      <c r="N61" s="1">
        <v>0.6</v>
      </c>
    </row>
    <row r="62" s="1" customFormat="1" spans="1:14">
      <c r="A62" s="7">
        <v>977</v>
      </c>
      <c r="B62" s="1">
        <v>977</v>
      </c>
      <c r="C62" s="1">
        <v>0.635453104972839</v>
      </c>
      <c r="D62" s="1">
        <v>0.185323357582092</v>
      </c>
      <c r="E62" s="1">
        <v>7</v>
      </c>
      <c r="F62" s="1">
        <v>6</v>
      </c>
      <c r="G62" s="1">
        <v>3</v>
      </c>
      <c r="H62" s="1">
        <v>4</v>
      </c>
      <c r="I62" s="1">
        <v>0.7</v>
      </c>
      <c r="J62" s="1">
        <v>0.538461538461539</v>
      </c>
      <c r="K62" s="1">
        <v>0.608695652173913</v>
      </c>
      <c r="L62" s="1">
        <v>0.6</v>
      </c>
      <c r="M62" s="1">
        <v>0.1</v>
      </c>
      <c r="N62" s="1">
        <v>0.55</v>
      </c>
    </row>
    <row r="63" s="1" customFormat="1" spans="1:14">
      <c r="A63" s="7">
        <v>623</v>
      </c>
      <c r="B63" s="1">
        <v>623</v>
      </c>
      <c r="C63" s="1">
        <v>0.632972717285156</v>
      </c>
      <c r="D63" s="1">
        <v>0.181615591049194</v>
      </c>
      <c r="E63" s="1">
        <v>9</v>
      </c>
      <c r="F63" s="1">
        <v>5</v>
      </c>
      <c r="G63" s="1">
        <v>1</v>
      </c>
      <c r="H63" s="1">
        <v>5</v>
      </c>
      <c r="I63" s="1">
        <v>0.9</v>
      </c>
      <c r="J63" s="1">
        <v>0.642857142857143</v>
      </c>
      <c r="K63" s="1">
        <v>0.75</v>
      </c>
      <c r="L63" s="1">
        <v>0.5</v>
      </c>
      <c r="M63" s="1">
        <v>0.4</v>
      </c>
      <c r="N63" s="1">
        <v>0.7</v>
      </c>
    </row>
    <row r="64" s="1" customFormat="1" spans="1:14">
      <c r="A64" s="7">
        <v>124</v>
      </c>
      <c r="B64" s="1">
        <v>124</v>
      </c>
      <c r="C64" s="1">
        <v>0.629390001296997</v>
      </c>
      <c r="D64" s="1">
        <v>0.210688233375549</v>
      </c>
      <c r="E64" s="1">
        <v>10</v>
      </c>
      <c r="F64" s="1">
        <v>9</v>
      </c>
      <c r="G64" s="1">
        <v>0</v>
      </c>
      <c r="H64" s="1">
        <v>1</v>
      </c>
      <c r="I64" s="1">
        <v>1</v>
      </c>
      <c r="J64" s="1">
        <v>0.526315789473684</v>
      </c>
      <c r="K64" s="1">
        <v>0.689655172413793</v>
      </c>
      <c r="L64" s="1">
        <v>0.9</v>
      </c>
      <c r="M64" s="1">
        <v>0.1</v>
      </c>
      <c r="N64" s="1">
        <v>0.55</v>
      </c>
    </row>
    <row r="65" s="1" customFormat="1" spans="1:14">
      <c r="A65" s="7">
        <v>936</v>
      </c>
      <c r="B65" s="1">
        <v>936</v>
      </c>
      <c r="C65" s="1">
        <v>0.627339482307434</v>
      </c>
      <c r="D65" s="1">
        <v>0.170146346092224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983</v>
      </c>
      <c r="B66" s="1">
        <v>983</v>
      </c>
      <c r="C66" s="1">
        <v>0.630730509757996</v>
      </c>
      <c r="D66" s="1">
        <v>0.192117929458618</v>
      </c>
      <c r="E66" s="1">
        <v>8</v>
      </c>
      <c r="F66" s="1">
        <v>6</v>
      </c>
      <c r="G66" s="1">
        <v>2</v>
      </c>
      <c r="H66" s="1">
        <v>4</v>
      </c>
      <c r="I66" s="1">
        <v>0.8</v>
      </c>
      <c r="J66" s="1">
        <v>0.571428571428572</v>
      </c>
      <c r="K66" s="1">
        <v>0.666666666666667</v>
      </c>
      <c r="L66" s="1">
        <v>0.6</v>
      </c>
      <c r="M66" s="1">
        <v>0.2</v>
      </c>
      <c r="N66" s="1">
        <v>0.6</v>
      </c>
    </row>
    <row r="67" s="3" customFormat="1" spans="1:14">
      <c r="A67" s="9">
        <v>40</v>
      </c>
      <c r="B67" s="3">
        <v>40</v>
      </c>
      <c r="C67" s="3">
        <v>0.634088516235352</v>
      </c>
      <c r="D67" s="3">
        <v>0.209302663803101</v>
      </c>
      <c r="E67" s="3">
        <v>9</v>
      </c>
      <c r="F67" s="3">
        <v>3</v>
      </c>
      <c r="G67" s="3">
        <v>1</v>
      </c>
      <c r="H67" s="3">
        <v>7</v>
      </c>
      <c r="I67" s="3">
        <v>0.9</v>
      </c>
      <c r="J67" s="3">
        <v>0.75</v>
      </c>
      <c r="K67" s="3">
        <v>0.818181818181818</v>
      </c>
      <c r="L67" s="3">
        <v>0.3</v>
      </c>
      <c r="M67" s="3">
        <v>0.6</v>
      </c>
      <c r="N67" s="3">
        <v>0.8</v>
      </c>
    </row>
    <row r="68" s="1" customFormat="1" spans="1:14">
      <c r="A68" s="7">
        <v>96</v>
      </c>
      <c r="B68" s="1">
        <v>96</v>
      </c>
      <c r="C68" s="1">
        <v>0.652218818664551</v>
      </c>
      <c r="D68" s="1">
        <v>0.0947799682617187</v>
      </c>
      <c r="E68" s="1">
        <v>8</v>
      </c>
      <c r="F68" s="1">
        <v>3</v>
      </c>
      <c r="G68" s="1">
        <v>2</v>
      </c>
      <c r="H68" s="1">
        <v>7</v>
      </c>
      <c r="I68" s="1">
        <v>0.8</v>
      </c>
      <c r="J68" s="1">
        <v>0.727272727272727</v>
      </c>
      <c r="K68" s="1">
        <v>0.761904761904762</v>
      </c>
      <c r="L68" s="1">
        <v>0.3</v>
      </c>
      <c r="M68" s="1">
        <v>0.5</v>
      </c>
      <c r="N68" s="1">
        <v>0.75</v>
      </c>
    </row>
    <row r="69" s="1" customFormat="1" spans="1:14">
      <c r="A69" s="7">
        <v>214</v>
      </c>
      <c r="B69" s="1">
        <v>214</v>
      </c>
      <c r="C69" s="1">
        <v>0.653076410293579</v>
      </c>
      <c r="D69" s="1">
        <v>0.102757930755615</v>
      </c>
      <c r="E69" s="1">
        <v>9</v>
      </c>
      <c r="F69" s="1">
        <v>3</v>
      </c>
      <c r="G69" s="1">
        <v>1</v>
      </c>
      <c r="H69" s="1">
        <v>7</v>
      </c>
      <c r="I69" s="1">
        <v>0.9</v>
      </c>
      <c r="J69" s="1">
        <v>0.75</v>
      </c>
      <c r="K69" s="1">
        <v>0.818181818181818</v>
      </c>
      <c r="L69" s="1">
        <v>0.3</v>
      </c>
      <c r="M69" s="1">
        <v>0.6</v>
      </c>
      <c r="N69" s="1">
        <v>0.8</v>
      </c>
    </row>
    <row r="70" s="1" customFormat="1" spans="1:14">
      <c r="A70" s="7">
        <v>517</v>
      </c>
      <c r="B70" s="1">
        <v>517</v>
      </c>
      <c r="C70" s="1">
        <v>0.653701186180115</v>
      </c>
      <c r="D70" s="1">
        <v>0.171933770179749</v>
      </c>
      <c r="E70" s="1">
        <v>7</v>
      </c>
      <c r="F70" s="1">
        <v>5</v>
      </c>
      <c r="G70" s="1">
        <v>3</v>
      </c>
      <c r="H70" s="1">
        <v>5</v>
      </c>
      <c r="I70" s="1">
        <v>0.7</v>
      </c>
      <c r="J70" s="1">
        <v>0.583333333333333</v>
      </c>
      <c r="K70" s="1">
        <v>0.636363636363636</v>
      </c>
      <c r="L70" s="1">
        <v>0.5</v>
      </c>
      <c r="M70" s="1">
        <v>0.2</v>
      </c>
      <c r="N70" s="1">
        <v>0.6</v>
      </c>
    </row>
    <row r="71" s="1" customFormat="1" spans="1:14">
      <c r="A71" s="7">
        <v>636</v>
      </c>
      <c r="B71" s="1">
        <v>636</v>
      </c>
      <c r="C71" s="1">
        <v>0.670911908149719</v>
      </c>
      <c r="D71" s="1">
        <v>0.149082541465759</v>
      </c>
      <c r="E71" s="1">
        <v>9</v>
      </c>
      <c r="F71" s="1">
        <v>5</v>
      </c>
      <c r="G71" s="1">
        <v>1</v>
      </c>
      <c r="H71" s="1">
        <v>5</v>
      </c>
      <c r="I71" s="1">
        <v>0.9</v>
      </c>
      <c r="J71" s="1">
        <v>0.642857142857143</v>
      </c>
      <c r="K71" s="1">
        <v>0.75</v>
      </c>
      <c r="L71" s="1">
        <v>0.5</v>
      </c>
      <c r="M71" s="1">
        <v>0.4</v>
      </c>
      <c r="N71" s="1">
        <v>0.7</v>
      </c>
    </row>
    <row r="72" s="1" customFormat="1" spans="1:14">
      <c r="A72" s="7">
        <v>150</v>
      </c>
      <c r="B72" s="1">
        <v>150</v>
      </c>
      <c r="C72" s="1">
        <v>0.670947313308716</v>
      </c>
      <c r="D72" s="1">
        <v>0.134091973304749</v>
      </c>
      <c r="E72" s="1">
        <v>7</v>
      </c>
      <c r="F72" s="1">
        <v>5</v>
      </c>
      <c r="G72" s="1">
        <v>3</v>
      </c>
      <c r="H72" s="1">
        <v>5</v>
      </c>
      <c r="I72" s="1">
        <v>0.7</v>
      </c>
      <c r="J72" s="1">
        <v>0.583333333333333</v>
      </c>
      <c r="K72" s="1">
        <v>0.636363636363636</v>
      </c>
      <c r="L72" s="1">
        <v>0.5</v>
      </c>
      <c r="M72" s="1">
        <v>0.2</v>
      </c>
      <c r="N72" s="1">
        <v>0.6</v>
      </c>
    </row>
    <row r="73" s="1" customFormat="1" spans="1:14">
      <c r="A73" s="7">
        <v>909</v>
      </c>
      <c r="B73" s="1">
        <v>909</v>
      </c>
      <c r="C73" s="1">
        <v>0.651805877685547</v>
      </c>
      <c r="D73" s="1">
        <v>0.206578016281128</v>
      </c>
      <c r="E73" s="1">
        <v>9</v>
      </c>
      <c r="F73" s="1">
        <v>3</v>
      </c>
      <c r="G73" s="1">
        <v>1</v>
      </c>
      <c r="H73" s="1">
        <v>7</v>
      </c>
      <c r="I73" s="1">
        <v>0.9</v>
      </c>
      <c r="J73" s="1">
        <v>0.75</v>
      </c>
      <c r="K73" s="1">
        <v>0.818181818181818</v>
      </c>
      <c r="L73" s="1">
        <v>0.3</v>
      </c>
      <c r="M73" s="1">
        <v>0.6</v>
      </c>
      <c r="N73" s="1">
        <v>0.8</v>
      </c>
    </row>
    <row r="74" s="1" customFormat="1" spans="1:14">
      <c r="A74" s="7">
        <v>452</v>
      </c>
      <c r="B74" s="1">
        <v>452</v>
      </c>
      <c r="C74" s="1">
        <v>0.654157638549805</v>
      </c>
      <c r="D74" s="1">
        <v>0.158271670341492</v>
      </c>
      <c r="E74" s="1">
        <v>6</v>
      </c>
      <c r="F74" s="1">
        <v>5</v>
      </c>
      <c r="G74" s="1">
        <v>4</v>
      </c>
      <c r="H74" s="1">
        <v>5</v>
      </c>
      <c r="I74" s="1">
        <v>0.6</v>
      </c>
      <c r="J74" s="1">
        <v>0.545454545454545</v>
      </c>
      <c r="K74" s="1">
        <v>0.571428571428571</v>
      </c>
      <c r="L74" s="1">
        <v>0.5</v>
      </c>
      <c r="M74" s="1">
        <v>0.1</v>
      </c>
      <c r="N74" s="1">
        <v>0.55</v>
      </c>
    </row>
    <row r="75" s="1" customFormat="1" spans="1:14">
      <c r="A75" s="7">
        <v>75</v>
      </c>
      <c r="B75" s="1">
        <v>75</v>
      </c>
      <c r="C75" s="1">
        <v>0.673701882362366</v>
      </c>
      <c r="D75" s="1">
        <v>0.165518283843994</v>
      </c>
      <c r="E75" s="1">
        <v>10</v>
      </c>
      <c r="F75" s="1">
        <v>3</v>
      </c>
      <c r="G75" s="1">
        <v>0</v>
      </c>
      <c r="H75" s="1">
        <v>7</v>
      </c>
      <c r="I75" s="1">
        <v>1</v>
      </c>
      <c r="J75" s="1">
        <v>0.769230769230769</v>
      </c>
      <c r="K75" s="1">
        <v>0.869565217391304</v>
      </c>
      <c r="L75" s="1">
        <v>0.3</v>
      </c>
      <c r="M75" s="1">
        <v>0.7</v>
      </c>
      <c r="N75" s="1">
        <v>0.85</v>
      </c>
    </row>
    <row r="76" s="1" customFormat="1" spans="1:14">
      <c r="A76" s="7">
        <v>31</v>
      </c>
      <c r="B76" s="1">
        <v>31</v>
      </c>
      <c r="C76" s="1">
        <v>0.65151309967041</v>
      </c>
      <c r="D76" s="1">
        <v>0.131381988525391</v>
      </c>
      <c r="E76" s="1">
        <v>10</v>
      </c>
      <c r="F76" s="1">
        <v>8</v>
      </c>
      <c r="G76" s="1">
        <v>0</v>
      </c>
      <c r="H76" s="1">
        <v>2</v>
      </c>
      <c r="I76" s="1">
        <v>1</v>
      </c>
      <c r="J76" s="1">
        <v>0.555555555555556</v>
      </c>
      <c r="K76" s="1">
        <v>0.714285714285714</v>
      </c>
      <c r="L76" s="1">
        <v>0.8</v>
      </c>
      <c r="M76" s="1">
        <v>0.2</v>
      </c>
      <c r="N76" s="1">
        <v>0.6</v>
      </c>
    </row>
    <row r="77" s="1" customFormat="1" spans="1:14">
      <c r="A77" s="7">
        <v>43</v>
      </c>
      <c r="B77" s="1">
        <v>43</v>
      </c>
      <c r="C77" s="1">
        <v>0.656714081764221</v>
      </c>
      <c r="D77" s="1">
        <v>0.224246263504028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3" customFormat="1" spans="1:14">
      <c r="A78" s="9">
        <v>554</v>
      </c>
      <c r="B78" s="3">
        <v>554</v>
      </c>
      <c r="C78" s="3">
        <v>0.660832762718201</v>
      </c>
      <c r="D78" s="3">
        <v>0.225080013275147</v>
      </c>
      <c r="E78" s="3">
        <v>6</v>
      </c>
      <c r="F78" s="3">
        <v>7</v>
      </c>
      <c r="G78" s="3">
        <v>4</v>
      </c>
      <c r="H78" s="3">
        <v>3</v>
      </c>
      <c r="I78" s="3">
        <v>0.6</v>
      </c>
      <c r="J78" s="3">
        <v>0.461538461538462</v>
      </c>
      <c r="K78" s="3">
        <v>0.521739130434783</v>
      </c>
      <c r="L78" s="3">
        <v>0.7</v>
      </c>
      <c r="M78" s="3">
        <v>-0.1</v>
      </c>
      <c r="N78" s="3">
        <v>0.45</v>
      </c>
    </row>
    <row r="79" s="1" customFormat="1" spans="1:14">
      <c r="A79" s="7">
        <v>226</v>
      </c>
      <c r="B79" s="1">
        <v>226</v>
      </c>
      <c r="C79" s="1">
        <v>0.676438689231873</v>
      </c>
      <c r="D79" s="1">
        <v>0.171672821044922</v>
      </c>
      <c r="E79" s="1">
        <v>10</v>
      </c>
      <c r="F79" s="1">
        <v>7</v>
      </c>
      <c r="G79" s="1">
        <v>0</v>
      </c>
      <c r="H79" s="1">
        <v>3</v>
      </c>
      <c r="I79" s="1">
        <v>1</v>
      </c>
      <c r="J79" s="1">
        <v>0.588235294117647</v>
      </c>
      <c r="K79" s="1">
        <v>0.740740740740741</v>
      </c>
      <c r="L79" s="1">
        <v>0.7</v>
      </c>
      <c r="M79" s="1">
        <v>0.3</v>
      </c>
      <c r="N79" s="1">
        <v>0.65</v>
      </c>
    </row>
    <row r="80" s="1" customFormat="1" spans="1:14">
      <c r="A80" s="7">
        <v>805</v>
      </c>
      <c r="B80" s="1">
        <v>805</v>
      </c>
      <c r="C80" s="1">
        <v>0.677419662475586</v>
      </c>
      <c r="D80" s="1">
        <v>0.188615918159485</v>
      </c>
      <c r="E80" s="1">
        <v>9</v>
      </c>
      <c r="F80" s="1">
        <v>5</v>
      </c>
      <c r="G80" s="1">
        <v>1</v>
      </c>
      <c r="H80" s="1">
        <v>5</v>
      </c>
      <c r="I80" s="1">
        <v>0.9</v>
      </c>
      <c r="J80" s="1">
        <v>0.642857142857143</v>
      </c>
      <c r="K80" s="1">
        <v>0.75</v>
      </c>
      <c r="L80" s="1">
        <v>0.5</v>
      </c>
      <c r="M80" s="1">
        <v>0.4</v>
      </c>
      <c r="N80" s="1">
        <v>0.7</v>
      </c>
    </row>
    <row r="81" s="1" customFormat="1" spans="1:14">
      <c r="A81" s="7">
        <v>147</v>
      </c>
      <c r="B81" s="1">
        <v>147</v>
      </c>
      <c r="C81" s="1">
        <v>0.6775723695755</v>
      </c>
      <c r="D81" s="1">
        <v>0.166729807853699</v>
      </c>
      <c r="E81" s="1">
        <v>10</v>
      </c>
      <c r="F81" s="1">
        <v>3</v>
      </c>
      <c r="G81" s="1">
        <v>0</v>
      </c>
      <c r="H81" s="1">
        <v>7</v>
      </c>
      <c r="I81" s="1">
        <v>1</v>
      </c>
      <c r="J81" s="1">
        <v>0.769230769230769</v>
      </c>
      <c r="K81" s="1">
        <v>0.869565217391304</v>
      </c>
      <c r="L81" s="1">
        <v>0.3</v>
      </c>
      <c r="M81" s="1">
        <v>0.7</v>
      </c>
      <c r="N81" s="1">
        <v>0.85</v>
      </c>
    </row>
    <row r="82" s="1" customFormat="1" spans="1:14">
      <c r="A82" s="7">
        <v>798</v>
      </c>
      <c r="B82" s="1">
        <v>798</v>
      </c>
      <c r="C82" s="1">
        <v>0.678243517875671</v>
      </c>
      <c r="D82" s="1">
        <v>0.237145304679871</v>
      </c>
      <c r="E82" s="1">
        <v>7</v>
      </c>
      <c r="F82" s="1">
        <v>5</v>
      </c>
      <c r="G82" s="1">
        <v>3</v>
      </c>
      <c r="H82" s="1">
        <v>5</v>
      </c>
      <c r="I82" s="1">
        <v>0.7</v>
      </c>
      <c r="J82" s="1">
        <v>0.583333333333333</v>
      </c>
      <c r="K82" s="1">
        <v>0.636363636363636</v>
      </c>
      <c r="L82" s="1">
        <v>0.5</v>
      </c>
      <c r="M82" s="1">
        <v>0.2</v>
      </c>
      <c r="N82" s="1">
        <v>0.6</v>
      </c>
    </row>
    <row r="83" s="1" customFormat="1" spans="1:14">
      <c r="A83" s="7">
        <v>752</v>
      </c>
      <c r="B83" s="1">
        <v>752</v>
      </c>
      <c r="C83" s="1">
        <v>0.678924798965454</v>
      </c>
      <c r="D83" s="1">
        <v>0.1582852602005</v>
      </c>
      <c r="E83" s="1">
        <v>7</v>
      </c>
      <c r="F83" s="1">
        <v>5</v>
      </c>
      <c r="G83" s="1">
        <v>3</v>
      </c>
      <c r="H83" s="1">
        <v>5</v>
      </c>
      <c r="I83" s="1">
        <v>0.7</v>
      </c>
      <c r="J83" s="1">
        <v>0.583333333333333</v>
      </c>
      <c r="K83" s="1">
        <v>0.636363636363636</v>
      </c>
      <c r="L83" s="1">
        <v>0.5</v>
      </c>
      <c r="M83" s="1">
        <v>0.2</v>
      </c>
      <c r="N83" s="1">
        <v>0.6</v>
      </c>
    </row>
    <row r="84" s="1" customFormat="1" spans="1:14">
      <c r="A84" s="7">
        <v>263</v>
      </c>
      <c r="B84" s="1">
        <v>263</v>
      </c>
      <c r="C84" s="1">
        <v>0.680226802825928</v>
      </c>
      <c r="D84" s="1">
        <v>0.184762239456177</v>
      </c>
      <c r="E84" s="1">
        <v>10</v>
      </c>
      <c r="F84" s="1">
        <v>2</v>
      </c>
      <c r="G84" s="1">
        <v>0</v>
      </c>
      <c r="H84" s="1">
        <v>8</v>
      </c>
      <c r="I84" s="1">
        <v>1</v>
      </c>
      <c r="J84" s="1">
        <v>0.833333333333333</v>
      </c>
      <c r="K84" s="1">
        <v>0.909090909090909</v>
      </c>
      <c r="L84" s="1">
        <v>0.2</v>
      </c>
      <c r="M84" s="1">
        <v>0.8</v>
      </c>
      <c r="N84" s="1">
        <v>0.9</v>
      </c>
    </row>
    <row r="85" s="1" customFormat="1" spans="1:14">
      <c r="A85" s="7">
        <v>891</v>
      </c>
      <c r="B85" s="1">
        <v>891</v>
      </c>
      <c r="C85" s="1">
        <v>0.6792813539505</v>
      </c>
      <c r="D85" s="1">
        <v>0.14679741859436</v>
      </c>
      <c r="E85" s="1">
        <v>8</v>
      </c>
      <c r="F85" s="1">
        <v>1</v>
      </c>
      <c r="G85" s="1">
        <v>2</v>
      </c>
      <c r="H85" s="1">
        <v>9</v>
      </c>
      <c r="I85" s="1">
        <v>0.8</v>
      </c>
      <c r="J85" s="1">
        <v>0.888888888888889</v>
      </c>
      <c r="K85" s="1">
        <v>0.842105263157895</v>
      </c>
      <c r="L85" s="1">
        <v>0.1</v>
      </c>
      <c r="M85" s="1">
        <v>0.7</v>
      </c>
      <c r="N85" s="1">
        <v>0.85</v>
      </c>
    </row>
    <row r="86" s="1" customFormat="1" spans="1:14">
      <c r="A86" s="7">
        <v>767</v>
      </c>
      <c r="B86" s="1">
        <v>767</v>
      </c>
      <c r="C86" s="1">
        <v>0.679904103279114</v>
      </c>
      <c r="D86" s="1">
        <v>0.189218759536743</v>
      </c>
      <c r="E86" s="1">
        <v>7</v>
      </c>
      <c r="F86" s="1">
        <v>7</v>
      </c>
      <c r="G86" s="1">
        <v>3</v>
      </c>
      <c r="H86" s="1">
        <v>3</v>
      </c>
      <c r="I86" s="1">
        <v>0.7</v>
      </c>
      <c r="J86" s="1">
        <v>0.5</v>
      </c>
      <c r="K86" s="1">
        <v>0.583333333333333</v>
      </c>
      <c r="L86" s="1">
        <v>0.7</v>
      </c>
      <c r="M86" s="1">
        <v>0</v>
      </c>
      <c r="N86" s="1">
        <v>0.5</v>
      </c>
    </row>
    <row r="87" s="1" customFormat="1" spans="1:14">
      <c r="A87" s="7">
        <v>528</v>
      </c>
      <c r="B87" s="1">
        <v>528</v>
      </c>
      <c r="C87" s="1">
        <v>0.681533455848694</v>
      </c>
      <c r="D87" s="1">
        <v>0.200799584388733</v>
      </c>
      <c r="E87" s="1">
        <v>7</v>
      </c>
      <c r="F87" s="1">
        <v>6</v>
      </c>
      <c r="G87" s="1">
        <v>3</v>
      </c>
      <c r="H87" s="1">
        <v>4</v>
      </c>
      <c r="I87" s="1">
        <v>0.7</v>
      </c>
      <c r="J87" s="1">
        <v>0.538461538461539</v>
      </c>
      <c r="K87" s="1">
        <v>0.608695652173913</v>
      </c>
      <c r="L87" s="1">
        <v>0.6</v>
      </c>
      <c r="M87" s="1">
        <v>0.1</v>
      </c>
      <c r="N87" s="1">
        <v>0.55</v>
      </c>
    </row>
    <row r="88" s="1" customFormat="1" spans="1:14">
      <c r="A88" s="7">
        <v>931</v>
      </c>
      <c r="B88" s="1">
        <v>931</v>
      </c>
      <c r="C88" s="1">
        <v>0.681087970733643</v>
      </c>
      <c r="D88" s="1">
        <v>0.24998950958252</v>
      </c>
      <c r="E88" s="1">
        <v>8</v>
      </c>
      <c r="F88" s="1">
        <v>5</v>
      </c>
      <c r="G88" s="1">
        <v>2</v>
      </c>
      <c r="H88" s="1">
        <v>5</v>
      </c>
      <c r="I88" s="1">
        <v>0.8</v>
      </c>
      <c r="J88" s="1">
        <v>0.615384615384615</v>
      </c>
      <c r="K88" s="1">
        <v>0.695652173913043</v>
      </c>
      <c r="L88" s="1">
        <v>0.5</v>
      </c>
      <c r="M88" s="1">
        <v>0.3</v>
      </c>
      <c r="N88" s="1">
        <v>0.65</v>
      </c>
    </row>
    <row r="89" s="1" customFormat="1" spans="1:14">
      <c r="A89" s="7">
        <v>357</v>
      </c>
      <c r="B89" s="1">
        <v>357</v>
      </c>
      <c r="C89" s="1">
        <v>0.676360964775085</v>
      </c>
      <c r="D89" s="1">
        <v>0.160744309425354</v>
      </c>
      <c r="E89" s="1">
        <v>10</v>
      </c>
      <c r="F89" s="1">
        <v>6</v>
      </c>
      <c r="G89" s="1">
        <v>0</v>
      </c>
      <c r="H89" s="1">
        <v>4</v>
      </c>
      <c r="I89" s="1">
        <v>1</v>
      </c>
      <c r="J89" s="1">
        <v>0.625</v>
      </c>
      <c r="K89" s="1">
        <v>0.769230769230769</v>
      </c>
      <c r="L89" s="1">
        <v>0.6</v>
      </c>
      <c r="M89" s="1">
        <v>0.4</v>
      </c>
      <c r="N89" s="1">
        <v>0.7</v>
      </c>
    </row>
    <row r="90" s="1" customFormat="1" spans="3:13">
      <c r="C90" s="1">
        <f>AVERAGE(C2:C89)</f>
        <v>0.626335190101103</v>
      </c>
      <c r="D90" s="1">
        <f>AVERAGE(D2:D89)</f>
        <v>0.15632919289849</v>
      </c>
      <c r="L90" s="1">
        <f>AVERAGE(L2:L89)</f>
        <v>0.486363636363636</v>
      </c>
      <c r="M90" s="1">
        <f>AVERAGE(M2:M89)</f>
        <v>0.336363636363636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4" customFormat="1" spans="3:5">
      <c r="C99" s="14" t="s">
        <v>66</v>
      </c>
      <c r="D99" s="14">
        <f>COUNTIF(C2:C89,"&lt;0.525")-COUNTIF(C2:C89,"&lt;0.5")</f>
        <v>0</v>
      </c>
      <c r="E99" s="14">
        <v>3</v>
      </c>
    </row>
    <row r="100" s="4" customFormat="1" spans="3:5">
      <c r="C100" s="4" t="s">
        <v>67</v>
      </c>
      <c r="D100" s="4">
        <f>COUNTIF(C2:C89,"&lt;0.55")-COUNTIF(C2:C89,"&lt;0.525")</f>
        <v>11</v>
      </c>
      <c r="E100" s="4">
        <v>4</v>
      </c>
    </row>
    <row r="101" s="4" customFormat="1" spans="3:5">
      <c r="C101" s="4" t="s">
        <v>68</v>
      </c>
      <c r="D101" s="4">
        <f>COUNTIF(C2:C89,"&lt;0.575")-COUNTIF(C2:C89,"&lt;0.55")</f>
        <v>11</v>
      </c>
      <c r="E101" s="4">
        <v>6</v>
      </c>
    </row>
    <row r="102" s="4" customFormat="1" spans="3:5">
      <c r="C102" s="4" t="s">
        <v>69</v>
      </c>
      <c r="D102" s="4">
        <f>COUNTIF(C2:C89,"&lt;0.6")-COUNTIF(C2:C89,"&lt;0.575")</f>
        <v>11</v>
      </c>
      <c r="E102" s="4">
        <v>7</v>
      </c>
    </row>
    <row r="103" s="4" customFormat="1" spans="3:5">
      <c r="C103" s="4" t="s">
        <v>70</v>
      </c>
      <c r="D103" s="4">
        <f>COUNTIF(C2:C89,"&lt;0.625")-COUNTIF(C2:C89,"&lt;0.6")</f>
        <v>11</v>
      </c>
      <c r="E103" s="4">
        <v>9</v>
      </c>
    </row>
    <row r="104" s="4" customFormat="1" spans="3:5">
      <c r="C104" s="4" t="s">
        <v>71</v>
      </c>
      <c r="D104" s="4">
        <f>COUNTIF(C2:C89,"&lt;0.65")-COUNTIF(C2:C89,"&lt;0.625")</f>
        <v>11</v>
      </c>
      <c r="E104" s="4">
        <v>12</v>
      </c>
    </row>
    <row r="105" s="4" customFormat="1" spans="3:5">
      <c r="C105" s="4" t="s">
        <v>72</v>
      </c>
      <c r="D105" s="4">
        <f>COUNTIF(C2:C89,"&lt;0.675")-COUNTIF(C2:C89,"&lt;0.65")</f>
        <v>11</v>
      </c>
      <c r="E105" s="4">
        <v>14</v>
      </c>
    </row>
    <row r="106" s="14" customFormat="1" spans="3:5">
      <c r="C106" s="14" t="s">
        <v>73</v>
      </c>
      <c r="D106" s="14">
        <f>COUNTIF(C2:C89,"&lt;0.7")-COUNTIF(C2:C89,"&lt;0.675")</f>
        <v>11</v>
      </c>
      <c r="E106" s="14">
        <v>12</v>
      </c>
    </row>
    <row r="107" s="4" customFormat="1" spans="3:5">
      <c r="C107" s="4" t="s">
        <v>74</v>
      </c>
      <c r="D107" s="4">
        <f>COUNTIF(C2:C89,"&lt;0.725")-COUNTIF(C2:C89,"&lt;0.7")</f>
        <v>11</v>
      </c>
      <c r="E107" s="4">
        <v>9</v>
      </c>
    </row>
    <row r="108" s="4" customFormat="1" spans="3:5">
      <c r="C108" s="4" t="s">
        <v>29</v>
      </c>
      <c r="D108" s="4">
        <v>0</v>
      </c>
      <c r="E108" s="4">
        <v>7</v>
      </c>
    </row>
    <row r="109" s="4" customFormat="1" spans="3:5">
      <c r="C109" s="4" t="s">
        <v>30</v>
      </c>
      <c r="D109" s="4">
        <v>0</v>
      </c>
      <c r="E109" s="4">
        <v>6</v>
      </c>
    </row>
    <row r="110" s="1" customFormat="1" spans="3:5">
      <c r="C110" s="1" t="s">
        <v>31</v>
      </c>
      <c r="D110" s="1">
        <v>0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6" workbookViewId="0">
      <selection activeCell="A23" sqref="$A23:$XFD23"/>
    </sheetView>
  </sheetViews>
  <sheetFormatPr defaultColWidth="8.89166666666667" defaultRowHeight="13.5"/>
  <cols>
    <col min="3" max="4" width="19.4416666666667" customWidth="1"/>
    <col min="10" max="13" width="12.8916666666667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489</v>
      </c>
      <c r="B2" s="1">
        <v>489</v>
      </c>
      <c r="C2" s="1">
        <v>0.500820517539978</v>
      </c>
      <c r="D2" s="1">
        <v>0.076991081237793</v>
      </c>
      <c r="E2" s="1">
        <v>10</v>
      </c>
      <c r="F2" s="1">
        <v>2</v>
      </c>
      <c r="G2" s="1">
        <v>0</v>
      </c>
      <c r="H2" s="1">
        <v>8</v>
      </c>
      <c r="I2" s="1">
        <v>1</v>
      </c>
      <c r="J2" s="1">
        <v>0.833333333333333</v>
      </c>
      <c r="K2" s="1">
        <v>0.909090909090909</v>
      </c>
      <c r="L2" s="1">
        <v>0.2</v>
      </c>
      <c r="M2" s="1">
        <v>0.8</v>
      </c>
      <c r="N2" s="1">
        <v>0.9</v>
      </c>
    </row>
    <row r="3" s="1" customFormat="1" spans="1:14">
      <c r="A3" s="7">
        <v>99</v>
      </c>
      <c r="B3" s="1">
        <v>99</v>
      </c>
      <c r="C3" s="1">
        <v>0.50089704990387</v>
      </c>
      <c r="D3" s="1">
        <v>0.0841214656829834</v>
      </c>
      <c r="E3" s="1">
        <v>6</v>
      </c>
      <c r="F3" s="1">
        <v>3</v>
      </c>
      <c r="G3" s="1">
        <v>4</v>
      </c>
      <c r="H3" s="1">
        <v>7</v>
      </c>
      <c r="I3" s="1">
        <v>0.6</v>
      </c>
      <c r="J3" s="1">
        <v>0.666666666666667</v>
      </c>
      <c r="K3" s="1">
        <v>0.631578947368421</v>
      </c>
      <c r="L3" s="1">
        <v>0.3</v>
      </c>
      <c r="M3" s="1">
        <v>0.3</v>
      </c>
      <c r="N3" s="1">
        <v>0.65</v>
      </c>
    </row>
    <row r="4" s="1" customFormat="1" spans="1:14">
      <c r="A4" s="7">
        <v>144</v>
      </c>
      <c r="B4" s="1">
        <v>144</v>
      </c>
      <c r="C4" s="1">
        <v>0.501485347747803</v>
      </c>
      <c r="D4" s="1">
        <v>0.0902677774429321</v>
      </c>
      <c r="E4" s="1">
        <v>7</v>
      </c>
      <c r="F4" s="1">
        <v>4</v>
      </c>
      <c r="G4" s="1">
        <v>3</v>
      </c>
      <c r="H4" s="1">
        <v>6</v>
      </c>
      <c r="I4" s="1">
        <v>0.7</v>
      </c>
      <c r="J4" s="1">
        <v>0.636363636363636</v>
      </c>
      <c r="K4" s="1">
        <v>0.666666666666667</v>
      </c>
      <c r="L4" s="1">
        <v>0.4</v>
      </c>
      <c r="M4" s="1">
        <v>0.3</v>
      </c>
      <c r="N4" s="1">
        <v>0.65</v>
      </c>
    </row>
    <row r="5" s="1" customFormat="1" spans="1:14">
      <c r="A5" s="7">
        <v>244</v>
      </c>
      <c r="B5" s="1">
        <v>244</v>
      </c>
      <c r="C5" s="1">
        <v>0.501588344573975</v>
      </c>
      <c r="D5" s="1">
        <v>0.00883686542510986</v>
      </c>
      <c r="E5" s="1">
        <v>9</v>
      </c>
      <c r="F5" s="1">
        <v>4</v>
      </c>
      <c r="G5" s="1">
        <v>1</v>
      </c>
      <c r="H5" s="1">
        <v>6</v>
      </c>
      <c r="I5" s="1">
        <v>0.9</v>
      </c>
      <c r="J5" s="1">
        <v>0.692307692307692</v>
      </c>
      <c r="K5" s="1">
        <v>0.782608695652174</v>
      </c>
      <c r="L5" s="1">
        <v>0.4</v>
      </c>
      <c r="M5" s="1">
        <v>0.5</v>
      </c>
      <c r="N5" s="1">
        <v>0.75</v>
      </c>
    </row>
    <row r="6" s="1" customFormat="1" spans="1:14">
      <c r="A6" s="7">
        <v>645</v>
      </c>
      <c r="B6" s="1">
        <v>645</v>
      </c>
      <c r="C6" s="1">
        <v>0.501588463783264</v>
      </c>
      <c r="D6" s="1">
        <v>0.0971685647964478</v>
      </c>
      <c r="E6" s="1">
        <v>7</v>
      </c>
      <c r="F6" s="1">
        <v>1</v>
      </c>
      <c r="G6" s="1">
        <v>3</v>
      </c>
      <c r="H6" s="1">
        <v>9</v>
      </c>
      <c r="I6" s="1">
        <v>0.7</v>
      </c>
      <c r="J6" s="1">
        <v>0.875</v>
      </c>
      <c r="K6" s="1">
        <v>0.777777777777778</v>
      </c>
      <c r="L6" s="1">
        <v>0.1</v>
      </c>
      <c r="M6" s="1">
        <v>0.6</v>
      </c>
      <c r="N6" s="1">
        <v>0.8</v>
      </c>
    </row>
    <row r="7" s="1" customFormat="1" spans="1:14">
      <c r="A7" s="7">
        <v>189</v>
      </c>
      <c r="B7" s="1">
        <v>189</v>
      </c>
      <c r="C7" s="1">
        <v>0.501697182655334</v>
      </c>
      <c r="D7" s="1">
        <v>0.0705101490020752</v>
      </c>
      <c r="E7" s="1">
        <v>7</v>
      </c>
      <c r="F7" s="1">
        <v>2</v>
      </c>
      <c r="G7" s="1">
        <v>3</v>
      </c>
      <c r="H7" s="1">
        <v>8</v>
      </c>
      <c r="I7" s="1">
        <v>0.7</v>
      </c>
      <c r="J7" s="1">
        <v>0.777777777777778</v>
      </c>
      <c r="K7" s="1">
        <v>0.736842105263158</v>
      </c>
      <c r="L7" s="1">
        <v>0.2</v>
      </c>
      <c r="M7" s="1">
        <v>0.5</v>
      </c>
      <c r="N7" s="1">
        <v>0.75</v>
      </c>
    </row>
    <row r="8" s="1" customFormat="1" spans="1:14">
      <c r="A8" s="7">
        <v>270</v>
      </c>
      <c r="B8" s="1">
        <v>270</v>
      </c>
      <c r="C8" s="1">
        <v>0.501752734184265</v>
      </c>
      <c r="D8" s="1">
        <v>0.0418353080749512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813</v>
      </c>
      <c r="B9" s="1">
        <v>813</v>
      </c>
      <c r="C9" s="1">
        <v>0.502238750457764</v>
      </c>
      <c r="D9" s="1">
        <v>0.0979382991790771</v>
      </c>
      <c r="E9" s="1">
        <v>10</v>
      </c>
      <c r="F9" s="1">
        <v>4</v>
      </c>
      <c r="G9" s="1">
        <v>0</v>
      </c>
      <c r="H9" s="1">
        <v>6</v>
      </c>
      <c r="I9" s="1">
        <v>1</v>
      </c>
      <c r="J9" s="1">
        <v>0.714285714285714</v>
      </c>
      <c r="K9" s="1">
        <v>0.833333333333333</v>
      </c>
      <c r="L9" s="1">
        <v>0.4</v>
      </c>
      <c r="M9" s="1">
        <v>0.6</v>
      </c>
      <c r="N9" s="1">
        <v>0.8</v>
      </c>
    </row>
    <row r="10" s="1" customFormat="1" spans="1:14">
      <c r="A10" s="7">
        <v>978</v>
      </c>
      <c r="B10" s="1">
        <v>978</v>
      </c>
      <c r="C10" s="1">
        <v>0.502590417861938</v>
      </c>
      <c r="D10" s="1">
        <v>0.0826704502105713</v>
      </c>
      <c r="E10" s="1">
        <v>9</v>
      </c>
      <c r="F10" s="1">
        <v>6</v>
      </c>
      <c r="G10" s="1">
        <v>1</v>
      </c>
      <c r="H10" s="1">
        <v>4</v>
      </c>
      <c r="I10" s="1">
        <v>0.9</v>
      </c>
      <c r="J10" s="1">
        <v>0.6</v>
      </c>
      <c r="K10" s="1">
        <v>0.72</v>
      </c>
      <c r="L10" s="1">
        <v>0.6</v>
      </c>
      <c r="M10" s="1">
        <v>0.3</v>
      </c>
      <c r="N10" s="1">
        <v>0.65</v>
      </c>
    </row>
    <row r="11" s="1" customFormat="1" spans="1:14">
      <c r="A11" s="7">
        <v>174</v>
      </c>
      <c r="B11" s="1">
        <v>174</v>
      </c>
      <c r="C11" s="1">
        <v>0.502783298492432</v>
      </c>
      <c r="D11" s="1">
        <v>0.0456451177597046</v>
      </c>
      <c r="E11" s="1">
        <v>6</v>
      </c>
      <c r="F11" s="1">
        <v>5</v>
      </c>
      <c r="G11" s="1">
        <v>4</v>
      </c>
      <c r="H11" s="1">
        <v>5</v>
      </c>
      <c r="I11" s="1">
        <v>0.6</v>
      </c>
      <c r="J11" s="1">
        <v>0.545454545454545</v>
      </c>
      <c r="K11" s="1">
        <v>0.571428571428571</v>
      </c>
      <c r="L11" s="1">
        <v>0.5</v>
      </c>
      <c r="M11" s="1">
        <v>0.1</v>
      </c>
      <c r="N11" s="1">
        <v>0.55</v>
      </c>
    </row>
    <row r="12" s="1" customFormat="1" spans="1:14">
      <c r="A12" s="7">
        <v>413</v>
      </c>
      <c r="B12" s="1">
        <v>413</v>
      </c>
      <c r="C12" s="1">
        <v>0.502972483634949</v>
      </c>
      <c r="D12" s="1">
        <v>0.0846982002258301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980</v>
      </c>
      <c r="B13" s="1">
        <v>980</v>
      </c>
      <c r="C13" s="1">
        <v>0.503324270248413</v>
      </c>
      <c r="D13" s="1">
        <v>0.0415781736373901</v>
      </c>
      <c r="E13" s="1">
        <v>6</v>
      </c>
      <c r="F13" s="1">
        <v>4</v>
      </c>
      <c r="G13" s="1">
        <v>4</v>
      </c>
      <c r="H13" s="1">
        <v>6</v>
      </c>
      <c r="I13" s="1">
        <v>0.6</v>
      </c>
      <c r="J13" s="1">
        <v>0.6</v>
      </c>
      <c r="K13" s="1">
        <v>0.6</v>
      </c>
      <c r="L13" s="1">
        <v>0.4</v>
      </c>
      <c r="M13" s="1">
        <v>0.2</v>
      </c>
      <c r="N13" s="1">
        <v>0.6</v>
      </c>
    </row>
    <row r="14" s="1" customFormat="1" spans="1:14">
      <c r="A14" s="7">
        <v>274</v>
      </c>
      <c r="B14" s="1">
        <v>274</v>
      </c>
      <c r="C14" s="1">
        <v>0.504064321517944</v>
      </c>
      <c r="D14" s="1">
        <v>0.0795613527297974</v>
      </c>
      <c r="E14" s="1">
        <v>8</v>
      </c>
      <c r="F14" s="1">
        <v>3</v>
      </c>
      <c r="G14" s="1">
        <v>2</v>
      </c>
      <c r="H14" s="1">
        <v>7</v>
      </c>
      <c r="I14" s="1">
        <v>0.8</v>
      </c>
      <c r="J14" s="1">
        <v>0.727272727272727</v>
      </c>
      <c r="K14" s="1">
        <v>0.761904761904762</v>
      </c>
      <c r="L14" s="1">
        <v>0.3</v>
      </c>
      <c r="M14" s="1">
        <v>0.5</v>
      </c>
      <c r="N14" s="1">
        <v>0.75</v>
      </c>
    </row>
    <row r="15" s="14" customFormat="1" spans="1:14">
      <c r="A15" s="16">
        <v>944</v>
      </c>
      <c r="B15" s="14">
        <v>944</v>
      </c>
      <c r="C15" s="14">
        <v>0.504355072975159</v>
      </c>
      <c r="D15" s="14">
        <v>0.0838495492935181</v>
      </c>
      <c r="E15" s="14">
        <v>10</v>
      </c>
      <c r="F15" s="14">
        <v>6</v>
      </c>
      <c r="G15" s="14">
        <v>0</v>
      </c>
      <c r="H15" s="14">
        <v>4</v>
      </c>
      <c r="I15" s="14">
        <v>1</v>
      </c>
      <c r="J15" s="14">
        <v>0.625</v>
      </c>
      <c r="K15" s="14">
        <v>0.769230769230769</v>
      </c>
      <c r="L15" s="14">
        <v>0.6</v>
      </c>
      <c r="M15" s="14">
        <v>0.4</v>
      </c>
      <c r="N15" s="14">
        <v>0.7</v>
      </c>
    </row>
    <row r="16" s="1" customFormat="1" spans="1:14">
      <c r="A16" s="7">
        <v>942</v>
      </c>
      <c r="B16" s="1">
        <v>942</v>
      </c>
      <c r="C16" s="1">
        <v>0.514297127723694</v>
      </c>
      <c r="D16" s="1">
        <v>0.156838059425354</v>
      </c>
      <c r="E16" s="1">
        <v>7</v>
      </c>
      <c r="F16" s="1">
        <v>3</v>
      </c>
      <c r="G16" s="1">
        <v>3</v>
      </c>
      <c r="H16" s="1">
        <v>7</v>
      </c>
      <c r="I16" s="1">
        <v>0.7</v>
      </c>
      <c r="J16" s="1">
        <v>0.7</v>
      </c>
      <c r="K16" s="1">
        <v>0.7</v>
      </c>
      <c r="L16" s="1">
        <v>0.3</v>
      </c>
      <c r="M16" s="1">
        <v>0.4</v>
      </c>
      <c r="N16" s="1">
        <v>0.7</v>
      </c>
    </row>
    <row r="17" s="1" customFormat="1" spans="1:14">
      <c r="A17" s="7">
        <v>53</v>
      </c>
      <c r="B17" s="1">
        <v>53</v>
      </c>
      <c r="C17" s="1">
        <v>0.514984965324402</v>
      </c>
      <c r="D17" s="1">
        <v>0.102656722068787</v>
      </c>
      <c r="E17" s="1">
        <v>9</v>
      </c>
      <c r="F17" s="1">
        <v>5</v>
      </c>
      <c r="G17" s="1">
        <v>1</v>
      </c>
      <c r="H17" s="1">
        <v>5</v>
      </c>
      <c r="I17" s="1">
        <v>0.9</v>
      </c>
      <c r="J17" s="1">
        <v>0.642857142857143</v>
      </c>
      <c r="K17" s="1">
        <v>0.75</v>
      </c>
      <c r="L17" s="1">
        <v>0.5</v>
      </c>
      <c r="M17" s="1">
        <v>0.4</v>
      </c>
      <c r="N17" s="1">
        <v>0.7</v>
      </c>
    </row>
    <row r="18" s="1" customFormat="1" spans="1:14">
      <c r="A18" s="7">
        <v>192</v>
      </c>
      <c r="B18" s="1">
        <v>192</v>
      </c>
      <c r="C18" s="1">
        <v>0.516044735908508</v>
      </c>
      <c r="D18" s="1">
        <v>0.0698013305664062</v>
      </c>
      <c r="E18" s="1">
        <v>9</v>
      </c>
      <c r="F18" s="1">
        <v>7</v>
      </c>
      <c r="G18" s="1">
        <v>1</v>
      </c>
      <c r="H18" s="1">
        <v>3</v>
      </c>
      <c r="I18" s="1">
        <v>0.9</v>
      </c>
      <c r="J18" s="1">
        <v>0.5625</v>
      </c>
      <c r="K18" s="1">
        <v>0.692307692307692</v>
      </c>
      <c r="L18" s="1">
        <v>0.7</v>
      </c>
      <c r="M18" s="1">
        <v>0.2</v>
      </c>
      <c r="N18" s="1">
        <v>0.6</v>
      </c>
    </row>
    <row r="19" s="1" customFormat="1" spans="1:14">
      <c r="A19" s="7">
        <v>418</v>
      </c>
      <c r="B19" s="1">
        <v>418</v>
      </c>
      <c r="C19" s="1">
        <v>0.517264246940613</v>
      </c>
      <c r="D19" s="1">
        <v>0.0643537044525146</v>
      </c>
      <c r="E19" s="1">
        <v>8</v>
      </c>
      <c r="F19" s="1">
        <v>8</v>
      </c>
      <c r="G19" s="1">
        <v>2</v>
      </c>
      <c r="H19" s="1">
        <v>2</v>
      </c>
      <c r="I19" s="1">
        <v>0.8</v>
      </c>
      <c r="J19" s="1">
        <v>0.5</v>
      </c>
      <c r="K19" s="1">
        <v>0.615384615384615</v>
      </c>
      <c r="L19" s="1">
        <v>0.8</v>
      </c>
      <c r="M19" s="1">
        <v>0</v>
      </c>
      <c r="N19" s="1">
        <v>0.5</v>
      </c>
    </row>
    <row r="20" s="1" customFormat="1" spans="1:14">
      <c r="A20" s="7">
        <v>283</v>
      </c>
      <c r="B20" s="1">
        <v>283</v>
      </c>
      <c r="C20" s="1">
        <v>0.517791271209717</v>
      </c>
      <c r="D20" s="1">
        <v>0.104413986206055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44</v>
      </c>
      <c r="B21" s="1">
        <v>44</v>
      </c>
      <c r="C21" s="1">
        <v>0.518035650253296</v>
      </c>
      <c r="D21" s="1">
        <v>0.109353542327881</v>
      </c>
      <c r="E21" s="1">
        <v>6</v>
      </c>
      <c r="F21" s="1">
        <v>7</v>
      </c>
      <c r="G21" s="1">
        <v>4</v>
      </c>
      <c r="H21" s="1">
        <v>3</v>
      </c>
      <c r="I21" s="1">
        <v>0.6</v>
      </c>
      <c r="J21" s="1">
        <v>0.461538461538462</v>
      </c>
      <c r="K21" s="1">
        <v>0.521739130434783</v>
      </c>
      <c r="L21" s="1">
        <v>0.7</v>
      </c>
      <c r="M21" s="1">
        <v>-0.1</v>
      </c>
      <c r="N21" s="1">
        <v>0.45</v>
      </c>
    </row>
    <row r="22" s="1" customFormat="1" spans="1:14">
      <c r="A22" s="7">
        <v>510</v>
      </c>
      <c r="B22" s="1">
        <v>510</v>
      </c>
      <c r="C22" s="1">
        <v>0.519075632095337</v>
      </c>
      <c r="D22" s="1">
        <v>0.115707755088806</v>
      </c>
      <c r="E22" s="1">
        <v>8</v>
      </c>
      <c r="F22" s="1">
        <v>4</v>
      </c>
      <c r="G22" s="1">
        <v>2</v>
      </c>
      <c r="H22" s="1">
        <v>6</v>
      </c>
      <c r="I22" s="1">
        <v>0.8</v>
      </c>
      <c r="J22" s="1">
        <v>0.666666666666667</v>
      </c>
      <c r="K22" s="1">
        <v>0.727272727272727</v>
      </c>
      <c r="L22" s="1">
        <v>0.4</v>
      </c>
      <c r="M22" s="1">
        <v>0.4</v>
      </c>
      <c r="N22" s="1">
        <v>0.7</v>
      </c>
    </row>
    <row r="23" s="1" customFormat="1" spans="1:14">
      <c r="A23" s="7">
        <v>898</v>
      </c>
      <c r="B23" s="1">
        <v>898</v>
      </c>
      <c r="C23" s="1">
        <v>0.520534038543701</v>
      </c>
      <c r="D23" s="1">
        <v>0.0267471075057983</v>
      </c>
      <c r="E23" s="1">
        <v>7</v>
      </c>
      <c r="F23" s="1">
        <v>3</v>
      </c>
      <c r="G23" s="1">
        <v>3</v>
      </c>
      <c r="H23" s="1">
        <v>7</v>
      </c>
      <c r="I23" s="1">
        <v>0.7</v>
      </c>
      <c r="J23" s="1">
        <v>0.7</v>
      </c>
      <c r="K23" s="1">
        <v>0.7</v>
      </c>
      <c r="L23" s="1">
        <v>0.3</v>
      </c>
      <c r="M23" s="1">
        <v>0.4</v>
      </c>
      <c r="N23" s="1">
        <v>0.7</v>
      </c>
    </row>
    <row r="24" s="1" customFormat="1" spans="1:14">
      <c r="A24" s="7">
        <v>485</v>
      </c>
      <c r="B24" s="1">
        <v>485</v>
      </c>
      <c r="C24" s="1">
        <v>0.520882487297058</v>
      </c>
      <c r="D24" s="1">
        <v>0.0628604888916016</v>
      </c>
      <c r="E24" s="1">
        <v>8</v>
      </c>
      <c r="F24" s="1">
        <v>6</v>
      </c>
      <c r="G24" s="1">
        <v>2</v>
      </c>
      <c r="H24" s="1">
        <v>4</v>
      </c>
      <c r="I24" s="1">
        <v>0.8</v>
      </c>
      <c r="J24" s="1">
        <v>0.571428571428572</v>
      </c>
      <c r="K24" s="1">
        <v>0.666666666666667</v>
      </c>
      <c r="L24" s="1">
        <v>0.6</v>
      </c>
      <c r="M24" s="1">
        <v>0.2</v>
      </c>
      <c r="N24" s="1">
        <v>0.6</v>
      </c>
    </row>
    <row r="25" s="1" customFormat="1" spans="1:14">
      <c r="A25" s="7">
        <v>899</v>
      </c>
      <c r="B25" s="1">
        <v>899</v>
      </c>
      <c r="C25" s="1">
        <v>0.521429777145386</v>
      </c>
      <c r="D25" s="1">
        <v>0.0620392560958862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821</v>
      </c>
      <c r="B26" s="1">
        <v>821</v>
      </c>
      <c r="C26" s="1">
        <v>0.521588444709778</v>
      </c>
      <c r="D26" s="1">
        <v>0.0273499488830566</v>
      </c>
      <c r="E26" s="1">
        <v>7</v>
      </c>
      <c r="F26" s="1">
        <v>4</v>
      </c>
      <c r="G26" s="1">
        <v>3</v>
      </c>
      <c r="H26" s="1">
        <v>6</v>
      </c>
      <c r="I26" s="1">
        <v>0.7</v>
      </c>
      <c r="J26" s="1">
        <v>0.636363636363636</v>
      </c>
      <c r="K26" s="1">
        <v>0.666666666666667</v>
      </c>
      <c r="L26" s="1">
        <v>0.4</v>
      </c>
      <c r="M26" s="1">
        <v>0.3</v>
      </c>
      <c r="N26" s="1">
        <v>0.65</v>
      </c>
    </row>
    <row r="27" s="1" customFormat="1" spans="1:14">
      <c r="A27" s="7">
        <v>971</v>
      </c>
      <c r="B27" s="1">
        <v>971</v>
      </c>
      <c r="C27" s="1">
        <v>0.52179229259491</v>
      </c>
      <c r="D27" s="1">
        <v>0.0986318588256836</v>
      </c>
      <c r="E27" s="1">
        <v>9</v>
      </c>
      <c r="F27" s="1">
        <v>6</v>
      </c>
      <c r="G27" s="1">
        <v>1</v>
      </c>
      <c r="H27" s="1">
        <v>4</v>
      </c>
      <c r="I27" s="1">
        <v>0.9</v>
      </c>
      <c r="J27" s="1">
        <v>0.6</v>
      </c>
      <c r="K27" s="1">
        <v>0.72</v>
      </c>
      <c r="L27" s="1">
        <v>0.6</v>
      </c>
      <c r="M27" s="1">
        <v>0.3</v>
      </c>
      <c r="N27" s="1">
        <v>0.65</v>
      </c>
    </row>
    <row r="28" s="1" customFormat="1" spans="1:14">
      <c r="A28" s="7">
        <v>948</v>
      </c>
      <c r="B28" s="1">
        <v>948</v>
      </c>
      <c r="C28" s="1">
        <v>0.522217392921448</v>
      </c>
      <c r="D28" s="1">
        <v>0.0486582517623901</v>
      </c>
      <c r="E28" s="1">
        <v>10</v>
      </c>
      <c r="F28" s="1">
        <v>3</v>
      </c>
      <c r="G28" s="1">
        <v>0</v>
      </c>
      <c r="H28" s="1">
        <v>7</v>
      </c>
      <c r="I28" s="1">
        <v>1</v>
      </c>
      <c r="J28" s="1">
        <v>0.769230769230769</v>
      </c>
      <c r="K28" s="1">
        <v>0.869565217391304</v>
      </c>
      <c r="L28" s="1">
        <v>0.3</v>
      </c>
      <c r="M28" s="1">
        <v>0.7</v>
      </c>
      <c r="N28" s="1">
        <v>0.85</v>
      </c>
    </row>
    <row r="29" s="14" customFormat="1" spans="1:14">
      <c r="A29" s="16">
        <v>939</v>
      </c>
      <c r="B29" s="14">
        <v>939</v>
      </c>
      <c r="C29" s="14">
        <v>0.523517608642578</v>
      </c>
      <c r="D29" s="14">
        <v>0.0840035676956177</v>
      </c>
      <c r="E29" s="14">
        <v>9</v>
      </c>
      <c r="F29" s="14">
        <v>7</v>
      </c>
      <c r="G29" s="14">
        <v>1</v>
      </c>
      <c r="H29" s="14">
        <v>3</v>
      </c>
      <c r="I29" s="14">
        <v>0.9</v>
      </c>
      <c r="J29" s="14">
        <v>0.5625</v>
      </c>
      <c r="K29" s="14">
        <v>0.692307692307692</v>
      </c>
      <c r="L29" s="14">
        <v>0.7</v>
      </c>
      <c r="M29" s="14">
        <v>0.2</v>
      </c>
      <c r="N29" s="14">
        <v>0.6</v>
      </c>
    </row>
    <row r="30" s="1" customFormat="1" spans="1:14">
      <c r="A30" s="7">
        <v>344</v>
      </c>
      <c r="B30" s="1">
        <v>344</v>
      </c>
      <c r="C30" s="1">
        <v>0.528125882148743</v>
      </c>
      <c r="D30" s="1">
        <v>0.0711038112640381</v>
      </c>
      <c r="E30" s="1">
        <v>8</v>
      </c>
      <c r="F30" s="1">
        <v>5</v>
      </c>
      <c r="G30" s="1">
        <v>2</v>
      </c>
      <c r="H30" s="1">
        <v>5</v>
      </c>
      <c r="I30" s="1">
        <v>0.8</v>
      </c>
      <c r="J30" s="1">
        <v>0.615384615384615</v>
      </c>
      <c r="K30" s="1">
        <v>0.695652173913043</v>
      </c>
      <c r="L30" s="1">
        <v>0.5</v>
      </c>
      <c r="M30" s="1">
        <v>0.3</v>
      </c>
      <c r="N30" s="1">
        <v>0.65</v>
      </c>
    </row>
    <row r="31" s="1" customFormat="1" spans="1:14">
      <c r="A31" s="7">
        <v>975</v>
      </c>
      <c r="B31" s="1">
        <v>975</v>
      </c>
      <c r="C31" s="1">
        <v>0.530361294746399</v>
      </c>
      <c r="D31" s="1">
        <v>0.13452959060669</v>
      </c>
      <c r="E31" s="1">
        <v>8</v>
      </c>
      <c r="F31" s="1">
        <v>8</v>
      </c>
      <c r="G31" s="1">
        <v>2</v>
      </c>
      <c r="H31" s="1">
        <v>2</v>
      </c>
      <c r="I31" s="1">
        <v>0.8</v>
      </c>
      <c r="J31" s="1">
        <v>0.5</v>
      </c>
      <c r="K31" s="1">
        <v>0.615384615384615</v>
      </c>
      <c r="L31" s="1">
        <v>0.8</v>
      </c>
      <c r="M31" s="1">
        <v>0</v>
      </c>
      <c r="N31" s="1">
        <v>0.5</v>
      </c>
    </row>
    <row r="32" s="1" customFormat="1" spans="1:14">
      <c r="A32" s="7">
        <v>634</v>
      </c>
      <c r="B32" s="1">
        <v>634</v>
      </c>
      <c r="C32" s="1">
        <v>0.53106701374054</v>
      </c>
      <c r="D32" s="1">
        <v>0.0840432643890381</v>
      </c>
      <c r="E32" s="1">
        <v>9</v>
      </c>
      <c r="F32" s="1">
        <v>8</v>
      </c>
      <c r="G32" s="1">
        <v>1</v>
      </c>
      <c r="H32" s="1">
        <v>2</v>
      </c>
      <c r="I32" s="1">
        <v>0.9</v>
      </c>
      <c r="J32" s="1">
        <v>0.529411764705882</v>
      </c>
      <c r="K32" s="1">
        <v>0.666666666666667</v>
      </c>
      <c r="L32" s="1">
        <v>0.8</v>
      </c>
      <c r="M32" s="1">
        <v>0.1</v>
      </c>
      <c r="N32" s="1">
        <v>0.55</v>
      </c>
    </row>
    <row r="33" s="1" customFormat="1" spans="1:14">
      <c r="A33" s="7">
        <v>820</v>
      </c>
      <c r="B33" s="1">
        <v>820</v>
      </c>
      <c r="C33" s="1">
        <v>0.533361554145813</v>
      </c>
      <c r="D33" s="1">
        <v>0.134491801261902</v>
      </c>
      <c r="E33" s="1">
        <v>7</v>
      </c>
      <c r="F33" s="1">
        <v>8</v>
      </c>
      <c r="G33" s="1">
        <v>3</v>
      </c>
      <c r="H33" s="1">
        <v>2</v>
      </c>
      <c r="I33" s="1">
        <v>0.7</v>
      </c>
      <c r="J33" s="1">
        <v>0.466666666666667</v>
      </c>
      <c r="K33" s="1">
        <v>0.56</v>
      </c>
      <c r="L33" s="1">
        <v>0.8</v>
      </c>
      <c r="M33" s="1">
        <v>-0.1</v>
      </c>
      <c r="N33" s="1">
        <v>0.45</v>
      </c>
    </row>
    <row r="34" s="1" customFormat="1" spans="1:14">
      <c r="A34" s="7">
        <v>164</v>
      </c>
      <c r="B34" s="1">
        <v>164</v>
      </c>
      <c r="C34" s="1">
        <v>0.534845352172852</v>
      </c>
      <c r="D34" s="1">
        <v>0.169167995452881</v>
      </c>
      <c r="E34" s="1">
        <v>5</v>
      </c>
      <c r="F34" s="1">
        <v>4</v>
      </c>
      <c r="G34" s="1">
        <v>5</v>
      </c>
      <c r="H34" s="1">
        <v>6</v>
      </c>
      <c r="I34" s="1">
        <v>0.5</v>
      </c>
      <c r="J34" s="1">
        <v>0.555555555555556</v>
      </c>
      <c r="K34" s="1">
        <v>0.526315789473684</v>
      </c>
      <c r="L34" s="1">
        <v>0.4</v>
      </c>
      <c r="M34" s="1">
        <v>0.1</v>
      </c>
      <c r="N34" s="1">
        <v>0.55</v>
      </c>
    </row>
    <row r="35" s="1" customFormat="1" spans="1:14">
      <c r="A35" s="7">
        <v>646</v>
      </c>
      <c r="B35" s="1">
        <v>646</v>
      </c>
      <c r="C35" s="1">
        <v>0.535928726196289</v>
      </c>
      <c r="D35" s="1">
        <v>0.093133807182312</v>
      </c>
      <c r="E35" s="1">
        <v>7</v>
      </c>
      <c r="F35" s="1">
        <v>4</v>
      </c>
      <c r="G35" s="1">
        <v>3</v>
      </c>
      <c r="H35" s="1">
        <v>6</v>
      </c>
      <c r="I35" s="1">
        <v>0.7</v>
      </c>
      <c r="J35" s="1">
        <v>0.636363636363636</v>
      </c>
      <c r="K35" s="1">
        <v>0.666666666666667</v>
      </c>
      <c r="L35" s="1">
        <v>0.4</v>
      </c>
      <c r="M35" s="1">
        <v>0.3</v>
      </c>
      <c r="N35" s="1">
        <v>0.65</v>
      </c>
    </row>
    <row r="36" s="1" customFormat="1" spans="1:14">
      <c r="A36" s="7">
        <v>391</v>
      </c>
      <c r="B36" s="1">
        <v>391</v>
      </c>
      <c r="C36" s="1">
        <v>0.53727924823761</v>
      </c>
      <c r="D36" s="1">
        <v>0.0164142847061157</v>
      </c>
      <c r="E36" s="1">
        <v>10</v>
      </c>
      <c r="F36" s="1">
        <v>6</v>
      </c>
      <c r="G36" s="1">
        <v>0</v>
      </c>
      <c r="H36" s="1">
        <v>4</v>
      </c>
      <c r="I36" s="1">
        <v>1</v>
      </c>
      <c r="J36" s="1">
        <v>0.625</v>
      </c>
      <c r="K36" s="1">
        <v>0.769230769230769</v>
      </c>
      <c r="L36" s="1">
        <v>0.6</v>
      </c>
      <c r="M36" s="1">
        <v>0.4</v>
      </c>
      <c r="N36" s="1">
        <v>0.7</v>
      </c>
    </row>
    <row r="37" s="1" customFormat="1" spans="1:14">
      <c r="A37" s="7">
        <v>671</v>
      </c>
      <c r="B37" s="1">
        <v>671</v>
      </c>
      <c r="C37" s="1">
        <v>0.538898587226868</v>
      </c>
      <c r="D37" s="1">
        <v>0.0999214649200439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54</v>
      </c>
      <c r="B38" s="1">
        <v>54</v>
      </c>
      <c r="C38" s="1">
        <v>0.538972735404968</v>
      </c>
      <c r="D38" s="1">
        <v>0.0957413911819458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360</v>
      </c>
      <c r="B39" s="1">
        <v>360</v>
      </c>
      <c r="C39" s="1">
        <v>0.540149927139282</v>
      </c>
      <c r="D39" s="1">
        <v>0.0895251035690308</v>
      </c>
      <c r="E39" s="1">
        <v>8</v>
      </c>
      <c r="F39" s="1">
        <v>5</v>
      </c>
      <c r="G39" s="1">
        <v>2</v>
      </c>
      <c r="H39" s="1">
        <v>5</v>
      </c>
      <c r="I39" s="1">
        <v>0.8</v>
      </c>
      <c r="J39" s="1">
        <v>0.615384615384615</v>
      </c>
      <c r="K39" s="1">
        <v>0.695652173913043</v>
      </c>
      <c r="L39" s="1">
        <v>0.5</v>
      </c>
      <c r="M39" s="1">
        <v>0.3</v>
      </c>
      <c r="N39" s="1">
        <v>0.65</v>
      </c>
    </row>
    <row r="40" s="1" customFormat="1" spans="1:14">
      <c r="A40" s="7">
        <v>213</v>
      </c>
      <c r="B40" s="1">
        <v>213</v>
      </c>
      <c r="C40" s="1">
        <v>0.540220141410828</v>
      </c>
      <c r="D40" s="1">
        <v>0.181421518325806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" customFormat="1" spans="1:14">
      <c r="A41" s="7">
        <v>165</v>
      </c>
      <c r="B41" s="1">
        <v>165</v>
      </c>
      <c r="C41" s="1">
        <v>0.540544867515564</v>
      </c>
      <c r="D41" s="1">
        <v>0.12562894821167</v>
      </c>
      <c r="E41" s="1">
        <v>7</v>
      </c>
      <c r="F41" s="1">
        <v>4</v>
      </c>
      <c r="G41" s="1">
        <v>3</v>
      </c>
      <c r="H41" s="1">
        <v>6</v>
      </c>
      <c r="I41" s="1">
        <v>0.7</v>
      </c>
      <c r="J41" s="1">
        <v>0.636363636363636</v>
      </c>
      <c r="K41" s="1">
        <v>0.666666666666667</v>
      </c>
      <c r="L41" s="1">
        <v>0.4</v>
      </c>
      <c r="M41" s="1">
        <v>0.3</v>
      </c>
      <c r="N41" s="1">
        <v>0.65</v>
      </c>
    </row>
    <row r="42" s="1" customFormat="1" spans="1:14">
      <c r="A42" s="7">
        <v>180</v>
      </c>
      <c r="B42" s="1">
        <v>180</v>
      </c>
      <c r="C42" s="1">
        <v>0.541766285896301</v>
      </c>
      <c r="D42" s="1">
        <v>0.149829506874085</v>
      </c>
      <c r="E42" s="1">
        <v>8</v>
      </c>
      <c r="F42" s="1">
        <v>6</v>
      </c>
      <c r="G42" s="1">
        <v>2</v>
      </c>
      <c r="H42" s="1">
        <v>4</v>
      </c>
      <c r="I42" s="1">
        <v>0.8</v>
      </c>
      <c r="J42" s="1">
        <v>0.571428571428572</v>
      </c>
      <c r="K42" s="1">
        <v>0.666666666666667</v>
      </c>
      <c r="L42" s="1">
        <v>0.6</v>
      </c>
      <c r="M42" s="1">
        <v>0.2</v>
      </c>
      <c r="N42" s="1">
        <v>0.6</v>
      </c>
    </row>
    <row r="43" s="2" customFormat="1" spans="1:14">
      <c r="A43" s="8">
        <v>136</v>
      </c>
      <c r="B43" s="2">
        <v>136</v>
      </c>
      <c r="C43" s="2">
        <v>0.541783452033997</v>
      </c>
      <c r="D43" s="2">
        <v>0.105064988136292</v>
      </c>
      <c r="E43" s="2">
        <v>7</v>
      </c>
      <c r="F43" s="2">
        <v>4</v>
      </c>
      <c r="G43" s="2">
        <v>3</v>
      </c>
      <c r="H43" s="2">
        <v>6</v>
      </c>
      <c r="I43" s="2">
        <v>0.7</v>
      </c>
      <c r="J43" s="2">
        <v>0.636363636363636</v>
      </c>
      <c r="K43" s="2">
        <v>0.666666666666667</v>
      </c>
      <c r="L43" s="2">
        <v>0.4</v>
      </c>
      <c r="M43" s="2">
        <v>0.3</v>
      </c>
      <c r="N43" s="2">
        <v>0.65</v>
      </c>
    </row>
    <row r="44" s="1" customFormat="1" spans="1:14">
      <c r="A44" s="7">
        <v>844</v>
      </c>
      <c r="B44" s="1">
        <v>844</v>
      </c>
      <c r="C44" s="1">
        <v>0.55314040184021</v>
      </c>
      <c r="D44" s="1">
        <v>0.158351898193359</v>
      </c>
      <c r="E44" s="1">
        <v>9</v>
      </c>
      <c r="F44" s="1">
        <v>4</v>
      </c>
      <c r="G44" s="1">
        <v>1</v>
      </c>
      <c r="H44" s="1">
        <v>6</v>
      </c>
      <c r="I44" s="1">
        <v>0.9</v>
      </c>
      <c r="J44" s="1">
        <v>0.692307692307692</v>
      </c>
      <c r="K44" s="1">
        <v>0.782608695652174</v>
      </c>
      <c r="L44" s="1">
        <v>0.4</v>
      </c>
      <c r="M44" s="1">
        <v>0.5</v>
      </c>
      <c r="N44" s="1">
        <v>0.75</v>
      </c>
    </row>
    <row r="45" s="1" customFormat="1" spans="1:14">
      <c r="A45" s="7">
        <v>595</v>
      </c>
      <c r="B45" s="1">
        <v>595</v>
      </c>
      <c r="C45" s="1">
        <v>0.553184151649475</v>
      </c>
      <c r="D45" s="1">
        <v>0.143512606620789</v>
      </c>
      <c r="E45" s="1">
        <v>4</v>
      </c>
      <c r="F45" s="1">
        <v>6</v>
      </c>
      <c r="G45" s="1">
        <v>6</v>
      </c>
      <c r="H45" s="1">
        <v>4</v>
      </c>
      <c r="I45" s="1">
        <v>0.4</v>
      </c>
      <c r="J45" s="1">
        <v>0.4</v>
      </c>
      <c r="K45" s="1">
        <v>0.4</v>
      </c>
      <c r="L45" s="1">
        <v>0.6</v>
      </c>
      <c r="M45" s="1">
        <v>-0.2</v>
      </c>
      <c r="N45" s="1">
        <v>0.4</v>
      </c>
    </row>
    <row r="46" s="1" customFormat="1" spans="1:14">
      <c r="A46" s="7">
        <v>38</v>
      </c>
      <c r="B46" s="1">
        <v>38</v>
      </c>
      <c r="C46" s="1">
        <v>0.553479552268982</v>
      </c>
      <c r="D46" s="1">
        <v>0.116313934326172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748</v>
      </c>
      <c r="B47" s="1">
        <v>748</v>
      </c>
      <c r="C47" s="1">
        <v>0.553632020950317</v>
      </c>
      <c r="D47" s="1">
        <v>0.147036671638489</v>
      </c>
      <c r="E47" s="1">
        <v>9</v>
      </c>
      <c r="F47" s="1">
        <v>4</v>
      </c>
      <c r="G47" s="1">
        <v>1</v>
      </c>
      <c r="H47" s="1">
        <v>6</v>
      </c>
      <c r="I47" s="1">
        <v>0.9</v>
      </c>
      <c r="J47" s="1">
        <v>0.692307692307692</v>
      </c>
      <c r="K47" s="1">
        <v>0.782608695652174</v>
      </c>
      <c r="L47" s="1">
        <v>0.4</v>
      </c>
      <c r="M47" s="1">
        <v>0.5</v>
      </c>
      <c r="N47" s="1">
        <v>0.75</v>
      </c>
    </row>
    <row r="48" s="1" customFormat="1" spans="1:14">
      <c r="A48" s="7">
        <v>759</v>
      </c>
      <c r="B48" s="1">
        <v>759</v>
      </c>
      <c r="C48" s="1">
        <v>0.554239749908447</v>
      </c>
      <c r="D48" s="1">
        <v>0.084007740020752</v>
      </c>
      <c r="E48" s="1">
        <v>8</v>
      </c>
      <c r="F48" s="1">
        <v>2</v>
      </c>
      <c r="G48" s="1">
        <v>2</v>
      </c>
      <c r="H48" s="1">
        <v>8</v>
      </c>
      <c r="I48" s="1">
        <v>0.8</v>
      </c>
      <c r="J48" s="1">
        <v>0.8</v>
      </c>
      <c r="K48" s="1">
        <v>0.8</v>
      </c>
      <c r="L48" s="1">
        <v>0.2</v>
      </c>
      <c r="M48" s="1">
        <v>0.6</v>
      </c>
      <c r="N48" s="1">
        <v>0.8</v>
      </c>
    </row>
    <row r="49" s="1" customFormat="1" spans="1:14">
      <c r="A49" s="7">
        <v>878</v>
      </c>
      <c r="B49" s="1">
        <v>878</v>
      </c>
      <c r="C49" s="1">
        <v>0.554273366928101</v>
      </c>
      <c r="D49" s="1">
        <v>0.0850988626480103</v>
      </c>
      <c r="E49" s="1">
        <v>9</v>
      </c>
      <c r="F49" s="1">
        <v>2</v>
      </c>
      <c r="G49" s="1">
        <v>1</v>
      </c>
      <c r="H49" s="1">
        <v>8</v>
      </c>
      <c r="I49" s="1">
        <v>0.9</v>
      </c>
      <c r="J49" s="1">
        <v>0.818181818181818</v>
      </c>
      <c r="K49" s="1">
        <v>0.857142857142857</v>
      </c>
      <c r="L49" s="1">
        <v>0.2</v>
      </c>
      <c r="M49" s="1">
        <v>0.7</v>
      </c>
      <c r="N49" s="1">
        <v>0.85</v>
      </c>
    </row>
    <row r="50" s="1" customFormat="1" spans="1:14">
      <c r="A50" s="7">
        <v>106</v>
      </c>
      <c r="B50" s="1">
        <v>106</v>
      </c>
      <c r="C50" s="1">
        <v>0.554505109786987</v>
      </c>
      <c r="D50" s="1">
        <v>0.130773782730103</v>
      </c>
      <c r="E50" s="1">
        <v>7</v>
      </c>
      <c r="F50" s="1">
        <v>4</v>
      </c>
      <c r="G50" s="1">
        <v>3</v>
      </c>
      <c r="H50" s="1">
        <v>6</v>
      </c>
      <c r="I50" s="1">
        <v>0.7</v>
      </c>
      <c r="J50" s="1">
        <v>0.636363636363636</v>
      </c>
      <c r="K50" s="1">
        <v>0.666666666666667</v>
      </c>
      <c r="L50" s="1">
        <v>0.4</v>
      </c>
      <c r="M50" s="1">
        <v>0.3</v>
      </c>
      <c r="N50" s="1">
        <v>0.65</v>
      </c>
    </row>
    <row r="51" s="1" customFormat="1" spans="1:14">
      <c r="A51" s="7">
        <v>481</v>
      </c>
      <c r="B51" s="1">
        <v>481</v>
      </c>
      <c r="C51" s="1">
        <v>0.554565191268921</v>
      </c>
      <c r="D51" s="1">
        <v>0.134721755981445</v>
      </c>
      <c r="E51" s="1">
        <v>9</v>
      </c>
      <c r="F51" s="1">
        <v>2</v>
      </c>
      <c r="G51" s="1">
        <v>1</v>
      </c>
      <c r="H51" s="1">
        <v>8</v>
      </c>
      <c r="I51" s="1">
        <v>0.9</v>
      </c>
      <c r="J51" s="1">
        <v>0.818181818181818</v>
      </c>
      <c r="K51" s="1">
        <v>0.857142857142857</v>
      </c>
      <c r="L51" s="1">
        <v>0.2</v>
      </c>
      <c r="M51" s="1">
        <v>0.7</v>
      </c>
      <c r="N51" s="1">
        <v>0.85</v>
      </c>
    </row>
    <row r="52" s="1" customFormat="1" spans="1:14">
      <c r="A52" s="7">
        <v>222</v>
      </c>
      <c r="B52" s="1">
        <v>222</v>
      </c>
      <c r="C52" s="1">
        <v>0.554638981819153</v>
      </c>
      <c r="D52" s="1">
        <v>0.0920122861862183</v>
      </c>
      <c r="E52" s="1">
        <v>8</v>
      </c>
      <c r="F52" s="1">
        <v>4</v>
      </c>
      <c r="G52" s="1">
        <v>2</v>
      </c>
      <c r="H52" s="1">
        <v>6</v>
      </c>
      <c r="I52" s="1">
        <v>0.8</v>
      </c>
      <c r="J52" s="1">
        <v>0.666666666666667</v>
      </c>
      <c r="K52" s="1">
        <v>0.727272727272727</v>
      </c>
      <c r="L52" s="1">
        <v>0.4</v>
      </c>
      <c r="M52" s="1">
        <v>0.4</v>
      </c>
      <c r="N52" s="1">
        <v>0.7</v>
      </c>
    </row>
    <row r="53" s="1" customFormat="1" spans="1:14">
      <c r="A53" s="7">
        <v>359</v>
      </c>
      <c r="B53" s="1">
        <v>359</v>
      </c>
      <c r="C53" s="1">
        <v>0.554954648017883</v>
      </c>
      <c r="D53" s="1">
        <v>0.107797980308533</v>
      </c>
      <c r="E53" s="1">
        <v>6</v>
      </c>
      <c r="F53" s="1">
        <v>5</v>
      </c>
      <c r="G53" s="1">
        <v>4</v>
      </c>
      <c r="H53" s="1">
        <v>5</v>
      </c>
      <c r="I53" s="1">
        <v>0.6</v>
      </c>
      <c r="J53" s="1">
        <v>0.545454545454545</v>
      </c>
      <c r="K53" s="1">
        <v>0.571428571428571</v>
      </c>
      <c r="L53" s="1">
        <v>0.5</v>
      </c>
      <c r="M53" s="1">
        <v>0.1</v>
      </c>
      <c r="N53" s="1">
        <v>0.55</v>
      </c>
    </row>
    <row r="54" s="1" customFormat="1" spans="1:14">
      <c r="A54" s="7">
        <v>127</v>
      </c>
      <c r="B54" s="1">
        <v>127</v>
      </c>
      <c r="C54" s="1">
        <v>0.555170893669128</v>
      </c>
      <c r="D54" s="1">
        <v>0.139618158340454</v>
      </c>
      <c r="E54" s="1">
        <v>7</v>
      </c>
      <c r="F54" s="1">
        <v>3</v>
      </c>
      <c r="G54" s="1">
        <v>3</v>
      </c>
      <c r="H54" s="1">
        <v>7</v>
      </c>
      <c r="I54" s="1">
        <v>0.7</v>
      </c>
      <c r="J54" s="1">
        <v>0.7</v>
      </c>
      <c r="K54" s="1">
        <v>0.7</v>
      </c>
      <c r="L54" s="1">
        <v>0.3</v>
      </c>
      <c r="M54" s="1">
        <v>0.4</v>
      </c>
      <c r="N54" s="1">
        <v>0.7</v>
      </c>
    </row>
    <row r="55" s="1" customFormat="1" spans="1:14">
      <c r="A55" s="7">
        <v>235</v>
      </c>
      <c r="B55" s="1">
        <v>235</v>
      </c>
      <c r="C55" s="1">
        <v>0.555329442024231</v>
      </c>
      <c r="D55" s="1">
        <v>0.0897654294967651</v>
      </c>
      <c r="E55" s="1">
        <v>8</v>
      </c>
      <c r="F55" s="1">
        <v>6</v>
      </c>
      <c r="G55" s="1">
        <v>2</v>
      </c>
      <c r="H55" s="1">
        <v>4</v>
      </c>
      <c r="I55" s="1">
        <v>0.8</v>
      </c>
      <c r="J55" s="1">
        <v>0.571428571428572</v>
      </c>
      <c r="K55" s="1">
        <v>0.666666666666667</v>
      </c>
      <c r="L55" s="1">
        <v>0.6</v>
      </c>
      <c r="M55" s="1">
        <v>0.2</v>
      </c>
      <c r="N55" s="1">
        <v>0.6</v>
      </c>
    </row>
    <row r="56" s="1" customFormat="1" spans="1:14">
      <c r="A56" s="7">
        <v>679</v>
      </c>
      <c r="B56" s="1">
        <v>679</v>
      </c>
      <c r="C56" s="1">
        <v>0.555595517158508</v>
      </c>
      <c r="D56" s="1">
        <v>0.122767329216003</v>
      </c>
      <c r="E56" s="1">
        <v>8</v>
      </c>
      <c r="F56" s="1">
        <v>6</v>
      </c>
      <c r="G56" s="1">
        <v>2</v>
      </c>
      <c r="H56" s="1">
        <v>4</v>
      </c>
      <c r="I56" s="1">
        <v>0.8</v>
      </c>
      <c r="J56" s="1">
        <v>0.571428571428572</v>
      </c>
      <c r="K56" s="1">
        <v>0.666666666666667</v>
      </c>
      <c r="L56" s="1">
        <v>0.6</v>
      </c>
      <c r="M56" s="1">
        <v>0.2</v>
      </c>
      <c r="N56" s="1">
        <v>0.6</v>
      </c>
    </row>
    <row r="57" s="2" customFormat="1" spans="1:14">
      <c r="A57" s="8">
        <v>664</v>
      </c>
      <c r="B57" s="2">
        <v>664</v>
      </c>
      <c r="C57" s="2">
        <v>0.555957555770874</v>
      </c>
      <c r="D57" s="2">
        <v>0.135469555854797</v>
      </c>
      <c r="E57" s="2">
        <v>10</v>
      </c>
      <c r="F57" s="2">
        <v>7</v>
      </c>
      <c r="G57" s="2">
        <v>0</v>
      </c>
      <c r="H57" s="2">
        <v>3</v>
      </c>
      <c r="I57" s="2">
        <v>1</v>
      </c>
      <c r="J57" s="2">
        <v>0.588235294117647</v>
      </c>
      <c r="K57" s="2">
        <v>0.740740740740741</v>
      </c>
      <c r="L57" s="2">
        <v>0.7</v>
      </c>
      <c r="M57" s="2">
        <v>0.3</v>
      </c>
      <c r="N57" s="2">
        <v>0.65</v>
      </c>
    </row>
    <row r="58" s="1" customFormat="1" spans="1:14">
      <c r="A58" s="7">
        <v>5</v>
      </c>
      <c r="B58" s="1">
        <v>5</v>
      </c>
      <c r="C58" s="1">
        <v>0.560086011886597</v>
      </c>
      <c r="D58" s="1">
        <v>0.0383433103561401</v>
      </c>
      <c r="E58" s="1">
        <v>8</v>
      </c>
      <c r="F58" s="1">
        <v>4</v>
      </c>
      <c r="G58" s="1">
        <v>2</v>
      </c>
      <c r="H58" s="1">
        <v>6</v>
      </c>
      <c r="I58" s="1">
        <v>0.8</v>
      </c>
      <c r="J58" s="1">
        <v>0.666666666666667</v>
      </c>
      <c r="K58" s="1">
        <v>0.727272727272727</v>
      </c>
      <c r="L58" s="1">
        <v>0.4</v>
      </c>
      <c r="M58" s="1">
        <v>0.4</v>
      </c>
      <c r="N58" s="1">
        <v>0.7</v>
      </c>
    </row>
    <row r="59" s="1" customFormat="1" spans="1:14">
      <c r="A59" s="7">
        <v>385</v>
      </c>
      <c r="B59" s="1">
        <v>385</v>
      </c>
      <c r="C59" s="1">
        <v>0.560110569000244</v>
      </c>
      <c r="D59" s="1">
        <v>0.0777961015701294</v>
      </c>
      <c r="E59" s="1">
        <v>9</v>
      </c>
      <c r="F59" s="1">
        <v>3</v>
      </c>
      <c r="G59" s="1">
        <v>1</v>
      </c>
      <c r="H59" s="1">
        <v>7</v>
      </c>
      <c r="I59" s="1">
        <v>0.9</v>
      </c>
      <c r="J59" s="1">
        <v>0.75</v>
      </c>
      <c r="K59" s="1">
        <v>0.818181818181818</v>
      </c>
      <c r="L59" s="1">
        <v>0.3</v>
      </c>
      <c r="M59" s="1">
        <v>0.6</v>
      </c>
      <c r="N59" s="1">
        <v>0.8</v>
      </c>
    </row>
    <row r="60" s="1" customFormat="1" spans="1:14">
      <c r="A60" s="7">
        <v>672</v>
      </c>
      <c r="B60" s="1">
        <v>672</v>
      </c>
      <c r="C60" s="1">
        <v>0.560165882110596</v>
      </c>
      <c r="D60" s="1">
        <v>0.0761356353759766</v>
      </c>
      <c r="E60" s="1">
        <v>9</v>
      </c>
      <c r="F60" s="1">
        <v>2</v>
      </c>
      <c r="G60" s="1">
        <v>1</v>
      </c>
      <c r="H60" s="1">
        <v>8</v>
      </c>
      <c r="I60" s="1">
        <v>0.9</v>
      </c>
      <c r="J60" s="1">
        <v>0.818181818181818</v>
      </c>
      <c r="K60" s="1">
        <v>0.857142857142857</v>
      </c>
      <c r="L60" s="1">
        <v>0.2</v>
      </c>
      <c r="M60" s="1">
        <v>0.7</v>
      </c>
      <c r="N60" s="1">
        <v>0.85</v>
      </c>
    </row>
    <row r="61" s="1" customFormat="1" spans="1:14">
      <c r="A61" s="7">
        <v>412</v>
      </c>
      <c r="B61" s="1">
        <v>412</v>
      </c>
      <c r="C61" s="1">
        <v>0.560799717903137</v>
      </c>
      <c r="D61" s="1">
        <v>0.0678319931030273</v>
      </c>
      <c r="E61" s="1">
        <v>6</v>
      </c>
      <c r="F61" s="1">
        <v>4</v>
      </c>
      <c r="G61" s="1">
        <v>4</v>
      </c>
      <c r="H61" s="1">
        <v>6</v>
      </c>
      <c r="I61" s="1">
        <v>0.6</v>
      </c>
      <c r="J61" s="1">
        <v>0.6</v>
      </c>
      <c r="K61" s="1">
        <v>0.6</v>
      </c>
      <c r="L61" s="1">
        <v>0.4</v>
      </c>
      <c r="M61" s="1">
        <v>0.2</v>
      </c>
      <c r="N61" s="1">
        <v>0.6</v>
      </c>
    </row>
    <row r="62" s="1" customFormat="1" spans="1:14">
      <c r="A62" s="7">
        <v>867</v>
      </c>
      <c r="B62" s="1">
        <v>867</v>
      </c>
      <c r="C62" s="1">
        <v>0.561114549636841</v>
      </c>
      <c r="D62" s="1">
        <v>0.101944804191589</v>
      </c>
      <c r="E62" s="1">
        <v>8</v>
      </c>
      <c r="F62" s="1">
        <v>4</v>
      </c>
      <c r="G62" s="1">
        <v>2</v>
      </c>
      <c r="H62" s="1">
        <v>6</v>
      </c>
      <c r="I62" s="1">
        <v>0.8</v>
      </c>
      <c r="J62" s="1">
        <v>0.666666666666667</v>
      </c>
      <c r="K62" s="1">
        <v>0.727272727272727</v>
      </c>
      <c r="L62" s="1">
        <v>0.4</v>
      </c>
      <c r="M62" s="1">
        <v>0.4</v>
      </c>
      <c r="N62" s="1">
        <v>0.7</v>
      </c>
    </row>
    <row r="63" s="1" customFormat="1" spans="1:14">
      <c r="A63" s="7">
        <v>513</v>
      </c>
      <c r="B63" s="1">
        <v>513</v>
      </c>
      <c r="C63" s="1">
        <v>0.561291098594666</v>
      </c>
      <c r="D63" s="1">
        <v>0.0966243743896484</v>
      </c>
      <c r="E63" s="1">
        <v>9</v>
      </c>
      <c r="F63" s="1">
        <v>5</v>
      </c>
      <c r="G63" s="1">
        <v>1</v>
      </c>
      <c r="H63" s="1">
        <v>5</v>
      </c>
      <c r="I63" s="1">
        <v>0.9</v>
      </c>
      <c r="J63" s="1">
        <v>0.642857142857143</v>
      </c>
      <c r="K63" s="1">
        <v>0.75</v>
      </c>
      <c r="L63" s="1">
        <v>0.5</v>
      </c>
      <c r="M63" s="1">
        <v>0.4</v>
      </c>
      <c r="N63" s="1">
        <v>0.7</v>
      </c>
    </row>
    <row r="64" s="1" customFormat="1" spans="1:14">
      <c r="A64" s="7">
        <v>440</v>
      </c>
      <c r="B64" s="1">
        <v>440</v>
      </c>
      <c r="C64" s="1">
        <v>0.561375141143799</v>
      </c>
      <c r="D64" s="1">
        <v>0.0541908740997315</v>
      </c>
      <c r="E64" s="1">
        <v>9</v>
      </c>
      <c r="F64" s="1">
        <v>6</v>
      </c>
      <c r="G64" s="1">
        <v>1</v>
      </c>
      <c r="H64" s="1">
        <v>4</v>
      </c>
      <c r="I64" s="1">
        <v>0.9</v>
      </c>
      <c r="J64" s="1">
        <v>0.6</v>
      </c>
      <c r="K64" s="1">
        <v>0.72</v>
      </c>
      <c r="L64" s="1">
        <v>0.6</v>
      </c>
      <c r="M64" s="1">
        <v>0.3</v>
      </c>
      <c r="N64" s="1">
        <v>0.65</v>
      </c>
    </row>
    <row r="65" s="1" customFormat="1" spans="1:14">
      <c r="A65" s="7">
        <v>947</v>
      </c>
      <c r="B65" s="1">
        <v>947</v>
      </c>
      <c r="C65" s="1">
        <v>0.561380505561829</v>
      </c>
      <c r="D65" s="1">
        <v>0.00472700595855713</v>
      </c>
      <c r="E65" s="1">
        <v>8</v>
      </c>
      <c r="F65" s="1">
        <v>4</v>
      </c>
      <c r="G65" s="1">
        <v>2</v>
      </c>
      <c r="H65" s="1">
        <v>6</v>
      </c>
      <c r="I65" s="1">
        <v>0.8</v>
      </c>
      <c r="J65" s="1">
        <v>0.666666666666667</v>
      </c>
      <c r="K65" s="1">
        <v>0.727272727272727</v>
      </c>
      <c r="L65" s="1">
        <v>0.4</v>
      </c>
      <c r="M65" s="1">
        <v>0.4</v>
      </c>
      <c r="N65" s="1">
        <v>0.7</v>
      </c>
    </row>
    <row r="66" s="1" customFormat="1" spans="1:14">
      <c r="A66" s="7">
        <v>605</v>
      </c>
      <c r="B66" s="1">
        <v>605</v>
      </c>
      <c r="C66" s="1">
        <v>0.561479806900024</v>
      </c>
      <c r="D66" s="1">
        <v>0.0953419208526611</v>
      </c>
      <c r="E66" s="1">
        <v>8</v>
      </c>
      <c r="F66" s="1">
        <v>5</v>
      </c>
      <c r="G66" s="1">
        <v>2</v>
      </c>
      <c r="H66" s="1">
        <v>5</v>
      </c>
      <c r="I66" s="1">
        <v>0.8</v>
      </c>
      <c r="J66" s="1">
        <v>0.615384615384615</v>
      </c>
      <c r="K66" s="1">
        <v>0.695652173913043</v>
      </c>
      <c r="L66" s="1">
        <v>0.5</v>
      </c>
      <c r="M66" s="1">
        <v>0.3</v>
      </c>
      <c r="N66" s="1">
        <v>0.65</v>
      </c>
    </row>
    <row r="67" s="1" customFormat="1" spans="1:14">
      <c r="A67" s="7">
        <v>544</v>
      </c>
      <c r="B67" s="1">
        <v>544</v>
      </c>
      <c r="C67" s="1">
        <v>0.56170654296875</v>
      </c>
      <c r="D67" s="1">
        <v>0.10379946231842</v>
      </c>
      <c r="E67" s="1">
        <v>7</v>
      </c>
      <c r="F67" s="1">
        <v>6</v>
      </c>
      <c r="G67" s="1">
        <v>3</v>
      </c>
      <c r="H67" s="1">
        <v>4</v>
      </c>
      <c r="I67" s="1">
        <v>0.7</v>
      </c>
      <c r="J67" s="1">
        <v>0.538461538461539</v>
      </c>
      <c r="K67" s="1">
        <v>0.608695652173913</v>
      </c>
      <c r="L67" s="1">
        <v>0.6</v>
      </c>
      <c r="M67" s="1">
        <v>0.1</v>
      </c>
      <c r="N67" s="1">
        <v>0.55</v>
      </c>
    </row>
    <row r="68" s="1" customFormat="1" spans="1:14">
      <c r="A68" s="7">
        <v>563</v>
      </c>
      <c r="B68" s="1">
        <v>563</v>
      </c>
      <c r="C68" s="1">
        <v>0.56191873550415</v>
      </c>
      <c r="D68" s="1">
        <v>0.101937055587769</v>
      </c>
      <c r="E68" s="1">
        <v>7</v>
      </c>
      <c r="F68" s="1">
        <v>4</v>
      </c>
      <c r="G68" s="1">
        <v>3</v>
      </c>
      <c r="H68" s="1">
        <v>6</v>
      </c>
      <c r="I68" s="1">
        <v>0.7</v>
      </c>
      <c r="J68" s="1">
        <v>0.636363636363636</v>
      </c>
      <c r="K68" s="1">
        <v>0.666666666666667</v>
      </c>
      <c r="L68" s="1">
        <v>0.4</v>
      </c>
      <c r="M68" s="1">
        <v>0.3</v>
      </c>
      <c r="N68" s="1">
        <v>0.65</v>
      </c>
    </row>
    <row r="69" s="1" customFormat="1" spans="1:14">
      <c r="A69" s="7">
        <v>808</v>
      </c>
      <c r="B69" s="1">
        <v>808</v>
      </c>
      <c r="C69" s="1">
        <v>0.562210917472839</v>
      </c>
      <c r="D69" s="1">
        <v>0.0367186069488525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565</v>
      </c>
      <c r="B70" s="1">
        <v>565</v>
      </c>
      <c r="C70" s="1">
        <v>0.562669038772583</v>
      </c>
      <c r="D70" s="1">
        <v>0.0683788061141968</v>
      </c>
      <c r="E70" s="1">
        <v>9</v>
      </c>
      <c r="F70" s="1">
        <v>7</v>
      </c>
      <c r="G70" s="1">
        <v>1</v>
      </c>
      <c r="H70" s="1">
        <v>3</v>
      </c>
      <c r="I70" s="1">
        <v>0.9</v>
      </c>
      <c r="J70" s="1">
        <v>0.5625</v>
      </c>
      <c r="K70" s="1">
        <v>0.692307692307692</v>
      </c>
      <c r="L70" s="1">
        <v>0.7</v>
      </c>
      <c r="M70" s="1">
        <v>0.2</v>
      </c>
      <c r="N70" s="1">
        <v>0.6</v>
      </c>
    </row>
    <row r="71" s="14" customFormat="1" spans="1:14">
      <c r="A71" s="16">
        <v>950</v>
      </c>
      <c r="B71" s="14">
        <v>950</v>
      </c>
      <c r="C71" s="14">
        <v>0.562770843505859</v>
      </c>
      <c r="D71" s="14">
        <v>0.0959222316741943</v>
      </c>
      <c r="E71" s="14">
        <v>10</v>
      </c>
      <c r="F71" s="14">
        <v>3</v>
      </c>
      <c r="G71" s="14">
        <v>0</v>
      </c>
      <c r="H71" s="14">
        <v>7</v>
      </c>
      <c r="I71" s="14">
        <v>1</v>
      </c>
      <c r="J71" s="14">
        <v>0.769230769230769</v>
      </c>
      <c r="K71" s="14">
        <v>0.869565217391304</v>
      </c>
      <c r="L71" s="14">
        <v>0.3</v>
      </c>
      <c r="M71" s="14">
        <v>0.7</v>
      </c>
      <c r="N71" s="14">
        <v>0.85</v>
      </c>
    </row>
    <row r="72" s="1" customFormat="1" spans="1:14">
      <c r="A72" s="7">
        <v>910</v>
      </c>
      <c r="B72" s="1">
        <v>910</v>
      </c>
      <c r="C72" s="1">
        <v>0.570115923881531</v>
      </c>
      <c r="D72" s="1">
        <v>0.00743293762207031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642</v>
      </c>
      <c r="B73" s="1">
        <v>642</v>
      </c>
      <c r="C73" s="1">
        <v>0.570201754570007</v>
      </c>
      <c r="D73" s="1">
        <v>0.0980503559112549</v>
      </c>
      <c r="E73" s="1">
        <v>9</v>
      </c>
      <c r="F73" s="1">
        <v>6</v>
      </c>
      <c r="G73" s="1">
        <v>1</v>
      </c>
      <c r="H73" s="1">
        <v>4</v>
      </c>
      <c r="I73" s="1">
        <v>0.9</v>
      </c>
      <c r="J73" s="1">
        <v>0.6</v>
      </c>
      <c r="K73" s="1">
        <v>0.72</v>
      </c>
      <c r="L73" s="1">
        <v>0.6</v>
      </c>
      <c r="M73" s="1">
        <v>0.3</v>
      </c>
      <c r="N73" s="1">
        <v>0.65</v>
      </c>
    </row>
    <row r="74" s="1" customFormat="1" spans="1:14">
      <c r="A74" s="7">
        <v>873</v>
      </c>
      <c r="B74" s="1">
        <v>873</v>
      </c>
      <c r="C74" s="1">
        <v>0.570534706115723</v>
      </c>
      <c r="D74" s="1">
        <v>0.215624690055847</v>
      </c>
      <c r="E74" s="1">
        <v>7</v>
      </c>
      <c r="F74" s="1">
        <v>9</v>
      </c>
      <c r="G74" s="1">
        <v>3</v>
      </c>
      <c r="H74" s="1">
        <v>1</v>
      </c>
      <c r="I74" s="1">
        <v>0.7</v>
      </c>
      <c r="J74" s="1">
        <v>0.4375</v>
      </c>
      <c r="K74" s="1">
        <v>0.538461538461538</v>
      </c>
      <c r="L74" s="1">
        <v>0.9</v>
      </c>
      <c r="M74" s="1">
        <v>-0.2</v>
      </c>
      <c r="N74" s="1">
        <v>0.4</v>
      </c>
    </row>
    <row r="75" s="1" customFormat="1" spans="1:14">
      <c r="A75" s="7">
        <v>9</v>
      </c>
      <c r="B75" s="1">
        <v>9</v>
      </c>
      <c r="C75" s="1">
        <v>0.570597648620605</v>
      </c>
      <c r="D75" s="1">
        <v>0.128949522972107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374</v>
      </c>
      <c r="B76" s="1">
        <v>374</v>
      </c>
      <c r="C76" s="1">
        <v>0.570914268493652</v>
      </c>
      <c r="D76" s="1">
        <v>0.077289342880249</v>
      </c>
      <c r="E76" s="1">
        <v>9</v>
      </c>
      <c r="F76" s="1">
        <v>2</v>
      </c>
      <c r="G76" s="1">
        <v>1</v>
      </c>
      <c r="H76" s="1">
        <v>8</v>
      </c>
      <c r="I76" s="1">
        <v>0.9</v>
      </c>
      <c r="J76" s="1">
        <v>0.818181818181818</v>
      </c>
      <c r="K76" s="1">
        <v>0.857142857142857</v>
      </c>
      <c r="L76" s="1">
        <v>0.2</v>
      </c>
      <c r="M76" s="1">
        <v>0.7</v>
      </c>
      <c r="N76" s="1">
        <v>0.85</v>
      </c>
    </row>
    <row r="77" s="1" customFormat="1" spans="1:14">
      <c r="A77" s="7">
        <v>107</v>
      </c>
      <c r="B77" s="1">
        <v>107</v>
      </c>
      <c r="C77" s="1">
        <v>0.571383357048035</v>
      </c>
      <c r="D77" s="1">
        <v>0.0724295377731323</v>
      </c>
      <c r="E77" s="1">
        <v>8</v>
      </c>
      <c r="F77" s="1">
        <v>3</v>
      </c>
      <c r="G77" s="1">
        <v>2</v>
      </c>
      <c r="H77" s="1">
        <v>7</v>
      </c>
      <c r="I77" s="1">
        <v>0.8</v>
      </c>
      <c r="J77" s="1">
        <v>0.727272727272727</v>
      </c>
      <c r="K77" s="1">
        <v>0.761904761904762</v>
      </c>
      <c r="L77" s="1">
        <v>0.3</v>
      </c>
      <c r="M77" s="1">
        <v>0.5</v>
      </c>
      <c r="N77" s="1">
        <v>0.75</v>
      </c>
    </row>
    <row r="78" s="1" customFormat="1" spans="1:14">
      <c r="A78" s="7">
        <v>520</v>
      </c>
      <c r="B78" s="1">
        <v>520</v>
      </c>
      <c r="C78" s="1">
        <v>0.571817517280579</v>
      </c>
      <c r="D78" s="1">
        <v>0.0751528739929199</v>
      </c>
      <c r="E78" s="1">
        <v>9</v>
      </c>
      <c r="F78" s="1">
        <v>4</v>
      </c>
      <c r="G78" s="1">
        <v>1</v>
      </c>
      <c r="H78" s="1">
        <v>6</v>
      </c>
      <c r="I78" s="1">
        <v>0.9</v>
      </c>
      <c r="J78" s="1">
        <v>0.692307692307692</v>
      </c>
      <c r="K78" s="1">
        <v>0.782608695652174</v>
      </c>
      <c r="L78" s="1">
        <v>0.4</v>
      </c>
      <c r="M78" s="1">
        <v>0.5</v>
      </c>
      <c r="N78" s="1">
        <v>0.75</v>
      </c>
    </row>
    <row r="79" s="1" customFormat="1" spans="1:14">
      <c r="A79" s="7">
        <v>886</v>
      </c>
      <c r="B79" s="1">
        <v>886</v>
      </c>
      <c r="C79" s="1">
        <v>0.572021007537842</v>
      </c>
      <c r="D79" s="1">
        <v>0.0686073303222656</v>
      </c>
      <c r="E79" s="1">
        <v>8</v>
      </c>
      <c r="F79" s="1">
        <v>4</v>
      </c>
      <c r="G79" s="1">
        <v>2</v>
      </c>
      <c r="H79" s="1">
        <v>6</v>
      </c>
      <c r="I79" s="1">
        <v>0.8</v>
      </c>
      <c r="J79" s="1">
        <v>0.666666666666667</v>
      </c>
      <c r="K79" s="1">
        <v>0.727272727272727</v>
      </c>
      <c r="L79" s="1">
        <v>0.4</v>
      </c>
      <c r="M79" s="1">
        <v>0.4</v>
      </c>
      <c r="N79" s="1">
        <v>0.7</v>
      </c>
    </row>
    <row r="80" s="1" customFormat="1" spans="1:14">
      <c r="A80" s="7">
        <v>260</v>
      </c>
      <c r="B80" s="1">
        <v>260</v>
      </c>
      <c r="C80" s="1">
        <v>0.572933554649353</v>
      </c>
      <c r="D80" s="1">
        <v>0.0106793642044067</v>
      </c>
      <c r="E80" s="1">
        <v>9</v>
      </c>
      <c r="F80" s="1">
        <v>5</v>
      </c>
      <c r="G80" s="1">
        <v>1</v>
      </c>
      <c r="H80" s="1">
        <v>5</v>
      </c>
      <c r="I80" s="1">
        <v>0.9</v>
      </c>
      <c r="J80" s="1">
        <v>0.642857142857143</v>
      </c>
      <c r="K80" s="1">
        <v>0.75</v>
      </c>
      <c r="L80" s="1">
        <v>0.5</v>
      </c>
      <c r="M80" s="1">
        <v>0.4</v>
      </c>
      <c r="N80" s="1">
        <v>0.7</v>
      </c>
    </row>
    <row r="81" s="1" customFormat="1" spans="1:14">
      <c r="A81" s="7">
        <v>224</v>
      </c>
      <c r="B81" s="1">
        <v>224</v>
      </c>
      <c r="C81" s="1">
        <v>0.57354462146759</v>
      </c>
      <c r="D81" s="1">
        <v>0.127047419548035</v>
      </c>
      <c r="E81" s="1">
        <v>8</v>
      </c>
      <c r="F81" s="1">
        <v>3</v>
      </c>
      <c r="G81" s="1">
        <v>2</v>
      </c>
      <c r="H81" s="1">
        <v>7</v>
      </c>
      <c r="I81" s="1">
        <v>0.8</v>
      </c>
      <c r="J81" s="1">
        <v>0.727272727272727</v>
      </c>
      <c r="K81" s="1">
        <v>0.761904761904762</v>
      </c>
      <c r="L81" s="1">
        <v>0.3</v>
      </c>
      <c r="M81" s="1">
        <v>0.5</v>
      </c>
      <c r="N81" s="1">
        <v>0.75</v>
      </c>
    </row>
    <row r="82" s="1" customFormat="1" spans="1:14">
      <c r="A82" s="7">
        <v>307</v>
      </c>
      <c r="B82" s="1">
        <v>307</v>
      </c>
      <c r="C82" s="1">
        <v>0.573604941368103</v>
      </c>
      <c r="D82" s="1">
        <v>0.0856020450592041</v>
      </c>
      <c r="E82" s="1">
        <v>8</v>
      </c>
      <c r="F82" s="1">
        <v>3</v>
      </c>
      <c r="G82" s="1">
        <v>2</v>
      </c>
      <c r="H82" s="1">
        <v>7</v>
      </c>
      <c r="I82" s="1">
        <v>0.8</v>
      </c>
      <c r="J82" s="1">
        <v>0.727272727272727</v>
      </c>
      <c r="K82" s="1">
        <v>0.761904761904762</v>
      </c>
      <c r="L82" s="1">
        <v>0.3</v>
      </c>
      <c r="M82" s="1">
        <v>0.5</v>
      </c>
      <c r="N82" s="1">
        <v>0.75</v>
      </c>
    </row>
    <row r="83" s="1" customFormat="1" spans="1:14">
      <c r="A83" s="7">
        <v>241</v>
      </c>
      <c r="B83" s="1">
        <v>241</v>
      </c>
      <c r="C83" s="1">
        <v>0.574325561523437</v>
      </c>
      <c r="D83" s="1">
        <v>0.0868544578552246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783</v>
      </c>
      <c r="B84" s="1">
        <v>783</v>
      </c>
      <c r="C84" s="1">
        <v>0.574866652488708</v>
      </c>
      <c r="D84" s="1">
        <v>0.0905611515045166</v>
      </c>
      <c r="E84" s="1">
        <v>8</v>
      </c>
      <c r="F84" s="1">
        <v>7</v>
      </c>
      <c r="G84" s="1">
        <v>2</v>
      </c>
      <c r="H84" s="1">
        <v>3</v>
      </c>
      <c r="I84" s="1">
        <v>0.8</v>
      </c>
      <c r="J84" s="1">
        <v>0.533333333333333</v>
      </c>
      <c r="K84" s="1">
        <v>0.64</v>
      </c>
      <c r="L84" s="1">
        <v>0.7</v>
      </c>
      <c r="M84" s="1">
        <v>0.1</v>
      </c>
      <c r="N84" s="1">
        <v>0.55</v>
      </c>
    </row>
    <row r="85" s="14" customFormat="1" spans="1:14">
      <c r="A85" s="16">
        <v>71</v>
      </c>
      <c r="B85" s="14">
        <v>71</v>
      </c>
      <c r="C85" s="14">
        <v>0.575353741645813</v>
      </c>
      <c r="D85" s="14">
        <v>0.0409954786300659</v>
      </c>
      <c r="E85" s="14">
        <v>9</v>
      </c>
      <c r="F85" s="14">
        <v>7</v>
      </c>
      <c r="G85" s="14">
        <v>1</v>
      </c>
      <c r="H85" s="14">
        <v>3</v>
      </c>
      <c r="I85" s="14">
        <v>0.9</v>
      </c>
      <c r="J85" s="14">
        <v>0.5625</v>
      </c>
      <c r="K85" s="14">
        <v>0.692307692307692</v>
      </c>
      <c r="L85" s="14">
        <v>0.7</v>
      </c>
      <c r="M85" s="14">
        <v>0.2</v>
      </c>
      <c r="N85" s="14">
        <v>0.6</v>
      </c>
    </row>
    <row r="86" s="1" customFormat="1" spans="1:14">
      <c r="A86" s="7">
        <v>465</v>
      </c>
      <c r="B86" s="1">
        <v>465</v>
      </c>
      <c r="C86" s="1">
        <v>0.584376335144043</v>
      </c>
      <c r="D86" s="1">
        <v>0.0187164545059204</v>
      </c>
      <c r="E86" s="1">
        <v>9</v>
      </c>
      <c r="F86" s="1">
        <v>6</v>
      </c>
      <c r="G86" s="1">
        <v>1</v>
      </c>
      <c r="H86" s="1">
        <v>4</v>
      </c>
      <c r="I86" s="1">
        <v>0.9</v>
      </c>
      <c r="J86" s="1">
        <v>0.6</v>
      </c>
      <c r="K86" s="1">
        <v>0.72</v>
      </c>
      <c r="L86" s="1">
        <v>0.6</v>
      </c>
      <c r="M86" s="1">
        <v>0.3</v>
      </c>
      <c r="N86" s="1">
        <v>0.65</v>
      </c>
    </row>
    <row r="87" s="1" customFormat="1" spans="1:14">
      <c r="A87" s="7">
        <v>425</v>
      </c>
      <c r="B87" s="1">
        <v>425</v>
      </c>
      <c r="C87" s="1">
        <v>0.585031986236572</v>
      </c>
      <c r="D87" s="1">
        <v>0.0381255149841309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1" customFormat="1" spans="1:14">
      <c r="A88" s="7">
        <v>788</v>
      </c>
      <c r="B88" s="1">
        <v>788</v>
      </c>
      <c r="C88" s="1">
        <v>0.585186362266541</v>
      </c>
      <c r="D88" s="1">
        <v>0.0972005128860474</v>
      </c>
      <c r="E88" s="1">
        <v>8</v>
      </c>
      <c r="F88" s="1">
        <v>4</v>
      </c>
      <c r="G88" s="1">
        <v>2</v>
      </c>
      <c r="H88" s="1">
        <v>6</v>
      </c>
      <c r="I88" s="1">
        <v>0.8</v>
      </c>
      <c r="J88" s="1">
        <v>0.666666666666667</v>
      </c>
      <c r="K88" s="1">
        <v>0.727272727272727</v>
      </c>
      <c r="L88" s="1">
        <v>0.4</v>
      </c>
      <c r="M88" s="1">
        <v>0.4</v>
      </c>
      <c r="N88" s="1">
        <v>0.7</v>
      </c>
    </row>
    <row r="89" s="1" customFormat="1" spans="1:14">
      <c r="A89" s="7">
        <v>536</v>
      </c>
      <c r="B89" s="1">
        <v>536</v>
      </c>
      <c r="C89" s="1">
        <v>0.585767984390259</v>
      </c>
      <c r="D89" s="1">
        <v>0.130775928497315</v>
      </c>
      <c r="E89" s="1">
        <v>10</v>
      </c>
      <c r="F89" s="1">
        <v>4</v>
      </c>
      <c r="G89" s="1">
        <v>0</v>
      </c>
      <c r="H89" s="1">
        <v>6</v>
      </c>
      <c r="I89" s="1">
        <v>1</v>
      </c>
      <c r="J89" s="1">
        <v>0.714285714285714</v>
      </c>
      <c r="K89" s="1">
        <v>0.833333333333333</v>
      </c>
      <c r="L89" s="1">
        <v>0.4</v>
      </c>
      <c r="M89" s="1">
        <v>0.6</v>
      </c>
      <c r="N89" s="1">
        <v>0.8</v>
      </c>
    </row>
    <row r="90" s="1" customFormat="1" spans="1:14">
      <c r="A90" s="7">
        <v>78</v>
      </c>
      <c r="B90" s="1">
        <v>78</v>
      </c>
      <c r="C90" s="1">
        <v>0.585809230804443</v>
      </c>
      <c r="D90" s="1">
        <v>0.0609422922134399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685</v>
      </c>
      <c r="B91" s="1">
        <v>685</v>
      </c>
      <c r="C91" s="1">
        <v>0.585927486419678</v>
      </c>
      <c r="D91" s="1">
        <v>0.0796772241592407</v>
      </c>
      <c r="E91" s="1">
        <v>8</v>
      </c>
      <c r="F91" s="1">
        <v>4</v>
      </c>
      <c r="G91" s="1">
        <v>2</v>
      </c>
      <c r="H91" s="1">
        <v>6</v>
      </c>
      <c r="I91" s="1">
        <v>0.8</v>
      </c>
      <c r="J91" s="1">
        <v>0.666666666666667</v>
      </c>
      <c r="K91" s="1">
        <v>0.727272727272727</v>
      </c>
      <c r="L91" s="1">
        <v>0.4</v>
      </c>
      <c r="M91" s="1">
        <v>0.4</v>
      </c>
      <c r="N91" s="1">
        <v>0.7</v>
      </c>
    </row>
    <row r="92" s="1" customFormat="1" spans="1:14">
      <c r="A92" s="7">
        <v>582</v>
      </c>
      <c r="B92" s="1">
        <v>582</v>
      </c>
      <c r="C92" s="1">
        <v>0.585948467254639</v>
      </c>
      <c r="D92" s="1">
        <v>0.0876878499984741</v>
      </c>
      <c r="E92" s="1">
        <v>6</v>
      </c>
      <c r="F92" s="1">
        <v>4</v>
      </c>
      <c r="G92" s="1">
        <v>4</v>
      </c>
      <c r="H92" s="1">
        <v>6</v>
      </c>
      <c r="I92" s="1">
        <v>0.6</v>
      </c>
      <c r="J92" s="1">
        <v>0.6</v>
      </c>
      <c r="K92" s="1">
        <v>0.6</v>
      </c>
      <c r="L92" s="1">
        <v>0.4</v>
      </c>
      <c r="M92" s="1">
        <v>0.2</v>
      </c>
      <c r="N92" s="1">
        <v>0.6</v>
      </c>
    </row>
    <row r="93" s="1" customFormat="1" spans="1:14">
      <c r="A93" s="7">
        <v>388</v>
      </c>
      <c r="B93" s="1">
        <v>388</v>
      </c>
      <c r="C93" s="1">
        <v>0.586038947105408</v>
      </c>
      <c r="D93" s="1">
        <v>0.0887719392776489</v>
      </c>
      <c r="E93" s="1">
        <v>9</v>
      </c>
      <c r="F93" s="1">
        <v>6</v>
      </c>
      <c r="G93" s="1">
        <v>1</v>
      </c>
      <c r="H93" s="1">
        <v>4</v>
      </c>
      <c r="I93" s="1">
        <v>0.9</v>
      </c>
      <c r="J93" s="1">
        <v>0.6</v>
      </c>
      <c r="K93" s="1">
        <v>0.72</v>
      </c>
      <c r="L93" s="1">
        <v>0.6</v>
      </c>
      <c r="M93" s="1">
        <v>0.3</v>
      </c>
      <c r="N93" s="1">
        <v>0.65</v>
      </c>
    </row>
    <row r="94" s="1" customFormat="1" spans="1:14">
      <c r="A94" s="7">
        <v>271</v>
      </c>
      <c r="B94" s="1">
        <v>271</v>
      </c>
      <c r="C94" s="1">
        <v>0.586729526519775</v>
      </c>
      <c r="D94" s="1">
        <v>0.0930256843566895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1" customFormat="1" spans="1:14">
      <c r="A95" s="7">
        <v>321</v>
      </c>
      <c r="B95" s="1">
        <v>321</v>
      </c>
      <c r="C95" s="1">
        <v>0.588648796081543</v>
      </c>
      <c r="D95" s="1">
        <v>0.00274014472961426</v>
      </c>
      <c r="E95" s="1">
        <v>10</v>
      </c>
      <c r="F95" s="1">
        <v>5</v>
      </c>
      <c r="G95" s="1">
        <v>0</v>
      </c>
      <c r="H95" s="1">
        <v>5</v>
      </c>
      <c r="I95" s="1">
        <v>1</v>
      </c>
      <c r="J95" s="1">
        <v>0.666666666666667</v>
      </c>
      <c r="K95" s="1">
        <v>0.8</v>
      </c>
      <c r="L95" s="1">
        <v>0.5</v>
      </c>
      <c r="M95" s="1">
        <v>0.5</v>
      </c>
      <c r="N95" s="1">
        <v>0.75</v>
      </c>
    </row>
    <row r="96" s="1" customFormat="1" spans="1:14">
      <c r="A96" s="7">
        <v>477</v>
      </c>
      <c r="B96" s="1">
        <v>477</v>
      </c>
      <c r="C96" s="1">
        <v>0.588738799095154</v>
      </c>
      <c r="D96" s="1">
        <v>0.0414286851882935</v>
      </c>
      <c r="E96" s="1">
        <v>10</v>
      </c>
      <c r="F96" s="1">
        <v>4</v>
      </c>
      <c r="G96" s="1">
        <v>0</v>
      </c>
      <c r="H96" s="1">
        <v>6</v>
      </c>
      <c r="I96" s="1">
        <v>1</v>
      </c>
      <c r="J96" s="1">
        <v>0.714285714285714</v>
      </c>
      <c r="K96" s="1">
        <v>0.833333333333333</v>
      </c>
      <c r="L96" s="1">
        <v>0.4</v>
      </c>
      <c r="M96" s="1">
        <v>0.6</v>
      </c>
      <c r="N96" s="1">
        <v>0.8</v>
      </c>
    </row>
    <row r="97" s="1" customFormat="1" spans="1:14">
      <c r="A97" s="7">
        <v>70</v>
      </c>
      <c r="B97" s="1">
        <v>70</v>
      </c>
      <c r="C97" s="1">
        <v>0.589032411575317</v>
      </c>
      <c r="D97" s="1">
        <v>0.10155725479126</v>
      </c>
      <c r="E97" s="1">
        <v>9</v>
      </c>
      <c r="F97" s="1">
        <v>3</v>
      </c>
      <c r="G97" s="1">
        <v>1</v>
      </c>
      <c r="H97" s="1">
        <v>7</v>
      </c>
      <c r="I97" s="1">
        <v>0.9</v>
      </c>
      <c r="J97" s="1">
        <v>0.75</v>
      </c>
      <c r="K97" s="1">
        <v>0.818181818181818</v>
      </c>
      <c r="L97" s="1">
        <v>0.3</v>
      </c>
      <c r="M97" s="1">
        <v>0.6</v>
      </c>
      <c r="N97" s="1">
        <v>0.8</v>
      </c>
    </row>
    <row r="98" s="1" customFormat="1" spans="1:14">
      <c r="A98" s="7">
        <v>666</v>
      </c>
      <c r="B98" s="1">
        <v>666</v>
      </c>
      <c r="C98" s="1">
        <v>0.589882969856262</v>
      </c>
      <c r="D98" s="1">
        <v>0.0751042366027832</v>
      </c>
      <c r="E98" s="1">
        <v>8</v>
      </c>
      <c r="F98" s="1">
        <v>6</v>
      </c>
      <c r="G98" s="1">
        <v>2</v>
      </c>
      <c r="H98" s="1">
        <v>4</v>
      </c>
      <c r="I98" s="1">
        <v>0.8</v>
      </c>
      <c r="J98" s="1">
        <v>0.571428571428572</v>
      </c>
      <c r="K98" s="1">
        <v>0.666666666666667</v>
      </c>
      <c r="L98" s="1">
        <v>0.6</v>
      </c>
      <c r="M98" s="1">
        <v>0.2</v>
      </c>
      <c r="N98" s="1">
        <v>0.6</v>
      </c>
    </row>
    <row r="99" s="1" customFormat="1" spans="1:14">
      <c r="A99" s="7">
        <v>829</v>
      </c>
      <c r="B99" s="1">
        <v>829</v>
      </c>
      <c r="C99" s="1">
        <v>0.589975953102112</v>
      </c>
      <c r="D99" s="1">
        <v>0.0614951848983765</v>
      </c>
      <c r="E99" s="1">
        <v>8</v>
      </c>
      <c r="F99" s="1">
        <v>2</v>
      </c>
      <c r="G99" s="1">
        <v>2</v>
      </c>
      <c r="H99" s="1">
        <v>8</v>
      </c>
      <c r="I99" s="1">
        <v>0.8</v>
      </c>
      <c r="J99" s="1">
        <v>0.8</v>
      </c>
      <c r="K99" s="1">
        <v>0.8</v>
      </c>
      <c r="L99" s="1">
        <v>0.2</v>
      </c>
      <c r="M99" s="1">
        <v>0.6</v>
      </c>
      <c r="N99" s="1">
        <v>0.8</v>
      </c>
    </row>
    <row r="100" s="1" customFormat="1" spans="3:13">
      <c r="C100" s="1">
        <f>AVERAGE(C2:C99)</f>
        <v>0.547611994402749</v>
      </c>
      <c r="D100" s="1">
        <f>AVERAGE(D2:D99)</f>
        <v>0.0871282755112162</v>
      </c>
      <c r="L100" s="1">
        <f>AVERAGE(L2:L99)</f>
        <v>0.457142857142857</v>
      </c>
      <c r="M100" s="1">
        <f>AVERAGE(M2:M99)</f>
        <v>0.362244897959184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3" customFormat="1" spans="3:5">
      <c r="C109" s="3" t="s">
        <v>75</v>
      </c>
      <c r="D109" s="3">
        <f>COUNTIF(C2:C99,"&lt;0.514")-COUNTIF(C2:C99,"&lt;0.5")</f>
        <v>14</v>
      </c>
      <c r="E109" s="3">
        <v>3</v>
      </c>
    </row>
    <row r="110" s="4" customFormat="1" spans="3:5">
      <c r="C110" s="4" t="s">
        <v>76</v>
      </c>
      <c r="D110" s="4">
        <f>COUNTIF(C2:C99,"&lt;0.525")-COUNTIF(C2:C99,"&lt;0.514")</f>
        <v>14</v>
      </c>
      <c r="E110" s="4">
        <v>4</v>
      </c>
    </row>
    <row r="111" s="4" customFormat="1" spans="3:5">
      <c r="C111" s="4" t="s">
        <v>77</v>
      </c>
      <c r="D111" s="4">
        <f>COUNTIF(C2:C99,"&lt;0.542")-COUNTIF(C2:C99,"&lt;0.528")</f>
        <v>14</v>
      </c>
      <c r="E111" s="4">
        <v>6</v>
      </c>
    </row>
    <row r="112" s="1" customFormat="1" spans="3:5">
      <c r="C112" s="1" t="s">
        <v>78</v>
      </c>
      <c r="D112" s="1">
        <f>COUNTIF(C2:C99,"&lt;0.556")-COUNTIF(C2:C99,"&lt;0.542")</f>
        <v>14</v>
      </c>
      <c r="E112" s="1">
        <v>7</v>
      </c>
    </row>
    <row r="113" s="1" customFormat="1" spans="3:5">
      <c r="C113" s="1" t="s">
        <v>79</v>
      </c>
      <c r="D113" s="1">
        <f>COUNTIF(C2:C99,"&lt;0.57")-COUNTIF(C2:C99,"&lt;0.556")</f>
        <v>14</v>
      </c>
      <c r="E113" s="1">
        <v>9</v>
      </c>
    </row>
    <row r="114" s="1" customFormat="1" spans="3:5">
      <c r="C114" s="1" t="s">
        <v>80</v>
      </c>
      <c r="D114" s="1">
        <f>COUNTIF(C2:C99,"&lt;0.584")-COUNTIF(C2:C99,"&lt;0.57")</f>
        <v>14</v>
      </c>
      <c r="E114" s="1">
        <v>12</v>
      </c>
    </row>
    <row r="115" s="3" customFormat="1" spans="3:5">
      <c r="C115" s="3" t="s">
        <v>81</v>
      </c>
      <c r="D115" s="3">
        <f>COUNTIF(C2:C99,"&lt;0.598")-COUNTIF(C2:C99,"&lt;0.584")</f>
        <v>14</v>
      </c>
      <c r="E115" s="3">
        <v>14</v>
      </c>
    </row>
    <row r="116" s="1" customFormat="1" spans="3:5">
      <c r="C116" s="1" t="s">
        <v>82</v>
      </c>
      <c r="D116" s="1">
        <f>COUNTIF(C2:C99,"&lt;0.612")-COUNTIF(C2:C99,"&lt;0.598")</f>
        <v>0</v>
      </c>
      <c r="E116" s="1">
        <v>12</v>
      </c>
    </row>
    <row r="117" s="1" customFormat="1" spans="3:5">
      <c r="C117" s="1" t="s">
        <v>28</v>
      </c>
      <c r="D117" s="1">
        <f>COUNTIF(C2:C99,"&lt;0.68")-COUNTIF(C2:C99,"&lt;0.66")</f>
        <v>0</v>
      </c>
      <c r="E117" s="1">
        <v>9</v>
      </c>
    </row>
    <row r="118" s="1" customFormat="1" spans="3:5">
      <c r="C118" s="1" t="s">
        <v>29</v>
      </c>
      <c r="D118" s="1">
        <f>COUNTIF(C2:C99,"&lt;0.7")-COUNTIF(C2:C99,"&lt;0.68")</f>
        <v>0</v>
      </c>
      <c r="E118" s="1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1" customFormat="1" spans="3:5">
      <c r="C120" s="1" t="s">
        <v>31</v>
      </c>
      <c r="D120" s="1">
        <f>COUNTIF(C2:C99,"&lt;0.74")-COUNTIF(C2:C99,"&lt;0.72")</f>
        <v>0</v>
      </c>
      <c r="E120" s="1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4" customFormat="1" spans="3:4">
      <c r="C123" s="4" t="s">
        <v>34</v>
      </c>
      <c r="D123" s="4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4">
      <c r="C126" s="1" t="s">
        <v>37</v>
      </c>
      <c r="D126" s="1">
        <f>COUNTIF(C2:C99,"&lt;0.86")-COUNTIF(C2:C99,"&lt;0.84")</f>
        <v>0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7">
      <c r="C129" s="1" t="s">
        <v>40</v>
      </c>
      <c r="D129" s="1">
        <f>COUNTIF(C2:C99,"&lt;0.92")-COUNTIF(C2:C99,"&lt;0.9")</f>
        <v>0</v>
      </c>
      <c r="F129" s="4">
        <v>0.545</v>
      </c>
      <c r="G129" s="4">
        <v>0.087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0.623</v>
      </c>
      <c r="G130" s="4">
        <v>0.11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0.729</v>
      </c>
      <c r="G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6" workbookViewId="0">
      <selection activeCell="A23" sqref="$A23:$XFD23"/>
    </sheetView>
  </sheetViews>
  <sheetFormatPr defaultColWidth="9" defaultRowHeight="13.5"/>
  <cols>
    <col min="3" max="4" width="20.125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174</v>
      </c>
      <c r="B2" s="1">
        <v>174</v>
      </c>
      <c r="C2" s="1">
        <v>0.502783298492432</v>
      </c>
      <c r="D2" s="1">
        <v>0.0456451177597046</v>
      </c>
      <c r="E2" s="1">
        <v>6</v>
      </c>
      <c r="F2" s="1">
        <v>5</v>
      </c>
      <c r="G2" s="1">
        <v>4</v>
      </c>
      <c r="H2" s="1">
        <v>5</v>
      </c>
      <c r="I2" s="1">
        <v>0.6</v>
      </c>
      <c r="J2" s="1">
        <v>0.545454545454545</v>
      </c>
      <c r="K2" s="1">
        <v>0.571428571428571</v>
      </c>
      <c r="L2" s="1">
        <v>0.5</v>
      </c>
      <c r="M2" s="1">
        <v>0.1</v>
      </c>
      <c r="N2" s="1">
        <v>0.55</v>
      </c>
    </row>
    <row r="3" s="1" customFormat="1" spans="1:14">
      <c r="A3" s="7">
        <v>413</v>
      </c>
      <c r="B3" s="1">
        <v>413</v>
      </c>
      <c r="C3" s="1">
        <v>0.502972483634949</v>
      </c>
      <c r="D3" s="1">
        <v>0.0846982002258301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980</v>
      </c>
      <c r="B4" s="1">
        <v>980</v>
      </c>
      <c r="C4" s="1">
        <v>0.503324270248413</v>
      </c>
      <c r="D4" s="1">
        <v>0.0415781736373901</v>
      </c>
      <c r="E4" s="1">
        <v>6</v>
      </c>
      <c r="F4" s="1">
        <v>4</v>
      </c>
      <c r="G4" s="1">
        <v>4</v>
      </c>
      <c r="H4" s="1">
        <v>6</v>
      </c>
      <c r="I4" s="1">
        <v>0.6</v>
      </c>
      <c r="J4" s="1">
        <v>0.6</v>
      </c>
      <c r="K4" s="1">
        <v>0.6</v>
      </c>
      <c r="L4" s="1">
        <v>0.4</v>
      </c>
      <c r="M4" s="1">
        <v>0.2</v>
      </c>
      <c r="N4" s="1">
        <v>0.6</v>
      </c>
    </row>
    <row r="5" s="1" customFormat="1" spans="1:14">
      <c r="A5" s="7">
        <v>274</v>
      </c>
      <c r="B5" s="1">
        <v>274</v>
      </c>
      <c r="C5" s="1">
        <v>0.504064321517944</v>
      </c>
      <c r="D5" s="1">
        <v>0.0795613527297974</v>
      </c>
      <c r="E5" s="1">
        <v>8</v>
      </c>
      <c r="F5" s="1">
        <v>3</v>
      </c>
      <c r="G5" s="1">
        <v>2</v>
      </c>
      <c r="H5" s="1">
        <v>7</v>
      </c>
      <c r="I5" s="1">
        <v>0.8</v>
      </c>
      <c r="J5" s="1">
        <v>0.727272727272727</v>
      </c>
      <c r="K5" s="1">
        <v>0.761904761904762</v>
      </c>
      <c r="L5" s="1">
        <v>0.3</v>
      </c>
      <c r="M5" s="1">
        <v>0.5</v>
      </c>
      <c r="N5" s="1">
        <v>0.75</v>
      </c>
    </row>
    <row r="6" s="1" customFormat="1" spans="1:14">
      <c r="A6" s="7">
        <v>944</v>
      </c>
      <c r="B6" s="1">
        <v>944</v>
      </c>
      <c r="C6" s="1">
        <v>0.504355072975159</v>
      </c>
      <c r="D6" s="1">
        <v>0.0838495492935181</v>
      </c>
      <c r="E6" s="1">
        <v>10</v>
      </c>
      <c r="F6" s="1">
        <v>6</v>
      </c>
      <c r="G6" s="1">
        <v>0</v>
      </c>
      <c r="H6" s="1">
        <v>4</v>
      </c>
      <c r="I6" s="1">
        <v>1</v>
      </c>
      <c r="J6" s="1">
        <v>0.625</v>
      </c>
      <c r="K6" s="1">
        <v>0.769230769230769</v>
      </c>
      <c r="L6" s="1">
        <v>0.6</v>
      </c>
      <c r="M6" s="1">
        <v>0.4</v>
      </c>
      <c r="N6" s="1">
        <v>0.7</v>
      </c>
    </row>
    <row r="7" s="1" customFormat="1" spans="1:14">
      <c r="A7" s="7">
        <v>487</v>
      </c>
      <c r="B7" s="1">
        <v>487</v>
      </c>
      <c r="C7" s="1">
        <v>0.504927039146423</v>
      </c>
      <c r="D7" s="1">
        <v>0.0126816034317017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1" customFormat="1" spans="1:14">
      <c r="A8" s="7">
        <v>803</v>
      </c>
      <c r="B8" s="1">
        <v>803</v>
      </c>
      <c r="C8" s="1">
        <v>0.505399227142334</v>
      </c>
      <c r="D8" s="1">
        <v>0.0728315114974976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49</v>
      </c>
      <c r="B9" s="1">
        <v>49</v>
      </c>
      <c r="C9" s="1">
        <v>0.506369948387146</v>
      </c>
      <c r="D9" s="1">
        <v>0.0208917856216431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93</v>
      </c>
      <c r="B10" s="1">
        <v>93</v>
      </c>
      <c r="C10" s="1">
        <v>0.507373690605164</v>
      </c>
      <c r="D10" s="1">
        <v>0.00897800922393799</v>
      </c>
      <c r="E10" s="1">
        <v>8</v>
      </c>
      <c r="F10" s="1">
        <v>5</v>
      </c>
      <c r="G10" s="1">
        <v>2</v>
      </c>
      <c r="H10" s="1">
        <v>5</v>
      </c>
      <c r="I10" s="1">
        <v>0.8</v>
      </c>
      <c r="J10" s="1">
        <v>0.615384615384615</v>
      </c>
      <c r="K10" s="1">
        <v>0.695652173913043</v>
      </c>
      <c r="L10" s="1">
        <v>0.5</v>
      </c>
      <c r="M10" s="1">
        <v>0.3</v>
      </c>
      <c r="N10" s="1">
        <v>0.65</v>
      </c>
    </row>
    <row r="11" s="1" customFormat="1" spans="1:14">
      <c r="A11" s="7">
        <v>76</v>
      </c>
      <c r="B11" s="1">
        <v>76</v>
      </c>
      <c r="C11" s="1">
        <v>0.508317589759827</v>
      </c>
      <c r="D11" s="1">
        <v>0.0728530883789062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484</v>
      </c>
      <c r="B12" s="1">
        <v>484</v>
      </c>
      <c r="C12" s="1">
        <v>0.509174942970276</v>
      </c>
      <c r="D12" s="1">
        <v>0.0860495567321777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444</v>
      </c>
      <c r="B13" s="1">
        <v>444</v>
      </c>
      <c r="C13" s="1">
        <v>0.50945258140564</v>
      </c>
      <c r="D13" s="1">
        <v>0.0436152219772339</v>
      </c>
      <c r="E13" s="1">
        <v>10</v>
      </c>
      <c r="F13" s="1">
        <v>6</v>
      </c>
      <c r="G13" s="1">
        <v>0</v>
      </c>
      <c r="H13" s="1">
        <v>4</v>
      </c>
      <c r="I13" s="1">
        <v>1</v>
      </c>
      <c r="J13" s="1">
        <v>0.625</v>
      </c>
      <c r="K13" s="1">
        <v>0.769230769230769</v>
      </c>
      <c r="L13" s="1">
        <v>0.6</v>
      </c>
      <c r="M13" s="1">
        <v>0.4</v>
      </c>
      <c r="N13" s="1">
        <v>0.7</v>
      </c>
    </row>
    <row r="14" s="1" customFormat="1" spans="1:14">
      <c r="A14" s="7">
        <v>400</v>
      </c>
      <c r="B14" s="1">
        <v>400</v>
      </c>
      <c r="C14" s="1">
        <v>0.510158181190491</v>
      </c>
      <c r="D14" s="1">
        <v>0.0337340831756592</v>
      </c>
      <c r="E14" s="1">
        <v>9</v>
      </c>
      <c r="F14" s="1">
        <v>5</v>
      </c>
      <c r="G14" s="1">
        <v>1</v>
      </c>
      <c r="H14" s="1">
        <v>5</v>
      </c>
      <c r="I14" s="1">
        <v>0.9</v>
      </c>
      <c r="J14" s="1">
        <v>0.642857142857143</v>
      </c>
      <c r="K14" s="1">
        <v>0.75</v>
      </c>
      <c r="L14" s="1">
        <v>0.5</v>
      </c>
      <c r="M14" s="1">
        <v>0.4</v>
      </c>
      <c r="N14" s="1">
        <v>0.7</v>
      </c>
    </row>
    <row r="15" s="1" customFormat="1" spans="1:14">
      <c r="A15" s="7">
        <v>845</v>
      </c>
      <c r="B15" s="1">
        <v>845</v>
      </c>
      <c r="C15" s="1">
        <v>0.510368227958679</v>
      </c>
      <c r="D15" s="1">
        <v>0.0996036529541016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57</v>
      </c>
      <c r="B16" s="1">
        <v>57</v>
      </c>
      <c r="C16" s="1">
        <v>0.512394428253174</v>
      </c>
      <c r="D16" s="1">
        <v>0.0709816217422485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4" customFormat="1" spans="1:14">
      <c r="A17" s="16">
        <v>868</v>
      </c>
      <c r="B17" s="14">
        <v>868</v>
      </c>
      <c r="C17" s="14">
        <v>0.513609170913696</v>
      </c>
      <c r="D17" s="14">
        <v>0.0980237722396851</v>
      </c>
      <c r="E17" s="14">
        <v>10</v>
      </c>
      <c r="F17" s="14">
        <v>7</v>
      </c>
      <c r="G17" s="14">
        <v>0</v>
      </c>
      <c r="H17" s="14">
        <v>3</v>
      </c>
      <c r="I17" s="14">
        <v>1</v>
      </c>
      <c r="J17" s="14">
        <v>0.588235294117647</v>
      </c>
      <c r="K17" s="14">
        <v>0.740740740740741</v>
      </c>
      <c r="L17" s="14">
        <v>0.7</v>
      </c>
      <c r="M17" s="14">
        <v>0.3</v>
      </c>
      <c r="N17" s="14">
        <v>0.65</v>
      </c>
    </row>
    <row r="18" s="1" customFormat="1" spans="1:14">
      <c r="A18" s="7">
        <v>192</v>
      </c>
      <c r="B18" s="1">
        <v>192</v>
      </c>
      <c r="C18" s="1">
        <v>0.516044735908508</v>
      </c>
      <c r="D18" s="1">
        <v>0.0698013305664062</v>
      </c>
      <c r="E18" s="1">
        <v>9</v>
      </c>
      <c r="F18" s="1">
        <v>7</v>
      </c>
      <c r="G18" s="1">
        <v>1</v>
      </c>
      <c r="H18" s="1">
        <v>3</v>
      </c>
      <c r="I18" s="1">
        <v>0.9</v>
      </c>
      <c r="J18" s="1">
        <v>0.5625</v>
      </c>
      <c r="K18" s="1">
        <v>0.692307692307692</v>
      </c>
      <c r="L18" s="1">
        <v>0.7</v>
      </c>
      <c r="M18" s="1">
        <v>0.2</v>
      </c>
      <c r="N18" s="1">
        <v>0.6</v>
      </c>
    </row>
    <row r="19" s="1" customFormat="1" spans="1:14">
      <c r="A19" s="7">
        <v>418</v>
      </c>
      <c r="B19" s="1">
        <v>418</v>
      </c>
      <c r="C19" s="1">
        <v>0.517264246940613</v>
      </c>
      <c r="D19" s="1">
        <v>0.0643537044525146</v>
      </c>
      <c r="E19" s="1">
        <v>8</v>
      </c>
      <c r="F19" s="1">
        <v>8</v>
      </c>
      <c r="G19" s="1">
        <v>2</v>
      </c>
      <c r="H19" s="1">
        <v>2</v>
      </c>
      <c r="I19" s="1">
        <v>0.8</v>
      </c>
      <c r="J19" s="1">
        <v>0.5</v>
      </c>
      <c r="K19" s="1">
        <v>0.615384615384615</v>
      </c>
      <c r="L19" s="1">
        <v>0.8</v>
      </c>
      <c r="M19" s="1">
        <v>0</v>
      </c>
      <c r="N19" s="1">
        <v>0.5</v>
      </c>
    </row>
    <row r="20" s="1" customFormat="1" spans="1:14">
      <c r="A20" s="7">
        <v>283</v>
      </c>
      <c r="B20" s="1">
        <v>283</v>
      </c>
      <c r="C20" s="1">
        <v>0.517791271209717</v>
      </c>
      <c r="D20" s="1">
        <v>0.104413986206055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898</v>
      </c>
      <c r="B21" s="1">
        <v>898</v>
      </c>
      <c r="C21" s="1">
        <v>0.520534038543701</v>
      </c>
      <c r="D21" s="1">
        <v>0.0267471075057983</v>
      </c>
      <c r="E21" s="1">
        <v>7</v>
      </c>
      <c r="F21" s="1">
        <v>3</v>
      </c>
      <c r="G21" s="1">
        <v>3</v>
      </c>
      <c r="H21" s="1">
        <v>7</v>
      </c>
      <c r="I21" s="1">
        <v>0.7</v>
      </c>
      <c r="J21" s="1">
        <v>0.7</v>
      </c>
      <c r="K21" s="1">
        <v>0.7</v>
      </c>
      <c r="L21" s="1">
        <v>0.3</v>
      </c>
      <c r="M21" s="1">
        <v>0.4</v>
      </c>
      <c r="N21" s="1">
        <v>0.7</v>
      </c>
    </row>
    <row r="22" s="1" customFormat="1" spans="1:14">
      <c r="A22" s="7">
        <v>485</v>
      </c>
      <c r="B22" s="1">
        <v>485</v>
      </c>
      <c r="C22" s="1">
        <v>0.520882487297058</v>
      </c>
      <c r="D22" s="1">
        <v>0.0628604888916016</v>
      </c>
      <c r="E22" s="1">
        <v>8</v>
      </c>
      <c r="F22" s="1">
        <v>6</v>
      </c>
      <c r="G22" s="1">
        <v>2</v>
      </c>
      <c r="H22" s="1">
        <v>4</v>
      </c>
      <c r="I22" s="1">
        <v>0.8</v>
      </c>
      <c r="J22" s="1">
        <v>0.571428571428572</v>
      </c>
      <c r="K22" s="1">
        <v>0.666666666666667</v>
      </c>
      <c r="L22" s="1">
        <v>0.6</v>
      </c>
      <c r="M22" s="1">
        <v>0.2</v>
      </c>
      <c r="N22" s="1">
        <v>0.6</v>
      </c>
    </row>
    <row r="23" s="1" customFormat="1" spans="1:14">
      <c r="A23" s="7">
        <v>899</v>
      </c>
      <c r="B23" s="1">
        <v>899</v>
      </c>
      <c r="C23" s="1">
        <v>0.521429777145386</v>
      </c>
      <c r="D23" s="1">
        <v>0.0620392560958862</v>
      </c>
      <c r="E23" s="1">
        <v>8</v>
      </c>
      <c r="F23" s="1">
        <v>4</v>
      </c>
      <c r="G23" s="1">
        <v>2</v>
      </c>
      <c r="H23" s="1">
        <v>6</v>
      </c>
      <c r="I23" s="1">
        <v>0.8</v>
      </c>
      <c r="J23" s="1">
        <v>0.666666666666667</v>
      </c>
      <c r="K23" s="1">
        <v>0.727272727272727</v>
      </c>
      <c r="L23" s="1">
        <v>0.4</v>
      </c>
      <c r="M23" s="1">
        <v>0.4</v>
      </c>
      <c r="N23" s="1">
        <v>0.7</v>
      </c>
    </row>
    <row r="24" s="1" customFormat="1" spans="1:14">
      <c r="A24" s="7">
        <v>821</v>
      </c>
      <c r="B24" s="1">
        <v>821</v>
      </c>
      <c r="C24" s="1">
        <v>0.521588444709778</v>
      </c>
      <c r="D24" s="1">
        <v>0.0273499488830566</v>
      </c>
      <c r="E24" s="1">
        <v>7</v>
      </c>
      <c r="F24" s="1">
        <v>4</v>
      </c>
      <c r="G24" s="1">
        <v>3</v>
      </c>
      <c r="H24" s="1">
        <v>6</v>
      </c>
      <c r="I24" s="1">
        <v>0.7</v>
      </c>
      <c r="J24" s="1">
        <v>0.636363636363636</v>
      </c>
      <c r="K24" s="1">
        <v>0.666666666666667</v>
      </c>
      <c r="L24" s="1">
        <v>0.4</v>
      </c>
      <c r="M24" s="1">
        <v>0.3</v>
      </c>
      <c r="N24" s="1">
        <v>0.65</v>
      </c>
    </row>
    <row r="25" s="1" customFormat="1" spans="1:14">
      <c r="A25" s="7">
        <v>971</v>
      </c>
      <c r="B25" s="1">
        <v>971</v>
      </c>
      <c r="C25" s="1">
        <v>0.52179229259491</v>
      </c>
      <c r="D25" s="1">
        <v>0.0986318588256836</v>
      </c>
      <c r="E25" s="1">
        <v>9</v>
      </c>
      <c r="F25" s="1">
        <v>6</v>
      </c>
      <c r="G25" s="1">
        <v>1</v>
      </c>
      <c r="H25" s="1">
        <v>4</v>
      </c>
      <c r="I25" s="1">
        <v>0.9</v>
      </c>
      <c r="J25" s="1">
        <v>0.6</v>
      </c>
      <c r="K25" s="1">
        <v>0.72</v>
      </c>
      <c r="L25" s="1">
        <v>0.6</v>
      </c>
      <c r="M25" s="1">
        <v>0.3</v>
      </c>
      <c r="N25" s="1">
        <v>0.65</v>
      </c>
    </row>
    <row r="26" s="1" customFormat="1" spans="1:14">
      <c r="A26" s="7">
        <v>948</v>
      </c>
      <c r="B26" s="1">
        <v>948</v>
      </c>
      <c r="C26" s="1">
        <v>0.522217392921448</v>
      </c>
      <c r="D26" s="1">
        <v>0.0486582517623901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939</v>
      </c>
      <c r="B27" s="1">
        <v>939</v>
      </c>
      <c r="C27" s="1">
        <v>0.523517608642578</v>
      </c>
      <c r="D27" s="1">
        <v>0.0840035676956177</v>
      </c>
      <c r="E27" s="1">
        <v>9</v>
      </c>
      <c r="F27" s="1">
        <v>7</v>
      </c>
      <c r="G27" s="1">
        <v>1</v>
      </c>
      <c r="H27" s="1">
        <v>3</v>
      </c>
      <c r="I27" s="1">
        <v>0.9</v>
      </c>
      <c r="J27" s="1">
        <v>0.5625</v>
      </c>
      <c r="K27" s="1">
        <v>0.692307692307692</v>
      </c>
      <c r="L27" s="1">
        <v>0.7</v>
      </c>
      <c r="M27" s="1">
        <v>0.2</v>
      </c>
      <c r="N27" s="1">
        <v>0.6</v>
      </c>
    </row>
    <row r="28" s="1" customFormat="1" spans="1:14">
      <c r="A28" s="7">
        <v>284</v>
      </c>
      <c r="B28" s="1">
        <v>284</v>
      </c>
      <c r="C28" s="1">
        <v>0.523757457733154</v>
      </c>
      <c r="D28" s="1">
        <v>0.0759626626968384</v>
      </c>
      <c r="E28" s="1">
        <v>7</v>
      </c>
      <c r="F28" s="1">
        <v>6</v>
      </c>
      <c r="G28" s="1">
        <v>3</v>
      </c>
      <c r="H28" s="1">
        <v>4</v>
      </c>
      <c r="I28" s="1">
        <v>0.7</v>
      </c>
      <c r="J28" s="1">
        <v>0.538461538461539</v>
      </c>
      <c r="K28" s="1">
        <v>0.608695652173913</v>
      </c>
      <c r="L28" s="1">
        <v>0.6</v>
      </c>
      <c r="M28" s="1">
        <v>0.1</v>
      </c>
      <c r="N28" s="1">
        <v>0.55</v>
      </c>
    </row>
    <row r="29" s="1" customFormat="1" spans="1:14">
      <c r="A29" s="7">
        <v>856</v>
      </c>
      <c r="B29" s="1">
        <v>856</v>
      </c>
      <c r="C29" s="1">
        <v>0.524346232414246</v>
      </c>
      <c r="D29" s="1">
        <v>0.0562275648117065</v>
      </c>
      <c r="E29" s="1">
        <v>9</v>
      </c>
      <c r="F29" s="1">
        <v>4</v>
      </c>
      <c r="G29" s="1">
        <v>1</v>
      </c>
      <c r="H29" s="1">
        <v>6</v>
      </c>
      <c r="I29" s="1">
        <v>0.9</v>
      </c>
      <c r="J29" s="1">
        <v>0.692307692307692</v>
      </c>
      <c r="K29" s="1">
        <v>0.782608695652174</v>
      </c>
      <c r="L29" s="1">
        <v>0.4</v>
      </c>
      <c r="M29" s="1">
        <v>0.5</v>
      </c>
      <c r="N29" s="1">
        <v>0.75</v>
      </c>
    </row>
    <row r="30" s="1" customFormat="1" spans="1:14">
      <c r="A30" s="7">
        <v>146</v>
      </c>
      <c r="B30" s="1">
        <v>146</v>
      </c>
      <c r="C30" s="1">
        <v>0.527273416519165</v>
      </c>
      <c r="D30" s="1">
        <v>0.0522168874740601</v>
      </c>
      <c r="E30" s="1">
        <v>9</v>
      </c>
      <c r="F30" s="1">
        <v>8</v>
      </c>
      <c r="G30" s="1">
        <v>1</v>
      </c>
      <c r="H30" s="1">
        <v>2</v>
      </c>
      <c r="I30" s="1">
        <v>0.9</v>
      </c>
      <c r="J30" s="1">
        <v>0.529411764705882</v>
      </c>
      <c r="K30" s="1">
        <v>0.666666666666667</v>
      </c>
      <c r="L30" s="1">
        <v>0.8</v>
      </c>
      <c r="M30" s="1">
        <v>0.1</v>
      </c>
      <c r="N30" s="1">
        <v>0.55</v>
      </c>
    </row>
    <row r="31" s="1" customFormat="1" spans="1:14">
      <c r="A31" s="7">
        <v>50</v>
      </c>
      <c r="B31" s="1">
        <v>50</v>
      </c>
      <c r="C31" s="1">
        <v>0.527482271194458</v>
      </c>
      <c r="D31" s="1">
        <v>0.0267938375473022</v>
      </c>
      <c r="E31" s="1">
        <v>8</v>
      </c>
      <c r="F31" s="1">
        <v>4</v>
      </c>
      <c r="G31" s="1">
        <v>2</v>
      </c>
      <c r="H31" s="1">
        <v>6</v>
      </c>
      <c r="I31" s="1">
        <v>0.8</v>
      </c>
      <c r="J31" s="1">
        <v>0.666666666666667</v>
      </c>
      <c r="K31" s="1">
        <v>0.727272727272727</v>
      </c>
      <c r="L31" s="1">
        <v>0.4</v>
      </c>
      <c r="M31" s="1">
        <v>0.4</v>
      </c>
      <c r="N31" s="1">
        <v>0.7</v>
      </c>
    </row>
    <row r="32" s="1" customFormat="1" spans="1:14">
      <c r="A32" s="7">
        <v>344</v>
      </c>
      <c r="B32" s="1">
        <v>344</v>
      </c>
      <c r="C32" s="1">
        <v>0.528125882148743</v>
      </c>
      <c r="D32" s="1">
        <v>0.0711038112640381</v>
      </c>
      <c r="E32" s="1">
        <v>8</v>
      </c>
      <c r="F32" s="1">
        <v>5</v>
      </c>
      <c r="G32" s="1">
        <v>2</v>
      </c>
      <c r="H32" s="1">
        <v>5</v>
      </c>
      <c r="I32" s="1">
        <v>0.8</v>
      </c>
      <c r="J32" s="1">
        <v>0.615384615384615</v>
      </c>
      <c r="K32" s="1">
        <v>0.695652173913043</v>
      </c>
      <c r="L32" s="1">
        <v>0.5</v>
      </c>
      <c r="M32" s="1">
        <v>0.3</v>
      </c>
      <c r="N32" s="1">
        <v>0.65</v>
      </c>
    </row>
    <row r="33" s="14" customFormat="1" spans="1:14">
      <c r="A33" s="16">
        <v>634</v>
      </c>
      <c r="B33" s="14">
        <v>634</v>
      </c>
      <c r="C33" s="14">
        <v>0.53106701374054</v>
      </c>
      <c r="D33" s="14">
        <v>0.0840432643890381</v>
      </c>
      <c r="E33" s="14">
        <v>9</v>
      </c>
      <c r="F33" s="14">
        <v>8</v>
      </c>
      <c r="G33" s="14">
        <v>1</v>
      </c>
      <c r="H33" s="14">
        <v>2</v>
      </c>
      <c r="I33" s="14">
        <v>0.9</v>
      </c>
      <c r="J33" s="14">
        <v>0.529411764705882</v>
      </c>
      <c r="K33" s="14">
        <v>0.666666666666667</v>
      </c>
      <c r="L33" s="14">
        <v>0.8</v>
      </c>
      <c r="M33" s="14">
        <v>0.1</v>
      </c>
      <c r="N33" s="14">
        <v>0.55</v>
      </c>
    </row>
    <row r="34" s="1" customFormat="1" spans="1:14">
      <c r="A34" s="7">
        <v>646</v>
      </c>
      <c r="B34" s="1">
        <v>646</v>
      </c>
      <c r="C34" s="1">
        <v>0.535928726196289</v>
      </c>
      <c r="D34" s="1">
        <v>0.093133807182312</v>
      </c>
      <c r="E34" s="1">
        <v>7</v>
      </c>
      <c r="F34" s="1">
        <v>4</v>
      </c>
      <c r="G34" s="1">
        <v>3</v>
      </c>
      <c r="H34" s="1">
        <v>6</v>
      </c>
      <c r="I34" s="1">
        <v>0.7</v>
      </c>
      <c r="J34" s="1">
        <v>0.636363636363636</v>
      </c>
      <c r="K34" s="1">
        <v>0.666666666666667</v>
      </c>
      <c r="L34" s="1">
        <v>0.4</v>
      </c>
      <c r="M34" s="1">
        <v>0.3</v>
      </c>
      <c r="N34" s="1">
        <v>0.65</v>
      </c>
    </row>
    <row r="35" s="1" customFormat="1" spans="1:14">
      <c r="A35" s="7">
        <v>391</v>
      </c>
      <c r="B35" s="1">
        <v>391</v>
      </c>
      <c r="C35" s="1">
        <v>0.53727924823761</v>
      </c>
      <c r="D35" s="1">
        <v>0.0164142847061157</v>
      </c>
      <c r="E35" s="1">
        <v>10</v>
      </c>
      <c r="F35" s="1">
        <v>6</v>
      </c>
      <c r="G35" s="1">
        <v>0</v>
      </c>
      <c r="H35" s="1">
        <v>4</v>
      </c>
      <c r="I35" s="1">
        <v>1</v>
      </c>
      <c r="J35" s="1">
        <v>0.625</v>
      </c>
      <c r="K35" s="1">
        <v>0.769230769230769</v>
      </c>
      <c r="L35" s="1">
        <v>0.6</v>
      </c>
      <c r="M35" s="1">
        <v>0.4</v>
      </c>
      <c r="N35" s="1">
        <v>0.7</v>
      </c>
    </row>
    <row r="36" s="1" customFormat="1" spans="1:14">
      <c r="A36" s="7">
        <v>671</v>
      </c>
      <c r="B36" s="1">
        <v>671</v>
      </c>
      <c r="C36" s="1">
        <v>0.538898587226868</v>
      </c>
      <c r="D36" s="1">
        <v>0.0999214649200439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54</v>
      </c>
      <c r="B37" s="1">
        <v>54</v>
      </c>
      <c r="C37" s="1">
        <v>0.538972735404968</v>
      </c>
      <c r="D37" s="1">
        <v>0.0957413911819458</v>
      </c>
      <c r="E37" s="1">
        <v>9</v>
      </c>
      <c r="F37" s="1">
        <v>4</v>
      </c>
      <c r="G37" s="1">
        <v>1</v>
      </c>
      <c r="H37" s="1">
        <v>6</v>
      </c>
      <c r="I37" s="1">
        <v>0.9</v>
      </c>
      <c r="J37" s="1">
        <v>0.692307692307692</v>
      </c>
      <c r="K37" s="1">
        <v>0.782608695652174</v>
      </c>
      <c r="L37" s="1">
        <v>0.4</v>
      </c>
      <c r="M37" s="1">
        <v>0.5</v>
      </c>
      <c r="N37" s="1">
        <v>0.75</v>
      </c>
    </row>
    <row r="38" s="1" customFormat="1" spans="1:14">
      <c r="A38" s="7">
        <v>360</v>
      </c>
      <c r="B38" s="1">
        <v>360</v>
      </c>
      <c r="C38" s="1">
        <v>0.540149927139282</v>
      </c>
      <c r="D38" s="1">
        <v>0.0895251035690308</v>
      </c>
      <c r="E38" s="1">
        <v>8</v>
      </c>
      <c r="F38" s="1">
        <v>5</v>
      </c>
      <c r="G38" s="1">
        <v>2</v>
      </c>
      <c r="H38" s="1">
        <v>5</v>
      </c>
      <c r="I38" s="1">
        <v>0.8</v>
      </c>
      <c r="J38" s="1">
        <v>0.615384615384615</v>
      </c>
      <c r="K38" s="1">
        <v>0.695652173913043</v>
      </c>
      <c r="L38" s="1">
        <v>0.5</v>
      </c>
      <c r="M38" s="1">
        <v>0.3</v>
      </c>
      <c r="N38" s="1">
        <v>0.65</v>
      </c>
    </row>
    <row r="39" s="1" customFormat="1" spans="1:14">
      <c r="A39" s="7">
        <v>136</v>
      </c>
      <c r="B39" s="1">
        <v>136</v>
      </c>
      <c r="C39" s="1">
        <v>0.541783452033997</v>
      </c>
      <c r="D39" s="1">
        <v>0.105064988136292</v>
      </c>
      <c r="E39" s="1">
        <v>7</v>
      </c>
      <c r="F39" s="1">
        <v>4</v>
      </c>
      <c r="G39" s="1">
        <v>3</v>
      </c>
      <c r="H39" s="1">
        <v>6</v>
      </c>
      <c r="I39" s="1">
        <v>0.7</v>
      </c>
      <c r="J39" s="1">
        <v>0.636363636363636</v>
      </c>
      <c r="K39" s="1">
        <v>0.666666666666667</v>
      </c>
      <c r="L39" s="1">
        <v>0.4</v>
      </c>
      <c r="M39" s="1">
        <v>0.3</v>
      </c>
      <c r="N39" s="1">
        <v>0.65</v>
      </c>
    </row>
    <row r="40" s="1" customFormat="1" spans="1:14">
      <c r="A40" s="7">
        <v>356</v>
      </c>
      <c r="B40" s="1">
        <v>356</v>
      </c>
      <c r="C40" s="1">
        <v>0.542625546455383</v>
      </c>
      <c r="D40" s="1">
        <v>0.0799902677536011</v>
      </c>
      <c r="E40" s="1">
        <v>10</v>
      </c>
      <c r="F40" s="1">
        <v>7</v>
      </c>
      <c r="G40" s="1">
        <v>0</v>
      </c>
      <c r="H40" s="1">
        <v>3</v>
      </c>
      <c r="I40" s="1">
        <v>1</v>
      </c>
      <c r="J40" s="1">
        <v>0.588235294117647</v>
      </c>
      <c r="K40" s="1">
        <v>0.740740740740741</v>
      </c>
      <c r="L40" s="1">
        <v>0.7</v>
      </c>
      <c r="M40" s="1">
        <v>0.3</v>
      </c>
      <c r="N40" s="1">
        <v>0.65</v>
      </c>
    </row>
    <row r="41" s="1" customFormat="1" spans="1:14">
      <c r="A41" s="7">
        <v>257</v>
      </c>
      <c r="B41" s="1">
        <v>257</v>
      </c>
      <c r="C41" s="1">
        <v>0.542999148368835</v>
      </c>
      <c r="D41" s="1">
        <v>0.079084038734436</v>
      </c>
      <c r="E41" s="1">
        <v>8</v>
      </c>
      <c r="F41" s="1">
        <v>3</v>
      </c>
      <c r="G41" s="1">
        <v>2</v>
      </c>
      <c r="H41" s="1">
        <v>7</v>
      </c>
      <c r="I41" s="1">
        <v>0.8</v>
      </c>
      <c r="J41" s="1">
        <v>0.727272727272727</v>
      </c>
      <c r="K41" s="1">
        <v>0.761904761904762</v>
      </c>
      <c r="L41" s="1">
        <v>0.3</v>
      </c>
      <c r="M41" s="1">
        <v>0.5</v>
      </c>
      <c r="N41" s="1">
        <v>0.75</v>
      </c>
    </row>
    <row r="42" s="1" customFormat="1" spans="1:14">
      <c r="A42" s="7">
        <v>217</v>
      </c>
      <c r="B42" s="1">
        <v>217</v>
      </c>
      <c r="C42" s="1">
        <v>0.543360710144043</v>
      </c>
      <c r="D42" s="1">
        <v>0.10468590259552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47</v>
      </c>
      <c r="B43" s="1">
        <v>47</v>
      </c>
      <c r="C43" s="1">
        <v>0.543766379356384</v>
      </c>
      <c r="D43" s="1">
        <v>0.0789929628372192</v>
      </c>
      <c r="E43" s="1">
        <v>9</v>
      </c>
      <c r="F43" s="1">
        <v>4</v>
      </c>
      <c r="G43" s="1">
        <v>1</v>
      </c>
      <c r="H43" s="1">
        <v>6</v>
      </c>
      <c r="I43" s="1">
        <v>0.9</v>
      </c>
      <c r="J43" s="1">
        <v>0.692307692307692</v>
      </c>
      <c r="K43" s="1">
        <v>0.782608695652174</v>
      </c>
      <c r="L43" s="1">
        <v>0.4</v>
      </c>
      <c r="M43" s="1">
        <v>0.5</v>
      </c>
      <c r="N43" s="1">
        <v>0.75</v>
      </c>
    </row>
    <row r="44" s="1" customFormat="1" spans="1:14">
      <c r="A44" s="7">
        <v>981</v>
      </c>
      <c r="B44" s="1">
        <v>981</v>
      </c>
      <c r="C44" s="1">
        <v>0.544304013252258</v>
      </c>
      <c r="D44" s="1">
        <v>0.0888650417327881</v>
      </c>
      <c r="E44" s="1">
        <v>8</v>
      </c>
      <c r="F44" s="1">
        <v>5</v>
      </c>
      <c r="G44" s="1">
        <v>2</v>
      </c>
      <c r="H44" s="1">
        <v>5</v>
      </c>
      <c r="I44" s="1">
        <v>0.8</v>
      </c>
      <c r="J44" s="1">
        <v>0.615384615384615</v>
      </c>
      <c r="K44" s="1">
        <v>0.695652173913043</v>
      </c>
      <c r="L44" s="1">
        <v>0.5</v>
      </c>
      <c r="M44" s="1">
        <v>0.3</v>
      </c>
      <c r="N44" s="1">
        <v>0.65</v>
      </c>
    </row>
    <row r="45" s="1" customFormat="1" spans="1:14">
      <c r="A45" s="7">
        <v>278</v>
      </c>
      <c r="B45" s="1">
        <v>278</v>
      </c>
      <c r="C45" s="1">
        <v>0.54431140422821</v>
      </c>
      <c r="D45" s="1">
        <v>0.0668566226959229</v>
      </c>
      <c r="E45" s="1">
        <v>9</v>
      </c>
      <c r="F45" s="1">
        <v>3</v>
      </c>
      <c r="G45" s="1">
        <v>1</v>
      </c>
      <c r="H45" s="1">
        <v>7</v>
      </c>
      <c r="I45" s="1">
        <v>0.9</v>
      </c>
      <c r="J45" s="1">
        <v>0.75</v>
      </c>
      <c r="K45" s="1">
        <v>0.818181818181818</v>
      </c>
      <c r="L45" s="1">
        <v>0.3</v>
      </c>
      <c r="M45" s="1">
        <v>0.6</v>
      </c>
      <c r="N45" s="1">
        <v>0.8</v>
      </c>
    </row>
    <row r="46" s="1" customFormat="1" spans="1:14">
      <c r="A46" s="7">
        <v>656</v>
      </c>
      <c r="B46" s="1">
        <v>656</v>
      </c>
      <c r="C46" s="1">
        <v>0.544416785240173</v>
      </c>
      <c r="D46" s="1">
        <v>0.0895100831985474</v>
      </c>
      <c r="E46" s="1">
        <v>8</v>
      </c>
      <c r="F46" s="1">
        <v>8</v>
      </c>
      <c r="G46" s="1">
        <v>2</v>
      </c>
      <c r="H46" s="1">
        <v>2</v>
      </c>
      <c r="I46" s="1">
        <v>0.8</v>
      </c>
      <c r="J46" s="1">
        <v>0.5</v>
      </c>
      <c r="K46" s="1">
        <v>0.615384615384615</v>
      </c>
      <c r="L46" s="1">
        <v>0.8</v>
      </c>
      <c r="M46" s="1">
        <v>0</v>
      </c>
      <c r="N46" s="1">
        <v>0.5</v>
      </c>
    </row>
    <row r="47" s="1" customFormat="1" spans="1:14">
      <c r="A47" s="7">
        <v>84</v>
      </c>
      <c r="B47" s="1">
        <v>84</v>
      </c>
      <c r="C47" s="1">
        <v>0.544868588447571</v>
      </c>
      <c r="D47" s="1">
        <v>0.0251344442367554</v>
      </c>
      <c r="E47" s="1">
        <v>9</v>
      </c>
      <c r="F47" s="1">
        <v>6</v>
      </c>
      <c r="G47" s="1">
        <v>1</v>
      </c>
      <c r="H47" s="1">
        <v>4</v>
      </c>
      <c r="I47" s="1">
        <v>0.9</v>
      </c>
      <c r="J47" s="1">
        <v>0.6</v>
      </c>
      <c r="K47" s="1">
        <v>0.72</v>
      </c>
      <c r="L47" s="1">
        <v>0.6</v>
      </c>
      <c r="M47" s="1">
        <v>0.3</v>
      </c>
      <c r="N47" s="1">
        <v>0.65</v>
      </c>
    </row>
    <row r="48" s="1" customFormat="1" spans="1:14">
      <c r="A48" s="7">
        <v>169</v>
      </c>
      <c r="B48" s="1">
        <v>169</v>
      </c>
      <c r="C48" s="1">
        <v>0.545023679733276</v>
      </c>
      <c r="D48" s="1">
        <v>0.107977509498596</v>
      </c>
      <c r="E48" s="1">
        <v>8</v>
      </c>
      <c r="F48" s="1">
        <v>6</v>
      </c>
      <c r="G48" s="1">
        <v>2</v>
      </c>
      <c r="H48" s="1">
        <v>4</v>
      </c>
      <c r="I48" s="1">
        <v>0.8</v>
      </c>
      <c r="J48" s="1">
        <v>0.571428571428572</v>
      </c>
      <c r="K48" s="1">
        <v>0.666666666666667</v>
      </c>
      <c r="L48" s="1">
        <v>0.6</v>
      </c>
      <c r="M48" s="1">
        <v>0.2</v>
      </c>
      <c r="N48" s="1">
        <v>0.6</v>
      </c>
    </row>
    <row r="49" s="14" customFormat="1" spans="1:14">
      <c r="A49" s="16">
        <v>633</v>
      </c>
      <c r="B49" s="14">
        <v>633</v>
      </c>
      <c r="C49" s="14">
        <v>0.547372221946716</v>
      </c>
      <c r="D49" s="14">
        <v>0.080981969833374</v>
      </c>
      <c r="E49" s="14">
        <v>9</v>
      </c>
      <c r="F49" s="14">
        <v>3</v>
      </c>
      <c r="G49" s="14">
        <v>1</v>
      </c>
      <c r="H49" s="14">
        <v>7</v>
      </c>
      <c r="I49" s="14">
        <v>0.9</v>
      </c>
      <c r="J49" s="14">
        <v>0.75</v>
      </c>
      <c r="K49" s="14">
        <v>0.818181818181818</v>
      </c>
      <c r="L49" s="14">
        <v>0.3</v>
      </c>
      <c r="M49" s="14">
        <v>0.6</v>
      </c>
      <c r="N49" s="14">
        <v>0.8</v>
      </c>
    </row>
    <row r="50" s="1" customFormat="1" spans="1:14">
      <c r="A50" s="7">
        <v>844</v>
      </c>
      <c r="B50" s="1">
        <v>844</v>
      </c>
      <c r="C50" s="1">
        <v>0.55314040184021</v>
      </c>
      <c r="D50" s="1">
        <v>0.158351898193359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1" customFormat="1" spans="1:14">
      <c r="A51" s="7">
        <v>595</v>
      </c>
      <c r="B51" s="1">
        <v>595</v>
      </c>
      <c r="C51" s="1">
        <v>0.553184151649475</v>
      </c>
      <c r="D51" s="1">
        <v>0.143512606620789</v>
      </c>
      <c r="E51" s="1">
        <v>4</v>
      </c>
      <c r="F51" s="1">
        <v>6</v>
      </c>
      <c r="G51" s="1">
        <v>6</v>
      </c>
      <c r="H51" s="1">
        <v>4</v>
      </c>
      <c r="I51" s="1">
        <v>0.4</v>
      </c>
      <c r="J51" s="1">
        <v>0.4</v>
      </c>
      <c r="K51" s="1">
        <v>0.4</v>
      </c>
      <c r="L51" s="1">
        <v>0.6</v>
      </c>
      <c r="M51" s="1">
        <v>-0.2</v>
      </c>
      <c r="N51" s="1">
        <v>0.4</v>
      </c>
    </row>
    <row r="52" s="1" customFormat="1" spans="1:14">
      <c r="A52" s="7">
        <v>38</v>
      </c>
      <c r="B52" s="1">
        <v>38</v>
      </c>
      <c r="C52" s="1">
        <v>0.553479552268982</v>
      </c>
      <c r="D52" s="1">
        <v>0.116313934326172</v>
      </c>
      <c r="E52" s="1">
        <v>9</v>
      </c>
      <c r="F52" s="1">
        <v>3</v>
      </c>
      <c r="G52" s="1">
        <v>1</v>
      </c>
      <c r="H52" s="1">
        <v>7</v>
      </c>
      <c r="I52" s="1">
        <v>0.9</v>
      </c>
      <c r="J52" s="1">
        <v>0.75</v>
      </c>
      <c r="K52" s="1">
        <v>0.818181818181818</v>
      </c>
      <c r="L52" s="1">
        <v>0.3</v>
      </c>
      <c r="M52" s="1">
        <v>0.6</v>
      </c>
      <c r="N52" s="1">
        <v>0.8</v>
      </c>
    </row>
    <row r="53" s="1" customFormat="1" spans="1:14">
      <c r="A53" s="7">
        <v>748</v>
      </c>
      <c r="B53" s="1">
        <v>748</v>
      </c>
      <c r="C53" s="1">
        <v>0.553632020950317</v>
      </c>
      <c r="D53" s="1">
        <v>0.147036671638489</v>
      </c>
      <c r="E53" s="1">
        <v>9</v>
      </c>
      <c r="F53" s="1">
        <v>4</v>
      </c>
      <c r="G53" s="1">
        <v>1</v>
      </c>
      <c r="H53" s="1">
        <v>6</v>
      </c>
      <c r="I53" s="1">
        <v>0.9</v>
      </c>
      <c r="J53" s="1">
        <v>0.692307692307692</v>
      </c>
      <c r="K53" s="1">
        <v>0.782608695652174</v>
      </c>
      <c r="L53" s="1">
        <v>0.4</v>
      </c>
      <c r="M53" s="1">
        <v>0.5</v>
      </c>
      <c r="N53" s="1">
        <v>0.75</v>
      </c>
    </row>
    <row r="54" s="1" customFormat="1" spans="1:14">
      <c r="A54" s="7">
        <v>106</v>
      </c>
      <c r="B54" s="1">
        <v>106</v>
      </c>
      <c r="C54" s="1">
        <v>0.554505109786987</v>
      </c>
      <c r="D54" s="1">
        <v>0.130773782730103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481</v>
      </c>
      <c r="B55" s="1">
        <v>481</v>
      </c>
      <c r="C55" s="1">
        <v>0.554565191268921</v>
      </c>
      <c r="D55" s="1">
        <v>0.134721755981445</v>
      </c>
      <c r="E55" s="1">
        <v>9</v>
      </c>
      <c r="F55" s="1">
        <v>2</v>
      </c>
      <c r="G55" s="1">
        <v>1</v>
      </c>
      <c r="H55" s="1">
        <v>8</v>
      </c>
      <c r="I55" s="1">
        <v>0.9</v>
      </c>
      <c r="J55" s="1">
        <v>0.818181818181818</v>
      </c>
      <c r="K55" s="1">
        <v>0.857142857142857</v>
      </c>
      <c r="L55" s="1">
        <v>0.2</v>
      </c>
      <c r="M55" s="1">
        <v>0.7</v>
      </c>
      <c r="N55" s="1">
        <v>0.85</v>
      </c>
    </row>
    <row r="56" s="1" customFormat="1" spans="1:14">
      <c r="A56" s="7">
        <v>248</v>
      </c>
      <c r="B56" s="1">
        <v>248</v>
      </c>
      <c r="C56" s="1">
        <v>0.556867003440857</v>
      </c>
      <c r="D56" s="1">
        <v>0.15160608291626</v>
      </c>
      <c r="E56" s="1">
        <v>9</v>
      </c>
      <c r="F56" s="1">
        <v>2</v>
      </c>
      <c r="G56" s="1">
        <v>1</v>
      </c>
      <c r="H56" s="1">
        <v>8</v>
      </c>
      <c r="I56" s="1">
        <v>0.9</v>
      </c>
      <c r="J56" s="1">
        <v>0.818181818181818</v>
      </c>
      <c r="K56" s="1">
        <v>0.857142857142857</v>
      </c>
      <c r="L56" s="1">
        <v>0.2</v>
      </c>
      <c r="M56" s="1">
        <v>0.7</v>
      </c>
      <c r="N56" s="1">
        <v>0.85</v>
      </c>
    </row>
    <row r="57" s="1" customFormat="1" spans="1:14">
      <c r="A57" s="7">
        <v>127</v>
      </c>
      <c r="B57" s="1">
        <v>127</v>
      </c>
      <c r="C57" s="1">
        <v>0.555170893669128</v>
      </c>
      <c r="D57" s="1">
        <v>0.139618158340454</v>
      </c>
      <c r="E57" s="1">
        <v>7</v>
      </c>
      <c r="F57" s="1">
        <v>3</v>
      </c>
      <c r="G57" s="1">
        <v>3</v>
      </c>
      <c r="H57" s="1">
        <v>7</v>
      </c>
      <c r="I57" s="1">
        <v>0.7</v>
      </c>
      <c r="J57" s="1">
        <v>0.7</v>
      </c>
      <c r="K57" s="1">
        <v>0.7</v>
      </c>
      <c r="L57" s="1">
        <v>0.3</v>
      </c>
      <c r="M57" s="1">
        <v>0.4</v>
      </c>
      <c r="N57" s="1">
        <v>0.7</v>
      </c>
    </row>
    <row r="58" s="1" customFormat="1" spans="1:14">
      <c r="A58" s="7">
        <v>679</v>
      </c>
      <c r="B58" s="1">
        <v>679</v>
      </c>
      <c r="C58" s="1">
        <v>0.555595517158508</v>
      </c>
      <c r="D58" s="1">
        <v>0.122767329216003</v>
      </c>
      <c r="E58" s="1">
        <v>8</v>
      </c>
      <c r="F58" s="1">
        <v>6</v>
      </c>
      <c r="G58" s="1">
        <v>2</v>
      </c>
      <c r="H58" s="1">
        <v>4</v>
      </c>
      <c r="I58" s="1">
        <v>0.8</v>
      </c>
      <c r="J58" s="1">
        <v>0.571428571428572</v>
      </c>
      <c r="K58" s="1">
        <v>0.666666666666667</v>
      </c>
      <c r="L58" s="1">
        <v>0.6</v>
      </c>
      <c r="M58" s="1">
        <v>0.2</v>
      </c>
      <c r="N58" s="1">
        <v>0.6</v>
      </c>
    </row>
    <row r="59" s="1" customFormat="1" spans="1:14">
      <c r="A59" s="7">
        <v>719</v>
      </c>
      <c r="B59" s="1">
        <v>719</v>
      </c>
      <c r="C59" s="1">
        <v>0.55800187587738</v>
      </c>
      <c r="D59" s="1">
        <v>0.176747798919678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122</v>
      </c>
      <c r="B60" s="1">
        <v>122</v>
      </c>
      <c r="C60" s="1">
        <v>0.562414288520813</v>
      </c>
      <c r="D60" s="1">
        <v>0.181339740753174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648</v>
      </c>
      <c r="B61" s="1">
        <v>648</v>
      </c>
      <c r="C61" s="1">
        <v>0.55717945098877</v>
      </c>
      <c r="D61" s="1">
        <v>0.155620455741882</v>
      </c>
      <c r="E61" s="1">
        <v>8</v>
      </c>
      <c r="F61" s="1">
        <v>3</v>
      </c>
      <c r="G61" s="1">
        <v>2</v>
      </c>
      <c r="H61" s="1">
        <v>7</v>
      </c>
      <c r="I61" s="1">
        <v>0.8</v>
      </c>
      <c r="J61" s="1">
        <v>0.727272727272727</v>
      </c>
      <c r="K61" s="1">
        <v>0.761904761904762</v>
      </c>
      <c r="L61" s="1">
        <v>0.3</v>
      </c>
      <c r="M61" s="1">
        <v>0.5</v>
      </c>
      <c r="N61" s="1">
        <v>0.75</v>
      </c>
    </row>
    <row r="62" s="1" customFormat="1" spans="1:14">
      <c r="A62" s="7">
        <v>765</v>
      </c>
      <c r="B62" s="1">
        <v>765</v>
      </c>
      <c r="C62" s="1">
        <v>0.557815074920654</v>
      </c>
      <c r="D62" s="1">
        <v>0.176732897758484</v>
      </c>
      <c r="E62" s="1">
        <v>7</v>
      </c>
      <c r="F62" s="1">
        <v>6</v>
      </c>
      <c r="G62" s="1">
        <v>3</v>
      </c>
      <c r="H62" s="1">
        <v>4</v>
      </c>
      <c r="I62" s="1">
        <v>0.7</v>
      </c>
      <c r="J62" s="1">
        <v>0.538461538461539</v>
      </c>
      <c r="K62" s="1">
        <v>0.608695652173913</v>
      </c>
      <c r="L62" s="1">
        <v>0.6</v>
      </c>
      <c r="M62" s="1">
        <v>0.1</v>
      </c>
      <c r="N62" s="1">
        <v>0.55</v>
      </c>
    </row>
    <row r="63" s="1" customFormat="1" spans="1:14">
      <c r="A63" s="7">
        <v>395</v>
      </c>
      <c r="B63" s="1">
        <v>395</v>
      </c>
      <c r="C63" s="1">
        <v>0.563697099685669</v>
      </c>
      <c r="D63" s="1">
        <v>0.130377411842346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538</v>
      </c>
      <c r="B64" s="1">
        <v>538</v>
      </c>
      <c r="C64" s="1">
        <v>0.559895634651184</v>
      </c>
      <c r="D64" s="1">
        <v>0.154874205589294</v>
      </c>
      <c r="E64" s="1">
        <v>9</v>
      </c>
      <c r="F64" s="1">
        <v>2</v>
      </c>
      <c r="G64" s="1">
        <v>1</v>
      </c>
      <c r="H64" s="1">
        <v>8</v>
      </c>
      <c r="I64" s="1">
        <v>0.9</v>
      </c>
      <c r="J64" s="1">
        <v>0.818181818181818</v>
      </c>
      <c r="K64" s="1">
        <v>0.857142857142857</v>
      </c>
      <c r="L64" s="1">
        <v>0.2</v>
      </c>
      <c r="M64" s="1">
        <v>0.7</v>
      </c>
      <c r="N64" s="1">
        <v>0.85</v>
      </c>
    </row>
    <row r="65" s="14" customFormat="1" spans="1:14">
      <c r="A65" s="16">
        <v>26</v>
      </c>
      <c r="B65" s="14">
        <v>26</v>
      </c>
      <c r="C65" s="14">
        <v>0.563803672790527</v>
      </c>
      <c r="D65" s="14">
        <v>0.122809886932373</v>
      </c>
      <c r="E65" s="14">
        <v>9</v>
      </c>
      <c r="F65" s="14">
        <v>4</v>
      </c>
      <c r="G65" s="14">
        <v>1</v>
      </c>
      <c r="H65" s="14">
        <v>6</v>
      </c>
      <c r="I65" s="14">
        <v>0.9</v>
      </c>
      <c r="J65" s="14">
        <v>0.692307692307692</v>
      </c>
      <c r="K65" s="14">
        <v>0.782608695652174</v>
      </c>
      <c r="L65" s="14">
        <v>0.4</v>
      </c>
      <c r="M65" s="14">
        <v>0.5</v>
      </c>
      <c r="N65" s="14">
        <v>0.75</v>
      </c>
    </row>
    <row r="66" s="1" customFormat="1" spans="1:14">
      <c r="A66" s="7">
        <v>674</v>
      </c>
      <c r="B66" s="1">
        <v>674</v>
      </c>
      <c r="C66" s="1">
        <v>0.564037680625916</v>
      </c>
      <c r="D66" s="1">
        <v>0.191290736198425</v>
      </c>
      <c r="E66" s="1">
        <v>7</v>
      </c>
      <c r="F66" s="1">
        <v>4</v>
      </c>
      <c r="G66" s="1">
        <v>3</v>
      </c>
      <c r="H66" s="1">
        <v>6</v>
      </c>
      <c r="I66" s="1">
        <v>0.7</v>
      </c>
      <c r="J66" s="1">
        <v>0.636363636363636</v>
      </c>
      <c r="K66" s="1">
        <v>0.666666666666667</v>
      </c>
      <c r="L66" s="1">
        <v>0.4</v>
      </c>
      <c r="M66" s="1">
        <v>0.3</v>
      </c>
      <c r="N66" s="1">
        <v>0.65</v>
      </c>
    </row>
    <row r="67" s="1" customFormat="1" spans="1:14">
      <c r="A67" s="7">
        <v>293</v>
      </c>
      <c r="B67" s="1">
        <v>293</v>
      </c>
      <c r="C67" s="1">
        <v>0.564300417900085</v>
      </c>
      <c r="D67" s="1">
        <v>0.0707707405090332</v>
      </c>
      <c r="E67" s="1">
        <v>10</v>
      </c>
      <c r="F67" s="1">
        <v>4</v>
      </c>
      <c r="G67" s="1">
        <v>0</v>
      </c>
      <c r="H67" s="1">
        <v>6</v>
      </c>
      <c r="I67" s="1">
        <v>1</v>
      </c>
      <c r="J67" s="1">
        <v>0.714285714285714</v>
      </c>
      <c r="K67" s="1">
        <v>0.833333333333333</v>
      </c>
      <c r="L67" s="1">
        <v>0.4</v>
      </c>
      <c r="M67" s="1">
        <v>0.6</v>
      </c>
      <c r="N67" s="1">
        <v>0.8</v>
      </c>
    </row>
    <row r="68" s="1" customFormat="1" spans="1:14">
      <c r="A68" s="7">
        <v>18</v>
      </c>
      <c r="B68" s="1">
        <v>18</v>
      </c>
      <c r="C68" s="1">
        <v>0.564330458641052</v>
      </c>
      <c r="D68" s="1">
        <v>0.0704824924468994</v>
      </c>
      <c r="E68" s="1">
        <v>9</v>
      </c>
      <c r="F68" s="1">
        <v>6</v>
      </c>
      <c r="G68" s="1">
        <v>1</v>
      </c>
      <c r="H68" s="1">
        <v>4</v>
      </c>
      <c r="I68" s="1">
        <v>0.9</v>
      </c>
      <c r="J68" s="1">
        <v>0.6</v>
      </c>
      <c r="K68" s="1">
        <v>0.72</v>
      </c>
      <c r="L68" s="1">
        <v>0.6</v>
      </c>
      <c r="M68" s="1">
        <v>0.3</v>
      </c>
      <c r="N68" s="1">
        <v>0.65</v>
      </c>
    </row>
    <row r="69" s="1" customFormat="1" spans="1:14">
      <c r="A69" s="7">
        <v>134</v>
      </c>
      <c r="B69" s="1">
        <v>134</v>
      </c>
      <c r="C69" s="1">
        <v>0.564471364021301</v>
      </c>
      <c r="D69" s="1">
        <v>0.108238577842712</v>
      </c>
      <c r="E69" s="1">
        <v>9</v>
      </c>
      <c r="F69" s="1">
        <v>6</v>
      </c>
      <c r="G69" s="1">
        <v>1</v>
      </c>
      <c r="H69" s="1">
        <v>4</v>
      </c>
      <c r="I69" s="1">
        <v>0.9</v>
      </c>
      <c r="J69" s="1">
        <v>0.6</v>
      </c>
      <c r="K69" s="1">
        <v>0.72</v>
      </c>
      <c r="L69" s="1">
        <v>0.6</v>
      </c>
      <c r="M69" s="1">
        <v>0.3</v>
      </c>
      <c r="N69" s="1">
        <v>0.65</v>
      </c>
    </row>
    <row r="70" s="1" customFormat="1" spans="1:14">
      <c r="A70" s="7">
        <v>158</v>
      </c>
      <c r="B70" s="1">
        <v>158</v>
      </c>
      <c r="C70" s="1">
        <v>0.564496040344238</v>
      </c>
      <c r="D70" s="1">
        <v>0.0726243257522583</v>
      </c>
      <c r="E70" s="1">
        <v>9</v>
      </c>
      <c r="F70" s="1">
        <v>2</v>
      </c>
      <c r="G70" s="1">
        <v>1</v>
      </c>
      <c r="H70" s="1">
        <v>8</v>
      </c>
      <c r="I70" s="1">
        <v>0.9</v>
      </c>
      <c r="J70" s="1">
        <v>0.818181818181818</v>
      </c>
      <c r="K70" s="1">
        <v>0.857142857142857</v>
      </c>
      <c r="L70" s="1">
        <v>0.2</v>
      </c>
      <c r="M70" s="1">
        <v>0.7</v>
      </c>
      <c r="N70" s="1">
        <v>0.85</v>
      </c>
    </row>
    <row r="71" s="1" customFormat="1" spans="1:14">
      <c r="A71" s="7">
        <v>332</v>
      </c>
      <c r="B71" s="1">
        <v>332</v>
      </c>
      <c r="C71" s="1">
        <v>0.564509391784668</v>
      </c>
      <c r="D71" s="1">
        <v>0.128810048103332</v>
      </c>
      <c r="E71" s="1">
        <v>9</v>
      </c>
      <c r="F71" s="1">
        <v>2</v>
      </c>
      <c r="G71" s="1">
        <v>1</v>
      </c>
      <c r="H71" s="1">
        <v>8</v>
      </c>
      <c r="I71" s="1">
        <v>0.9</v>
      </c>
      <c r="J71" s="1">
        <v>0.818181818181818</v>
      </c>
      <c r="K71" s="1">
        <v>0.857142857142857</v>
      </c>
      <c r="L71" s="1">
        <v>0.2</v>
      </c>
      <c r="M71" s="1">
        <v>0.7</v>
      </c>
      <c r="N71" s="1">
        <v>0.85</v>
      </c>
    </row>
    <row r="72" s="1" customFormat="1" spans="1:14">
      <c r="A72" s="7">
        <v>794</v>
      </c>
      <c r="B72" s="1">
        <v>794</v>
      </c>
      <c r="C72" s="1">
        <v>0.564637064933777</v>
      </c>
      <c r="D72" s="1">
        <v>0.143502593040466</v>
      </c>
      <c r="E72" s="1">
        <v>9</v>
      </c>
      <c r="F72" s="1">
        <v>6</v>
      </c>
      <c r="G72" s="1">
        <v>1</v>
      </c>
      <c r="H72" s="1">
        <v>4</v>
      </c>
      <c r="I72" s="1">
        <v>0.9</v>
      </c>
      <c r="J72" s="1">
        <v>0.6</v>
      </c>
      <c r="K72" s="1">
        <v>0.72</v>
      </c>
      <c r="L72" s="1">
        <v>0.6</v>
      </c>
      <c r="M72" s="1">
        <v>0.3</v>
      </c>
      <c r="N72" s="1">
        <v>0.65</v>
      </c>
    </row>
    <row r="73" s="1" customFormat="1" spans="1:14">
      <c r="A73" s="7">
        <v>29</v>
      </c>
      <c r="B73" s="1">
        <v>29</v>
      </c>
      <c r="C73" s="1">
        <v>0.56534218788147</v>
      </c>
      <c r="D73" s="1">
        <v>0.0886797904968262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326</v>
      </c>
      <c r="B74" s="1">
        <v>326</v>
      </c>
      <c r="C74" s="1">
        <v>0.565885186195374</v>
      </c>
      <c r="D74" s="1">
        <v>0.0719120502471924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171</v>
      </c>
      <c r="B75" s="1">
        <v>171</v>
      </c>
      <c r="C75" s="1">
        <v>0.566011786460876</v>
      </c>
      <c r="D75" s="1">
        <v>0.101776838302612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928</v>
      </c>
      <c r="B76" s="1">
        <v>928</v>
      </c>
      <c r="C76" s="1">
        <v>0.566192150115967</v>
      </c>
      <c r="D76" s="1">
        <v>0.0539329051971435</v>
      </c>
      <c r="E76" s="1">
        <v>9</v>
      </c>
      <c r="F76" s="1">
        <v>3</v>
      </c>
      <c r="G76" s="1">
        <v>1</v>
      </c>
      <c r="H76" s="1">
        <v>7</v>
      </c>
      <c r="I76" s="1">
        <v>0.9</v>
      </c>
      <c r="J76" s="1">
        <v>0.75</v>
      </c>
      <c r="K76" s="1">
        <v>0.818181818181818</v>
      </c>
      <c r="L76" s="1">
        <v>0.3</v>
      </c>
      <c r="M76" s="1">
        <v>0.6</v>
      </c>
      <c r="N76" s="1">
        <v>0.8</v>
      </c>
    </row>
    <row r="77" s="1" customFormat="1" spans="1:14">
      <c r="A77" s="7">
        <v>985</v>
      </c>
      <c r="B77" s="1">
        <v>985</v>
      </c>
      <c r="C77" s="1">
        <v>0.566287279129028</v>
      </c>
      <c r="D77" s="1">
        <v>0.108215808868408</v>
      </c>
      <c r="E77" s="1">
        <v>8</v>
      </c>
      <c r="F77" s="1">
        <v>4</v>
      </c>
      <c r="G77" s="1">
        <v>2</v>
      </c>
      <c r="H77" s="1">
        <v>6</v>
      </c>
      <c r="I77" s="1">
        <v>0.8</v>
      </c>
      <c r="J77" s="1">
        <v>0.666666666666667</v>
      </c>
      <c r="K77" s="1">
        <v>0.727272727272727</v>
      </c>
      <c r="L77" s="1">
        <v>0.4</v>
      </c>
      <c r="M77" s="1">
        <v>0.4</v>
      </c>
      <c r="N77" s="1">
        <v>0.7</v>
      </c>
    </row>
    <row r="78" s="1" customFormat="1" spans="1:14">
      <c r="A78" s="7">
        <v>557</v>
      </c>
      <c r="B78" s="1">
        <v>557</v>
      </c>
      <c r="C78" s="1">
        <v>0.566645622253418</v>
      </c>
      <c r="D78" s="1">
        <v>0.0446749925613403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1" customFormat="1" spans="1:14">
      <c r="A79" s="7">
        <v>641</v>
      </c>
      <c r="B79" s="1">
        <v>641</v>
      </c>
      <c r="C79" s="1">
        <v>0.566670894622803</v>
      </c>
      <c r="D79" s="1">
        <v>0.117016315460205</v>
      </c>
      <c r="E79" s="1">
        <v>8</v>
      </c>
      <c r="F79" s="1">
        <v>4</v>
      </c>
      <c r="G79" s="1">
        <v>2</v>
      </c>
      <c r="H79" s="1">
        <v>6</v>
      </c>
      <c r="I79" s="1">
        <v>0.8</v>
      </c>
      <c r="J79" s="1">
        <v>0.666666666666667</v>
      </c>
      <c r="K79" s="1">
        <v>0.727272727272727</v>
      </c>
      <c r="L79" s="1">
        <v>0.4</v>
      </c>
      <c r="M79" s="1">
        <v>0.4</v>
      </c>
      <c r="N79" s="1">
        <v>0.7</v>
      </c>
    </row>
    <row r="80" s="1" customFormat="1" spans="1:14">
      <c r="A80" s="7">
        <v>823</v>
      </c>
      <c r="B80" s="1">
        <v>823</v>
      </c>
      <c r="C80" s="1">
        <v>0.566809415817261</v>
      </c>
      <c r="D80" s="1">
        <v>0.069331169128418</v>
      </c>
      <c r="E80" s="1">
        <v>9</v>
      </c>
      <c r="F80" s="1">
        <v>6</v>
      </c>
      <c r="G80" s="1">
        <v>1</v>
      </c>
      <c r="H80" s="1">
        <v>4</v>
      </c>
      <c r="I80" s="1">
        <v>0.9</v>
      </c>
      <c r="J80" s="1">
        <v>0.6</v>
      </c>
      <c r="K80" s="1">
        <v>0.72</v>
      </c>
      <c r="L80" s="1">
        <v>0.6</v>
      </c>
      <c r="M80" s="1">
        <v>0.3</v>
      </c>
      <c r="N80" s="1">
        <v>0.65</v>
      </c>
    </row>
    <row r="81" s="14" customFormat="1" spans="1:14">
      <c r="A81" s="16">
        <v>457</v>
      </c>
      <c r="B81" s="14">
        <v>457</v>
      </c>
      <c r="C81" s="14">
        <v>0.566823959350586</v>
      </c>
      <c r="D81" s="14">
        <v>0.0592150688171387</v>
      </c>
      <c r="E81" s="14">
        <v>9</v>
      </c>
      <c r="F81" s="14">
        <v>6</v>
      </c>
      <c r="G81" s="14">
        <v>1</v>
      </c>
      <c r="H81" s="14">
        <v>4</v>
      </c>
      <c r="I81" s="14">
        <v>0.9</v>
      </c>
      <c r="J81" s="14">
        <v>0.6</v>
      </c>
      <c r="K81" s="14">
        <v>0.72</v>
      </c>
      <c r="L81" s="14">
        <v>0.6</v>
      </c>
      <c r="M81" s="14">
        <v>0.3</v>
      </c>
      <c r="N81" s="14">
        <v>0.65</v>
      </c>
    </row>
    <row r="82" s="1" customFormat="1" spans="1:14">
      <c r="A82" s="7">
        <v>884</v>
      </c>
      <c r="B82" s="1">
        <v>884</v>
      </c>
      <c r="C82" s="1">
        <v>0.580617666244507</v>
      </c>
      <c r="D82" s="1">
        <v>0.103671789169311</v>
      </c>
      <c r="E82" s="1">
        <v>8</v>
      </c>
      <c r="F82" s="1">
        <v>5</v>
      </c>
      <c r="G82" s="1">
        <v>2</v>
      </c>
      <c r="H82" s="1">
        <v>5</v>
      </c>
      <c r="I82" s="1">
        <v>0.8</v>
      </c>
      <c r="J82" s="1">
        <v>0.615384615384615</v>
      </c>
      <c r="K82" s="1">
        <v>0.695652173913043</v>
      </c>
      <c r="L82" s="1">
        <v>0.5</v>
      </c>
      <c r="M82" s="1">
        <v>0.3</v>
      </c>
      <c r="N82" s="1">
        <v>0.65</v>
      </c>
    </row>
    <row r="83" s="1" customFormat="1" spans="1:14">
      <c r="A83" s="7">
        <v>938</v>
      </c>
      <c r="B83" s="1">
        <v>938</v>
      </c>
      <c r="C83" s="1">
        <v>0.580702304840088</v>
      </c>
      <c r="D83" s="1">
        <v>0.107056975364685</v>
      </c>
      <c r="E83" s="1">
        <v>9</v>
      </c>
      <c r="F83" s="1">
        <v>6</v>
      </c>
      <c r="G83" s="1">
        <v>1</v>
      </c>
      <c r="H83" s="1">
        <v>4</v>
      </c>
      <c r="I83" s="1">
        <v>0.9</v>
      </c>
      <c r="J83" s="1">
        <v>0.6</v>
      </c>
      <c r="K83" s="1">
        <v>0.72</v>
      </c>
      <c r="L83" s="1">
        <v>0.6</v>
      </c>
      <c r="M83" s="1">
        <v>0.3</v>
      </c>
      <c r="N83" s="1">
        <v>0.65</v>
      </c>
    </row>
    <row r="84" s="1" customFormat="1" spans="1:14">
      <c r="A84" s="7">
        <v>600</v>
      </c>
      <c r="B84" s="1">
        <v>600</v>
      </c>
      <c r="C84" s="1">
        <v>0.581959247589111</v>
      </c>
      <c r="D84" s="1">
        <v>0.00891971588134766</v>
      </c>
      <c r="E84" s="1">
        <v>9</v>
      </c>
      <c r="F84" s="1">
        <v>7</v>
      </c>
      <c r="G84" s="1">
        <v>1</v>
      </c>
      <c r="H84" s="1">
        <v>3</v>
      </c>
      <c r="I84" s="1">
        <v>0.9</v>
      </c>
      <c r="J84" s="1">
        <v>0.5625</v>
      </c>
      <c r="K84" s="1">
        <v>0.692307692307692</v>
      </c>
      <c r="L84" s="1">
        <v>0.7</v>
      </c>
      <c r="M84" s="1">
        <v>0.2</v>
      </c>
      <c r="N84" s="1">
        <v>0.6</v>
      </c>
    </row>
    <row r="85" s="1" customFormat="1" spans="1:14">
      <c r="A85" s="7">
        <v>277</v>
      </c>
      <c r="B85" s="1">
        <v>277</v>
      </c>
      <c r="C85" s="1">
        <v>0.582349896430969</v>
      </c>
      <c r="D85" s="1">
        <v>0.0517892837524414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1" customFormat="1" spans="1:14">
      <c r="A86" s="7">
        <v>769</v>
      </c>
      <c r="B86" s="1">
        <v>769</v>
      </c>
      <c r="C86" s="1">
        <v>0.583063125610352</v>
      </c>
      <c r="D86" s="1">
        <v>0.129210829734802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640</v>
      </c>
      <c r="B87" s="1">
        <v>640</v>
      </c>
      <c r="C87" s="1">
        <v>0.583518981933594</v>
      </c>
      <c r="D87" s="1">
        <v>0.0459827184677124</v>
      </c>
      <c r="E87" s="1">
        <v>8</v>
      </c>
      <c r="F87" s="1">
        <v>4</v>
      </c>
      <c r="G87" s="1">
        <v>2</v>
      </c>
      <c r="H87" s="1">
        <v>6</v>
      </c>
      <c r="I87" s="1">
        <v>0.8</v>
      </c>
      <c r="J87" s="1">
        <v>0.666666666666667</v>
      </c>
      <c r="K87" s="1">
        <v>0.727272727272727</v>
      </c>
      <c r="L87" s="1">
        <v>0.4</v>
      </c>
      <c r="M87" s="1">
        <v>0.4</v>
      </c>
      <c r="N87" s="1">
        <v>0.7</v>
      </c>
    </row>
    <row r="88" s="1" customFormat="1" spans="1:14">
      <c r="A88" s="7">
        <v>59</v>
      </c>
      <c r="B88" s="1">
        <v>59</v>
      </c>
      <c r="C88" s="1">
        <v>0.583963990211487</v>
      </c>
      <c r="D88" s="1">
        <v>0.110245108604431</v>
      </c>
      <c r="E88" s="1">
        <v>10</v>
      </c>
      <c r="F88" s="1">
        <v>8</v>
      </c>
      <c r="G88" s="1">
        <v>0</v>
      </c>
      <c r="H88" s="1">
        <v>2</v>
      </c>
      <c r="I88" s="1">
        <v>1</v>
      </c>
      <c r="J88" s="1">
        <v>0.555555555555556</v>
      </c>
      <c r="K88" s="1">
        <v>0.714285714285714</v>
      </c>
      <c r="L88" s="1">
        <v>0.8</v>
      </c>
      <c r="M88" s="1">
        <v>0.2</v>
      </c>
      <c r="N88" s="1">
        <v>0.6</v>
      </c>
    </row>
    <row r="89" s="1" customFormat="1" spans="1:14">
      <c r="A89" s="7">
        <v>465</v>
      </c>
      <c r="B89" s="1">
        <v>465</v>
      </c>
      <c r="C89" s="1">
        <v>0.584376335144043</v>
      </c>
      <c r="D89" s="1">
        <v>0.0187164545059204</v>
      </c>
      <c r="E89" s="1">
        <v>9</v>
      </c>
      <c r="F89" s="1">
        <v>6</v>
      </c>
      <c r="G89" s="1">
        <v>1</v>
      </c>
      <c r="H89" s="1">
        <v>4</v>
      </c>
      <c r="I89" s="1">
        <v>0.9</v>
      </c>
      <c r="J89" s="1">
        <v>0.6</v>
      </c>
      <c r="K89" s="1">
        <v>0.72</v>
      </c>
      <c r="L89" s="1">
        <v>0.6</v>
      </c>
      <c r="M89" s="1">
        <v>0.3</v>
      </c>
      <c r="N89" s="1">
        <v>0.65</v>
      </c>
    </row>
    <row r="90" s="1" customFormat="1" spans="1:14">
      <c r="A90" s="7">
        <v>425</v>
      </c>
      <c r="B90" s="1">
        <v>425</v>
      </c>
      <c r="C90" s="1">
        <v>0.585031986236572</v>
      </c>
      <c r="D90" s="1">
        <v>0.0381255149841309</v>
      </c>
      <c r="E90" s="1">
        <v>9</v>
      </c>
      <c r="F90" s="1">
        <v>2</v>
      </c>
      <c r="G90" s="1">
        <v>1</v>
      </c>
      <c r="H90" s="1">
        <v>8</v>
      </c>
      <c r="I90" s="1">
        <v>0.9</v>
      </c>
      <c r="J90" s="1">
        <v>0.818181818181818</v>
      </c>
      <c r="K90" s="1">
        <v>0.857142857142857</v>
      </c>
      <c r="L90" s="1">
        <v>0.2</v>
      </c>
      <c r="M90" s="1">
        <v>0.7</v>
      </c>
      <c r="N90" s="1">
        <v>0.85</v>
      </c>
    </row>
    <row r="91" s="1" customFormat="1" spans="1:14">
      <c r="A91" s="7">
        <v>788</v>
      </c>
      <c r="B91" s="1">
        <v>788</v>
      </c>
      <c r="C91" s="1">
        <v>0.585186362266541</v>
      </c>
      <c r="D91" s="1">
        <v>0.0972005128860474</v>
      </c>
      <c r="E91" s="1">
        <v>8</v>
      </c>
      <c r="F91" s="1">
        <v>4</v>
      </c>
      <c r="G91" s="1">
        <v>2</v>
      </c>
      <c r="H91" s="1">
        <v>6</v>
      </c>
      <c r="I91" s="1">
        <v>0.8</v>
      </c>
      <c r="J91" s="1">
        <v>0.666666666666667</v>
      </c>
      <c r="K91" s="1">
        <v>0.727272727272727</v>
      </c>
      <c r="L91" s="1">
        <v>0.4</v>
      </c>
      <c r="M91" s="1">
        <v>0.4</v>
      </c>
      <c r="N91" s="1">
        <v>0.7</v>
      </c>
    </row>
    <row r="92" s="1" customFormat="1" spans="1:14">
      <c r="A92" s="7">
        <v>536</v>
      </c>
      <c r="B92" s="1">
        <v>536</v>
      </c>
      <c r="C92" s="1">
        <v>0.585767984390259</v>
      </c>
      <c r="D92" s="1">
        <v>0.130775928497315</v>
      </c>
      <c r="E92" s="1">
        <v>10</v>
      </c>
      <c r="F92" s="1">
        <v>4</v>
      </c>
      <c r="G92" s="1">
        <v>0</v>
      </c>
      <c r="H92" s="1">
        <v>6</v>
      </c>
      <c r="I92" s="1">
        <v>1</v>
      </c>
      <c r="J92" s="1">
        <v>0.714285714285714</v>
      </c>
      <c r="K92" s="1">
        <v>0.833333333333333</v>
      </c>
      <c r="L92" s="1">
        <v>0.4</v>
      </c>
      <c r="M92" s="1">
        <v>0.6</v>
      </c>
      <c r="N92" s="1">
        <v>0.8</v>
      </c>
    </row>
    <row r="93" s="1" customFormat="1" spans="1:14">
      <c r="A93" s="7">
        <v>78</v>
      </c>
      <c r="B93" s="1">
        <v>78</v>
      </c>
      <c r="C93" s="1">
        <v>0.585809230804443</v>
      </c>
      <c r="D93" s="1">
        <v>0.0609422922134399</v>
      </c>
      <c r="E93" s="1">
        <v>9</v>
      </c>
      <c r="F93" s="1">
        <v>5</v>
      </c>
      <c r="G93" s="1">
        <v>1</v>
      </c>
      <c r="H93" s="1">
        <v>5</v>
      </c>
      <c r="I93" s="1">
        <v>0.9</v>
      </c>
      <c r="J93" s="1">
        <v>0.642857142857143</v>
      </c>
      <c r="K93" s="1">
        <v>0.75</v>
      </c>
      <c r="L93" s="1">
        <v>0.5</v>
      </c>
      <c r="M93" s="1">
        <v>0.4</v>
      </c>
      <c r="N93" s="1">
        <v>0.7</v>
      </c>
    </row>
    <row r="94" s="1" customFormat="1" spans="1:14">
      <c r="A94" s="7">
        <v>685</v>
      </c>
      <c r="B94" s="1">
        <v>685</v>
      </c>
      <c r="C94" s="1">
        <v>0.585927486419678</v>
      </c>
      <c r="D94" s="1">
        <v>0.0796772241592407</v>
      </c>
      <c r="E94" s="1">
        <v>8</v>
      </c>
      <c r="F94" s="1">
        <v>4</v>
      </c>
      <c r="G94" s="1">
        <v>2</v>
      </c>
      <c r="H94" s="1">
        <v>6</v>
      </c>
      <c r="I94" s="1">
        <v>0.8</v>
      </c>
      <c r="J94" s="1">
        <v>0.666666666666667</v>
      </c>
      <c r="K94" s="1">
        <v>0.727272727272727</v>
      </c>
      <c r="L94" s="1">
        <v>0.4</v>
      </c>
      <c r="M94" s="1">
        <v>0.4</v>
      </c>
      <c r="N94" s="1">
        <v>0.7</v>
      </c>
    </row>
    <row r="95" s="1" customFormat="1" spans="1:14">
      <c r="A95" s="7">
        <v>582</v>
      </c>
      <c r="B95" s="1">
        <v>582</v>
      </c>
      <c r="C95" s="1">
        <v>0.585948467254639</v>
      </c>
      <c r="D95" s="1">
        <v>0.0876878499984741</v>
      </c>
      <c r="E95" s="1">
        <v>6</v>
      </c>
      <c r="F95" s="1">
        <v>4</v>
      </c>
      <c r="G95" s="1">
        <v>4</v>
      </c>
      <c r="H95" s="1">
        <v>6</v>
      </c>
      <c r="I95" s="1">
        <v>0.6</v>
      </c>
      <c r="J95" s="1">
        <v>0.6</v>
      </c>
      <c r="K95" s="1">
        <v>0.6</v>
      </c>
      <c r="L95" s="1">
        <v>0.4</v>
      </c>
      <c r="M95" s="1">
        <v>0.2</v>
      </c>
      <c r="N95" s="1">
        <v>0.6</v>
      </c>
    </row>
    <row r="96" s="1" customFormat="1" spans="1:14">
      <c r="A96" s="7">
        <v>388</v>
      </c>
      <c r="B96" s="1">
        <v>388</v>
      </c>
      <c r="C96" s="1">
        <v>0.586038947105408</v>
      </c>
      <c r="D96" s="1">
        <v>0.0887719392776489</v>
      </c>
      <c r="E96" s="1">
        <v>9</v>
      </c>
      <c r="F96" s="1">
        <v>6</v>
      </c>
      <c r="G96" s="1">
        <v>1</v>
      </c>
      <c r="H96" s="1">
        <v>4</v>
      </c>
      <c r="I96" s="1">
        <v>0.9</v>
      </c>
      <c r="J96" s="1">
        <v>0.6</v>
      </c>
      <c r="K96" s="1">
        <v>0.72</v>
      </c>
      <c r="L96" s="1">
        <v>0.6</v>
      </c>
      <c r="M96" s="1">
        <v>0.3</v>
      </c>
      <c r="N96" s="1">
        <v>0.65</v>
      </c>
    </row>
    <row r="97" s="1" customFormat="1" spans="1:14">
      <c r="A97" s="7">
        <v>271</v>
      </c>
      <c r="B97" s="1">
        <v>271</v>
      </c>
      <c r="C97" s="1">
        <v>0.586729526519775</v>
      </c>
      <c r="D97" s="1">
        <v>0.0930256843566895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1" customFormat="1" spans="3:14">
      <c r="C98" s="1">
        <f>AVERAGE(C2:C97)</f>
        <v>0.54649593308568</v>
      </c>
      <c r="D98" s="1">
        <f>AVERAGE(D2:D97)</f>
        <v>0.0871681521336237</v>
      </c>
      <c r="I98" s="1">
        <f t="shared" ref="I98:N98" si="0">AVERAGE(I2:I97)</f>
        <v>0.845833333333333</v>
      </c>
      <c r="J98" s="1">
        <f t="shared" si="0"/>
        <v>0.646075830657632</v>
      </c>
      <c r="K98" s="1">
        <f t="shared" si="0"/>
        <v>0.729100711251979</v>
      </c>
      <c r="L98" s="1">
        <f t="shared" si="0"/>
        <v>0.475</v>
      </c>
      <c r="M98" s="1">
        <f t="shared" si="0"/>
        <v>0.370833333333333</v>
      </c>
      <c r="N98" s="1">
        <f t="shared" si="0"/>
        <v>0.685416666666667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4">
      <c r="C106" s="1" t="s">
        <v>19</v>
      </c>
      <c r="D106" s="1">
        <f>COUNTIF(C2:C97,"&lt;0.5")-COUNTIF(C2:C97,"&lt;0.48")</f>
        <v>0</v>
      </c>
    </row>
    <row r="107" s="15" customFormat="1" spans="3:5">
      <c r="C107" s="15" t="s">
        <v>83</v>
      </c>
      <c r="D107" s="15">
        <f>COUNTIF(C2:C97,"&lt;0.516")-COUNTIF(C2:C97,"&lt;0.5")</f>
        <v>16</v>
      </c>
      <c r="E107" s="15">
        <v>16</v>
      </c>
    </row>
    <row r="108" s="4" customFormat="1" spans="3:5">
      <c r="C108" s="4" t="s">
        <v>84</v>
      </c>
      <c r="D108" s="4">
        <f>COUNTIF(C2:C97,"&lt;0.532")-COUNTIF(C2:C97,"&lt;0.516")</f>
        <v>16</v>
      </c>
      <c r="E108" s="4">
        <v>16</v>
      </c>
    </row>
    <row r="109" s="4" customFormat="1" spans="3:5">
      <c r="C109" s="4" t="s">
        <v>85</v>
      </c>
      <c r="D109" s="4">
        <f>COUNTIF(C2:C97,"&lt;0.548")-COUNTIF(C2:C97,"&lt;0.532")</f>
        <v>16</v>
      </c>
      <c r="E109" s="4">
        <v>16</v>
      </c>
    </row>
    <row r="110" s="4" customFormat="1" spans="3:5">
      <c r="C110" s="4" t="s">
        <v>86</v>
      </c>
      <c r="D110" s="4">
        <f>COUNTIF(C2:C97,"&lt;0.564")-COUNTIF(C2:C97,"&lt;0.548")</f>
        <v>16</v>
      </c>
      <c r="E110" s="4">
        <v>16</v>
      </c>
    </row>
    <row r="111" s="4" customFormat="1" spans="3:5">
      <c r="C111" s="4" t="s">
        <v>87</v>
      </c>
      <c r="D111" s="4">
        <f>COUNTIF(C2:C97,"&lt;0.58")-COUNTIF(C2:C97,"&lt;0.564")</f>
        <v>16</v>
      </c>
      <c r="E111" s="4">
        <v>16</v>
      </c>
    </row>
    <row r="112" s="15" customFormat="1" spans="3:5">
      <c r="C112" s="15" t="s">
        <v>88</v>
      </c>
      <c r="D112" s="15">
        <f>COUNTIF(C2:C97,"&lt;0.596")-COUNTIF(C2:C97,"&lt;0.58")</f>
        <v>16</v>
      </c>
      <c r="E112" s="15">
        <v>16</v>
      </c>
    </row>
    <row r="113" s="4" customFormat="1" spans="3:4">
      <c r="C113" s="4" t="s">
        <v>26</v>
      </c>
      <c r="D113" s="4">
        <f>COUNTIF(C2:C97,"&lt;0.64")-COUNTIF(C2:C97,"&lt;0.62")</f>
        <v>0</v>
      </c>
    </row>
    <row r="114" s="4" customFormat="1" spans="3:4">
      <c r="C114" s="4" t="s">
        <v>27</v>
      </c>
      <c r="D114" s="4">
        <f>COUNTIF(C2:C97,"&lt;0.66")-COUNTIF(C2:C97,"&lt;0.64")</f>
        <v>0</v>
      </c>
    </row>
    <row r="115" s="4" customFormat="1" spans="3:4">
      <c r="C115" s="4" t="s">
        <v>28</v>
      </c>
      <c r="D115" s="4">
        <f>COUNTIF(C2:C97,"&lt;0.68")-COUNTIF(C2:C97,"&lt;0.66")</f>
        <v>0</v>
      </c>
    </row>
    <row r="116" s="4" customFormat="1" spans="3:4">
      <c r="C116" s="4" t="s">
        <v>29</v>
      </c>
      <c r="D116" s="4">
        <f>COUNTIF(C2:C97,"&lt;0.7")-COUNTIF(C2:C97,"&lt;0.68")</f>
        <v>0</v>
      </c>
    </row>
    <row r="117" s="4" customFormat="1" spans="3:4">
      <c r="C117" s="4" t="s">
        <v>30</v>
      </c>
      <c r="D117" s="4">
        <f>COUNTIF(C2:C97,"&lt;0.72")-COUNTIF(C2:C97,"&lt;0.7")</f>
        <v>0</v>
      </c>
    </row>
    <row r="118" s="1" customFormat="1" spans="3:4">
      <c r="C118" s="1" t="s">
        <v>31</v>
      </c>
      <c r="D118" s="1">
        <f>COUNTIF(C2:C97,"&lt;0.74")-COUNTIF(C2:C97,"&lt;0.72")</f>
        <v>0</v>
      </c>
    </row>
    <row r="119" s="1" customFormat="1" spans="3:4">
      <c r="C119" s="1" t="s">
        <v>32</v>
      </c>
      <c r="D119" s="1">
        <f>COUNTIF(C2:C97,"&lt;0.76")-COUNTIF(C2:C97,"&lt;0.74")</f>
        <v>0</v>
      </c>
    </row>
    <row r="120" s="1" customFormat="1" spans="3:4">
      <c r="C120" s="1" t="s">
        <v>33</v>
      </c>
      <c r="D120" s="1">
        <f>COUNTIF(C2:C97,"&lt;0.78")-COUNTIF(C2:C97,"&lt;0.76")</f>
        <v>0</v>
      </c>
    </row>
    <row r="121" s="6" customFormat="1" spans="3:4">
      <c r="C121" s="1" t="s">
        <v>34</v>
      </c>
      <c r="D121" s="6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9" workbookViewId="0">
      <selection activeCell="A23" sqref="$A23:$XFD23"/>
    </sheetView>
  </sheetViews>
  <sheetFormatPr defaultColWidth="9" defaultRowHeight="13.5"/>
  <cols>
    <col min="3" max="4" width="16" customWidth="1"/>
    <col min="9" max="11" width="12.625"/>
    <col min="12" max="12" width="11.5"/>
    <col min="13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274</v>
      </c>
      <c r="B2" s="1">
        <v>274</v>
      </c>
      <c r="C2" s="1">
        <v>0.504064321517944</v>
      </c>
      <c r="D2" s="1">
        <v>0.0795613527297974</v>
      </c>
      <c r="E2" s="1">
        <v>8</v>
      </c>
      <c r="F2" s="1">
        <v>3</v>
      </c>
      <c r="G2" s="1">
        <v>2</v>
      </c>
      <c r="H2" s="1">
        <v>7</v>
      </c>
      <c r="I2" s="1">
        <v>0.8</v>
      </c>
      <c r="J2" s="1">
        <v>0.727272727272727</v>
      </c>
      <c r="K2" s="1">
        <v>0.761904761904762</v>
      </c>
      <c r="L2" s="1">
        <v>0.3</v>
      </c>
      <c r="M2" s="1">
        <v>0.5</v>
      </c>
      <c r="N2" s="1">
        <v>0.75</v>
      </c>
    </row>
    <row r="3" s="1" customFormat="1" spans="1:14">
      <c r="A3" s="7">
        <v>944</v>
      </c>
      <c r="B3" s="1">
        <v>944</v>
      </c>
      <c r="C3" s="1">
        <v>0.504355072975159</v>
      </c>
      <c r="D3" s="1">
        <v>0.0838495492935181</v>
      </c>
      <c r="E3" s="1">
        <v>10</v>
      </c>
      <c r="F3" s="1">
        <v>6</v>
      </c>
      <c r="G3" s="1">
        <v>0</v>
      </c>
      <c r="H3" s="1">
        <v>4</v>
      </c>
      <c r="I3" s="1">
        <v>1</v>
      </c>
      <c r="J3" s="1">
        <v>0.625</v>
      </c>
      <c r="K3" s="1">
        <v>0.769230769230769</v>
      </c>
      <c r="L3" s="1">
        <v>0.6</v>
      </c>
      <c r="M3" s="1">
        <v>0.4</v>
      </c>
      <c r="N3" s="1">
        <v>0.7</v>
      </c>
    </row>
    <row r="4" s="1" customFormat="1" spans="1:14">
      <c r="A4" s="7">
        <v>487</v>
      </c>
      <c r="B4" s="1">
        <v>487</v>
      </c>
      <c r="C4" s="1">
        <v>0.504927039146423</v>
      </c>
      <c r="D4" s="1">
        <v>0.0126816034317017</v>
      </c>
      <c r="E4" s="1">
        <v>8</v>
      </c>
      <c r="F4" s="1">
        <v>5</v>
      </c>
      <c r="G4" s="1">
        <v>2</v>
      </c>
      <c r="H4" s="1">
        <v>5</v>
      </c>
      <c r="I4" s="1">
        <v>0.8</v>
      </c>
      <c r="J4" s="1">
        <v>0.615384615384615</v>
      </c>
      <c r="K4" s="1">
        <v>0.695652173913043</v>
      </c>
      <c r="L4" s="1">
        <v>0.5</v>
      </c>
      <c r="M4" s="1">
        <v>0.3</v>
      </c>
      <c r="N4" s="1">
        <v>0.65</v>
      </c>
    </row>
    <row r="5" s="1" customFormat="1" spans="1:14">
      <c r="A5" s="7">
        <v>803</v>
      </c>
      <c r="B5" s="1">
        <v>803</v>
      </c>
      <c r="C5" s="1">
        <v>0.505399227142334</v>
      </c>
      <c r="D5" s="1">
        <v>0.0728315114974976</v>
      </c>
      <c r="E5" s="1">
        <v>9</v>
      </c>
      <c r="F5" s="1">
        <v>5</v>
      </c>
      <c r="G5" s="1">
        <v>1</v>
      </c>
      <c r="H5" s="1">
        <v>5</v>
      </c>
      <c r="I5" s="1">
        <v>0.9</v>
      </c>
      <c r="J5" s="1">
        <v>0.642857142857143</v>
      </c>
      <c r="K5" s="1">
        <v>0.75</v>
      </c>
      <c r="L5" s="1">
        <v>0.5</v>
      </c>
      <c r="M5" s="1">
        <v>0.4</v>
      </c>
      <c r="N5" s="1">
        <v>0.7</v>
      </c>
    </row>
    <row r="6" s="1" customFormat="1" spans="1:14">
      <c r="A6" s="7">
        <v>49</v>
      </c>
      <c r="B6" s="1">
        <v>49</v>
      </c>
      <c r="C6" s="1">
        <v>0.506369948387146</v>
      </c>
      <c r="D6" s="1">
        <v>0.0208917856216431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93</v>
      </c>
      <c r="B7" s="1">
        <v>93</v>
      </c>
      <c r="C7" s="1">
        <v>0.507373690605164</v>
      </c>
      <c r="D7" s="1">
        <v>0.00897800922393799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1" customFormat="1" spans="1:14">
      <c r="A8" s="7">
        <v>76</v>
      </c>
      <c r="B8" s="1">
        <v>76</v>
      </c>
      <c r="C8" s="1">
        <v>0.508317589759827</v>
      </c>
      <c r="D8" s="1">
        <v>0.0728530883789062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484</v>
      </c>
      <c r="B9" s="1">
        <v>484</v>
      </c>
      <c r="C9" s="1">
        <v>0.509174942970276</v>
      </c>
      <c r="D9" s="1">
        <v>0.0860495567321777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444</v>
      </c>
      <c r="B10" s="1">
        <v>444</v>
      </c>
      <c r="C10" s="1">
        <v>0.50945258140564</v>
      </c>
      <c r="D10" s="1">
        <v>0.0436152219772339</v>
      </c>
      <c r="E10" s="1">
        <v>10</v>
      </c>
      <c r="F10" s="1">
        <v>6</v>
      </c>
      <c r="G10" s="1">
        <v>0</v>
      </c>
      <c r="H10" s="1">
        <v>4</v>
      </c>
      <c r="I10" s="1">
        <v>1</v>
      </c>
      <c r="J10" s="1">
        <v>0.625</v>
      </c>
      <c r="K10" s="1">
        <v>0.769230769230769</v>
      </c>
      <c r="L10" s="1">
        <v>0.6</v>
      </c>
      <c r="M10" s="1">
        <v>0.4</v>
      </c>
      <c r="N10" s="1">
        <v>0.7</v>
      </c>
    </row>
    <row r="11" s="14" customFormat="1" spans="1:14">
      <c r="A11" s="16">
        <v>400</v>
      </c>
      <c r="B11" s="14">
        <v>400</v>
      </c>
      <c r="C11" s="14">
        <v>0.510158181190491</v>
      </c>
      <c r="D11" s="14">
        <v>0.0337340831756592</v>
      </c>
      <c r="E11" s="14">
        <v>9</v>
      </c>
      <c r="F11" s="14">
        <v>5</v>
      </c>
      <c r="G11" s="14">
        <v>1</v>
      </c>
      <c r="H11" s="14">
        <v>5</v>
      </c>
      <c r="I11" s="14">
        <v>0.9</v>
      </c>
      <c r="J11" s="14">
        <v>0.642857142857143</v>
      </c>
      <c r="K11" s="14">
        <v>0.75</v>
      </c>
      <c r="L11" s="14">
        <v>0.5</v>
      </c>
      <c r="M11" s="14">
        <v>0.4</v>
      </c>
      <c r="N11" s="14">
        <v>0.7</v>
      </c>
    </row>
    <row r="12" s="1" customFormat="1" spans="1:14">
      <c r="A12" s="7">
        <v>57</v>
      </c>
      <c r="B12" s="1">
        <v>57</v>
      </c>
      <c r="C12" s="1">
        <v>0.512394428253174</v>
      </c>
      <c r="D12" s="1">
        <v>0.0709816217422485</v>
      </c>
      <c r="E12" s="1">
        <v>9</v>
      </c>
      <c r="F12" s="1">
        <v>3</v>
      </c>
      <c r="G12" s="1">
        <v>1</v>
      </c>
      <c r="H12" s="1">
        <v>7</v>
      </c>
      <c r="I12" s="1">
        <v>0.9</v>
      </c>
      <c r="J12" s="1">
        <v>0.75</v>
      </c>
      <c r="K12" s="1">
        <v>0.818181818181818</v>
      </c>
      <c r="L12" s="1">
        <v>0.3</v>
      </c>
      <c r="M12" s="1">
        <v>0.6</v>
      </c>
      <c r="N12" s="1">
        <v>0.8</v>
      </c>
    </row>
    <row r="13" s="1" customFormat="1" spans="1:14">
      <c r="A13" s="7">
        <v>868</v>
      </c>
      <c r="B13" s="1">
        <v>868</v>
      </c>
      <c r="C13" s="1">
        <v>0.513609170913696</v>
      </c>
      <c r="D13" s="1">
        <v>0.0980237722396851</v>
      </c>
      <c r="E13" s="1">
        <v>10</v>
      </c>
      <c r="F13" s="1">
        <v>7</v>
      </c>
      <c r="G13" s="1">
        <v>0</v>
      </c>
      <c r="H13" s="1">
        <v>3</v>
      </c>
      <c r="I13" s="1">
        <v>1</v>
      </c>
      <c r="J13" s="1">
        <v>0.588235294117647</v>
      </c>
      <c r="K13" s="1">
        <v>0.740740740740741</v>
      </c>
      <c r="L13" s="1">
        <v>0.7</v>
      </c>
      <c r="M13" s="1">
        <v>0.3</v>
      </c>
      <c r="N13" s="1">
        <v>0.65</v>
      </c>
    </row>
    <row r="14" s="1" customFormat="1" spans="1:14">
      <c r="A14" s="7">
        <v>53</v>
      </c>
      <c r="B14" s="1">
        <v>53</v>
      </c>
      <c r="C14" s="1">
        <v>0.514984965324402</v>
      </c>
      <c r="D14" s="1">
        <v>0.102656722068787</v>
      </c>
      <c r="E14" s="1">
        <v>9</v>
      </c>
      <c r="F14" s="1">
        <v>5</v>
      </c>
      <c r="G14" s="1">
        <v>1</v>
      </c>
      <c r="H14" s="1">
        <v>5</v>
      </c>
      <c r="I14" s="1">
        <v>0.9</v>
      </c>
      <c r="J14" s="1">
        <v>0.642857142857143</v>
      </c>
      <c r="K14" s="1">
        <v>0.75</v>
      </c>
      <c r="L14" s="1">
        <v>0.5</v>
      </c>
      <c r="M14" s="1">
        <v>0.4</v>
      </c>
      <c r="N14" s="1">
        <v>0.7</v>
      </c>
    </row>
    <row r="15" s="1" customFormat="1" spans="1:14">
      <c r="A15" s="7">
        <v>192</v>
      </c>
      <c r="B15" s="1">
        <v>192</v>
      </c>
      <c r="C15" s="1">
        <v>0.516044735908508</v>
      </c>
      <c r="D15" s="1">
        <v>0.0698013305664062</v>
      </c>
      <c r="E15" s="1">
        <v>9</v>
      </c>
      <c r="F15" s="1">
        <v>7</v>
      </c>
      <c r="G15" s="1">
        <v>1</v>
      </c>
      <c r="H15" s="1">
        <v>3</v>
      </c>
      <c r="I15" s="1">
        <v>0.9</v>
      </c>
      <c r="J15" s="1">
        <v>0.5625</v>
      </c>
      <c r="K15" s="1">
        <v>0.692307692307692</v>
      </c>
      <c r="L15" s="1">
        <v>0.7</v>
      </c>
      <c r="M15" s="1">
        <v>0.2</v>
      </c>
      <c r="N15" s="1">
        <v>0.6</v>
      </c>
    </row>
    <row r="16" s="1" customFormat="1" spans="1:14">
      <c r="A16" s="7">
        <v>418</v>
      </c>
      <c r="B16" s="1">
        <v>418</v>
      </c>
      <c r="C16" s="1">
        <v>0.517264246940613</v>
      </c>
      <c r="D16" s="1">
        <v>0.0643537044525146</v>
      </c>
      <c r="E16" s="1">
        <v>8</v>
      </c>
      <c r="F16" s="1">
        <v>8</v>
      </c>
      <c r="G16" s="1">
        <v>2</v>
      </c>
      <c r="H16" s="1">
        <v>2</v>
      </c>
      <c r="I16" s="1">
        <v>0.8</v>
      </c>
      <c r="J16" s="1">
        <v>0.5</v>
      </c>
      <c r="K16" s="1">
        <v>0.615384615384615</v>
      </c>
      <c r="L16" s="1">
        <v>0.8</v>
      </c>
      <c r="M16" s="1">
        <v>0</v>
      </c>
      <c r="N16" s="1">
        <v>0.5</v>
      </c>
    </row>
    <row r="17" s="1" customFormat="1" spans="1:14">
      <c r="A17" s="7">
        <v>283</v>
      </c>
      <c r="B17" s="1">
        <v>283</v>
      </c>
      <c r="C17" s="1">
        <v>0.517791271209717</v>
      </c>
      <c r="D17" s="1">
        <v>0.104413986206055</v>
      </c>
      <c r="E17" s="1">
        <v>9</v>
      </c>
      <c r="F17" s="1">
        <v>5</v>
      </c>
      <c r="G17" s="1">
        <v>1</v>
      </c>
      <c r="H17" s="1">
        <v>5</v>
      </c>
      <c r="I17" s="1">
        <v>0.9</v>
      </c>
      <c r="J17" s="1">
        <v>0.642857142857143</v>
      </c>
      <c r="K17" s="1">
        <v>0.75</v>
      </c>
      <c r="L17" s="1">
        <v>0.5</v>
      </c>
      <c r="M17" s="1">
        <v>0.4</v>
      </c>
      <c r="N17" s="1">
        <v>0.7</v>
      </c>
    </row>
    <row r="18" s="1" customFormat="1" spans="1:14">
      <c r="A18" s="7">
        <v>485</v>
      </c>
      <c r="B18" s="1">
        <v>485</v>
      </c>
      <c r="C18" s="1">
        <v>0.520882487297058</v>
      </c>
      <c r="D18" s="1">
        <v>0.0628604888916016</v>
      </c>
      <c r="E18" s="1">
        <v>8</v>
      </c>
      <c r="F18" s="1">
        <v>6</v>
      </c>
      <c r="G18" s="1">
        <v>2</v>
      </c>
      <c r="H18" s="1">
        <v>4</v>
      </c>
      <c r="I18" s="1">
        <v>0.8</v>
      </c>
      <c r="J18" s="1">
        <v>0.571428571428572</v>
      </c>
      <c r="K18" s="1">
        <v>0.666666666666667</v>
      </c>
      <c r="L18" s="1">
        <v>0.6</v>
      </c>
      <c r="M18" s="1">
        <v>0.2</v>
      </c>
      <c r="N18" s="1">
        <v>0.6</v>
      </c>
    </row>
    <row r="19" s="1" customFormat="1" spans="1:14">
      <c r="A19" s="7">
        <v>899</v>
      </c>
      <c r="B19" s="1">
        <v>899</v>
      </c>
      <c r="C19" s="1">
        <v>0.521429777145386</v>
      </c>
      <c r="D19" s="1">
        <v>0.0620392560958862</v>
      </c>
      <c r="E19" s="1">
        <v>8</v>
      </c>
      <c r="F19" s="1">
        <v>4</v>
      </c>
      <c r="G19" s="1">
        <v>2</v>
      </c>
      <c r="H19" s="1">
        <v>6</v>
      </c>
      <c r="I19" s="1">
        <v>0.8</v>
      </c>
      <c r="J19" s="1">
        <v>0.666666666666667</v>
      </c>
      <c r="K19" s="1">
        <v>0.727272727272727</v>
      </c>
      <c r="L19" s="1">
        <v>0.4</v>
      </c>
      <c r="M19" s="1">
        <v>0.4</v>
      </c>
      <c r="N19" s="1">
        <v>0.7</v>
      </c>
    </row>
    <row r="20" s="1" customFormat="1" spans="1:14">
      <c r="A20" s="7">
        <v>821</v>
      </c>
      <c r="B20" s="1">
        <v>821</v>
      </c>
      <c r="C20" s="1">
        <v>0.521588444709778</v>
      </c>
      <c r="D20" s="1">
        <v>0.0273499488830566</v>
      </c>
      <c r="E20" s="1">
        <v>7</v>
      </c>
      <c r="F20" s="1">
        <v>4</v>
      </c>
      <c r="G20" s="1">
        <v>3</v>
      </c>
      <c r="H20" s="1">
        <v>6</v>
      </c>
      <c r="I20" s="1">
        <v>0.7</v>
      </c>
      <c r="J20" s="1">
        <v>0.636363636363636</v>
      </c>
      <c r="K20" s="1">
        <v>0.666666666666667</v>
      </c>
      <c r="L20" s="1">
        <v>0.4</v>
      </c>
      <c r="M20" s="1">
        <v>0.3</v>
      </c>
      <c r="N20" s="1">
        <v>0.65</v>
      </c>
    </row>
    <row r="21" s="14" customFormat="1" spans="1:14">
      <c r="A21" s="16">
        <v>971</v>
      </c>
      <c r="B21" s="14">
        <v>971</v>
      </c>
      <c r="C21" s="14">
        <v>0.52179229259491</v>
      </c>
      <c r="D21" s="14">
        <v>0.0986318588256836</v>
      </c>
      <c r="E21" s="14">
        <v>9</v>
      </c>
      <c r="F21" s="14">
        <v>6</v>
      </c>
      <c r="G21" s="14">
        <v>1</v>
      </c>
      <c r="H21" s="14">
        <v>4</v>
      </c>
      <c r="I21" s="14">
        <v>0.9</v>
      </c>
      <c r="J21" s="14">
        <v>0.6</v>
      </c>
      <c r="K21" s="14">
        <v>0.72</v>
      </c>
      <c r="L21" s="14">
        <v>0.6</v>
      </c>
      <c r="M21" s="14">
        <v>0.3</v>
      </c>
      <c r="N21" s="14">
        <v>0.65</v>
      </c>
    </row>
    <row r="22" s="1" customFormat="1" spans="1:14">
      <c r="A22" s="7">
        <v>948</v>
      </c>
      <c r="B22" s="1">
        <v>948</v>
      </c>
      <c r="C22" s="1">
        <v>0.522217392921448</v>
      </c>
      <c r="D22" s="1">
        <v>0.0486582517623901</v>
      </c>
      <c r="E22" s="1">
        <v>10</v>
      </c>
      <c r="F22" s="1">
        <v>3</v>
      </c>
      <c r="G22" s="1">
        <v>0</v>
      </c>
      <c r="H22" s="1">
        <v>7</v>
      </c>
      <c r="I22" s="1">
        <v>1</v>
      </c>
      <c r="J22" s="1">
        <v>0.769230769230769</v>
      </c>
      <c r="K22" s="1">
        <v>0.869565217391304</v>
      </c>
      <c r="L22" s="1">
        <v>0.3</v>
      </c>
      <c r="M22" s="1">
        <v>0.7</v>
      </c>
      <c r="N22" s="1">
        <v>0.85</v>
      </c>
    </row>
    <row r="23" s="1" customFormat="1" spans="1:14">
      <c r="A23" s="7">
        <v>939</v>
      </c>
      <c r="B23" s="1">
        <v>939</v>
      </c>
      <c r="C23" s="1">
        <v>0.523517608642578</v>
      </c>
      <c r="D23" s="1">
        <v>0.0840035676956177</v>
      </c>
      <c r="E23" s="1">
        <v>9</v>
      </c>
      <c r="F23" s="1">
        <v>7</v>
      </c>
      <c r="G23" s="1">
        <v>1</v>
      </c>
      <c r="H23" s="1">
        <v>3</v>
      </c>
      <c r="I23" s="1">
        <v>0.9</v>
      </c>
      <c r="J23" s="1">
        <v>0.5625</v>
      </c>
      <c r="K23" s="1">
        <v>0.692307692307692</v>
      </c>
      <c r="L23" s="1">
        <v>0.7</v>
      </c>
      <c r="M23" s="1">
        <v>0.2</v>
      </c>
      <c r="N23" s="1">
        <v>0.6</v>
      </c>
    </row>
    <row r="24" s="1" customFormat="1" spans="1:14">
      <c r="A24" s="7">
        <v>284</v>
      </c>
      <c r="B24" s="1">
        <v>284</v>
      </c>
      <c r="C24" s="1">
        <v>0.523757457733154</v>
      </c>
      <c r="D24" s="1">
        <v>0.0759626626968384</v>
      </c>
      <c r="E24" s="1">
        <v>7</v>
      </c>
      <c r="F24" s="1">
        <v>6</v>
      </c>
      <c r="G24" s="1">
        <v>3</v>
      </c>
      <c r="H24" s="1">
        <v>4</v>
      </c>
      <c r="I24" s="1">
        <v>0.7</v>
      </c>
      <c r="J24" s="1">
        <v>0.538461538461539</v>
      </c>
      <c r="K24" s="1">
        <v>0.608695652173913</v>
      </c>
      <c r="L24" s="1">
        <v>0.6</v>
      </c>
      <c r="M24" s="1">
        <v>0.1</v>
      </c>
      <c r="N24" s="1">
        <v>0.55</v>
      </c>
    </row>
    <row r="25" s="1" customFormat="1" spans="1:14">
      <c r="A25" s="7">
        <v>856</v>
      </c>
      <c r="B25" s="1">
        <v>856</v>
      </c>
      <c r="C25" s="1">
        <v>0.524346232414246</v>
      </c>
      <c r="D25" s="1">
        <v>0.0562275648117065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703</v>
      </c>
      <c r="B26" s="1">
        <v>703</v>
      </c>
      <c r="C26" s="1">
        <v>0.525601744651794</v>
      </c>
      <c r="D26" s="1">
        <v>0.133638381958008</v>
      </c>
      <c r="E26" s="1">
        <v>7</v>
      </c>
      <c r="F26" s="1">
        <v>4</v>
      </c>
      <c r="G26" s="1">
        <v>3</v>
      </c>
      <c r="H26" s="1">
        <v>6</v>
      </c>
      <c r="I26" s="1">
        <v>0.7</v>
      </c>
      <c r="J26" s="1">
        <v>0.636363636363636</v>
      </c>
      <c r="K26" s="1">
        <v>0.666666666666667</v>
      </c>
      <c r="L26" s="1">
        <v>0.4</v>
      </c>
      <c r="M26" s="1">
        <v>0.3</v>
      </c>
      <c r="N26" s="1">
        <v>0.65</v>
      </c>
    </row>
    <row r="27" s="1" customFormat="1" spans="1:14">
      <c r="A27" s="7">
        <v>137</v>
      </c>
      <c r="B27" s="1">
        <v>137</v>
      </c>
      <c r="C27" s="1">
        <v>0.525725841522217</v>
      </c>
      <c r="D27" s="1">
        <v>0.184110879898071</v>
      </c>
      <c r="E27" s="1">
        <v>7</v>
      </c>
      <c r="F27" s="1">
        <v>5</v>
      </c>
      <c r="G27" s="1">
        <v>3</v>
      </c>
      <c r="H27" s="1">
        <v>5</v>
      </c>
      <c r="I27" s="1">
        <v>0.7</v>
      </c>
      <c r="J27" s="1">
        <v>0.583333333333333</v>
      </c>
      <c r="K27" s="1">
        <v>0.636363636363636</v>
      </c>
      <c r="L27" s="1">
        <v>0.5</v>
      </c>
      <c r="M27" s="1">
        <v>0.2</v>
      </c>
      <c r="N27" s="1">
        <v>0.6</v>
      </c>
    </row>
    <row r="28" s="1" customFormat="1" spans="1:14">
      <c r="A28" s="7">
        <v>146</v>
      </c>
      <c r="B28" s="1">
        <v>146</v>
      </c>
      <c r="C28" s="1">
        <v>0.527273416519165</v>
      </c>
      <c r="D28" s="1">
        <v>0.0522168874740601</v>
      </c>
      <c r="E28" s="1">
        <v>9</v>
      </c>
      <c r="F28" s="1">
        <v>8</v>
      </c>
      <c r="G28" s="1">
        <v>1</v>
      </c>
      <c r="H28" s="1">
        <v>2</v>
      </c>
      <c r="I28" s="1">
        <v>0.9</v>
      </c>
      <c r="J28" s="1">
        <v>0.529411764705882</v>
      </c>
      <c r="K28" s="1">
        <v>0.666666666666667</v>
      </c>
      <c r="L28" s="1">
        <v>0.8</v>
      </c>
      <c r="M28" s="1">
        <v>0.1</v>
      </c>
      <c r="N28" s="1">
        <v>0.55</v>
      </c>
    </row>
    <row r="29" s="1" customFormat="1" spans="1:14">
      <c r="A29" s="7">
        <v>344</v>
      </c>
      <c r="B29" s="1">
        <v>344</v>
      </c>
      <c r="C29" s="1">
        <v>0.528125882148743</v>
      </c>
      <c r="D29" s="1">
        <v>0.0711038112640381</v>
      </c>
      <c r="E29" s="1">
        <v>8</v>
      </c>
      <c r="F29" s="1">
        <v>5</v>
      </c>
      <c r="G29" s="1">
        <v>2</v>
      </c>
      <c r="H29" s="1">
        <v>5</v>
      </c>
      <c r="I29" s="1">
        <v>0.8</v>
      </c>
      <c r="J29" s="1">
        <v>0.615384615384615</v>
      </c>
      <c r="K29" s="1">
        <v>0.695652173913043</v>
      </c>
      <c r="L29" s="1">
        <v>0.5</v>
      </c>
      <c r="M29" s="1">
        <v>0.3</v>
      </c>
      <c r="N29" s="1">
        <v>0.65</v>
      </c>
    </row>
    <row r="30" s="1" customFormat="1" spans="1:14">
      <c r="A30" s="7">
        <v>975</v>
      </c>
      <c r="B30" s="1">
        <v>975</v>
      </c>
      <c r="C30" s="1">
        <v>0.530361294746399</v>
      </c>
      <c r="D30" s="1">
        <v>0.13452959060669</v>
      </c>
      <c r="E30" s="1">
        <v>8</v>
      </c>
      <c r="F30" s="1">
        <v>8</v>
      </c>
      <c r="G30" s="1">
        <v>2</v>
      </c>
      <c r="H30" s="1">
        <v>2</v>
      </c>
      <c r="I30" s="1">
        <v>0.8</v>
      </c>
      <c r="J30" s="1">
        <v>0.5</v>
      </c>
      <c r="K30" s="1">
        <v>0.615384615384615</v>
      </c>
      <c r="L30" s="1">
        <v>0.8</v>
      </c>
      <c r="M30" s="1">
        <v>0</v>
      </c>
      <c r="N30" s="1">
        <v>0.5</v>
      </c>
    </row>
    <row r="31" s="14" customFormat="1" spans="1:14">
      <c r="A31" s="16">
        <v>634</v>
      </c>
      <c r="B31" s="14">
        <v>634</v>
      </c>
      <c r="C31" s="14">
        <v>0.53106701374054</v>
      </c>
      <c r="D31" s="14">
        <v>0.0840432643890381</v>
      </c>
      <c r="E31" s="14">
        <v>9</v>
      </c>
      <c r="F31" s="14">
        <v>8</v>
      </c>
      <c r="G31" s="14">
        <v>1</v>
      </c>
      <c r="H31" s="14">
        <v>2</v>
      </c>
      <c r="I31" s="14">
        <v>0.9</v>
      </c>
      <c r="J31" s="14">
        <v>0.529411764705882</v>
      </c>
      <c r="K31" s="14">
        <v>0.666666666666667</v>
      </c>
      <c r="L31" s="14">
        <v>0.8</v>
      </c>
      <c r="M31" s="14">
        <v>0.1</v>
      </c>
      <c r="N31" s="14">
        <v>0.55</v>
      </c>
    </row>
    <row r="32" s="1" customFormat="1" spans="1:14">
      <c r="A32" s="7">
        <v>820</v>
      </c>
      <c r="B32" s="1">
        <v>820</v>
      </c>
      <c r="C32" s="1">
        <v>0.533361554145813</v>
      </c>
      <c r="D32" s="1">
        <v>0.134491801261902</v>
      </c>
      <c r="E32" s="1">
        <v>7</v>
      </c>
      <c r="F32" s="1">
        <v>8</v>
      </c>
      <c r="G32" s="1">
        <v>3</v>
      </c>
      <c r="H32" s="1">
        <v>2</v>
      </c>
      <c r="I32" s="1">
        <v>0.7</v>
      </c>
      <c r="J32" s="1">
        <v>0.466666666666667</v>
      </c>
      <c r="K32" s="1">
        <v>0.56</v>
      </c>
      <c r="L32" s="1">
        <v>0.8</v>
      </c>
      <c r="M32" s="1">
        <v>-0.1</v>
      </c>
      <c r="N32" s="1">
        <v>0.45</v>
      </c>
    </row>
    <row r="33" s="1" customFormat="1" spans="1:14">
      <c r="A33" s="7">
        <v>734</v>
      </c>
      <c r="B33" s="1">
        <v>734</v>
      </c>
      <c r="C33" s="1">
        <v>0.534730076789856</v>
      </c>
      <c r="D33" s="1">
        <v>0.167190194129944</v>
      </c>
      <c r="E33" s="1">
        <v>9</v>
      </c>
      <c r="F33" s="1">
        <v>5</v>
      </c>
      <c r="G33" s="1">
        <v>1</v>
      </c>
      <c r="H33" s="1">
        <v>5</v>
      </c>
      <c r="I33" s="1">
        <v>0.9</v>
      </c>
      <c r="J33" s="1">
        <v>0.642857142857143</v>
      </c>
      <c r="K33" s="1">
        <v>0.75</v>
      </c>
      <c r="L33" s="1">
        <v>0.5</v>
      </c>
      <c r="M33" s="1">
        <v>0.4</v>
      </c>
      <c r="N33" s="1">
        <v>0.7</v>
      </c>
    </row>
    <row r="34" s="1" customFormat="1" spans="1:14">
      <c r="A34" s="7">
        <v>164</v>
      </c>
      <c r="B34" s="1">
        <v>164</v>
      </c>
      <c r="C34" s="1">
        <v>0.534845352172852</v>
      </c>
      <c r="D34" s="1">
        <v>0.169167995452881</v>
      </c>
      <c r="E34" s="1">
        <v>5</v>
      </c>
      <c r="F34" s="1">
        <v>4</v>
      </c>
      <c r="G34" s="1">
        <v>5</v>
      </c>
      <c r="H34" s="1">
        <v>6</v>
      </c>
      <c r="I34" s="1">
        <v>0.5</v>
      </c>
      <c r="J34" s="1">
        <v>0.555555555555556</v>
      </c>
      <c r="K34" s="1">
        <v>0.526315789473684</v>
      </c>
      <c r="L34" s="1">
        <v>0.4</v>
      </c>
      <c r="M34" s="1">
        <v>0.1</v>
      </c>
      <c r="N34" s="1">
        <v>0.55</v>
      </c>
    </row>
    <row r="35" s="1" customFormat="1" spans="1:14">
      <c r="A35" s="7">
        <v>883</v>
      </c>
      <c r="B35" s="1">
        <v>883</v>
      </c>
      <c r="C35" s="1">
        <v>0.536781072616577</v>
      </c>
      <c r="D35" s="1">
        <v>0.176890254020691</v>
      </c>
      <c r="E35" s="1">
        <v>6</v>
      </c>
      <c r="F35" s="1">
        <v>5</v>
      </c>
      <c r="G35" s="1">
        <v>4</v>
      </c>
      <c r="H35" s="1">
        <v>5</v>
      </c>
      <c r="I35" s="1">
        <v>0.6</v>
      </c>
      <c r="J35" s="1">
        <v>0.545454545454545</v>
      </c>
      <c r="K35" s="1">
        <v>0.571428571428571</v>
      </c>
      <c r="L35" s="1">
        <v>0.5</v>
      </c>
      <c r="M35" s="1">
        <v>0.1</v>
      </c>
      <c r="N35" s="1">
        <v>0.55</v>
      </c>
    </row>
    <row r="36" s="1" customFormat="1" spans="1:14">
      <c r="A36" s="7">
        <v>650</v>
      </c>
      <c r="B36" s="1">
        <v>650</v>
      </c>
      <c r="C36" s="1">
        <v>0.538241386413574</v>
      </c>
      <c r="D36" s="1">
        <v>0.150728464126587</v>
      </c>
      <c r="E36" s="1">
        <v>7</v>
      </c>
      <c r="F36" s="1">
        <v>5</v>
      </c>
      <c r="G36" s="1">
        <v>3</v>
      </c>
      <c r="H36" s="1">
        <v>5</v>
      </c>
      <c r="I36" s="1">
        <v>0.7</v>
      </c>
      <c r="J36" s="1">
        <v>0.583333333333333</v>
      </c>
      <c r="K36" s="1">
        <v>0.636363636363636</v>
      </c>
      <c r="L36" s="1">
        <v>0.5</v>
      </c>
      <c r="M36" s="1">
        <v>0.2</v>
      </c>
      <c r="N36" s="1">
        <v>0.6</v>
      </c>
    </row>
    <row r="37" s="4" customFormat="1" spans="1:14">
      <c r="A37" s="17">
        <v>915</v>
      </c>
      <c r="B37" s="4">
        <v>915</v>
      </c>
      <c r="C37" s="4">
        <v>0.539467930793762</v>
      </c>
      <c r="D37" s="4">
        <v>0.120784521102905</v>
      </c>
      <c r="E37" s="4">
        <v>9</v>
      </c>
      <c r="F37" s="4">
        <v>5</v>
      </c>
      <c r="G37" s="4">
        <v>1</v>
      </c>
      <c r="H37" s="4">
        <v>5</v>
      </c>
      <c r="I37" s="4">
        <v>0.9</v>
      </c>
      <c r="J37" s="4">
        <v>0.642857142857143</v>
      </c>
      <c r="K37" s="4">
        <v>0.75</v>
      </c>
      <c r="L37" s="4">
        <v>0.5</v>
      </c>
      <c r="M37" s="4">
        <v>0.4</v>
      </c>
      <c r="N37" s="4">
        <v>0.7</v>
      </c>
    </row>
    <row r="38" s="1" customFormat="1" spans="1:14">
      <c r="A38" s="7">
        <v>213</v>
      </c>
      <c r="B38" s="1">
        <v>213</v>
      </c>
      <c r="C38" s="1">
        <v>0.540220141410828</v>
      </c>
      <c r="D38" s="1">
        <v>0.181421518325806</v>
      </c>
      <c r="E38" s="1">
        <v>8</v>
      </c>
      <c r="F38" s="1">
        <v>6</v>
      </c>
      <c r="G38" s="1">
        <v>2</v>
      </c>
      <c r="H38" s="1">
        <v>4</v>
      </c>
      <c r="I38" s="1">
        <v>0.8</v>
      </c>
      <c r="J38" s="1">
        <v>0.571428571428572</v>
      </c>
      <c r="K38" s="1">
        <v>0.666666666666667</v>
      </c>
      <c r="L38" s="1">
        <v>0.6</v>
      </c>
      <c r="M38" s="1">
        <v>0.2</v>
      </c>
      <c r="N38" s="1">
        <v>0.6</v>
      </c>
    </row>
    <row r="39" s="1" customFormat="1" spans="1:14">
      <c r="A39" s="7">
        <v>165</v>
      </c>
      <c r="B39" s="1">
        <v>165</v>
      </c>
      <c r="C39" s="1">
        <v>0.540544867515564</v>
      </c>
      <c r="D39" s="1">
        <v>0.12562894821167</v>
      </c>
      <c r="E39" s="1">
        <v>7</v>
      </c>
      <c r="F39" s="1">
        <v>4</v>
      </c>
      <c r="G39" s="1">
        <v>3</v>
      </c>
      <c r="H39" s="1">
        <v>6</v>
      </c>
      <c r="I39" s="1">
        <v>0.7</v>
      </c>
      <c r="J39" s="1">
        <v>0.636363636363636</v>
      </c>
      <c r="K39" s="1">
        <v>0.666666666666667</v>
      </c>
      <c r="L39" s="1">
        <v>0.4</v>
      </c>
      <c r="M39" s="1">
        <v>0.3</v>
      </c>
      <c r="N39" s="1">
        <v>0.65</v>
      </c>
    </row>
    <row r="40" s="1" customFormat="1" spans="1:14">
      <c r="A40" s="7">
        <v>180</v>
      </c>
      <c r="B40" s="1">
        <v>180</v>
      </c>
      <c r="C40" s="1">
        <v>0.541766285896301</v>
      </c>
      <c r="D40" s="1">
        <v>0.149829506874085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4" customFormat="1" spans="1:14">
      <c r="A41" s="16">
        <v>258</v>
      </c>
      <c r="B41" s="14">
        <v>258</v>
      </c>
      <c r="C41" s="14">
        <v>0.543748259544373</v>
      </c>
      <c r="D41" s="14">
        <v>0.161749958992004</v>
      </c>
      <c r="E41" s="14">
        <v>9</v>
      </c>
      <c r="F41" s="14">
        <v>7</v>
      </c>
      <c r="G41" s="14">
        <v>1</v>
      </c>
      <c r="H41" s="14">
        <v>3</v>
      </c>
      <c r="I41" s="14">
        <v>0.9</v>
      </c>
      <c r="J41" s="14">
        <v>0.5625</v>
      </c>
      <c r="K41" s="14">
        <v>0.692307692307692</v>
      </c>
      <c r="L41" s="14">
        <v>0.7</v>
      </c>
      <c r="M41" s="14">
        <v>0.2</v>
      </c>
      <c r="N41" s="14">
        <v>0.6</v>
      </c>
    </row>
    <row r="42" s="1" customFormat="1" spans="1:14">
      <c r="A42" s="7">
        <v>844</v>
      </c>
      <c r="B42" s="1">
        <v>844</v>
      </c>
      <c r="C42" s="1">
        <v>0.55314040184021</v>
      </c>
      <c r="D42" s="1">
        <v>0.158351898193359</v>
      </c>
      <c r="E42" s="1">
        <v>9</v>
      </c>
      <c r="F42" s="1">
        <v>4</v>
      </c>
      <c r="G42" s="1">
        <v>1</v>
      </c>
      <c r="H42" s="1">
        <v>6</v>
      </c>
      <c r="I42" s="1">
        <v>0.9</v>
      </c>
      <c r="J42" s="1">
        <v>0.692307692307692</v>
      </c>
      <c r="K42" s="1">
        <v>0.782608695652174</v>
      </c>
      <c r="L42" s="1">
        <v>0.4</v>
      </c>
      <c r="M42" s="1">
        <v>0.5</v>
      </c>
      <c r="N42" s="1">
        <v>0.75</v>
      </c>
    </row>
    <row r="43" s="1" customFormat="1" spans="1:14">
      <c r="A43" s="7">
        <v>595</v>
      </c>
      <c r="B43" s="1">
        <v>595</v>
      </c>
      <c r="C43" s="1">
        <v>0.553184151649475</v>
      </c>
      <c r="D43" s="1">
        <v>0.143512606620789</v>
      </c>
      <c r="E43" s="1">
        <v>4</v>
      </c>
      <c r="F43" s="1">
        <v>6</v>
      </c>
      <c r="G43" s="1">
        <v>6</v>
      </c>
      <c r="H43" s="1">
        <v>4</v>
      </c>
      <c r="I43" s="1">
        <v>0.4</v>
      </c>
      <c r="J43" s="1">
        <v>0.4</v>
      </c>
      <c r="K43" s="1">
        <v>0.4</v>
      </c>
      <c r="L43" s="1">
        <v>0.6</v>
      </c>
      <c r="M43" s="1">
        <v>-0.2</v>
      </c>
      <c r="N43" s="1">
        <v>0.4</v>
      </c>
    </row>
    <row r="44" s="1" customFormat="1" spans="1:14">
      <c r="A44" s="7">
        <v>38</v>
      </c>
      <c r="B44" s="1">
        <v>38</v>
      </c>
      <c r="C44" s="1">
        <v>0.553479552268982</v>
      </c>
      <c r="D44" s="1">
        <v>0.116313934326172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458</v>
      </c>
      <c r="B45" s="1">
        <v>458</v>
      </c>
      <c r="C45" s="1">
        <v>0.553549408912659</v>
      </c>
      <c r="D45" s="1">
        <v>0.0874682664871216</v>
      </c>
      <c r="E45" s="1">
        <v>8</v>
      </c>
      <c r="F45" s="1">
        <v>2</v>
      </c>
      <c r="G45" s="1">
        <v>2</v>
      </c>
      <c r="H45" s="1">
        <v>8</v>
      </c>
      <c r="I45" s="1">
        <v>0.8</v>
      </c>
      <c r="J45" s="1">
        <v>0.8</v>
      </c>
      <c r="K45" s="1">
        <v>0.8</v>
      </c>
      <c r="L45" s="1">
        <v>0.2</v>
      </c>
      <c r="M45" s="1">
        <v>0.6</v>
      </c>
      <c r="N45" s="1">
        <v>0.8</v>
      </c>
    </row>
    <row r="46" s="1" customFormat="1" spans="1:14">
      <c r="A46" s="7">
        <v>748</v>
      </c>
      <c r="B46" s="1">
        <v>748</v>
      </c>
      <c r="C46" s="1">
        <v>0.553632020950317</v>
      </c>
      <c r="D46" s="1">
        <v>0.147036671638489</v>
      </c>
      <c r="E46" s="1">
        <v>9</v>
      </c>
      <c r="F46" s="1">
        <v>4</v>
      </c>
      <c r="G46" s="1">
        <v>1</v>
      </c>
      <c r="H46" s="1">
        <v>6</v>
      </c>
      <c r="I46" s="1">
        <v>0.9</v>
      </c>
      <c r="J46" s="1">
        <v>0.692307692307692</v>
      </c>
      <c r="K46" s="1">
        <v>0.782608695652174</v>
      </c>
      <c r="L46" s="1">
        <v>0.4</v>
      </c>
      <c r="M46" s="1">
        <v>0.5</v>
      </c>
      <c r="N46" s="1">
        <v>0.75</v>
      </c>
    </row>
    <row r="47" s="1" customFormat="1" spans="1:14">
      <c r="A47" s="7">
        <v>106</v>
      </c>
      <c r="B47" s="1">
        <v>106</v>
      </c>
      <c r="C47" s="1">
        <v>0.554505109786987</v>
      </c>
      <c r="D47" s="1">
        <v>0.130773782730103</v>
      </c>
      <c r="E47" s="1">
        <v>7</v>
      </c>
      <c r="F47" s="1">
        <v>4</v>
      </c>
      <c r="G47" s="1">
        <v>3</v>
      </c>
      <c r="H47" s="1">
        <v>6</v>
      </c>
      <c r="I47" s="1">
        <v>0.7</v>
      </c>
      <c r="J47" s="1">
        <v>0.636363636363636</v>
      </c>
      <c r="K47" s="1">
        <v>0.666666666666667</v>
      </c>
      <c r="L47" s="1">
        <v>0.4</v>
      </c>
      <c r="M47" s="1">
        <v>0.3</v>
      </c>
      <c r="N47" s="1">
        <v>0.65</v>
      </c>
    </row>
    <row r="48" s="1" customFormat="1" spans="1:14">
      <c r="A48" s="7">
        <v>481</v>
      </c>
      <c r="B48" s="1">
        <v>481</v>
      </c>
      <c r="C48" s="1">
        <v>0.554565191268921</v>
      </c>
      <c r="D48" s="1">
        <v>0.134721755981445</v>
      </c>
      <c r="E48" s="1">
        <v>9</v>
      </c>
      <c r="F48" s="1">
        <v>2</v>
      </c>
      <c r="G48" s="1">
        <v>1</v>
      </c>
      <c r="H48" s="1">
        <v>8</v>
      </c>
      <c r="I48" s="1">
        <v>0.9</v>
      </c>
      <c r="J48" s="1">
        <v>0.818181818181818</v>
      </c>
      <c r="K48" s="1">
        <v>0.857142857142857</v>
      </c>
      <c r="L48" s="1">
        <v>0.2</v>
      </c>
      <c r="M48" s="1">
        <v>0.7</v>
      </c>
      <c r="N48" s="1">
        <v>0.85</v>
      </c>
    </row>
    <row r="49" s="1" customFormat="1" spans="1:14">
      <c r="A49" s="7">
        <v>222</v>
      </c>
      <c r="B49" s="1">
        <v>222</v>
      </c>
      <c r="C49" s="1">
        <v>0.554638981819153</v>
      </c>
      <c r="D49" s="1">
        <v>0.0920122861862183</v>
      </c>
      <c r="E49" s="1">
        <v>8</v>
      </c>
      <c r="F49" s="1">
        <v>4</v>
      </c>
      <c r="G49" s="1">
        <v>2</v>
      </c>
      <c r="H49" s="1">
        <v>6</v>
      </c>
      <c r="I49" s="1">
        <v>0.8</v>
      </c>
      <c r="J49" s="1">
        <v>0.666666666666667</v>
      </c>
      <c r="K49" s="1">
        <v>0.727272727272727</v>
      </c>
      <c r="L49" s="1">
        <v>0.4</v>
      </c>
      <c r="M49" s="1">
        <v>0.4</v>
      </c>
      <c r="N49" s="1">
        <v>0.7</v>
      </c>
    </row>
    <row r="50" s="1" customFormat="1" spans="1:14">
      <c r="A50" s="7">
        <v>397</v>
      </c>
      <c r="B50" s="1">
        <v>397</v>
      </c>
      <c r="C50" s="1">
        <v>0.55477249622345</v>
      </c>
      <c r="D50" s="1">
        <v>0.0768914222717285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4" customFormat="1" spans="1:14">
      <c r="A51" s="16">
        <v>359</v>
      </c>
      <c r="B51" s="14">
        <v>359</v>
      </c>
      <c r="C51" s="14">
        <v>0.554954648017883</v>
      </c>
      <c r="D51" s="14">
        <v>0.107797980308533</v>
      </c>
      <c r="E51" s="14">
        <v>6</v>
      </c>
      <c r="F51" s="14">
        <v>5</v>
      </c>
      <c r="G51" s="14">
        <v>4</v>
      </c>
      <c r="H51" s="14">
        <v>5</v>
      </c>
      <c r="I51" s="14">
        <v>0.6</v>
      </c>
      <c r="J51" s="14">
        <v>0.545454545454545</v>
      </c>
      <c r="K51" s="14">
        <v>0.571428571428571</v>
      </c>
      <c r="L51" s="14">
        <v>0.5</v>
      </c>
      <c r="M51" s="14">
        <v>0.1</v>
      </c>
      <c r="N51" s="14">
        <v>0.55</v>
      </c>
    </row>
    <row r="52" s="1" customFormat="1" spans="1:14">
      <c r="A52" s="7">
        <v>565</v>
      </c>
      <c r="B52" s="1">
        <v>565</v>
      </c>
      <c r="C52" s="1">
        <v>0.562669038772583</v>
      </c>
      <c r="D52" s="1">
        <v>0.0683788061141968</v>
      </c>
      <c r="E52" s="1">
        <v>9</v>
      </c>
      <c r="F52" s="1">
        <v>7</v>
      </c>
      <c r="G52" s="1">
        <v>1</v>
      </c>
      <c r="H52" s="1">
        <v>3</v>
      </c>
      <c r="I52" s="1">
        <v>0.9</v>
      </c>
      <c r="J52" s="1">
        <v>0.5625</v>
      </c>
      <c r="K52" s="1">
        <v>0.692307692307692</v>
      </c>
      <c r="L52" s="1">
        <v>0.7</v>
      </c>
      <c r="M52" s="1">
        <v>0.2</v>
      </c>
      <c r="N52" s="1">
        <v>0.6</v>
      </c>
    </row>
    <row r="53" s="1" customFormat="1" spans="1:14">
      <c r="A53" s="7">
        <v>950</v>
      </c>
      <c r="B53" s="1">
        <v>950</v>
      </c>
      <c r="C53" s="1">
        <v>0.562770843505859</v>
      </c>
      <c r="D53" s="1">
        <v>0.0959222316741943</v>
      </c>
      <c r="E53" s="1">
        <v>10</v>
      </c>
      <c r="F53" s="1">
        <v>3</v>
      </c>
      <c r="G53" s="1">
        <v>0</v>
      </c>
      <c r="H53" s="1">
        <v>7</v>
      </c>
      <c r="I53" s="1">
        <v>1</v>
      </c>
      <c r="J53" s="1">
        <v>0.769230769230769</v>
      </c>
      <c r="K53" s="1">
        <v>0.869565217391304</v>
      </c>
      <c r="L53" s="1">
        <v>0.3</v>
      </c>
      <c r="M53" s="1">
        <v>0.7</v>
      </c>
      <c r="N53" s="1">
        <v>0.85</v>
      </c>
    </row>
    <row r="54" s="1" customFormat="1" spans="1:14">
      <c r="A54" s="7">
        <v>573</v>
      </c>
      <c r="B54" s="1">
        <v>573</v>
      </c>
      <c r="C54" s="1">
        <v>0.563108205795288</v>
      </c>
      <c r="D54" s="1">
        <v>0.081823468208313</v>
      </c>
      <c r="E54" s="1">
        <v>9</v>
      </c>
      <c r="F54" s="1">
        <v>2</v>
      </c>
      <c r="G54" s="1">
        <v>1</v>
      </c>
      <c r="H54" s="1">
        <v>8</v>
      </c>
      <c r="I54" s="1">
        <v>0.9</v>
      </c>
      <c r="J54" s="1">
        <v>0.818181818181818</v>
      </c>
      <c r="K54" s="1">
        <v>0.857142857142857</v>
      </c>
      <c r="L54" s="1">
        <v>0.2</v>
      </c>
      <c r="M54" s="1">
        <v>0.7</v>
      </c>
      <c r="N54" s="1">
        <v>0.85</v>
      </c>
    </row>
    <row r="55" s="1" customFormat="1" spans="1:14">
      <c r="A55" s="7">
        <v>298</v>
      </c>
      <c r="B55" s="1">
        <v>298</v>
      </c>
      <c r="C55" s="1">
        <v>0.563764810562134</v>
      </c>
      <c r="D55" s="1">
        <v>0.0747294425964355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293</v>
      </c>
      <c r="B56" s="1">
        <v>293</v>
      </c>
      <c r="C56" s="1">
        <v>0.564300417900085</v>
      </c>
      <c r="D56" s="1">
        <v>0.0707707405090332</v>
      </c>
      <c r="E56" s="1">
        <v>10</v>
      </c>
      <c r="F56" s="1">
        <v>4</v>
      </c>
      <c r="G56" s="1">
        <v>0</v>
      </c>
      <c r="H56" s="1">
        <v>6</v>
      </c>
      <c r="I56" s="1">
        <v>1</v>
      </c>
      <c r="J56" s="1">
        <v>0.714285714285714</v>
      </c>
      <c r="K56" s="1">
        <v>0.833333333333333</v>
      </c>
      <c r="L56" s="1">
        <v>0.4</v>
      </c>
      <c r="M56" s="1">
        <v>0.6</v>
      </c>
      <c r="N56" s="1">
        <v>0.8</v>
      </c>
    </row>
    <row r="57" s="1" customFormat="1" spans="1:14">
      <c r="A57" s="7">
        <v>18</v>
      </c>
      <c r="B57" s="1">
        <v>18</v>
      </c>
      <c r="C57" s="1">
        <v>0.564330458641052</v>
      </c>
      <c r="D57" s="1">
        <v>0.0704824924468994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134</v>
      </c>
      <c r="B58" s="1">
        <v>134</v>
      </c>
      <c r="C58" s="1">
        <v>0.564471364021301</v>
      </c>
      <c r="D58" s="1">
        <v>0.108238577842712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158</v>
      </c>
      <c r="B59" s="1">
        <v>158</v>
      </c>
      <c r="C59" s="1">
        <v>0.564496040344238</v>
      </c>
      <c r="D59" s="1">
        <v>0.0726243257522583</v>
      </c>
      <c r="E59" s="1">
        <v>9</v>
      </c>
      <c r="F59" s="1">
        <v>2</v>
      </c>
      <c r="G59" s="1">
        <v>1</v>
      </c>
      <c r="H59" s="1">
        <v>8</v>
      </c>
      <c r="I59" s="1">
        <v>0.9</v>
      </c>
      <c r="J59" s="1">
        <v>0.818181818181818</v>
      </c>
      <c r="K59" s="1">
        <v>0.857142857142857</v>
      </c>
      <c r="L59" s="1">
        <v>0.2</v>
      </c>
      <c r="M59" s="1">
        <v>0.7</v>
      </c>
      <c r="N59" s="1">
        <v>0.85</v>
      </c>
    </row>
    <row r="60" s="1" customFormat="1" spans="1:14">
      <c r="A60" s="7">
        <v>29</v>
      </c>
      <c r="B60" s="1">
        <v>29</v>
      </c>
      <c r="C60" s="1">
        <v>0.56534218788147</v>
      </c>
      <c r="D60" s="1">
        <v>0.0886797904968262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4" customFormat="1" spans="1:14">
      <c r="A61" s="16">
        <v>326</v>
      </c>
      <c r="B61" s="14">
        <v>326</v>
      </c>
      <c r="C61" s="14">
        <v>0.565885186195374</v>
      </c>
      <c r="D61" s="14">
        <v>0.0719120502471924</v>
      </c>
      <c r="E61" s="14">
        <v>9</v>
      </c>
      <c r="F61" s="14">
        <v>4</v>
      </c>
      <c r="G61" s="14">
        <v>1</v>
      </c>
      <c r="H61" s="14">
        <v>6</v>
      </c>
      <c r="I61" s="14">
        <v>0.9</v>
      </c>
      <c r="J61" s="14">
        <v>0.692307692307692</v>
      </c>
      <c r="K61" s="14">
        <v>0.782608695652174</v>
      </c>
      <c r="L61" s="14">
        <v>0.4</v>
      </c>
      <c r="M61" s="14">
        <v>0.5</v>
      </c>
      <c r="N61" s="14">
        <v>0.75</v>
      </c>
    </row>
    <row r="62" s="1" customFormat="1" spans="1:14">
      <c r="A62" s="7">
        <v>374</v>
      </c>
      <c r="B62" s="1">
        <v>374</v>
      </c>
      <c r="C62" s="1">
        <v>0.570914268493652</v>
      </c>
      <c r="D62" s="1">
        <v>0.077289342880249</v>
      </c>
      <c r="E62" s="1">
        <v>9</v>
      </c>
      <c r="F62" s="1">
        <v>2</v>
      </c>
      <c r="G62" s="1">
        <v>1</v>
      </c>
      <c r="H62" s="1">
        <v>8</v>
      </c>
      <c r="I62" s="1">
        <v>0.9</v>
      </c>
      <c r="J62" s="1">
        <v>0.818181818181818</v>
      </c>
      <c r="K62" s="1">
        <v>0.857142857142857</v>
      </c>
      <c r="L62" s="1">
        <v>0.2</v>
      </c>
      <c r="M62" s="1">
        <v>0.7</v>
      </c>
      <c r="N62" s="1">
        <v>0.85</v>
      </c>
    </row>
    <row r="63" s="1" customFormat="1" spans="1:14">
      <c r="A63" s="7">
        <v>107</v>
      </c>
      <c r="B63" s="1">
        <v>107</v>
      </c>
      <c r="C63" s="1">
        <v>0.571383357048035</v>
      </c>
      <c r="D63" s="1">
        <v>0.0724295377731323</v>
      </c>
      <c r="E63" s="1">
        <v>8</v>
      </c>
      <c r="F63" s="1">
        <v>3</v>
      </c>
      <c r="G63" s="1">
        <v>2</v>
      </c>
      <c r="H63" s="1">
        <v>7</v>
      </c>
      <c r="I63" s="1">
        <v>0.8</v>
      </c>
      <c r="J63" s="1">
        <v>0.727272727272727</v>
      </c>
      <c r="K63" s="1">
        <v>0.761904761904762</v>
      </c>
      <c r="L63" s="1">
        <v>0.3</v>
      </c>
      <c r="M63" s="1">
        <v>0.5</v>
      </c>
      <c r="N63" s="1">
        <v>0.75</v>
      </c>
    </row>
    <row r="64" s="1" customFormat="1" spans="1:14">
      <c r="A64" s="7">
        <v>520</v>
      </c>
      <c r="B64" s="1">
        <v>520</v>
      </c>
      <c r="C64" s="1">
        <v>0.571817517280579</v>
      </c>
      <c r="D64" s="1">
        <v>0.0751528739929199</v>
      </c>
      <c r="E64" s="1">
        <v>9</v>
      </c>
      <c r="F64" s="1">
        <v>4</v>
      </c>
      <c r="G64" s="1">
        <v>1</v>
      </c>
      <c r="H64" s="1">
        <v>6</v>
      </c>
      <c r="I64" s="1">
        <v>0.9</v>
      </c>
      <c r="J64" s="1">
        <v>0.692307692307692</v>
      </c>
      <c r="K64" s="1">
        <v>0.782608695652174</v>
      </c>
      <c r="L64" s="1">
        <v>0.4</v>
      </c>
      <c r="M64" s="1">
        <v>0.5</v>
      </c>
      <c r="N64" s="1">
        <v>0.75</v>
      </c>
    </row>
    <row r="65" s="1" customFormat="1" spans="1:14">
      <c r="A65" s="7">
        <v>886</v>
      </c>
      <c r="B65" s="1">
        <v>886</v>
      </c>
      <c r="C65" s="1">
        <v>0.572021007537842</v>
      </c>
      <c r="D65" s="1">
        <v>0.0686073303222656</v>
      </c>
      <c r="E65" s="1">
        <v>8</v>
      </c>
      <c r="F65" s="1">
        <v>4</v>
      </c>
      <c r="G65" s="1">
        <v>2</v>
      </c>
      <c r="H65" s="1">
        <v>6</v>
      </c>
      <c r="I65" s="1">
        <v>0.8</v>
      </c>
      <c r="J65" s="1">
        <v>0.666666666666667</v>
      </c>
      <c r="K65" s="1">
        <v>0.727272727272727</v>
      </c>
      <c r="L65" s="1">
        <v>0.4</v>
      </c>
      <c r="M65" s="1">
        <v>0.4</v>
      </c>
      <c r="N65" s="1">
        <v>0.7</v>
      </c>
    </row>
    <row r="66" s="1" customFormat="1" spans="1:14">
      <c r="A66" s="7">
        <v>260</v>
      </c>
      <c r="B66" s="1">
        <v>260</v>
      </c>
      <c r="C66" s="1">
        <v>0.572933554649353</v>
      </c>
      <c r="D66" s="1">
        <v>0.0106793642044067</v>
      </c>
      <c r="E66" s="1">
        <v>9</v>
      </c>
      <c r="F66" s="1">
        <v>5</v>
      </c>
      <c r="G66" s="1">
        <v>1</v>
      </c>
      <c r="H66" s="1">
        <v>5</v>
      </c>
      <c r="I66" s="1">
        <v>0.9</v>
      </c>
      <c r="J66" s="1">
        <v>0.642857142857143</v>
      </c>
      <c r="K66" s="1">
        <v>0.75</v>
      </c>
      <c r="L66" s="1">
        <v>0.5</v>
      </c>
      <c r="M66" s="1">
        <v>0.4</v>
      </c>
      <c r="N66" s="1">
        <v>0.7</v>
      </c>
    </row>
    <row r="67" s="1" customFormat="1" spans="1:14">
      <c r="A67" s="7">
        <v>71</v>
      </c>
      <c r="B67" s="1">
        <v>71</v>
      </c>
      <c r="C67" s="1">
        <v>0.575353741645813</v>
      </c>
      <c r="D67" s="1">
        <v>0.0409954786300659</v>
      </c>
      <c r="E67" s="1">
        <v>9</v>
      </c>
      <c r="F67" s="1">
        <v>7</v>
      </c>
      <c r="G67" s="1">
        <v>1</v>
      </c>
      <c r="H67" s="1">
        <v>3</v>
      </c>
      <c r="I67" s="1">
        <v>0.9</v>
      </c>
      <c r="J67" s="1">
        <v>0.5625</v>
      </c>
      <c r="K67" s="1">
        <v>0.692307692307692</v>
      </c>
      <c r="L67" s="1">
        <v>0.7</v>
      </c>
      <c r="M67" s="1">
        <v>0.2</v>
      </c>
      <c r="N67" s="1">
        <v>0.6</v>
      </c>
    </row>
    <row r="68" s="1" customFormat="1" spans="1:14">
      <c r="A68" s="7">
        <v>894</v>
      </c>
      <c r="B68" s="1">
        <v>894</v>
      </c>
      <c r="C68" s="1">
        <v>0.575786352157593</v>
      </c>
      <c r="D68" s="1">
        <v>0.00527596473693848</v>
      </c>
      <c r="E68" s="1">
        <v>9</v>
      </c>
      <c r="F68" s="1">
        <v>6</v>
      </c>
      <c r="G68" s="1">
        <v>1</v>
      </c>
      <c r="H68" s="1">
        <v>4</v>
      </c>
      <c r="I68" s="1">
        <v>0.9</v>
      </c>
      <c r="J68" s="1">
        <v>0.6</v>
      </c>
      <c r="K68" s="1">
        <v>0.72</v>
      </c>
      <c r="L68" s="1">
        <v>0.6</v>
      </c>
      <c r="M68" s="1">
        <v>0.3</v>
      </c>
      <c r="N68" s="1">
        <v>0.65</v>
      </c>
    </row>
    <row r="69" s="1" customFormat="1" spans="1:14">
      <c r="A69" s="7">
        <v>352</v>
      </c>
      <c r="B69" s="1">
        <v>352</v>
      </c>
      <c r="C69" s="1">
        <v>0.576392889022827</v>
      </c>
      <c r="D69" s="1">
        <v>0.0595012903213501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837</v>
      </c>
      <c r="B70" s="1">
        <v>837</v>
      </c>
      <c r="C70" s="1">
        <v>0.576526999473572</v>
      </c>
      <c r="D70" s="1">
        <v>0.00776755809783935</v>
      </c>
      <c r="E70" s="1">
        <v>9</v>
      </c>
      <c r="F70" s="1">
        <v>6</v>
      </c>
      <c r="G70" s="1">
        <v>1</v>
      </c>
      <c r="H70" s="1">
        <v>4</v>
      </c>
      <c r="I70" s="1">
        <v>0.9</v>
      </c>
      <c r="J70" s="1">
        <v>0.6</v>
      </c>
      <c r="K70" s="1">
        <v>0.72</v>
      </c>
      <c r="L70" s="1">
        <v>0.6</v>
      </c>
      <c r="M70" s="1">
        <v>0.3</v>
      </c>
      <c r="N70" s="1">
        <v>0.65</v>
      </c>
    </row>
    <row r="71" s="14" customFormat="1" spans="1:14">
      <c r="A71" s="16">
        <v>912</v>
      </c>
      <c r="B71" s="14">
        <v>912</v>
      </c>
      <c r="C71" s="14">
        <v>0.576528668403625</v>
      </c>
      <c r="D71" s="14">
        <v>0.0844841003417969</v>
      </c>
      <c r="E71" s="14">
        <v>9</v>
      </c>
      <c r="F71" s="14">
        <v>5</v>
      </c>
      <c r="G71" s="14">
        <v>1</v>
      </c>
      <c r="H71" s="14">
        <v>5</v>
      </c>
      <c r="I71" s="14">
        <v>0.9</v>
      </c>
      <c r="J71" s="14">
        <v>0.642857142857143</v>
      </c>
      <c r="K71" s="14">
        <v>0.75</v>
      </c>
      <c r="L71" s="14">
        <v>0.5</v>
      </c>
      <c r="M71" s="14">
        <v>0.4</v>
      </c>
      <c r="N71" s="14">
        <v>0.7</v>
      </c>
    </row>
    <row r="72" s="1" customFormat="1" spans="1:14">
      <c r="A72" s="7">
        <v>884</v>
      </c>
      <c r="B72" s="1">
        <v>884</v>
      </c>
      <c r="C72" s="1">
        <v>0.580617666244507</v>
      </c>
      <c r="D72" s="1">
        <v>0.103671789169311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600</v>
      </c>
      <c r="B73" s="1">
        <v>600</v>
      </c>
      <c r="C73" s="1">
        <v>0.581959247589111</v>
      </c>
      <c r="D73" s="1">
        <v>0.00891971588134766</v>
      </c>
      <c r="E73" s="1">
        <v>9</v>
      </c>
      <c r="F73" s="1">
        <v>7</v>
      </c>
      <c r="G73" s="1">
        <v>1</v>
      </c>
      <c r="H73" s="1">
        <v>3</v>
      </c>
      <c r="I73" s="1">
        <v>0.9</v>
      </c>
      <c r="J73" s="1">
        <v>0.5625</v>
      </c>
      <c r="K73" s="1">
        <v>0.692307692307692</v>
      </c>
      <c r="L73" s="1">
        <v>0.7</v>
      </c>
      <c r="M73" s="1">
        <v>0.2</v>
      </c>
      <c r="N73" s="1">
        <v>0.6</v>
      </c>
    </row>
    <row r="74" s="1" customFormat="1" spans="1:14">
      <c r="A74" s="7">
        <v>277</v>
      </c>
      <c r="B74" s="1">
        <v>277</v>
      </c>
      <c r="C74" s="1">
        <v>0.582349896430969</v>
      </c>
      <c r="D74" s="1">
        <v>0.0517892837524414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425</v>
      </c>
      <c r="B75" s="1">
        <v>425</v>
      </c>
      <c r="C75" s="1">
        <v>0.585031986236572</v>
      </c>
      <c r="D75" s="1">
        <v>0.0381255149841309</v>
      </c>
      <c r="E75" s="1">
        <v>9</v>
      </c>
      <c r="F75" s="1">
        <v>2</v>
      </c>
      <c r="G75" s="1">
        <v>1</v>
      </c>
      <c r="H75" s="1">
        <v>8</v>
      </c>
      <c r="I75" s="1">
        <v>0.9</v>
      </c>
      <c r="J75" s="1">
        <v>0.818181818181818</v>
      </c>
      <c r="K75" s="1">
        <v>0.857142857142857</v>
      </c>
      <c r="L75" s="1">
        <v>0.2</v>
      </c>
      <c r="M75" s="1">
        <v>0.7</v>
      </c>
      <c r="N75" s="1">
        <v>0.85</v>
      </c>
    </row>
    <row r="76" s="1" customFormat="1" spans="1:14">
      <c r="A76" s="7">
        <v>788</v>
      </c>
      <c r="B76" s="1">
        <v>788</v>
      </c>
      <c r="C76" s="1">
        <v>0.585186362266541</v>
      </c>
      <c r="D76" s="1">
        <v>0.0972005128860474</v>
      </c>
      <c r="E76" s="1">
        <v>8</v>
      </c>
      <c r="F76" s="1">
        <v>4</v>
      </c>
      <c r="G76" s="1">
        <v>2</v>
      </c>
      <c r="H76" s="1">
        <v>6</v>
      </c>
      <c r="I76" s="1">
        <v>0.8</v>
      </c>
      <c r="J76" s="1">
        <v>0.666666666666667</v>
      </c>
      <c r="K76" s="1">
        <v>0.727272727272727</v>
      </c>
      <c r="L76" s="1">
        <v>0.4</v>
      </c>
      <c r="M76" s="1">
        <v>0.4</v>
      </c>
      <c r="N76" s="1">
        <v>0.7</v>
      </c>
    </row>
    <row r="77" s="1" customFormat="1" spans="1:14">
      <c r="A77" s="7">
        <v>78</v>
      </c>
      <c r="B77" s="1">
        <v>78</v>
      </c>
      <c r="C77" s="1">
        <v>0.585809230804443</v>
      </c>
      <c r="D77" s="1">
        <v>0.0609422922134399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685</v>
      </c>
      <c r="B78" s="1">
        <v>685</v>
      </c>
      <c r="C78" s="1">
        <v>0.585927486419678</v>
      </c>
      <c r="D78" s="1">
        <v>0.0796772241592407</v>
      </c>
      <c r="E78" s="1">
        <v>8</v>
      </c>
      <c r="F78" s="1">
        <v>4</v>
      </c>
      <c r="G78" s="1">
        <v>2</v>
      </c>
      <c r="H78" s="1">
        <v>6</v>
      </c>
      <c r="I78" s="1">
        <v>0.8</v>
      </c>
      <c r="J78" s="1">
        <v>0.666666666666667</v>
      </c>
      <c r="K78" s="1">
        <v>0.727272727272727</v>
      </c>
      <c r="L78" s="1">
        <v>0.4</v>
      </c>
      <c r="M78" s="1">
        <v>0.4</v>
      </c>
      <c r="N78" s="1">
        <v>0.7</v>
      </c>
    </row>
    <row r="79" s="1" customFormat="1" spans="1:14">
      <c r="A79" s="7">
        <v>582</v>
      </c>
      <c r="B79" s="1">
        <v>582</v>
      </c>
      <c r="C79" s="1">
        <v>0.585948467254639</v>
      </c>
      <c r="D79" s="1">
        <v>0.0876878499984741</v>
      </c>
      <c r="E79" s="1">
        <v>6</v>
      </c>
      <c r="F79" s="1">
        <v>4</v>
      </c>
      <c r="G79" s="1">
        <v>4</v>
      </c>
      <c r="H79" s="1">
        <v>6</v>
      </c>
      <c r="I79" s="1">
        <v>0.6</v>
      </c>
      <c r="J79" s="1">
        <v>0.6</v>
      </c>
      <c r="K79" s="1">
        <v>0.6</v>
      </c>
      <c r="L79" s="1">
        <v>0.4</v>
      </c>
      <c r="M79" s="1">
        <v>0.2</v>
      </c>
      <c r="N79" s="1">
        <v>0.6</v>
      </c>
    </row>
    <row r="80" s="1" customFormat="1" spans="1:14">
      <c r="A80" s="7">
        <v>388</v>
      </c>
      <c r="B80" s="1">
        <v>388</v>
      </c>
      <c r="C80" s="1">
        <v>0.586038947105408</v>
      </c>
      <c r="D80" s="1">
        <v>0.0887719392776489</v>
      </c>
      <c r="E80" s="1">
        <v>9</v>
      </c>
      <c r="F80" s="1">
        <v>6</v>
      </c>
      <c r="G80" s="1">
        <v>1</v>
      </c>
      <c r="H80" s="1">
        <v>4</v>
      </c>
      <c r="I80" s="1">
        <v>0.9</v>
      </c>
      <c r="J80" s="1">
        <v>0.6</v>
      </c>
      <c r="K80" s="1">
        <v>0.72</v>
      </c>
      <c r="L80" s="1">
        <v>0.6</v>
      </c>
      <c r="M80" s="1">
        <v>0.3</v>
      </c>
      <c r="N80" s="1">
        <v>0.65</v>
      </c>
    </row>
    <row r="81" s="14" customFormat="1" spans="1:14">
      <c r="A81" s="16">
        <v>271</v>
      </c>
      <c r="B81" s="14">
        <v>271</v>
      </c>
      <c r="C81" s="14">
        <v>0.586729526519775</v>
      </c>
      <c r="D81" s="14">
        <v>0.0930256843566895</v>
      </c>
      <c r="E81" s="14">
        <v>9</v>
      </c>
      <c r="F81" s="14">
        <v>5</v>
      </c>
      <c r="G81" s="14">
        <v>1</v>
      </c>
      <c r="H81" s="14">
        <v>5</v>
      </c>
      <c r="I81" s="14">
        <v>0.9</v>
      </c>
      <c r="J81" s="14">
        <v>0.642857142857143</v>
      </c>
      <c r="K81" s="14">
        <v>0.75</v>
      </c>
      <c r="L81" s="14">
        <v>0.5</v>
      </c>
      <c r="M81" s="14">
        <v>0.4</v>
      </c>
      <c r="N81" s="14">
        <v>0.7</v>
      </c>
    </row>
    <row r="82" s="1" customFormat="1" spans="1:14">
      <c r="A82" s="7">
        <v>321</v>
      </c>
      <c r="B82" s="1">
        <v>321</v>
      </c>
      <c r="C82" s="1">
        <v>0.588648796081543</v>
      </c>
      <c r="D82" s="1">
        <v>0.00274014472961426</v>
      </c>
      <c r="E82" s="1">
        <v>10</v>
      </c>
      <c r="F82" s="1">
        <v>5</v>
      </c>
      <c r="G82" s="1">
        <v>0</v>
      </c>
      <c r="H82" s="1">
        <v>5</v>
      </c>
      <c r="I82" s="1">
        <v>1</v>
      </c>
      <c r="J82" s="1">
        <v>0.666666666666667</v>
      </c>
      <c r="K82" s="1">
        <v>0.8</v>
      </c>
      <c r="L82" s="1">
        <v>0.5</v>
      </c>
      <c r="M82" s="1">
        <v>0.5</v>
      </c>
      <c r="N82" s="1">
        <v>0.75</v>
      </c>
    </row>
    <row r="83" s="1" customFormat="1" spans="1:14">
      <c r="A83" s="7">
        <v>477</v>
      </c>
      <c r="B83" s="1">
        <v>477</v>
      </c>
      <c r="C83" s="1">
        <v>0.588738799095154</v>
      </c>
      <c r="D83" s="1">
        <v>0.0414286851882935</v>
      </c>
      <c r="E83" s="1">
        <v>10</v>
      </c>
      <c r="F83" s="1">
        <v>4</v>
      </c>
      <c r="G83" s="1">
        <v>0</v>
      </c>
      <c r="H83" s="1">
        <v>6</v>
      </c>
      <c r="I83" s="1">
        <v>1</v>
      </c>
      <c r="J83" s="1">
        <v>0.714285714285714</v>
      </c>
      <c r="K83" s="1">
        <v>0.833333333333333</v>
      </c>
      <c r="L83" s="1">
        <v>0.4</v>
      </c>
      <c r="M83" s="1">
        <v>0.6</v>
      </c>
      <c r="N83" s="1">
        <v>0.8</v>
      </c>
    </row>
    <row r="84" s="1" customFormat="1" spans="1:14">
      <c r="A84" s="7">
        <v>70</v>
      </c>
      <c r="B84" s="1">
        <v>70</v>
      </c>
      <c r="C84" s="1">
        <v>0.589032411575317</v>
      </c>
      <c r="D84" s="1">
        <v>0.10155725479126</v>
      </c>
      <c r="E84" s="1">
        <v>9</v>
      </c>
      <c r="F84" s="1">
        <v>3</v>
      </c>
      <c r="G84" s="1">
        <v>1</v>
      </c>
      <c r="H84" s="1">
        <v>7</v>
      </c>
      <c r="I84" s="1">
        <v>0.9</v>
      </c>
      <c r="J84" s="1">
        <v>0.75</v>
      </c>
      <c r="K84" s="1">
        <v>0.818181818181818</v>
      </c>
      <c r="L84" s="1">
        <v>0.3</v>
      </c>
      <c r="M84" s="1">
        <v>0.6</v>
      </c>
      <c r="N84" s="1">
        <v>0.8</v>
      </c>
    </row>
    <row r="85" s="1" customFormat="1" spans="1:14">
      <c r="A85" s="7">
        <v>744</v>
      </c>
      <c r="B85" s="1">
        <v>744</v>
      </c>
      <c r="C85" s="1">
        <v>0.589840054512024</v>
      </c>
      <c r="D85" s="1">
        <v>0.148994445800781</v>
      </c>
      <c r="E85" s="1">
        <v>8</v>
      </c>
      <c r="F85" s="1">
        <v>4</v>
      </c>
      <c r="G85" s="1">
        <v>2</v>
      </c>
      <c r="H85" s="1">
        <v>6</v>
      </c>
      <c r="I85" s="1">
        <v>0.8</v>
      </c>
      <c r="J85" s="1">
        <v>0.666666666666667</v>
      </c>
      <c r="K85" s="1">
        <v>0.727272727272727</v>
      </c>
      <c r="L85" s="1">
        <v>0.4</v>
      </c>
      <c r="M85" s="1">
        <v>0.4</v>
      </c>
      <c r="N85" s="1">
        <v>0.7</v>
      </c>
    </row>
    <row r="86" s="1" customFormat="1" spans="1:14">
      <c r="A86" s="7">
        <v>666</v>
      </c>
      <c r="B86" s="1">
        <v>666</v>
      </c>
      <c r="C86" s="1">
        <v>0.589882969856262</v>
      </c>
      <c r="D86" s="1">
        <v>0.0751042366027832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829</v>
      </c>
      <c r="B87" s="1">
        <v>829</v>
      </c>
      <c r="C87" s="1">
        <v>0.589975953102112</v>
      </c>
      <c r="D87" s="1">
        <v>0.0614951848983765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1" customFormat="1" spans="1:14">
      <c r="A88" s="7">
        <v>197</v>
      </c>
      <c r="B88" s="1">
        <v>197</v>
      </c>
      <c r="C88" s="1">
        <v>0.595931768417358</v>
      </c>
      <c r="D88" s="1">
        <v>0.0206851959228516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1" customFormat="1" spans="1:14">
      <c r="A89" s="7">
        <v>28</v>
      </c>
      <c r="B89" s="1">
        <v>28</v>
      </c>
      <c r="C89" s="1">
        <v>0.596928119659424</v>
      </c>
      <c r="D89" s="1">
        <v>0.172947764396668</v>
      </c>
      <c r="E89" s="1">
        <v>10</v>
      </c>
      <c r="F89" s="1">
        <v>4</v>
      </c>
      <c r="G89" s="1">
        <v>0</v>
      </c>
      <c r="H89" s="1">
        <v>6</v>
      </c>
      <c r="I89" s="1">
        <v>1</v>
      </c>
      <c r="J89" s="1">
        <v>0.714285714285714</v>
      </c>
      <c r="K89" s="1">
        <v>0.833333333333333</v>
      </c>
      <c r="L89" s="1">
        <v>0.4</v>
      </c>
      <c r="M89" s="1">
        <v>0.6</v>
      </c>
      <c r="N89" s="1">
        <v>0.8</v>
      </c>
    </row>
    <row r="90" s="1" customFormat="1" spans="1:14">
      <c r="A90" s="7">
        <v>345</v>
      </c>
      <c r="B90" s="1">
        <v>345</v>
      </c>
      <c r="C90" s="1">
        <v>0.597182989120483</v>
      </c>
      <c r="D90" s="1">
        <v>0.0755835771560669</v>
      </c>
      <c r="E90" s="1">
        <v>10</v>
      </c>
      <c r="F90" s="1">
        <v>5</v>
      </c>
      <c r="G90" s="1">
        <v>0</v>
      </c>
      <c r="H90" s="1">
        <v>5</v>
      </c>
      <c r="I90" s="1">
        <v>1</v>
      </c>
      <c r="J90" s="1">
        <v>0.666666666666667</v>
      </c>
      <c r="K90" s="1">
        <v>0.8</v>
      </c>
      <c r="L90" s="1">
        <v>0.5</v>
      </c>
      <c r="M90" s="1">
        <v>0.5</v>
      </c>
      <c r="N90" s="1">
        <v>0.75</v>
      </c>
    </row>
    <row r="91" s="4" customFormat="1" spans="1:14">
      <c r="A91" s="17">
        <v>889</v>
      </c>
      <c r="B91" s="4">
        <v>889</v>
      </c>
      <c r="C91" s="4">
        <v>0.598838210105896</v>
      </c>
      <c r="D91" s="4">
        <v>0.145676851272583</v>
      </c>
      <c r="E91" s="4">
        <v>9</v>
      </c>
      <c r="F91" s="4">
        <v>4</v>
      </c>
      <c r="G91" s="4">
        <v>1</v>
      </c>
      <c r="H91" s="4">
        <v>6</v>
      </c>
      <c r="I91" s="4">
        <v>0.9</v>
      </c>
      <c r="J91" s="4">
        <v>0.692307692307692</v>
      </c>
      <c r="K91" s="4">
        <v>0.782608695652174</v>
      </c>
      <c r="L91" s="4">
        <v>0.4</v>
      </c>
      <c r="M91" s="4">
        <v>0.5</v>
      </c>
      <c r="N91" s="4">
        <v>0.75</v>
      </c>
    </row>
    <row r="92" s="1" customFormat="1" spans="3:14">
      <c r="C92" s="1">
        <f>AVERAGE(C2:C91)</f>
        <v>0.5509432554245</v>
      </c>
      <c r="D92" s="1">
        <f>AVERAGE(D2:D91)</f>
        <v>0.0866131888495551</v>
      </c>
      <c r="I92" s="1">
        <f t="shared" ref="I92:N92" si="0">AVERAGE(I2:I91)</f>
        <v>0.848888888888888</v>
      </c>
      <c r="J92" s="1">
        <f t="shared" si="0"/>
        <v>0.642829673957125</v>
      </c>
      <c r="K92" s="1">
        <f t="shared" si="0"/>
        <v>0.728281195050582</v>
      </c>
      <c r="L92" s="1">
        <f t="shared" si="0"/>
        <v>0.482222222222222</v>
      </c>
      <c r="M92" s="1">
        <f t="shared" si="0"/>
        <v>0.366666666666667</v>
      </c>
      <c r="N92" s="1">
        <f t="shared" si="0"/>
        <v>0.683333333333333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F95" s="1" t="s">
        <v>47</v>
      </c>
    </row>
    <row r="96" s="1" customFormat="1" spans="3:9">
      <c r="C96" s="1" t="s">
        <v>15</v>
      </c>
      <c r="D96" s="1">
        <f>COUNTIF(C2:C91,"&lt;0.42")-COUNTIF(C2:C91,"&lt;0.4")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17</v>
      </c>
      <c r="D98" s="1">
        <f>COUNTIF(C2:C91,"&lt;0.46")-COUNTIF(C2:C91,"&lt;0.44")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18</v>
      </c>
      <c r="D99" s="1">
        <f>COUNTIF(C2:C91,"&lt;0.48")-COUNTIF(C2:C91,"&lt;0.46")</f>
        <v>0</v>
      </c>
      <c r="F99" s="11">
        <v>0.12</v>
      </c>
      <c r="G99" s="1">
        <v>-240</v>
      </c>
      <c r="H99" s="1">
        <v>1760</v>
      </c>
      <c r="I99" s="1">
        <v>88</v>
      </c>
    </row>
    <row r="100" s="1" customFormat="1" spans="3:4">
      <c r="C100" s="1" t="s">
        <v>19</v>
      </c>
      <c r="D100" s="1">
        <f>COUNTIF(C2:C91,"&lt;0.5")-COUNTIF(C2:C91,"&lt;0.48")</f>
        <v>0</v>
      </c>
    </row>
    <row r="101" s="15" customFormat="1" spans="3:4">
      <c r="C101" s="15" t="s">
        <v>89</v>
      </c>
      <c r="D101" s="15">
        <f>COUNTIF(C2:C91,"&lt;0.511")-COUNTIF(C2:C91,"&lt;0.5")</f>
        <v>10</v>
      </c>
    </row>
    <row r="102" s="4" customFormat="1" spans="3:4">
      <c r="C102" s="4" t="s">
        <v>90</v>
      </c>
      <c r="D102" s="4">
        <f>COUNTIF(C2:C91,"&lt;0.522")-COUNTIF(C2:C91,"&lt;0.511")</f>
        <v>10</v>
      </c>
    </row>
    <row r="103" s="4" customFormat="1" spans="3:4">
      <c r="C103" s="4" t="s">
        <v>91</v>
      </c>
      <c r="D103" s="4">
        <f>COUNTIF(C2:C91,"&lt;0.533")-COUNTIF(C2:C91,"&lt;0.522")</f>
        <v>10</v>
      </c>
    </row>
    <row r="104" s="4" customFormat="1" spans="3:4">
      <c r="C104" s="4" t="s">
        <v>92</v>
      </c>
      <c r="D104" s="4">
        <f>COUNTIF(C2:C91,"&lt;0.544")-COUNTIF(C2:C91,"&lt;0.533")</f>
        <v>10</v>
      </c>
    </row>
    <row r="105" s="4" customFormat="1" spans="3:4">
      <c r="C105" s="4" t="s">
        <v>93</v>
      </c>
      <c r="D105" s="4">
        <f>COUNTIF(C2:C91,"&lt;0.555")-COUNTIF(C2:C91,"&lt;0.544")</f>
        <v>10</v>
      </c>
    </row>
    <row r="106" s="4" customFormat="1" spans="3:4">
      <c r="C106" s="4" t="s">
        <v>94</v>
      </c>
      <c r="D106" s="4">
        <f>COUNTIF(C2:C91,"&lt;0.566")-COUNTIF(C2:C91,"&lt;0.555")</f>
        <v>10</v>
      </c>
    </row>
    <row r="107" s="4" customFormat="1" spans="3:4">
      <c r="C107" s="4" t="s">
        <v>95</v>
      </c>
      <c r="D107" s="4">
        <f>COUNTIF(C2:C91,"&lt;0.577")-COUNTIF(C2:C91,"&lt;0.566")</f>
        <v>10</v>
      </c>
    </row>
    <row r="108" s="4" customFormat="1" spans="3:4">
      <c r="C108" s="4" t="s">
        <v>96</v>
      </c>
      <c r="D108" s="4">
        <f>COUNTIF(C2:C91,"&lt;0.588")-COUNTIF(C2:C91,"&lt;0.577")</f>
        <v>10</v>
      </c>
    </row>
    <row r="109" s="15" customFormat="1" spans="3:4">
      <c r="C109" s="15" t="s">
        <v>97</v>
      </c>
      <c r="D109" s="15">
        <f>COUNTIF(C2:C91,"&lt;0.599")-COUNTIF(C2:C91,"&lt;0.588")</f>
        <v>10</v>
      </c>
    </row>
    <row r="110" s="4" customFormat="1" spans="3:4">
      <c r="C110" s="4" t="s">
        <v>29</v>
      </c>
      <c r="D110" s="4">
        <v>0</v>
      </c>
    </row>
    <row r="111" s="4" customFormat="1" spans="3:4">
      <c r="C111" s="4" t="s">
        <v>30</v>
      </c>
      <c r="D111" s="4">
        <v>0</v>
      </c>
    </row>
    <row r="112" s="1" customFormat="1" spans="3:4">
      <c r="C112" s="1" t="s">
        <v>31</v>
      </c>
      <c r="D112" s="1">
        <v>0</v>
      </c>
    </row>
    <row r="113" s="1" customFormat="1" spans="3:4">
      <c r="C113" s="1" t="s">
        <v>32</v>
      </c>
      <c r="D113" s="1">
        <v>0</v>
      </c>
    </row>
    <row r="114" s="1" customFormat="1" spans="3:4">
      <c r="C114" s="1" t="s">
        <v>33</v>
      </c>
      <c r="D114" s="1">
        <v>0</v>
      </c>
    </row>
    <row r="115" s="6" customFormat="1" spans="3:4">
      <c r="C115" s="1" t="s">
        <v>34</v>
      </c>
      <c r="D115" s="6">
        <f>COUNTIF(C2:C91,"&lt;0.8")-COUNTIF(C2:C91,"&lt;0.78")</f>
        <v>0</v>
      </c>
    </row>
    <row r="116" s="1" customFormat="1" spans="3:4">
      <c r="C116" s="1" t="s">
        <v>35</v>
      </c>
      <c r="D116" s="1"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7">
      <c r="C121" s="1" t="s">
        <v>40</v>
      </c>
      <c r="D121" s="1">
        <f>COUNTIF(C2:C91,"&lt;0.92")-COUNTIF(C2:C91,"&lt;0.9")</f>
        <v>0</v>
      </c>
      <c r="F121" s="4">
        <v>0.545</v>
      </c>
      <c r="G121" s="4">
        <v>0.087</v>
      </c>
    </row>
    <row r="122" s="1" customFormat="1" spans="3:7">
      <c r="C122" s="1" t="s">
        <v>41</v>
      </c>
      <c r="D122" s="1">
        <f>COUNTIF(C2:C91,"&lt;0.94")-COUNTIF(C2:C91,"&lt;0.92")</f>
        <v>0</v>
      </c>
      <c r="F122" s="4">
        <v>0.623</v>
      </c>
      <c r="G122" s="4">
        <v>0.11</v>
      </c>
    </row>
    <row r="123" s="1" customFormat="1" spans="3:7">
      <c r="C123" s="1" t="s">
        <v>42</v>
      </c>
      <c r="D123" s="1">
        <f>COUNTIF(C2:C91,"&lt;0.96")-COUNTIF(C2:C91,"&lt;0.94")</f>
        <v>0</v>
      </c>
      <c r="F123" s="4">
        <v>0.729</v>
      </c>
      <c r="G123" s="4">
        <v>0.156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8" workbookViewId="0">
      <selection activeCell="A23" sqref="$A23:$XFD23"/>
    </sheetView>
  </sheetViews>
  <sheetFormatPr defaultColWidth="9" defaultRowHeight="13.5"/>
  <cols>
    <col min="3" max="4" width="19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803</v>
      </c>
      <c r="B2" s="1">
        <v>803</v>
      </c>
      <c r="C2" s="1">
        <v>0.505399227142334</v>
      </c>
      <c r="D2" s="1">
        <v>0.0728315114974976</v>
      </c>
      <c r="E2" s="1">
        <v>9</v>
      </c>
      <c r="F2" s="1">
        <v>5</v>
      </c>
      <c r="G2" s="1">
        <v>1</v>
      </c>
      <c r="H2" s="1">
        <v>5</v>
      </c>
      <c r="I2" s="1">
        <v>0.9</v>
      </c>
      <c r="J2" s="1">
        <v>0.642857142857143</v>
      </c>
      <c r="K2" s="1">
        <v>0.75</v>
      </c>
      <c r="L2" s="1">
        <v>0.5</v>
      </c>
      <c r="M2" s="1">
        <v>0.4</v>
      </c>
      <c r="N2" s="1">
        <v>0.7</v>
      </c>
    </row>
    <row r="3" s="1" customFormat="1" spans="1:14">
      <c r="A3" s="7">
        <v>967</v>
      </c>
      <c r="B3" s="1">
        <v>967</v>
      </c>
      <c r="C3" s="1">
        <v>0.505633950233459</v>
      </c>
      <c r="D3" s="1">
        <v>0.134837865829468</v>
      </c>
      <c r="E3" s="1">
        <v>10</v>
      </c>
      <c r="F3" s="1">
        <v>4</v>
      </c>
      <c r="G3" s="1">
        <v>0</v>
      </c>
      <c r="H3" s="1">
        <v>6</v>
      </c>
      <c r="I3" s="1">
        <v>1</v>
      </c>
      <c r="J3" s="1">
        <v>0.714285714285714</v>
      </c>
      <c r="K3" s="1">
        <v>0.833333333333333</v>
      </c>
      <c r="L3" s="1">
        <v>0.4</v>
      </c>
      <c r="M3" s="1">
        <v>0.6</v>
      </c>
      <c r="N3" s="1">
        <v>0.8</v>
      </c>
    </row>
    <row r="4" s="1" customFormat="1" spans="1:14">
      <c r="A4" s="7">
        <v>320</v>
      </c>
      <c r="B4" s="1">
        <v>320</v>
      </c>
      <c r="C4" s="1">
        <v>0.505656719207764</v>
      </c>
      <c r="D4" s="1">
        <v>0.121524333953857</v>
      </c>
      <c r="E4" s="1">
        <v>9</v>
      </c>
      <c r="F4" s="1">
        <v>7</v>
      </c>
      <c r="G4" s="1">
        <v>1</v>
      </c>
      <c r="H4" s="1">
        <v>3</v>
      </c>
      <c r="I4" s="1">
        <v>0.9</v>
      </c>
      <c r="J4" s="1">
        <v>0.5625</v>
      </c>
      <c r="K4" s="1">
        <v>0.692307692307692</v>
      </c>
      <c r="L4" s="1">
        <v>0.7</v>
      </c>
      <c r="M4" s="1">
        <v>0.2</v>
      </c>
      <c r="N4" s="1">
        <v>0.6</v>
      </c>
    </row>
    <row r="5" s="1" customFormat="1" spans="1:14">
      <c r="A5" s="7">
        <v>601</v>
      </c>
      <c r="B5" s="1">
        <v>601</v>
      </c>
      <c r="C5" s="1">
        <v>0.507957339286804</v>
      </c>
      <c r="D5" s="1">
        <v>0.136493921279907</v>
      </c>
      <c r="E5" s="1">
        <v>10</v>
      </c>
      <c r="F5" s="1">
        <v>6</v>
      </c>
      <c r="G5" s="1">
        <v>0</v>
      </c>
      <c r="H5" s="1">
        <v>4</v>
      </c>
      <c r="I5" s="1">
        <v>1</v>
      </c>
      <c r="J5" s="1">
        <v>0.625</v>
      </c>
      <c r="K5" s="1">
        <v>0.769230769230769</v>
      </c>
      <c r="L5" s="1">
        <v>0.6</v>
      </c>
      <c r="M5" s="1">
        <v>0.4</v>
      </c>
      <c r="N5" s="1">
        <v>0.7</v>
      </c>
    </row>
    <row r="6" s="1" customFormat="1" spans="1:14">
      <c r="A6" s="7">
        <v>76</v>
      </c>
      <c r="B6" s="1">
        <v>76</v>
      </c>
      <c r="C6" s="1">
        <v>0.508317589759827</v>
      </c>
      <c r="D6" s="1">
        <v>0.0728530883789062</v>
      </c>
      <c r="E6" s="1">
        <v>9</v>
      </c>
      <c r="F6" s="1">
        <v>5</v>
      </c>
      <c r="G6" s="1">
        <v>1</v>
      </c>
      <c r="H6" s="1">
        <v>5</v>
      </c>
      <c r="I6" s="1">
        <v>0.9</v>
      </c>
      <c r="J6" s="1">
        <v>0.642857142857143</v>
      </c>
      <c r="K6" s="1">
        <v>0.75</v>
      </c>
      <c r="L6" s="1">
        <v>0.5</v>
      </c>
      <c r="M6" s="1">
        <v>0.4</v>
      </c>
      <c r="N6" s="1">
        <v>0.7</v>
      </c>
    </row>
    <row r="7" s="1" customFormat="1" spans="1:14">
      <c r="A7" s="7">
        <v>484</v>
      </c>
      <c r="B7" s="1">
        <v>484</v>
      </c>
      <c r="C7" s="1">
        <v>0.509174942970276</v>
      </c>
      <c r="D7" s="1">
        <v>0.0860495567321777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444</v>
      </c>
      <c r="B8" s="1">
        <v>444</v>
      </c>
      <c r="C8" s="1">
        <v>0.50945258140564</v>
      </c>
      <c r="D8" s="1">
        <v>0.0436152219772339</v>
      </c>
      <c r="E8" s="1">
        <v>10</v>
      </c>
      <c r="F8" s="1">
        <v>6</v>
      </c>
      <c r="G8" s="1">
        <v>0</v>
      </c>
      <c r="H8" s="1">
        <v>4</v>
      </c>
      <c r="I8" s="1">
        <v>1</v>
      </c>
      <c r="J8" s="1">
        <v>0.625</v>
      </c>
      <c r="K8" s="1">
        <v>0.769230769230769</v>
      </c>
      <c r="L8" s="1">
        <v>0.6</v>
      </c>
      <c r="M8" s="1">
        <v>0.4</v>
      </c>
      <c r="N8" s="1">
        <v>0.7</v>
      </c>
    </row>
    <row r="9" s="1" customFormat="1" spans="1:14">
      <c r="A9" s="7">
        <v>845</v>
      </c>
      <c r="B9" s="1">
        <v>845</v>
      </c>
      <c r="C9" s="1">
        <v>0.510368227958679</v>
      </c>
      <c r="D9" s="1">
        <v>0.0996036529541016</v>
      </c>
      <c r="E9" s="1">
        <v>9</v>
      </c>
      <c r="F9" s="1">
        <v>5</v>
      </c>
      <c r="G9" s="1">
        <v>1</v>
      </c>
      <c r="H9" s="1">
        <v>5</v>
      </c>
      <c r="I9" s="1">
        <v>0.9</v>
      </c>
      <c r="J9" s="1">
        <v>0.642857142857143</v>
      </c>
      <c r="K9" s="1">
        <v>0.75</v>
      </c>
      <c r="L9" s="1">
        <v>0.5</v>
      </c>
      <c r="M9" s="1">
        <v>0.4</v>
      </c>
      <c r="N9" s="1">
        <v>0.7</v>
      </c>
    </row>
    <row r="10" s="1" customFormat="1" spans="1:14">
      <c r="A10" s="7">
        <v>603</v>
      </c>
      <c r="B10" s="1">
        <v>603</v>
      </c>
      <c r="C10" s="1">
        <v>0.510679364204407</v>
      </c>
      <c r="D10" s="1">
        <v>0.140520811080933</v>
      </c>
      <c r="E10" s="1">
        <v>8</v>
      </c>
      <c r="F10" s="1">
        <v>4</v>
      </c>
      <c r="G10" s="1">
        <v>2</v>
      </c>
      <c r="H10" s="1">
        <v>6</v>
      </c>
      <c r="I10" s="1">
        <v>0.8</v>
      </c>
      <c r="J10" s="1">
        <v>0.666666666666667</v>
      </c>
      <c r="K10" s="1">
        <v>0.727272727272727</v>
      </c>
      <c r="L10" s="1">
        <v>0.4</v>
      </c>
      <c r="M10" s="1">
        <v>0.4</v>
      </c>
      <c r="N10" s="1">
        <v>0.7</v>
      </c>
    </row>
    <row r="11" s="1" customFormat="1" spans="1:14">
      <c r="A11" s="7">
        <v>433</v>
      </c>
      <c r="B11" s="1">
        <v>433</v>
      </c>
      <c r="C11" s="1">
        <v>0.510927319526672</v>
      </c>
      <c r="D11" s="1">
        <v>0.150305390357971</v>
      </c>
      <c r="E11" s="1">
        <v>4</v>
      </c>
      <c r="F11" s="1">
        <v>4</v>
      </c>
      <c r="G11" s="1">
        <v>6</v>
      </c>
      <c r="H11" s="1">
        <v>6</v>
      </c>
      <c r="I11" s="1">
        <v>0.4</v>
      </c>
      <c r="J11" s="1">
        <v>0.5</v>
      </c>
      <c r="K11" s="1">
        <v>0.444444444444444</v>
      </c>
      <c r="L11" s="1">
        <v>0.4</v>
      </c>
      <c r="M11" s="1">
        <v>0</v>
      </c>
      <c r="N11" s="1">
        <v>0.5</v>
      </c>
    </row>
    <row r="12" s="14" customFormat="1" spans="1:14">
      <c r="A12" s="16">
        <v>635</v>
      </c>
      <c r="B12" s="14">
        <v>635</v>
      </c>
      <c r="C12" s="14">
        <v>0.511435985565186</v>
      </c>
      <c r="D12" s="14">
        <v>0.165743589401245</v>
      </c>
      <c r="E12" s="14">
        <v>8</v>
      </c>
      <c r="F12" s="14">
        <v>4</v>
      </c>
      <c r="G12" s="14">
        <v>2</v>
      </c>
      <c r="H12" s="14">
        <v>6</v>
      </c>
      <c r="I12" s="14">
        <v>0.8</v>
      </c>
      <c r="J12" s="14">
        <v>0.666666666666667</v>
      </c>
      <c r="K12" s="14">
        <v>0.727272727272727</v>
      </c>
      <c r="L12" s="14">
        <v>0.4</v>
      </c>
      <c r="M12" s="14">
        <v>0.4</v>
      </c>
      <c r="N12" s="14">
        <v>0.7</v>
      </c>
    </row>
    <row r="13" s="1" customFormat="1" spans="1:14">
      <c r="A13" s="7">
        <v>942</v>
      </c>
      <c r="B13" s="1">
        <v>942</v>
      </c>
      <c r="C13" s="1">
        <v>0.514297127723694</v>
      </c>
      <c r="D13" s="1">
        <v>0.156838059425354</v>
      </c>
      <c r="E13" s="1">
        <v>7</v>
      </c>
      <c r="F13" s="1">
        <v>3</v>
      </c>
      <c r="G13" s="1">
        <v>3</v>
      </c>
      <c r="H13" s="1">
        <v>7</v>
      </c>
      <c r="I13" s="1">
        <v>0.7</v>
      </c>
      <c r="J13" s="1">
        <v>0.7</v>
      </c>
      <c r="K13" s="1">
        <v>0.7</v>
      </c>
      <c r="L13" s="1">
        <v>0.3</v>
      </c>
      <c r="M13" s="1">
        <v>0.4</v>
      </c>
      <c r="N13" s="1">
        <v>0.7</v>
      </c>
    </row>
    <row r="14" s="1" customFormat="1" spans="1:14">
      <c r="A14" s="7">
        <v>510</v>
      </c>
      <c r="B14" s="1">
        <v>510</v>
      </c>
      <c r="C14" s="1">
        <v>0.519075632095337</v>
      </c>
      <c r="D14" s="1">
        <v>0.115707755088806</v>
      </c>
      <c r="E14" s="1">
        <v>8</v>
      </c>
      <c r="F14" s="1">
        <v>4</v>
      </c>
      <c r="G14" s="1">
        <v>2</v>
      </c>
      <c r="H14" s="1">
        <v>6</v>
      </c>
      <c r="I14" s="1">
        <v>0.8</v>
      </c>
      <c r="J14" s="1">
        <v>0.666666666666667</v>
      </c>
      <c r="K14" s="1">
        <v>0.727272727272727</v>
      </c>
      <c r="L14" s="1">
        <v>0.4</v>
      </c>
      <c r="M14" s="1">
        <v>0.4</v>
      </c>
      <c r="N14" s="1">
        <v>0.7</v>
      </c>
    </row>
    <row r="15" s="4" customFormat="1" spans="1:14">
      <c r="A15" s="17">
        <v>906</v>
      </c>
      <c r="B15" s="4">
        <v>906</v>
      </c>
      <c r="C15" s="4">
        <v>0.51990270614624</v>
      </c>
      <c r="D15" s="4">
        <v>0.155476093292236</v>
      </c>
      <c r="E15" s="4">
        <v>9</v>
      </c>
      <c r="F15" s="4">
        <v>5</v>
      </c>
      <c r="G15" s="4">
        <v>1</v>
      </c>
      <c r="H15" s="4">
        <v>5</v>
      </c>
      <c r="I15" s="4">
        <v>0.9</v>
      </c>
      <c r="J15" s="4">
        <v>0.642857142857143</v>
      </c>
      <c r="K15" s="4">
        <v>0.75</v>
      </c>
      <c r="L15" s="4">
        <v>0.5</v>
      </c>
      <c r="M15" s="4">
        <v>0.4</v>
      </c>
      <c r="N15" s="4">
        <v>0.7</v>
      </c>
    </row>
    <row r="16" s="1" customFormat="1" spans="1:14">
      <c r="A16" s="7">
        <v>898</v>
      </c>
      <c r="B16" s="1">
        <v>898</v>
      </c>
      <c r="C16" s="1">
        <v>0.520534038543701</v>
      </c>
      <c r="D16" s="1">
        <v>0.0267471075057983</v>
      </c>
      <c r="E16" s="1">
        <v>7</v>
      </c>
      <c r="F16" s="1">
        <v>3</v>
      </c>
      <c r="G16" s="1">
        <v>3</v>
      </c>
      <c r="H16" s="1">
        <v>7</v>
      </c>
      <c r="I16" s="1">
        <v>0.7</v>
      </c>
      <c r="J16" s="1">
        <v>0.7</v>
      </c>
      <c r="K16" s="1">
        <v>0.7</v>
      </c>
      <c r="L16" s="1">
        <v>0.3</v>
      </c>
      <c r="M16" s="1">
        <v>0.4</v>
      </c>
      <c r="N16" s="1">
        <v>0.7</v>
      </c>
    </row>
    <row r="17" s="1" customFormat="1" spans="1:14">
      <c r="A17" s="7">
        <v>485</v>
      </c>
      <c r="B17" s="1">
        <v>485</v>
      </c>
      <c r="C17" s="1">
        <v>0.520882487297058</v>
      </c>
      <c r="D17" s="1">
        <v>0.0628604888916016</v>
      </c>
      <c r="E17" s="1">
        <v>8</v>
      </c>
      <c r="F17" s="1">
        <v>6</v>
      </c>
      <c r="G17" s="1">
        <v>2</v>
      </c>
      <c r="H17" s="1">
        <v>4</v>
      </c>
      <c r="I17" s="1">
        <v>0.8</v>
      </c>
      <c r="J17" s="1">
        <v>0.571428571428572</v>
      </c>
      <c r="K17" s="1">
        <v>0.666666666666667</v>
      </c>
      <c r="L17" s="1">
        <v>0.6</v>
      </c>
      <c r="M17" s="1">
        <v>0.2</v>
      </c>
      <c r="N17" s="1">
        <v>0.6</v>
      </c>
    </row>
    <row r="18" s="1" customFormat="1" spans="1:14">
      <c r="A18" s="7">
        <v>899</v>
      </c>
      <c r="B18" s="1">
        <v>899</v>
      </c>
      <c r="C18" s="1">
        <v>0.521429777145386</v>
      </c>
      <c r="D18" s="1">
        <v>0.0620392560958862</v>
      </c>
      <c r="E18" s="1">
        <v>8</v>
      </c>
      <c r="F18" s="1">
        <v>4</v>
      </c>
      <c r="G18" s="1">
        <v>2</v>
      </c>
      <c r="H18" s="1">
        <v>6</v>
      </c>
      <c r="I18" s="1">
        <v>0.8</v>
      </c>
      <c r="J18" s="1">
        <v>0.666666666666667</v>
      </c>
      <c r="K18" s="1">
        <v>0.727272727272727</v>
      </c>
      <c r="L18" s="1">
        <v>0.4</v>
      </c>
      <c r="M18" s="1">
        <v>0.4</v>
      </c>
      <c r="N18" s="1">
        <v>0.7</v>
      </c>
    </row>
    <row r="19" s="1" customFormat="1" spans="1:14">
      <c r="A19" s="7">
        <v>821</v>
      </c>
      <c r="B19" s="1">
        <v>821</v>
      </c>
      <c r="C19" s="1">
        <v>0.521588444709778</v>
      </c>
      <c r="D19" s="1">
        <v>0.0273499488830566</v>
      </c>
      <c r="E19" s="1">
        <v>7</v>
      </c>
      <c r="F19" s="1">
        <v>4</v>
      </c>
      <c r="G19" s="1">
        <v>3</v>
      </c>
      <c r="H19" s="1">
        <v>6</v>
      </c>
      <c r="I19" s="1">
        <v>0.7</v>
      </c>
      <c r="J19" s="1">
        <v>0.636363636363636</v>
      </c>
      <c r="K19" s="1">
        <v>0.666666666666667</v>
      </c>
      <c r="L19" s="1">
        <v>0.4</v>
      </c>
      <c r="M19" s="1">
        <v>0.3</v>
      </c>
      <c r="N19" s="1">
        <v>0.65</v>
      </c>
    </row>
    <row r="20" s="1" customFormat="1" spans="1:14">
      <c r="A20" s="7">
        <v>971</v>
      </c>
      <c r="B20" s="1">
        <v>971</v>
      </c>
      <c r="C20" s="1">
        <v>0.52179229259491</v>
      </c>
      <c r="D20" s="1">
        <v>0.0986318588256836</v>
      </c>
      <c r="E20" s="1">
        <v>9</v>
      </c>
      <c r="F20" s="1">
        <v>6</v>
      </c>
      <c r="G20" s="1">
        <v>1</v>
      </c>
      <c r="H20" s="1">
        <v>4</v>
      </c>
      <c r="I20" s="1">
        <v>0.9</v>
      </c>
      <c r="J20" s="1">
        <v>0.6</v>
      </c>
      <c r="K20" s="1">
        <v>0.72</v>
      </c>
      <c r="L20" s="1">
        <v>0.6</v>
      </c>
      <c r="M20" s="1">
        <v>0.3</v>
      </c>
      <c r="N20" s="1">
        <v>0.65</v>
      </c>
    </row>
    <row r="21" s="1" customFormat="1" spans="1:14">
      <c r="A21" s="7">
        <v>948</v>
      </c>
      <c r="B21" s="1">
        <v>948</v>
      </c>
      <c r="C21" s="1">
        <v>0.522217392921448</v>
      </c>
      <c r="D21" s="1">
        <v>0.0486582517623901</v>
      </c>
      <c r="E21" s="1">
        <v>10</v>
      </c>
      <c r="F21" s="1">
        <v>3</v>
      </c>
      <c r="G21" s="1">
        <v>0</v>
      </c>
      <c r="H21" s="1">
        <v>7</v>
      </c>
      <c r="I21" s="1">
        <v>1</v>
      </c>
      <c r="J21" s="1">
        <v>0.769230769230769</v>
      </c>
      <c r="K21" s="1">
        <v>0.869565217391304</v>
      </c>
      <c r="L21" s="1">
        <v>0.3</v>
      </c>
      <c r="M21" s="1">
        <v>0.7</v>
      </c>
      <c r="N21" s="1">
        <v>0.85</v>
      </c>
    </row>
    <row r="22" s="1" customFormat="1" spans="1:14">
      <c r="A22" s="7">
        <v>939</v>
      </c>
      <c r="B22" s="1">
        <v>939</v>
      </c>
      <c r="C22" s="1">
        <v>0.523517608642578</v>
      </c>
      <c r="D22" s="1">
        <v>0.0840035676956177</v>
      </c>
      <c r="E22" s="1">
        <v>9</v>
      </c>
      <c r="F22" s="1">
        <v>7</v>
      </c>
      <c r="G22" s="1">
        <v>1</v>
      </c>
      <c r="H22" s="1">
        <v>3</v>
      </c>
      <c r="I22" s="1">
        <v>0.9</v>
      </c>
      <c r="J22" s="1">
        <v>0.5625</v>
      </c>
      <c r="K22" s="1">
        <v>0.692307692307692</v>
      </c>
      <c r="L22" s="1">
        <v>0.7</v>
      </c>
      <c r="M22" s="1">
        <v>0.2</v>
      </c>
      <c r="N22" s="1">
        <v>0.6</v>
      </c>
    </row>
    <row r="23" s="14" customFormat="1" spans="1:14">
      <c r="A23" s="16">
        <v>284</v>
      </c>
      <c r="B23" s="14">
        <v>284</v>
      </c>
      <c r="C23" s="14">
        <v>0.523757457733154</v>
      </c>
      <c r="D23" s="14">
        <v>0.0759626626968384</v>
      </c>
      <c r="E23" s="14">
        <v>7</v>
      </c>
      <c r="F23" s="14">
        <v>6</v>
      </c>
      <c r="G23" s="14">
        <v>3</v>
      </c>
      <c r="H23" s="14">
        <v>4</v>
      </c>
      <c r="I23" s="14">
        <v>0.7</v>
      </c>
      <c r="J23" s="14">
        <v>0.538461538461539</v>
      </c>
      <c r="K23" s="14">
        <v>0.608695652173913</v>
      </c>
      <c r="L23" s="14">
        <v>0.6</v>
      </c>
      <c r="M23" s="14">
        <v>0.1</v>
      </c>
      <c r="N23" s="14">
        <v>0.55</v>
      </c>
    </row>
    <row r="24" s="1" customFormat="1" spans="1:14">
      <c r="A24" s="7">
        <v>703</v>
      </c>
      <c r="B24" s="1">
        <v>703</v>
      </c>
      <c r="C24" s="1">
        <v>0.525601744651794</v>
      </c>
      <c r="D24" s="1">
        <v>0.133638381958008</v>
      </c>
      <c r="E24" s="1">
        <v>7</v>
      </c>
      <c r="F24" s="1">
        <v>4</v>
      </c>
      <c r="G24" s="1">
        <v>3</v>
      </c>
      <c r="H24" s="1">
        <v>6</v>
      </c>
      <c r="I24" s="1">
        <v>0.7</v>
      </c>
      <c r="J24" s="1">
        <v>0.636363636363636</v>
      </c>
      <c r="K24" s="1">
        <v>0.666666666666667</v>
      </c>
      <c r="L24" s="1">
        <v>0.4</v>
      </c>
      <c r="M24" s="1">
        <v>0.3</v>
      </c>
      <c r="N24" s="1">
        <v>0.65</v>
      </c>
    </row>
    <row r="25" s="1" customFormat="1" spans="1:14">
      <c r="A25" s="7">
        <v>137</v>
      </c>
      <c r="B25" s="1">
        <v>137</v>
      </c>
      <c r="C25" s="1">
        <v>0.525725841522217</v>
      </c>
      <c r="D25" s="1">
        <v>0.184110879898071</v>
      </c>
      <c r="E25" s="1">
        <v>7</v>
      </c>
      <c r="F25" s="1">
        <v>5</v>
      </c>
      <c r="G25" s="1">
        <v>3</v>
      </c>
      <c r="H25" s="1">
        <v>5</v>
      </c>
      <c r="I25" s="1">
        <v>0.7</v>
      </c>
      <c r="J25" s="1">
        <v>0.583333333333333</v>
      </c>
      <c r="K25" s="1">
        <v>0.636363636363636</v>
      </c>
      <c r="L25" s="1">
        <v>0.5</v>
      </c>
      <c r="M25" s="1">
        <v>0.2</v>
      </c>
      <c r="N25" s="1">
        <v>0.6</v>
      </c>
    </row>
    <row r="26" s="1" customFormat="1" spans="1:14">
      <c r="A26" s="7">
        <v>146</v>
      </c>
      <c r="B26" s="1">
        <v>146</v>
      </c>
      <c r="C26" s="1">
        <v>0.527273416519165</v>
      </c>
      <c r="D26" s="1">
        <v>0.0522168874740601</v>
      </c>
      <c r="E26" s="1">
        <v>9</v>
      </c>
      <c r="F26" s="1">
        <v>8</v>
      </c>
      <c r="G26" s="1">
        <v>1</v>
      </c>
      <c r="H26" s="1">
        <v>2</v>
      </c>
      <c r="I26" s="1">
        <v>0.9</v>
      </c>
      <c r="J26" s="1">
        <v>0.529411764705882</v>
      </c>
      <c r="K26" s="1">
        <v>0.666666666666667</v>
      </c>
      <c r="L26" s="1">
        <v>0.8</v>
      </c>
      <c r="M26" s="1">
        <v>0.1</v>
      </c>
      <c r="N26" s="1">
        <v>0.55</v>
      </c>
    </row>
    <row r="27" s="1" customFormat="1" spans="1:14">
      <c r="A27" s="7">
        <v>50</v>
      </c>
      <c r="B27" s="1">
        <v>50</v>
      </c>
      <c r="C27" s="1">
        <v>0.527482271194458</v>
      </c>
      <c r="D27" s="1">
        <v>0.0267938375473022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344</v>
      </c>
      <c r="B28" s="1">
        <v>344</v>
      </c>
      <c r="C28" s="1">
        <v>0.528125882148743</v>
      </c>
      <c r="D28" s="1">
        <v>0.0711038112640381</v>
      </c>
      <c r="E28" s="1">
        <v>8</v>
      </c>
      <c r="F28" s="1">
        <v>5</v>
      </c>
      <c r="G28" s="1">
        <v>2</v>
      </c>
      <c r="H28" s="1">
        <v>5</v>
      </c>
      <c r="I28" s="1">
        <v>0.8</v>
      </c>
      <c r="J28" s="1">
        <v>0.615384615384615</v>
      </c>
      <c r="K28" s="1">
        <v>0.695652173913043</v>
      </c>
      <c r="L28" s="1">
        <v>0.5</v>
      </c>
      <c r="M28" s="1">
        <v>0.3</v>
      </c>
      <c r="N28" s="1">
        <v>0.65</v>
      </c>
    </row>
    <row r="29" s="1" customFormat="1" spans="1:14">
      <c r="A29" s="7">
        <v>975</v>
      </c>
      <c r="B29" s="1">
        <v>975</v>
      </c>
      <c r="C29" s="1">
        <v>0.530361294746399</v>
      </c>
      <c r="D29" s="1">
        <v>0.13452959060669</v>
      </c>
      <c r="E29" s="1">
        <v>8</v>
      </c>
      <c r="F29" s="1">
        <v>8</v>
      </c>
      <c r="G29" s="1">
        <v>2</v>
      </c>
      <c r="H29" s="1">
        <v>2</v>
      </c>
      <c r="I29" s="1">
        <v>0.8</v>
      </c>
      <c r="J29" s="1">
        <v>0.5</v>
      </c>
      <c r="K29" s="1">
        <v>0.615384615384615</v>
      </c>
      <c r="L29" s="1">
        <v>0.8</v>
      </c>
      <c r="M29" s="1">
        <v>0</v>
      </c>
      <c r="N29" s="1">
        <v>0.5</v>
      </c>
    </row>
    <row r="30" s="1" customFormat="1" spans="1:14">
      <c r="A30" s="7">
        <v>634</v>
      </c>
      <c r="B30" s="1">
        <v>634</v>
      </c>
      <c r="C30" s="1">
        <v>0.53106701374054</v>
      </c>
      <c r="D30" s="1">
        <v>0.0840432643890381</v>
      </c>
      <c r="E30" s="1">
        <v>9</v>
      </c>
      <c r="F30" s="1">
        <v>8</v>
      </c>
      <c r="G30" s="1">
        <v>1</v>
      </c>
      <c r="H30" s="1">
        <v>2</v>
      </c>
      <c r="I30" s="1">
        <v>0.9</v>
      </c>
      <c r="J30" s="1">
        <v>0.529411764705882</v>
      </c>
      <c r="K30" s="1">
        <v>0.666666666666667</v>
      </c>
      <c r="L30" s="1">
        <v>0.8</v>
      </c>
      <c r="M30" s="1">
        <v>0.1</v>
      </c>
      <c r="N30" s="1">
        <v>0.55</v>
      </c>
    </row>
    <row r="31" s="1" customFormat="1" spans="1:14">
      <c r="A31" s="7">
        <v>820</v>
      </c>
      <c r="B31" s="1">
        <v>820</v>
      </c>
      <c r="C31" s="1">
        <v>0.533361554145813</v>
      </c>
      <c r="D31" s="1">
        <v>0.134491801261902</v>
      </c>
      <c r="E31" s="1">
        <v>7</v>
      </c>
      <c r="F31" s="1">
        <v>8</v>
      </c>
      <c r="G31" s="1">
        <v>3</v>
      </c>
      <c r="H31" s="1">
        <v>2</v>
      </c>
      <c r="I31" s="1">
        <v>0.7</v>
      </c>
      <c r="J31" s="1">
        <v>0.466666666666667</v>
      </c>
      <c r="K31" s="1">
        <v>0.56</v>
      </c>
      <c r="L31" s="1">
        <v>0.8</v>
      </c>
      <c r="M31" s="1">
        <v>-0.1</v>
      </c>
      <c r="N31" s="1">
        <v>0.45</v>
      </c>
    </row>
    <row r="32" s="1" customFormat="1" spans="1:14">
      <c r="A32" s="7">
        <v>734</v>
      </c>
      <c r="B32" s="1">
        <v>734</v>
      </c>
      <c r="C32" s="1">
        <v>0.534730076789856</v>
      </c>
      <c r="D32" s="1">
        <v>0.167190194129944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164</v>
      </c>
      <c r="B33" s="1">
        <v>164</v>
      </c>
      <c r="C33" s="1">
        <v>0.534845352172852</v>
      </c>
      <c r="D33" s="1">
        <v>0.169167995452881</v>
      </c>
      <c r="E33" s="1">
        <v>5</v>
      </c>
      <c r="F33" s="1">
        <v>4</v>
      </c>
      <c r="G33" s="1">
        <v>5</v>
      </c>
      <c r="H33" s="1">
        <v>6</v>
      </c>
      <c r="I33" s="1">
        <v>0.5</v>
      </c>
      <c r="J33" s="1">
        <v>0.555555555555556</v>
      </c>
      <c r="K33" s="1">
        <v>0.526315789473684</v>
      </c>
      <c r="L33" s="1">
        <v>0.4</v>
      </c>
      <c r="M33" s="1">
        <v>0.1</v>
      </c>
      <c r="N33" s="1">
        <v>0.55</v>
      </c>
    </row>
    <row r="34" s="14" customFormat="1" spans="1:14">
      <c r="A34" s="16">
        <v>646</v>
      </c>
      <c r="B34" s="14">
        <v>646</v>
      </c>
      <c r="C34" s="14">
        <v>0.535928726196289</v>
      </c>
      <c r="D34" s="14">
        <v>0.093133807182312</v>
      </c>
      <c r="E34" s="14">
        <v>7</v>
      </c>
      <c r="F34" s="14">
        <v>4</v>
      </c>
      <c r="G34" s="14">
        <v>3</v>
      </c>
      <c r="H34" s="14">
        <v>6</v>
      </c>
      <c r="I34" s="14">
        <v>0.7</v>
      </c>
      <c r="J34" s="14">
        <v>0.636363636363636</v>
      </c>
      <c r="K34" s="14">
        <v>0.666666666666667</v>
      </c>
      <c r="L34" s="14">
        <v>0.4</v>
      </c>
      <c r="M34" s="14">
        <v>0.3</v>
      </c>
      <c r="N34" s="14">
        <v>0.65</v>
      </c>
    </row>
    <row r="35" s="1" customFormat="1" spans="1:14">
      <c r="A35" s="7">
        <v>883</v>
      </c>
      <c r="B35" s="1">
        <v>883</v>
      </c>
      <c r="C35" s="1">
        <v>0.536781072616577</v>
      </c>
      <c r="D35" s="1">
        <v>0.176890254020691</v>
      </c>
      <c r="E35" s="1">
        <v>6</v>
      </c>
      <c r="F35" s="1">
        <v>5</v>
      </c>
      <c r="G35" s="1">
        <v>4</v>
      </c>
      <c r="H35" s="1">
        <v>5</v>
      </c>
      <c r="I35" s="1">
        <v>0.6</v>
      </c>
      <c r="J35" s="1">
        <v>0.545454545454545</v>
      </c>
      <c r="K35" s="1">
        <v>0.571428571428571</v>
      </c>
      <c r="L35" s="1">
        <v>0.5</v>
      </c>
      <c r="M35" s="1">
        <v>0.1</v>
      </c>
      <c r="N35" s="1">
        <v>0.55</v>
      </c>
    </row>
    <row r="36" s="1" customFormat="1" spans="1:14">
      <c r="A36" s="7">
        <v>391</v>
      </c>
      <c r="B36" s="1">
        <v>391</v>
      </c>
      <c r="C36" s="1">
        <v>0.53727924823761</v>
      </c>
      <c r="D36" s="1">
        <v>0.0164142847061157</v>
      </c>
      <c r="E36" s="1">
        <v>10</v>
      </c>
      <c r="F36" s="1">
        <v>6</v>
      </c>
      <c r="G36" s="1">
        <v>0</v>
      </c>
      <c r="H36" s="1">
        <v>4</v>
      </c>
      <c r="I36" s="1">
        <v>1</v>
      </c>
      <c r="J36" s="1">
        <v>0.625</v>
      </c>
      <c r="K36" s="1">
        <v>0.769230769230769</v>
      </c>
      <c r="L36" s="1">
        <v>0.6</v>
      </c>
      <c r="M36" s="1">
        <v>0.4</v>
      </c>
      <c r="N36" s="1">
        <v>0.7</v>
      </c>
    </row>
    <row r="37" s="1" customFormat="1" spans="1:14">
      <c r="A37" s="7">
        <v>650</v>
      </c>
      <c r="B37" s="1">
        <v>650</v>
      </c>
      <c r="C37" s="1">
        <v>0.538241386413574</v>
      </c>
      <c r="D37" s="1">
        <v>0.150728464126587</v>
      </c>
      <c r="E37" s="1">
        <v>7</v>
      </c>
      <c r="F37" s="1">
        <v>5</v>
      </c>
      <c r="G37" s="1">
        <v>3</v>
      </c>
      <c r="H37" s="1">
        <v>5</v>
      </c>
      <c r="I37" s="1">
        <v>0.7</v>
      </c>
      <c r="J37" s="1">
        <v>0.583333333333333</v>
      </c>
      <c r="K37" s="1">
        <v>0.636363636363636</v>
      </c>
      <c r="L37" s="1">
        <v>0.5</v>
      </c>
      <c r="M37" s="1">
        <v>0.2</v>
      </c>
      <c r="N37" s="1">
        <v>0.6</v>
      </c>
    </row>
    <row r="38" s="1" customFormat="1" spans="1:14">
      <c r="A38" s="7">
        <v>671</v>
      </c>
      <c r="B38" s="1">
        <v>671</v>
      </c>
      <c r="C38" s="1">
        <v>0.538898587226868</v>
      </c>
      <c r="D38" s="1">
        <v>0.0999214649200439</v>
      </c>
      <c r="E38" s="1">
        <v>8</v>
      </c>
      <c r="F38" s="1">
        <v>4</v>
      </c>
      <c r="G38" s="1">
        <v>2</v>
      </c>
      <c r="H38" s="1">
        <v>6</v>
      </c>
      <c r="I38" s="1">
        <v>0.8</v>
      </c>
      <c r="J38" s="1">
        <v>0.666666666666667</v>
      </c>
      <c r="K38" s="1">
        <v>0.727272727272727</v>
      </c>
      <c r="L38" s="1">
        <v>0.4</v>
      </c>
      <c r="M38" s="1">
        <v>0.4</v>
      </c>
      <c r="N38" s="1">
        <v>0.7</v>
      </c>
    </row>
    <row r="39" s="1" customFormat="1" spans="1:14">
      <c r="A39" s="7">
        <v>54</v>
      </c>
      <c r="B39" s="1">
        <v>54</v>
      </c>
      <c r="C39" s="1">
        <v>0.538972735404968</v>
      </c>
      <c r="D39" s="1">
        <v>0.0957413911819458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360</v>
      </c>
      <c r="B40" s="1">
        <v>360</v>
      </c>
      <c r="C40" s="1">
        <v>0.540149927139282</v>
      </c>
      <c r="D40" s="1">
        <v>0.0895251035690308</v>
      </c>
      <c r="E40" s="1">
        <v>8</v>
      </c>
      <c r="F40" s="1">
        <v>5</v>
      </c>
      <c r="G40" s="1">
        <v>2</v>
      </c>
      <c r="H40" s="1">
        <v>5</v>
      </c>
      <c r="I40" s="1">
        <v>0.8</v>
      </c>
      <c r="J40" s="1">
        <v>0.615384615384615</v>
      </c>
      <c r="K40" s="1">
        <v>0.695652173913043</v>
      </c>
      <c r="L40" s="1">
        <v>0.5</v>
      </c>
      <c r="M40" s="1">
        <v>0.3</v>
      </c>
      <c r="N40" s="1">
        <v>0.65</v>
      </c>
    </row>
    <row r="41" s="1" customFormat="1" spans="1:14">
      <c r="A41" s="7">
        <v>213</v>
      </c>
      <c r="B41" s="1">
        <v>213</v>
      </c>
      <c r="C41" s="1">
        <v>0.540220141410828</v>
      </c>
      <c r="D41" s="1">
        <v>0.181421518325806</v>
      </c>
      <c r="E41" s="1">
        <v>8</v>
      </c>
      <c r="F41" s="1">
        <v>6</v>
      </c>
      <c r="G41" s="1">
        <v>2</v>
      </c>
      <c r="H41" s="1">
        <v>4</v>
      </c>
      <c r="I41" s="1">
        <v>0.8</v>
      </c>
      <c r="J41" s="1">
        <v>0.571428571428572</v>
      </c>
      <c r="K41" s="1">
        <v>0.666666666666667</v>
      </c>
      <c r="L41" s="1">
        <v>0.6</v>
      </c>
      <c r="M41" s="1">
        <v>0.2</v>
      </c>
      <c r="N41" s="1">
        <v>0.6</v>
      </c>
    </row>
    <row r="42" s="1" customFormat="1" spans="1:14">
      <c r="A42" s="7">
        <v>165</v>
      </c>
      <c r="B42" s="1">
        <v>165</v>
      </c>
      <c r="C42" s="1">
        <v>0.540544867515564</v>
      </c>
      <c r="D42" s="1">
        <v>0.12562894821167</v>
      </c>
      <c r="E42" s="1">
        <v>7</v>
      </c>
      <c r="F42" s="1">
        <v>4</v>
      </c>
      <c r="G42" s="1">
        <v>3</v>
      </c>
      <c r="H42" s="1">
        <v>6</v>
      </c>
      <c r="I42" s="1">
        <v>0.7</v>
      </c>
      <c r="J42" s="1">
        <v>0.636363636363636</v>
      </c>
      <c r="K42" s="1">
        <v>0.666666666666667</v>
      </c>
      <c r="L42" s="1">
        <v>0.4</v>
      </c>
      <c r="M42" s="1">
        <v>0.3</v>
      </c>
      <c r="N42" s="1">
        <v>0.65</v>
      </c>
    </row>
    <row r="43" s="1" customFormat="1" spans="1:14">
      <c r="A43" s="7">
        <v>180</v>
      </c>
      <c r="B43" s="1">
        <v>180</v>
      </c>
      <c r="C43" s="1">
        <v>0.541766285896301</v>
      </c>
      <c r="D43" s="1">
        <v>0.149829506874085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136</v>
      </c>
      <c r="B44" s="1">
        <v>136</v>
      </c>
      <c r="C44" s="1">
        <v>0.541783452033997</v>
      </c>
      <c r="D44" s="1">
        <v>0.105064988136292</v>
      </c>
      <c r="E44" s="1">
        <v>7</v>
      </c>
      <c r="F44" s="1">
        <v>4</v>
      </c>
      <c r="G44" s="1">
        <v>3</v>
      </c>
      <c r="H44" s="1">
        <v>6</v>
      </c>
      <c r="I44" s="1">
        <v>0.7</v>
      </c>
      <c r="J44" s="1">
        <v>0.636363636363636</v>
      </c>
      <c r="K44" s="1">
        <v>0.666666666666667</v>
      </c>
      <c r="L44" s="1">
        <v>0.4</v>
      </c>
      <c r="M44" s="1">
        <v>0.3</v>
      </c>
      <c r="N44" s="1">
        <v>0.65</v>
      </c>
    </row>
    <row r="45" s="1" customFormat="1" spans="1:14">
      <c r="A45" s="7">
        <v>356</v>
      </c>
      <c r="B45" s="1">
        <v>356</v>
      </c>
      <c r="C45" s="1">
        <v>0.542625546455383</v>
      </c>
      <c r="D45" s="1">
        <v>0.0799902677536011</v>
      </c>
      <c r="E45" s="1">
        <v>10</v>
      </c>
      <c r="F45" s="1">
        <v>7</v>
      </c>
      <c r="G45" s="1">
        <v>0</v>
      </c>
      <c r="H45" s="1">
        <v>3</v>
      </c>
      <c r="I45" s="1">
        <v>1</v>
      </c>
      <c r="J45" s="1">
        <v>0.588235294117647</v>
      </c>
      <c r="K45" s="1">
        <v>0.740740740740741</v>
      </c>
      <c r="L45" s="1">
        <v>0.7</v>
      </c>
      <c r="M45" s="1">
        <v>0.3</v>
      </c>
      <c r="N45" s="1">
        <v>0.65</v>
      </c>
    </row>
    <row r="46" s="1" customFormat="1" spans="1:14">
      <c r="A46" s="7">
        <v>66</v>
      </c>
      <c r="B46" s="1">
        <v>66</v>
      </c>
      <c r="C46" s="1">
        <v>0.548133611679077</v>
      </c>
      <c r="D46" s="1">
        <v>0.021453857421875</v>
      </c>
      <c r="E46" s="1">
        <v>6</v>
      </c>
      <c r="F46" s="1">
        <v>3</v>
      </c>
      <c r="G46" s="1">
        <v>4</v>
      </c>
      <c r="H46" s="1">
        <v>7</v>
      </c>
      <c r="I46" s="1">
        <v>0.6</v>
      </c>
      <c r="J46" s="1">
        <v>0.666666666666667</v>
      </c>
      <c r="K46" s="1">
        <v>0.631578947368421</v>
      </c>
      <c r="L46" s="1">
        <v>0.3</v>
      </c>
      <c r="M46" s="1">
        <v>0.3</v>
      </c>
      <c r="N46" s="1">
        <v>0.65</v>
      </c>
    </row>
    <row r="47" s="1" customFormat="1" spans="1:14">
      <c r="A47" s="7">
        <v>539</v>
      </c>
      <c r="B47" s="1">
        <v>539</v>
      </c>
      <c r="C47" s="1">
        <v>0.548850774765015</v>
      </c>
      <c r="D47" s="1">
        <v>0.0879207849502563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468</v>
      </c>
      <c r="B48" s="1">
        <v>468</v>
      </c>
      <c r="C48" s="1">
        <v>0.549173712730408</v>
      </c>
      <c r="D48" s="1">
        <v>0.103478670120239</v>
      </c>
      <c r="E48" s="1">
        <v>7</v>
      </c>
      <c r="F48" s="1">
        <v>5</v>
      </c>
      <c r="G48" s="1">
        <v>3</v>
      </c>
      <c r="H48" s="1">
        <v>5</v>
      </c>
      <c r="I48" s="1">
        <v>0.7</v>
      </c>
      <c r="J48" s="1">
        <v>0.583333333333333</v>
      </c>
      <c r="K48" s="1">
        <v>0.636363636363636</v>
      </c>
      <c r="L48" s="1">
        <v>0.5</v>
      </c>
      <c r="M48" s="1">
        <v>0.2</v>
      </c>
      <c r="N48" s="1">
        <v>0.6</v>
      </c>
    </row>
    <row r="49" s="1" customFormat="1" spans="1:14">
      <c r="A49" s="7">
        <v>857</v>
      </c>
      <c r="B49" s="1">
        <v>857</v>
      </c>
      <c r="C49" s="1">
        <v>0.550328254699707</v>
      </c>
      <c r="D49" s="1">
        <v>0.138155937194824</v>
      </c>
      <c r="E49" s="1">
        <v>8</v>
      </c>
      <c r="F49" s="1">
        <v>3</v>
      </c>
      <c r="G49" s="1">
        <v>2</v>
      </c>
      <c r="H49" s="1">
        <v>7</v>
      </c>
      <c r="I49" s="1">
        <v>0.8</v>
      </c>
      <c r="J49" s="1">
        <v>0.727272727272727</v>
      </c>
      <c r="K49" s="1">
        <v>0.761904761904762</v>
      </c>
      <c r="L49" s="1">
        <v>0.3</v>
      </c>
      <c r="M49" s="1">
        <v>0.5</v>
      </c>
      <c r="N49" s="1">
        <v>0.75</v>
      </c>
    </row>
    <row r="50" s="1" customFormat="1" spans="1:14">
      <c r="A50" s="7">
        <v>251</v>
      </c>
      <c r="B50" s="1">
        <v>251</v>
      </c>
      <c r="C50" s="1">
        <v>0.550438284873962</v>
      </c>
      <c r="D50" s="1">
        <v>0.0535999536514282</v>
      </c>
      <c r="E50" s="1">
        <v>8</v>
      </c>
      <c r="F50" s="1">
        <v>3</v>
      </c>
      <c r="G50" s="1">
        <v>2</v>
      </c>
      <c r="H50" s="1">
        <v>7</v>
      </c>
      <c r="I50" s="1">
        <v>0.8</v>
      </c>
      <c r="J50" s="1">
        <v>0.727272727272727</v>
      </c>
      <c r="K50" s="1">
        <v>0.761904761904762</v>
      </c>
      <c r="L50" s="1">
        <v>0.3</v>
      </c>
      <c r="M50" s="1">
        <v>0.5</v>
      </c>
      <c r="N50" s="1">
        <v>0.75</v>
      </c>
    </row>
    <row r="51" s="1" customFormat="1" spans="1:14">
      <c r="A51" s="7">
        <v>768</v>
      </c>
      <c r="B51" s="1">
        <v>768</v>
      </c>
      <c r="C51" s="1">
        <v>0.551010966300964</v>
      </c>
      <c r="D51" s="1">
        <v>0.0996006727218628</v>
      </c>
      <c r="E51" s="1">
        <v>10</v>
      </c>
      <c r="F51" s="1">
        <v>4</v>
      </c>
      <c r="G51" s="1">
        <v>0</v>
      </c>
      <c r="H51" s="1">
        <v>6</v>
      </c>
      <c r="I51" s="1">
        <v>1</v>
      </c>
      <c r="J51" s="1">
        <v>0.714285714285714</v>
      </c>
      <c r="K51" s="1">
        <v>0.833333333333333</v>
      </c>
      <c r="L51" s="1">
        <v>0.4</v>
      </c>
      <c r="M51" s="1">
        <v>0.6</v>
      </c>
      <c r="N51" s="1">
        <v>0.8</v>
      </c>
    </row>
    <row r="52" s="1" customFormat="1" spans="1:14">
      <c r="A52" s="7">
        <v>591</v>
      </c>
      <c r="B52" s="1">
        <v>591</v>
      </c>
      <c r="C52" s="1">
        <v>0.551071166992187</v>
      </c>
      <c r="D52" s="1">
        <v>0.0481359958648682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506</v>
      </c>
      <c r="B53" s="1">
        <v>506</v>
      </c>
      <c r="C53" s="1">
        <v>0.551182985305786</v>
      </c>
      <c r="D53" s="1">
        <v>0.073790431022644</v>
      </c>
      <c r="E53" s="1">
        <v>7</v>
      </c>
      <c r="F53" s="1">
        <v>3</v>
      </c>
      <c r="G53" s="1">
        <v>3</v>
      </c>
      <c r="H53" s="1">
        <v>7</v>
      </c>
      <c r="I53" s="1">
        <v>0.7</v>
      </c>
      <c r="J53" s="1">
        <v>0.7</v>
      </c>
      <c r="K53" s="1">
        <v>0.7</v>
      </c>
      <c r="L53" s="1">
        <v>0.3</v>
      </c>
      <c r="M53" s="1">
        <v>0.4</v>
      </c>
      <c r="N53" s="1">
        <v>0.7</v>
      </c>
    </row>
    <row r="54" s="1" customFormat="1" spans="1:14">
      <c r="A54" s="7">
        <v>85</v>
      </c>
      <c r="B54" s="1">
        <v>85</v>
      </c>
      <c r="C54" s="1">
        <v>0.551217794418335</v>
      </c>
      <c r="D54" s="1">
        <v>0.0967032909393311</v>
      </c>
      <c r="E54" s="1">
        <v>8</v>
      </c>
      <c r="F54" s="1">
        <v>3</v>
      </c>
      <c r="G54" s="1">
        <v>2</v>
      </c>
      <c r="H54" s="1">
        <v>7</v>
      </c>
      <c r="I54" s="1">
        <v>0.8</v>
      </c>
      <c r="J54" s="1">
        <v>0.727272727272727</v>
      </c>
      <c r="K54" s="1">
        <v>0.761904761904762</v>
      </c>
      <c r="L54" s="1">
        <v>0.3</v>
      </c>
      <c r="M54" s="1">
        <v>0.5</v>
      </c>
      <c r="N54" s="1">
        <v>0.75</v>
      </c>
    </row>
    <row r="55" s="1" customFormat="1" spans="1:14">
      <c r="A55" s="7">
        <v>218</v>
      </c>
      <c r="B55" s="1">
        <v>218</v>
      </c>
      <c r="C55" s="1">
        <v>0.551250457763672</v>
      </c>
      <c r="D55" s="1">
        <v>0.141288995742798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4" customFormat="1" spans="1:14">
      <c r="A56" s="16">
        <v>863</v>
      </c>
      <c r="B56" s="14">
        <v>863</v>
      </c>
      <c r="C56" s="14">
        <v>0.552362084388733</v>
      </c>
      <c r="D56" s="14">
        <v>0.0574427843093872</v>
      </c>
      <c r="E56" s="14">
        <v>9</v>
      </c>
      <c r="F56" s="14">
        <v>4</v>
      </c>
      <c r="G56" s="14">
        <v>1</v>
      </c>
      <c r="H56" s="14">
        <v>6</v>
      </c>
      <c r="I56" s="14">
        <v>0.9</v>
      </c>
      <c r="J56" s="14">
        <v>0.692307692307692</v>
      </c>
      <c r="K56" s="14">
        <v>0.782608695652174</v>
      </c>
      <c r="L56" s="14">
        <v>0.4</v>
      </c>
      <c r="M56" s="14">
        <v>0.5</v>
      </c>
      <c r="N56" s="14">
        <v>0.75</v>
      </c>
    </row>
    <row r="57" s="1" customFormat="1" spans="1:14">
      <c r="A57" s="7">
        <v>5</v>
      </c>
      <c r="B57" s="1">
        <v>5</v>
      </c>
      <c r="C57" s="1">
        <v>0.560086011886597</v>
      </c>
      <c r="D57" s="1">
        <v>0.0383433103561401</v>
      </c>
      <c r="E57" s="1">
        <v>8</v>
      </c>
      <c r="F57" s="1">
        <v>4</v>
      </c>
      <c r="G57" s="1">
        <v>2</v>
      </c>
      <c r="H57" s="1">
        <v>6</v>
      </c>
      <c r="I57" s="1">
        <v>0.8</v>
      </c>
      <c r="J57" s="1">
        <v>0.666666666666667</v>
      </c>
      <c r="K57" s="1">
        <v>0.727272727272727</v>
      </c>
      <c r="L57" s="1">
        <v>0.4</v>
      </c>
      <c r="M57" s="1">
        <v>0.4</v>
      </c>
      <c r="N57" s="1">
        <v>0.7</v>
      </c>
    </row>
    <row r="58" s="1" customFormat="1" spans="1:14">
      <c r="A58" s="7">
        <v>385</v>
      </c>
      <c r="B58" s="1">
        <v>385</v>
      </c>
      <c r="C58" s="1">
        <v>0.560110569000244</v>
      </c>
      <c r="D58" s="1">
        <v>0.0777961015701294</v>
      </c>
      <c r="E58" s="1">
        <v>9</v>
      </c>
      <c r="F58" s="1">
        <v>3</v>
      </c>
      <c r="G58" s="1">
        <v>1</v>
      </c>
      <c r="H58" s="1">
        <v>7</v>
      </c>
      <c r="I58" s="1">
        <v>0.9</v>
      </c>
      <c r="J58" s="1">
        <v>0.75</v>
      </c>
      <c r="K58" s="1">
        <v>0.818181818181818</v>
      </c>
      <c r="L58" s="1">
        <v>0.3</v>
      </c>
      <c r="M58" s="1">
        <v>0.6</v>
      </c>
      <c r="N58" s="1">
        <v>0.8</v>
      </c>
    </row>
    <row r="59" s="1" customFormat="1" spans="1:14">
      <c r="A59" s="7">
        <v>672</v>
      </c>
      <c r="B59" s="1">
        <v>672</v>
      </c>
      <c r="C59" s="1">
        <v>0.560165882110596</v>
      </c>
      <c r="D59" s="1">
        <v>0.0761356353759766</v>
      </c>
      <c r="E59" s="1">
        <v>9</v>
      </c>
      <c r="F59" s="1">
        <v>2</v>
      </c>
      <c r="G59" s="1">
        <v>1</v>
      </c>
      <c r="H59" s="1">
        <v>8</v>
      </c>
      <c r="I59" s="1">
        <v>0.9</v>
      </c>
      <c r="J59" s="1">
        <v>0.818181818181818</v>
      </c>
      <c r="K59" s="1">
        <v>0.857142857142857</v>
      </c>
      <c r="L59" s="1">
        <v>0.2</v>
      </c>
      <c r="M59" s="1">
        <v>0.7</v>
      </c>
      <c r="N59" s="1">
        <v>0.85</v>
      </c>
    </row>
    <row r="60" s="1" customFormat="1" spans="1:14">
      <c r="A60" s="7">
        <v>513</v>
      </c>
      <c r="B60" s="1">
        <v>513</v>
      </c>
      <c r="C60" s="1">
        <v>0.561291098594666</v>
      </c>
      <c r="D60" s="1">
        <v>0.0966243743896484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" customFormat="1" spans="1:14">
      <c r="A61" s="7">
        <v>440</v>
      </c>
      <c r="B61" s="1">
        <v>440</v>
      </c>
      <c r="C61" s="1">
        <v>0.561375141143799</v>
      </c>
      <c r="D61" s="1">
        <v>0.0541908740997315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947</v>
      </c>
      <c r="B62" s="1">
        <v>947</v>
      </c>
      <c r="C62" s="1">
        <v>0.561380505561829</v>
      </c>
      <c r="D62" s="1">
        <v>0.00472700595855713</v>
      </c>
      <c r="E62" s="1">
        <v>8</v>
      </c>
      <c r="F62" s="1">
        <v>4</v>
      </c>
      <c r="G62" s="1">
        <v>2</v>
      </c>
      <c r="H62" s="1">
        <v>6</v>
      </c>
      <c r="I62" s="1">
        <v>0.8</v>
      </c>
      <c r="J62" s="1">
        <v>0.666666666666667</v>
      </c>
      <c r="K62" s="1">
        <v>0.727272727272727</v>
      </c>
      <c r="L62" s="1">
        <v>0.4</v>
      </c>
      <c r="M62" s="1">
        <v>0.4</v>
      </c>
      <c r="N62" s="1">
        <v>0.7</v>
      </c>
    </row>
    <row r="63" s="1" customFormat="1" spans="1:14">
      <c r="A63" s="7">
        <v>808</v>
      </c>
      <c r="B63" s="1">
        <v>808</v>
      </c>
      <c r="C63" s="1">
        <v>0.562210917472839</v>
      </c>
      <c r="D63" s="1">
        <v>0.0367186069488525</v>
      </c>
      <c r="E63" s="1">
        <v>10</v>
      </c>
      <c r="F63" s="1">
        <v>4</v>
      </c>
      <c r="G63" s="1">
        <v>0</v>
      </c>
      <c r="H63" s="1">
        <v>6</v>
      </c>
      <c r="I63" s="1">
        <v>1</v>
      </c>
      <c r="J63" s="1">
        <v>0.714285714285714</v>
      </c>
      <c r="K63" s="1">
        <v>0.833333333333333</v>
      </c>
      <c r="L63" s="1">
        <v>0.4</v>
      </c>
      <c r="M63" s="1">
        <v>0.6</v>
      </c>
      <c r="N63" s="1">
        <v>0.8</v>
      </c>
    </row>
    <row r="64" s="1" customFormat="1" spans="1:14">
      <c r="A64" s="7">
        <v>565</v>
      </c>
      <c r="B64" s="1">
        <v>565</v>
      </c>
      <c r="C64" s="1">
        <v>0.562669038772583</v>
      </c>
      <c r="D64" s="1">
        <v>0.0683788061141968</v>
      </c>
      <c r="E64" s="1">
        <v>9</v>
      </c>
      <c r="F64" s="1">
        <v>7</v>
      </c>
      <c r="G64" s="1">
        <v>1</v>
      </c>
      <c r="H64" s="1">
        <v>3</v>
      </c>
      <c r="I64" s="1">
        <v>0.9</v>
      </c>
      <c r="J64" s="1">
        <v>0.5625</v>
      </c>
      <c r="K64" s="1">
        <v>0.692307692307692</v>
      </c>
      <c r="L64" s="1">
        <v>0.7</v>
      </c>
      <c r="M64" s="1">
        <v>0.2</v>
      </c>
      <c r="N64" s="1">
        <v>0.6</v>
      </c>
    </row>
    <row r="65" s="1" customFormat="1" spans="1:14">
      <c r="A65" s="7">
        <v>950</v>
      </c>
      <c r="B65" s="1">
        <v>950</v>
      </c>
      <c r="C65" s="1">
        <v>0.562770843505859</v>
      </c>
      <c r="D65" s="1">
        <v>0.0959222316741943</v>
      </c>
      <c r="E65" s="1">
        <v>10</v>
      </c>
      <c r="F65" s="1">
        <v>3</v>
      </c>
      <c r="G65" s="1">
        <v>0</v>
      </c>
      <c r="H65" s="1">
        <v>7</v>
      </c>
      <c r="I65" s="1">
        <v>1</v>
      </c>
      <c r="J65" s="1">
        <v>0.769230769230769</v>
      </c>
      <c r="K65" s="1">
        <v>0.869565217391304</v>
      </c>
      <c r="L65" s="1">
        <v>0.3</v>
      </c>
      <c r="M65" s="1">
        <v>0.7</v>
      </c>
      <c r="N65" s="1">
        <v>0.85</v>
      </c>
    </row>
    <row r="66" s="1" customFormat="1" spans="1:14">
      <c r="A66" s="7">
        <v>573</v>
      </c>
      <c r="B66" s="1">
        <v>573</v>
      </c>
      <c r="C66" s="1">
        <v>0.563108205795288</v>
      </c>
      <c r="D66" s="1">
        <v>0.081823468208313</v>
      </c>
      <c r="E66" s="1">
        <v>9</v>
      </c>
      <c r="F66" s="1">
        <v>2</v>
      </c>
      <c r="G66" s="1">
        <v>1</v>
      </c>
      <c r="H66" s="1">
        <v>8</v>
      </c>
      <c r="I66" s="1">
        <v>0.9</v>
      </c>
      <c r="J66" s="1">
        <v>0.818181818181818</v>
      </c>
      <c r="K66" s="1">
        <v>0.857142857142857</v>
      </c>
      <c r="L66" s="1">
        <v>0.2</v>
      </c>
      <c r="M66" s="1">
        <v>0.7</v>
      </c>
      <c r="N66" s="1">
        <v>0.85</v>
      </c>
    </row>
    <row r="67" s="14" customFormat="1" spans="1:14">
      <c r="A67" s="16">
        <v>943</v>
      </c>
      <c r="B67" s="14">
        <v>943</v>
      </c>
      <c r="C67" s="14">
        <v>0.56317412853241</v>
      </c>
      <c r="D67" s="14">
        <v>0.108266115188599</v>
      </c>
      <c r="E67" s="14">
        <v>7</v>
      </c>
      <c r="F67" s="14">
        <v>7</v>
      </c>
      <c r="G67" s="14">
        <v>3</v>
      </c>
      <c r="H67" s="14">
        <v>3</v>
      </c>
      <c r="I67" s="14">
        <v>0.7</v>
      </c>
      <c r="J67" s="14">
        <v>0.5</v>
      </c>
      <c r="K67" s="14">
        <v>0.583333333333333</v>
      </c>
      <c r="L67" s="14">
        <v>0.7</v>
      </c>
      <c r="M67" s="14">
        <v>0</v>
      </c>
      <c r="N67" s="14">
        <v>0.5</v>
      </c>
    </row>
    <row r="68" s="1" customFormat="1" spans="1:14">
      <c r="A68" s="7">
        <v>886</v>
      </c>
      <c r="B68" s="1">
        <v>886</v>
      </c>
      <c r="C68" s="1">
        <v>0.572021007537842</v>
      </c>
      <c r="D68" s="1">
        <v>0.0686073303222656</v>
      </c>
      <c r="E68" s="1">
        <v>8</v>
      </c>
      <c r="F68" s="1">
        <v>4</v>
      </c>
      <c r="G68" s="1">
        <v>2</v>
      </c>
      <c r="H68" s="1">
        <v>6</v>
      </c>
      <c r="I68" s="1">
        <v>0.8</v>
      </c>
      <c r="J68" s="1">
        <v>0.666666666666667</v>
      </c>
      <c r="K68" s="1">
        <v>0.727272727272727</v>
      </c>
      <c r="L68" s="1">
        <v>0.4</v>
      </c>
      <c r="M68" s="1">
        <v>0.4</v>
      </c>
      <c r="N68" s="1">
        <v>0.7</v>
      </c>
    </row>
    <row r="69" s="1" customFormat="1" spans="1:14">
      <c r="A69" s="7">
        <v>260</v>
      </c>
      <c r="B69" s="1">
        <v>260</v>
      </c>
      <c r="C69" s="1">
        <v>0.572933554649353</v>
      </c>
      <c r="D69" s="1">
        <v>0.0106793642044067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1" customFormat="1" spans="1:14">
      <c r="A70" s="7">
        <v>307</v>
      </c>
      <c r="B70" s="1">
        <v>307</v>
      </c>
      <c r="C70" s="1">
        <v>0.573604941368103</v>
      </c>
      <c r="D70" s="1">
        <v>0.0856020450592041</v>
      </c>
      <c r="E70" s="1">
        <v>8</v>
      </c>
      <c r="F70" s="1">
        <v>3</v>
      </c>
      <c r="G70" s="1">
        <v>2</v>
      </c>
      <c r="H70" s="1">
        <v>7</v>
      </c>
      <c r="I70" s="1">
        <v>0.8</v>
      </c>
      <c r="J70" s="1">
        <v>0.727272727272727</v>
      </c>
      <c r="K70" s="1">
        <v>0.761904761904762</v>
      </c>
      <c r="L70" s="1">
        <v>0.3</v>
      </c>
      <c r="M70" s="1">
        <v>0.5</v>
      </c>
      <c r="N70" s="1">
        <v>0.75</v>
      </c>
    </row>
    <row r="71" s="1" customFormat="1" spans="1:14">
      <c r="A71" s="7">
        <v>241</v>
      </c>
      <c r="B71" s="1">
        <v>241</v>
      </c>
      <c r="C71" s="1">
        <v>0.574325561523437</v>
      </c>
      <c r="D71" s="1">
        <v>0.0868544578552246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783</v>
      </c>
      <c r="B72" s="1">
        <v>783</v>
      </c>
      <c r="C72" s="1">
        <v>0.574866652488708</v>
      </c>
      <c r="D72" s="1">
        <v>0.0905611515045166</v>
      </c>
      <c r="E72" s="1">
        <v>8</v>
      </c>
      <c r="F72" s="1">
        <v>7</v>
      </c>
      <c r="G72" s="1">
        <v>2</v>
      </c>
      <c r="H72" s="1">
        <v>3</v>
      </c>
      <c r="I72" s="1">
        <v>0.8</v>
      </c>
      <c r="J72" s="1">
        <v>0.533333333333333</v>
      </c>
      <c r="K72" s="1">
        <v>0.64</v>
      </c>
      <c r="L72" s="1">
        <v>0.7</v>
      </c>
      <c r="M72" s="1">
        <v>0.1</v>
      </c>
      <c r="N72" s="1">
        <v>0.55</v>
      </c>
    </row>
    <row r="73" s="1" customFormat="1" spans="1:14">
      <c r="A73" s="7">
        <v>71</v>
      </c>
      <c r="B73" s="1">
        <v>71</v>
      </c>
      <c r="C73" s="1">
        <v>0.575353741645813</v>
      </c>
      <c r="D73" s="1">
        <v>0.0409954786300659</v>
      </c>
      <c r="E73" s="1">
        <v>9</v>
      </c>
      <c r="F73" s="1">
        <v>7</v>
      </c>
      <c r="G73" s="1">
        <v>1</v>
      </c>
      <c r="H73" s="1">
        <v>3</v>
      </c>
      <c r="I73" s="1">
        <v>0.9</v>
      </c>
      <c r="J73" s="1">
        <v>0.5625</v>
      </c>
      <c r="K73" s="1">
        <v>0.692307692307692</v>
      </c>
      <c r="L73" s="1">
        <v>0.7</v>
      </c>
      <c r="M73" s="1">
        <v>0.2</v>
      </c>
      <c r="N73" s="1">
        <v>0.6</v>
      </c>
    </row>
    <row r="74" s="1" customFormat="1" spans="1:14">
      <c r="A74" s="7">
        <v>894</v>
      </c>
      <c r="B74" s="1">
        <v>894</v>
      </c>
      <c r="C74" s="1">
        <v>0.575786352157593</v>
      </c>
      <c r="D74" s="1">
        <v>0.00527596473693848</v>
      </c>
      <c r="E74" s="1">
        <v>9</v>
      </c>
      <c r="F74" s="1">
        <v>6</v>
      </c>
      <c r="G74" s="1">
        <v>1</v>
      </c>
      <c r="H74" s="1">
        <v>4</v>
      </c>
      <c r="I74" s="1">
        <v>0.9</v>
      </c>
      <c r="J74" s="1">
        <v>0.6</v>
      </c>
      <c r="K74" s="1">
        <v>0.72</v>
      </c>
      <c r="L74" s="1">
        <v>0.6</v>
      </c>
      <c r="M74" s="1">
        <v>0.3</v>
      </c>
      <c r="N74" s="1">
        <v>0.65</v>
      </c>
    </row>
    <row r="75" s="1" customFormat="1" spans="1:14">
      <c r="A75" s="7">
        <v>352</v>
      </c>
      <c r="B75" s="1">
        <v>352</v>
      </c>
      <c r="C75" s="1">
        <v>0.576392889022827</v>
      </c>
      <c r="D75" s="1">
        <v>0.0595012903213501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837</v>
      </c>
      <c r="B76" s="1">
        <v>837</v>
      </c>
      <c r="C76" s="1">
        <v>0.576526999473572</v>
      </c>
      <c r="D76" s="1">
        <v>0.00776755809783935</v>
      </c>
      <c r="E76" s="1">
        <v>9</v>
      </c>
      <c r="F76" s="1">
        <v>6</v>
      </c>
      <c r="G76" s="1">
        <v>1</v>
      </c>
      <c r="H76" s="1">
        <v>4</v>
      </c>
      <c r="I76" s="1">
        <v>0.9</v>
      </c>
      <c r="J76" s="1">
        <v>0.6</v>
      </c>
      <c r="K76" s="1">
        <v>0.72</v>
      </c>
      <c r="L76" s="1">
        <v>0.6</v>
      </c>
      <c r="M76" s="1">
        <v>0.3</v>
      </c>
      <c r="N76" s="1">
        <v>0.65</v>
      </c>
    </row>
    <row r="77" s="1" customFormat="1" spans="1:14">
      <c r="A77" s="7">
        <v>912</v>
      </c>
      <c r="B77" s="1">
        <v>912</v>
      </c>
      <c r="C77" s="1">
        <v>0.576528668403625</v>
      </c>
      <c r="D77" s="1">
        <v>0.0844841003417969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4" customFormat="1" spans="1:14">
      <c r="A78" s="16">
        <v>196</v>
      </c>
      <c r="B78" s="14">
        <v>196</v>
      </c>
      <c r="C78" s="14">
        <v>0.577376246452332</v>
      </c>
      <c r="D78" s="14">
        <v>0.10909104347229</v>
      </c>
      <c r="E78" s="14">
        <v>10</v>
      </c>
      <c r="F78" s="14">
        <v>6</v>
      </c>
      <c r="G78" s="14">
        <v>0</v>
      </c>
      <c r="H78" s="14">
        <v>4</v>
      </c>
      <c r="I78" s="14">
        <v>1</v>
      </c>
      <c r="J78" s="14">
        <v>0.625</v>
      </c>
      <c r="K78" s="14">
        <v>0.769230769230769</v>
      </c>
      <c r="L78" s="14">
        <v>0.6</v>
      </c>
      <c r="M78" s="14">
        <v>0.4</v>
      </c>
      <c r="N78" s="14">
        <v>0.7</v>
      </c>
    </row>
    <row r="79" s="1" customFormat="1" spans="1:14">
      <c r="A79" s="7">
        <v>465</v>
      </c>
      <c r="B79" s="1">
        <v>465</v>
      </c>
      <c r="C79" s="1">
        <v>0.584376335144043</v>
      </c>
      <c r="D79" s="1">
        <v>0.0187164545059204</v>
      </c>
      <c r="E79" s="1">
        <v>9</v>
      </c>
      <c r="F79" s="1">
        <v>6</v>
      </c>
      <c r="G79" s="1">
        <v>1</v>
      </c>
      <c r="H79" s="1">
        <v>4</v>
      </c>
      <c r="I79" s="1">
        <v>0.9</v>
      </c>
      <c r="J79" s="1">
        <v>0.6</v>
      </c>
      <c r="K79" s="1">
        <v>0.72</v>
      </c>
      <c r="L79" s="1">
        <v>0.6</v>
      </c>
      <c r="M79" s="1">
        <v>0.3</v>
      </c>
      <c r="N79" s="1">
        <v>0.65</v>
      </c>
    </row>
    <row r="80" s="1" customFormat="1" spans="1:14">
      <c r="A80" s="7">
        <v>425</v>
      </c>
      <c r="B80" s="1">
        <v>425</v>
      </c>
      <c r="C80" s="1">
        <v>0.585031986236572</v>
      </c>
      <c r="D80" s="1">
        <v>0.0381255149841309</v>
      </c>
      <c r="E80" s="1">
        <v>9</v>
      </c>
      <c r="F80" s="1">
        <v>2</v>
      </c>
      <c r="G80" s="1">
        <v>1</v>
      </c>
      <c r="H80" s="1">
        <v>8</v>
      </c>
      <c r="I80" s="1">
        <v>0.9</v>
      </c>
      <c r="J80" s="1">
        <v>0.818181818181818</v>
      </c>
      <c r="K80" s="1">
        <v>0.857142857142857</v>
      </c>
      <c r="L80" s="1">
        <v>0.2</v>
      </c>
      <c r="M80" s="1">
        <v>0.7</v>
      </c>
      <c r="N80" s="1">
        <v>0.85</v>
      </c>
    </row>
    <row r="81" s="1" customFormat="1" spans="1:14">
      <c r="A81" s="7">
        <v>788</v>
      </c>
      <c r="B81" s="1">
        <v>788</v>
      </c>
      <c r="C81" s="1">
        <v>0.585186362266541</v>
      </c>
      <c r="D81" s="1">
        <v>0.0972005128860474</v>
      </c>
      <c r="E81" s="1">
        <v>8</v>
      </c>
      <c r="F81" s="1">
        <v>4</v>
      </c>
      <c r="G81" s="1">
        <v>2</v>
      </c>
      <c r="H81" s="1">
        <v>6</v>
      </c>
      <c r="I81" s="1">
        <v>0.8</v>
      </c>
      <c r="J81" s="1">
        <v>0.666666666666667</v>
      </c>
      <c r="K81" s="1">
        <v>0.727272727272727</v>
      </c>
      <c r="L81" s="1">
        <v>0.4</v>
      </c>
      <c r="M81" s="1">
        <v>0.4</v>
      </c>
      <c r="N81" s="1">
        <v>0.7</v>
      </c>
    </row>
    <row r="82" s="1" customFormat="1" spans="1:14">
      <c r="A82" s="7">
        <v>78</v>
      </c>
      <c r="B82" s="1">
        <v>78</v>
      </c>
      <c r="C82" s="1">
        <v>0.585809230804443</v>
      </c>
      <c r="D82" s="1">
        <v>0.0609422922134399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1" customFormat="1" spans="1:14">
      <c r="A83" s="7">
        <v>685</v>
      </c>
      <c r="B83" s="1">
        <v>685</v>
      </c>
      <c r="C83" s="1">
        <v>0.585927486419678</v>
      </c>
      <c r="D83" s="1">
        <v>0.0796772241592407</v>
      </c>
      <c r="E83" s="1">
        <v>8</v>
      </c>
      <c r="F83" s="1">
        <v>4</v>
      </c>
      <c r="G83" s="1">
        <v>2</v>
      </c>
      <c r="H83" s="1">
        <v>6</v>
      </c>
      <c r="I83" s="1">
        <v>0.8</v>
      </c>
      <c r="J83" s="1">
        <v>0.666666666666667</v>
      </c>
      <c r="K83" s="1">
        <v>0.727272727272727</v>
      </c>
      <c r="L83" s="1">
        <v>0.4</v>
      </c>
      <c r="M83" s="1">
        <v>0.4</v>
      </c>
      <c r="N83" s="1">
        <v>0.7</v>
      </c>
    </row>
    <row r="84" s="1" customFormat="1" spans="1:14">
      <c r="A84" s="7">
        <v>582</v>
      </c>
      <c r="B84" s="1">
        <v>582</v>
      </c>
      <c r="C84" s="1">
        <v>0.585948467254639</v>
      </c>
      <c r="D84" s="1">
        <v>0.0876878499984741</v>
      </c>
      <c r="E84" s="1">
        <v>6</v>
      </c>
      <c r="F84" s="1">
        <v>4</v>
      </c>
      <c r="G84" s="1">
        <v>4</v>
      </c>
      <c r="H84" s="1">
        <v>6</v>
      </c>
      <c r="I84" s="1">
        <v>0.6</v>
      </c>
      <c r="J84" s="1">
        <v>0.6</v>
      </c>
      <c r="K84" s="1">
        <v>0.6</v>
      </c>
      <c r="L84" s="1">
        <v>0.4</v>
      </c>
      <c r="M84" s="1">
        <v>0.2</v>
      </c>
      <c r="N84" s="1">
        <v>0.6</v>
      </c>
    </row>
    <row r="85" s="1" customFormat="1" spans="1:14">
      <c r="A85" s="7">
        <v>388</v>
      </c>
      <c r="B85" s="1">
        <v>388</v>
      </c>
      <c r="C85" s="1">
        <v>0.586038947105408</v>
      </c>
      <c r="D85" s="1">
        <v>0.0887719392776489</v>
      </c>
      <c r="E85" s="1">
        <v>9</v>
      </c>
      <c r="F85" s="1">
        <v>6</v>
      </c>
      <c r="G85" s="1">
        <v>1</v>
      </c>
      <c r="H85" s="1">
        <v>4</v>
      </c>
      <c r="I85" s="1">
        <v>0.9</v>
      </c>
      <c r="J85" s="1">
        <v>0.6</v>
      </c>
      <c r="K85" s="1">
        <v>0.72</v>
      </c>
      <c r="L85" s="1">
        <v>0.6</v>
      </c>
      <c r="M85" s="1">
        <v>0.3</v>
      </c>
      <c r="N85" s="1">
        <v>0.65</v>
      </c>
    </row>
    <row r="86" s="1" customFormat="1" spans="1:14">
      <c r="A86" s="7">
        <v>271</v>
      </c>
      <c r="B86" s="1">
        <v>271</v>
      </c>
      <c r="C86" s="1">
        <v>0.586729526519775</v>
      </c>
      <c r="D86" s="1">
        <v>0.0930256843566895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321</v>
      </c>
      <c r="B87" s="1">
        <v>321</v>
      </c>
      <c r="C87" s="1">
        <v>0.588648796081543</v>
      </c>
      <c r="D87" s="1">
        <v>0.00274014472961426</v>
      </c>
      <c r="E87" s="1">
        <v>10</v>
      </c>
      <c r="F87" s="1">
        <v>5</v>
      </c>
      <c r="G87" s="1">
        <v>0</v>
      </c>
      <c r="H87" s="1">
        <v>5</v>
      </c>
      <c r="I87" s="1">
        <v>1</v>
      </c>
      <c r="J87" s="1">
        <v>0.666666666666667</v>
      </c>
      <c r="K87" s="1">
        <v>0.8</v>
      </c>
      <c r="L87" s="1">
        <v>0.5</v>
      </c>
      <c r="M87" s="1">
        <v>0.5</v>
      </c>
      <c r="N87" s="1">
        <v>0.75</v>
      </c>
    </row>
    <row r="88" s="1" customFormat="1" spans="1:14">
      <c r="A88" s="7">
        <v>477</v>
      </c>
      <c r="B88" s="1">
        <v>477</v>
      </c>
      <c r="C88" s="1">
        <v>0.588738799095154</v>
      </c>
      <c r="D88" s="1">
        <v>0.0414286851882935</v>
      </c>
      <c r="E88" s="1">
        <v>10</v>
      </c>
      <c r="F88" s="1">
        <v>4</v>
      </c>
      <c r="G88" s="1">
        <v>0</v>
      </c>
      <c r="H88" s="1">
        <v>6</v>
      </c>
      <c r="I88" s="1">
        <v>1</v>
      </c>
      <c r="J88" s="1">
        <v>0.714285714285714</v>
      </c>
      <c r="K88" s="1">
        <v>0.833333333333333</v>
      </c>
      <c r="L88" s="1">
        <v>0.4</v>
      </c>
      <c r="M88" s="1">
        <v>0.6</v>
      </c>
      <c r="N88" s="1">
        <v>0.8</v>
      </c>
    </row>
    <row r="89" s="1" customFormat="1" spans="1:14">
      <c r="A89" s="7">
        <v>70</v>
      </c>
      <c r="B89" s="1">
        <v>70</v>
      </c>
      <c r="C89" s="1">
        <v>0.589032411575317</v>
      </c>
      <c r="D89" s="1">
        <v>0.10155725479126</v>
      </c>
      <c r="E89" s="1">
        <v>9</v>
      </c>
      <c r="F89" s="1">
        <v>3</v>
      </c>
      <c r="G89" s="1">
        <v>1</v>
      </c>
      <c r="H89" s="1">
        <v>7</v>
      </c>
      <c r="I89" s="1">
        <v>0.9</v>
      </c>
      <c r="J89" s="1">
        <v>0.75</v>
      </c>
      <c r="K89" s="1">
        <v>0.818181818181818</v>
      </c>
      <c r="L89" s="1">
        <v>0.3</v>
      </c>
      <c r="M89" s="1">
        <v>0.6</v>
      </c>
      <c r="N89" s="1">
        <v>0.8</v>
      </c>
    </row>
    <row r="90" s="1" customFormat="1" spans="3:14">
      <c r="C90" s="1">
        <f>AVERAGE(C2:C89)</f>
        <v>0.546662636778571</v>
      </c>
      <c r="D90" s="1">
        <f>AVERAGE(D2:D89)</f>
        <v>0.0872729759324681</v>
      </c>
      <c r="I90" s="1">
        <f t="shared" ref="I90:N90" si="0">AVERAGE(I2:I89)</f>
        <v>0.830681818181818</v>
      </c>
      <c r="J90" s="1">
        <f t="shared" si="0"/>
        <v>0.639466030107741</v>
      </c>
      <c r="K90" s="1">
        <f t="shared" si="0"/>
        <v>0.718644549971521</v>
      </c>
      <c r="L90" s="1">
        <f t="shared" si="0"/>
        <v>0.477272727272727</v>
      </c>
      <c r="M90" s="1">
        <f t="shared" si="0"/>
        <v>0.353409090909091</v>
      </c>
      <c r="N90" s="1">
        <f t="shared" si="0"/>
        <v>0.676704545454546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5" customFormat="1" spans="3:5">
      <c r="C99" s="15" t="s">
        <v>98</v>
      </c>
      <c r="D99" s="15">
        <f>COUNTIF(C2:C89,"&lt;0.512")-COUNTIF(C2:C89,"&lt;0.5")</f>
        <v>11</v>
      </c>
      <c r="E99" s="15">
        <v>3</v>
      </c>
    </row>
    <row r="100" s="4" customFormat="1" spans="3:5">
      <c r="C100" s="4" t="s">
        <v>99</v>
      </c>
      <c r="D100" s="4">
        <f>COUNTIF(C2:C89,"&lt;0.524")-COUNTIF(C2:C89,"&lt;0.512")</f>
        <v>11</v>
      </c>
      <c r="E100" s="4">
        <v>4</v>
      </c>
    </row>
    <row r="101" s="4" customFormat="1" spans="3:5">
      <c r="C101" s="4" t="s">
        <v>100</v>
      </c>
      <c r="D101" s="4">
        <f>COUNTIF(C2:C89,"&lt;0.536")-COUNTIF(C2:C89,"&lt;0.524")</f>
        <v>11</v>
      </c>
      <c r="E101" s="4">
        <v>6</v>
      </c>
    </row>
    <row r="102" s="4" customFormat="1" spans="3:5">
      <c r="C102" s="4" t="s">
        <v>101</v>
      </c>
      <c r="D102" s="4">
        <f>COUNTIF(C2:C89,"&lt;0.548")-COUNTIF(C2:C89,"&lt;0.536")</f>
        <v>11</v>
      </c>
      <c r="E102" s="4">
        <v>7</v>
      </c>
    </row>
    <row r="103" s="4" customFormat="1" spans="3:5">
      <c r="C103" s="4" t="s">
        <v>102</v>
      </c>
      <c r="D103" s="4">
        <f>COUNTIF(C2:C89,"&lt;0.56")-COUNTIF(C2:C89,"&lt;0.548")</f>
        <v>11</v>
      </c>
      <c r="E103" s="4">
        <v>9</v>
      </c>
    </row>
    <row r="104" s="4" customFormat="1" spans="3:5">
      <c r="C104" s="4" t="s">
        <v>103</v>
      </c>
      <c r="D104" s="4">
        <f>COUNTIF(C2:C89,"&lt;0.572")-COUNTIF(C2:C89,"&lt;0.56")</f>
        <v>11</v>
      </c>
      <c r="E104" s="4">
        <v>12</v>
      </c>
    </row>
    <row r="105" s="4" customFormat="1" spans="3:5">
      <c r="C105" s="4" t="s">
        <v>104</v>
      </c>
      <c r="D105" s="4">
        <f>COUNTIF(C2:C89,"&lt;0.584")-COUNTIF(C2:C89,"&lt;0.572")</f>
        <v>11</v>
      </c>
      <c r="E105" s="4">
        <v>14</v>
      </c>
    </row>
    <row r="106" s="15" customFormat="1" spans="3:5">
      <c r="C106" s="15" t="s">
        <v>105</v>
      </c>
      <c r="D106" s="15">
        <f>COUNTIF(C2:C89,"&lt;0.596")-COUNTIF(C2:C89,"&lt;0.584")</f>
        <v>11</v>
      </c>
      <c r="E106" s="15">
        <v>12</v>
      </c>
    </row>
    <row r="107" s="4" customFormat="1" spans="3:5">
      <c r="C107" s="4" t="s">
        <v>28</v>
      </c>
      <c r="D107" s="4">
        <f>COUNTIF(C2:C89,"&lt;0.68")-COUNTIF(C2:C89,"&lt;0.66")</f>
        <v>0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0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1" customFormat="1" spans="3:5">
      <c r="C110" s="1" t="s">
        <v>31</v>
      </c>
      <c r="D110" s="1">
        <f>COUNTIF(C2:C89,"&lt;0.74")-COUNTIF(C2:C89,"&lt;0.72")</f>
        <v>0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12" workbookViewId="0">
      <selection activeCell="A23" sqref="$A23:$XFD23"/>
    </sheetView>
  </sheetViews>
  <sheetFormatPr defaultColWidth="9" defaultRowHeight="13.5"/>
  <cols>
    <col min="3" max="4" width="15.7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489</v>
      </c>
      <c r="B2" s="1">
        <v>489</v>
      </c>
      <c r="C2" s="1">
        <v>0.500820517539978</v>
      </c>
      <c r="D2" s="1">
        <v>0.076991081237793</v>
      </c>
      <c r="E2" s="1">
        <v>10</v>
      </c>
      <c r="F2" s="1">
        <v>2</v>
      </c>
      <c r="G2" s="1">
        <v>0</v>
      </c>
      <c r="H2" s="1">
        <v>8</v>
      </c>
      <c r="I2" s="1">
        <v>1</v>
      </c>
      <c r="J2" s="1">
        <v>0.833333333333333</v>
      </c>
      <c r="K2" s="1">
        <v>0.909090909090909</v>
      </c>
      <c r="L2" s="1">
        <v>0.2</v>
      </c>
      <c r="M2" s="1">
        <v>0.8</v>
      </c>
      <c r="N2" s="1">
        <v>0.9</v>
      </c>
    </row>
    <row r="3" s="1" customFormat="1" spans="1:14">
      <c r="A3" s="7">
        <v>99</v>
      </c>
      <c r="B3" s="1">
        <v>99</v>
      </c>
      <c r="C3" s="1">
        <v>0.50089704990387</v>
      </c>
      <c r="D3" s="1">
        <v>0.0841214656829834</v>
      </c>
      <c r="E3" s="1">
        <v>6</v>
      </c>
      <c r="F3" s="1">
        <v>3</v>
      </c>
      <c r="G3" s="1">
        <v>4</v>
      </c>
      <c r="H3" s="1">
        <v>7</v>
      </c>
      <c r="I3" s="1">
        <v>0.6</v>
      </c>
      <c r="J3" s="1">
        <v>0.666666666666667</v>
      </c>
      <c r="K3" s="1">
        <v>0.631578947368421</v>
      </c>
      <c r="L3" s="1">
        <v>0.3</v>
      </c>
      <c r="M3" s="1">
        <v>0.3</v>
      </c>
      <c r="N3" s="1">
        <v>0.65</v>
      </c>
    </row>
    <row r="4" s="1" customFormat="1" spans="1:14">
      <c r="A4" s="7">
        <v>144</v>
      </c>
      <c r="B4" s="1">
        <v>144</v>
      </c>
      <c r="C4" s="1">
        <v>0.501485347747803</v>
      </c>
      <c r="D4" s="1">
        <v>0.0902677774429321</v>
      </c>
      <c r="E4" s="1">
        <v>7</v>
      </c>
      <c r="F4" s="1">
        <v>4</v>
      </c>
      <c r="G4" s="1">
        <v>3</v>
      </c>
      <c r="H4" s="1">
        <v>6</v>
      </c>
      <c r="I4" s="1">
        <v>0.7</v>
      </c>
      <c r="J4" s="1">
        <v>0.636363636363636</v>
      </c>
      <c r="K4" s="1">
        <v>0.666666666666667</v>
      </c>
      <c r="L4" s="1">
        <v>0.4</v>
      </c>
      <c r="M4" s="1">
        <v>0.3</v>
      </c>
      <c r="N4" s="1">
        <v>0.65</v>
      </c>
    </row>
    <row r="5" s="1" customFormat="1" spans="1:14">
      <c r="A5" s="7">
        <v>244</v>
      </c>
      <c r="B5" s="1">
        <v>244</v>
      </c>
      <c r="C5" s="1">
        <v>0.501588344573975</v>
      </c>
      <c r="D5" s="1">
        <v>0.00883686542510986</v>
      </c>
      <c r="E5" s="1">
        <v>9</v>
      </c>
      <c r="F5" s="1">
        <v>4</v>
      </c>
      <c r="G5" s="1">
        <v>1</v>
      </c>
      <c r="H5" s="1">
        <v>6</v>
      </c>
      <c r="I5" s="1">
        <v>0.9</v>
      </c>
      <c r="J5" s="1">
        <v>0.692307692307692</v>
      </c>
      <c r="K5" s="1">
        <v>0.782608695652174</v>
      </c>
      <c r="L5" s="1">
        <v>0.4</v>
      </c>
      <c r="M5" s="1">
        <v>0.5</v>
      </c>
      <c r="N5" s="1">
        <v>0.75</v>
      </c>
    </row>
    <row r="6" s="1" customFormat="1" spans="1:14">
      <c r="A6" s="7">
        <v>645</v>
      </c>
      <c r="B6" s="1">
        <v>645</v>
      </c>
      <c r="C6" s="1">
        <v>0.501588463783264</v>
      </c>
      <c r="D6" s="1">
        <v>0.0971685647964478</v>
      </c>
      <c r="E6" s="1">
        <v>7</v>
      </c>
      <c r="F6" s="1">
        <v>1</v>
      </c>
      <c r="G6" s="1">
        <v>3</v>
      </c>
      <c r="H6" s="1">
        <v>9</v>
      </c>
      <c r="I6" s="1">
        <v>0.7</v>
      </c>
      <c r="J6" s="1">
        <v>0.875</v>
      </c>
      <c r="K6" s="1">
        <v>0.777777777777778</v>
      </c>
      <c r="L6" s="1">
        <v>0.1</v>
      </c>
      <c r="M6" s="1">
        <v>0.6</v>
      </c>
      <c r="N6" s="1">
        <v>0.8</v>
      </c>
    </row>
    <row r="7" s="1" customFormat="1" spans="1:14">
      <c r="A7" s="7">
        <v>189</v>
      </c>
      <c r="B7" s="1">
        <v>189</v>
      </c>
      <c r="C7" s="1">
        <v>0.501697182655334</v>
      </c>
      <c r="D7" s="1">
        <v>0.0705101490020752</v>
      </c>
      <c r="E7" s="1">
        <v>7</v>
      </c>
      <c r="F7" s="1">
        <v>2</v>
      </c>
      <c r="G7" s="1">
        <v>3</v>
      </c>
      <c r="H7" s="1">
        <v>8</v>
      </c>
      <c r="I7" s="1">
        <v>0.7</v>
      </c>
      <c r="J7" s="1">
        <v>0.777777777777778</v>
      </c>
      <c r="K7" s="1">
        <v>0.736842105263158</v>
      </c>
      <c r="L7" s="1">
        <v>0.2</v>
      </c>
      <c r="M7" s="1">
        <v>0.5</v>
      </c>
      <c r="N7" s="1">
        <v>0.75</v>
      </c>
    </row>
    <row r="8" s="1" customFormat="1" spans="1:14">
      <c r="A8" s="7">
        <v>270</v>
      </c>
      <c r="B8" s="1">
        <v>270</v>
      </c>
      <c r="C8" s="1">
        <v>0.501752734184265</v>
      </c>
      <c r="D8" s="1">
        <v>0.0418353080749512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813</v>
      </c>
      <c r="B9" s="1">
        <v>813</v>
      </c>
      <c r="C9" s="1">
        <v>0.502238750457764</v>
      </c>
      <c r="D9" s="1">
        <v>0.0979382991790771</v>
      </c>
      <c r="E9" s="1">
        <v>10</v>
      </c>
      <c r="F9" s="1">
        <v>4</v>
      </c>
      <c r="G9" s="1">
        <v>0</v>
      </c>
      <c r="H9" s="1">
        <v>6</v>
      </c>
      <c r="I9" s="1">
        <v>1</v>
      </c>
      <c r="J9" s="1">
        <v>0.714285714285714</v>
      </c>
      <c r="K9" s="1">
        <v>0.833333333333333</v>
      </c>
      <c r="L9" s="1">
        <v>0.4</v>
      </c>
      <c r="M9" s="1">
        <v>0.6</v>
      </c>
      <c r="N9" s="1">
        <v>0.8</v>
      </c>
    </row>
    <row r="10" s="1" customFormat="1" spans="1:14">
      <c r="A10" s="7">
        <v>978</v>
      </c>
      <c r="B10" s="1">
        <v>978</v>
      </c>
      <c r="C10" s="1">
        <v>0.502590417861938</v>
      </c>
      <c r="D10" s="1">
        <v>0.0826704502105713</v>
      </c>
      <c r="E10" s="1">
        <v>9</v>
      </c>
      <c r="F10" s="1">
        <v>6</v>
      </c>
      <c r="G10" s="1">
        <v>1</v>
      </c>
      <c r="H10" s="1">
        <v>4</v>
      </c>
      <c r="I10" s="1">
        <v>0.9</v>
      </c>
      <c r="J10" s="1">
        <v>0.6</v>
      </c>
      <c r="K10" s="1">
        <v>0.72</v>
      </c>
      <c r="L10" s="1">
        <v>0.6</v>
      </c>
      <c r="M10" s="1">
        <v>0.3</v>
      </c>
      <c r="N10" s="1">
        <v>0.65</v>
      </c>
    </row>
    <row r="11" s="1" customFormat="1" spans="1:14">
      <c r="A11" s="7">
        <v>174</v>
      </c>
      <c r="B11" s="1">
        <v>174</v>
      </c>
      <c r="C11" s="1">
        <v>0.502783298492432</v>
      </c>
      <c r="D11" s="1">
        <v>0.0456451177597046</v>
      </c>
      <c r="E11" s="1">
        <v>6</v>
      </c>
      <c r="F11" s="1">
        <v>5</v>
      </c>
      <c r="G11" s="1">
        <v>4</v>
      </c>
      <c r="H11" s="1">
        <v>5</v>
      </c>
      <c r="I11" s="1">
        <v>0.6</v>
      </c>
      <c r="J11" s="1">
        <v>0.545454545454545</v>
      </c>
      <c r="K11" s="1">
        <v>0.571428571428571</v>
      </c>
      <c r="L11" s="1">
        <v>0.5</v>
      </c>
      <c r="M11" s="1">
        <v>0.1</v>
      </c>
      <c r="N11" s="1">
        <v>0.55</v>
      </c>
    </row>
    <row r="12" s="1" customFormat="1" spans="1:14">
      <c r="A12" s="7">
        <v>413</v>
      </c>
      <c r="B12" s="1">
        <v>413</v>
      </c>
      <c r="C12" s="1">
        <v>0.502972483634949</v>
      </c>
      <c r="D12" s="1">
        <v>0.0846982002258301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980</v>
      </c>
      <c r="B13" s="1">
        <v>980</v>
      </c>
      <c r="C13" s="1">
        <v>0.503324270248413</v>
      </c>
      <c r="D13" s="1">
        <v>0.0415781736373901</v>
      </c>
      <c r="E13" s="1">
        <v>6</v>
      </c>
      <c r="F13" s="1">
        <v>4</v>
      </c>
      <c r="G13" s="1">
        <v>4</v>
      </c>
      <c r="H13" s="1">
        <v>6</v>
      </c>
      <c r="I13" s="1">
        <v>0.6</v>
      </c>
      <c r="J13" s="1">
        <v>0.6</v>
      </c>
      <c r="K13" s="1">
        <v>0.6</v>
      </c>
      <c r="L13" s="1">
        <v>0.4</v>
      </c>
      <c r="M13" s="1">
        <v>0.2</v>
      </c>
      <c r="N13" s="1">
        <v>0.6</v>
      </c>
    </row>
    <row r="14" s="1" customFormat="1" spans="1:14">
      <c r="A14" s="7">
        <v>274</v>
      </c>
      <c r="B14" s="1">
        <v>274</v>
      </c>
      <c r="C14" s="1">
        <v>0.504064321517944</v>
      </c>
      <c r="D14" s="1">
        <v>0.0795613527297974</v>
      </c>
      <c r="E14" s="1">
        <v>8</v>
      </c>
      <c r="F14" s="1">
        <v>3</v>
      </c>
      <c r="G14" s="1">
        <v>2</v>
      </c>
      <c r="H14" s="1">
        <v>7</v>
      </c>
      <c r="I14" s="1">
        <v>0.8</v>
      </c>
      <c r="J14" s="1">
        <v>0.727272727272727</v>
      </c>
      <c r="K14" s="1">
        <v>0.761904761904762</v>
      </c>
      <c r="L14" s="1">
        <v>0.3</v>
      </c>
      <c r="M14" s="1">
        <v>0.5</v>
      </c>
      <c r="N14" s="1">
        <v>0.75</v>
      </c>
    </row>
    <row r="15" s="14" customFormat="1" spans="1:14">
      <c r="A15" s="16">
        <v>944</v>
      </c>
      <c r="B15" s="14">
        <v>944</v>
      </c>
      <c r="C15" s="14">
        <v>0.504355072975159</v>
      </c>
      <c r="D15" s="14">
        <v>0.0838495492935181</v>
      </c>
      <c r="E15" s="14">
        <v>10</v>
      </c>
      <c r="F15" s="14">
        <v>6</v>
      </c>
      <c r="G15" s="14">
        <v>0</v>
      </c>
      <c r="H15" s="14">
        <v>4</v>
      </c>
      <c r="I15" s="14">
        <v>1</v>
      </c>
      <c r="J15" s="14">
        <v>0.625</v>
      </c>
      <c r="K15" s="14">
        <v>0.769230769230769</v>
      </c>
      <c r="L15" s="14">
        <v>0.6</v>
      </c>
      <c r="M15" s="14">
        <v>0.4</v>
      </c>
      <c r="N15" s="14">
        <v>0.7</v>
      </c>
    </row>
    <row r="16" s="1" customFormat="1" spans="1:14">
      <c r="A16" s="7">
        <v>942</v>
      </c>
      <c r="B16" s="1">
        <v>942</v>
      </c>
      <c r="C16" s="1">
        <v>0.514297127723694</v>
      </c>
      <c r="D16" s="1">
        <v>0.156838059425354</v>
      </c>
      <c r="E16" s="1">
        <v>7</v>
      </c>
      <c r="F16" s="1">
        <v>3</v>
      </c>
      <c r="G16" s="1">
        <v>3</v>
      </c>
      <c r="H16" s="1">
        <v>7</v>
      </c>
      <c r="I16" s="1">
        <v>0.7</v>
      </c>
      <c r="J16" s="1">
        <v>0.7</v>
      </c>
      <c r="K16" s="1">
        <v>0.7</v>
      </c>
      <c r="L16" s="1">
        <v>0.3</v>
      </c>
      <c r="M16" s="1">
        <v>0.4</v>
      </c>
      <c r="N16" s="1">
        <v>0.7</v>
      </c>
    </row>
    <row r="17" s="1" customFormat="1" spans="1:14">
      <c r="A17" s="7">
        <v>53</v>
      </c>
      <c r="B17" s="1">
        <v>53</v>
      </c>
      <c r="C17" s="1">
        <v>0.514984965324402</v>
      </c>
      <c r="D17" s="1">
        <v>0.102656722068787</v>
      </c>
      <c r="E17" s="1">
        <v>9</v>
      </c>
      <c r="F17" s="1">
        <v>5</v>
      </c>
      <c r="G17" s="1">
        <v>1</v>
      </c>
      <c r="H17" s="1">
        <v>5</v>
      </c>
      <c r="I17" s="1">
        <v>0.9</v>
      </c>
      <c r="J17" s="1">
        <v>0.642857142857143</v>
      </c>
      <c r="K17" s="1">
        <v>0.75</v>
      </c>
      <c r="L17" s="1">
        <v>0.5</v>
      </c>
      <c r="M17" s="1">
        <v>0.4</v>
      </c>
      <c r="N17" s="1">
        <v>0.7</v>
      </c>
    </row>
    <row r="18" s="1" customFormat="1" spans="1:14">
      <c r="A18" s="7">
        <v>192</v>
      </c>
      <c r="B18" s="1">
        <v>192</v>
      </c>
      <c r="C18" s="1">
        <v>0.516044735908508</v>
      </c>
      <c r="D18" s="1">
        <v>0.0698013305664062</v>
      </c>
      <c r="E18" s="1">
        <v>9</v>
      </c>
      <c r="F18" s="1">
        <v>7</v>
      </c>
      <c r="G18" s="1">
        <v>1</v>
      </c>
      <c r="H18" s="1">
        <v>3</v>
      </c>
      <c r="I18" s="1">
        <v>0.9</v>
      </c>
      <c r="J18" s="1">
        <v>0.5625</v>
      </c>
      <c r="K18" s="1">
        <v>0.692307692307692</v>
      </c>
      <c r="L18" s="1">
        <v>0.7</v>
      </c>
      <c r="M18" s="1">
        <v>0.2</v>
      </c>
      <c r="N18" s="1">
        <v>0.6</v>
      </c>
    </row>
    <row r="19" s="1" customFormat="1" spans="1:14">
      <c r="A19" s="7">
        <v>418</v>
      </c>
      <c r="B19" s="1">
        <v>418</v>
      </c>
      <c r="C19" s="1">
        <v>0.517264246940613</v>
      </c>
      <c r="D19" s="1">
        <v>0.0643537044525146</v>
      </c>
      <c r="E19" s="1">
        <v>8</v>
      </c>
      <c r="F19" s="1">
        <v>8</v>
      </c>
      <c r="G19" s="1">
        <v>2</v>
      </c>
      <c r="H19" s="1">
        <v>2</v>
      </c>
      <c r="I19" s="1">
        <v>0.8</v>
      </c>
      <c r="J19" s="1">
        <v>0.5</v>
      </c>
      <c r="K19" s="1">
        <v>0.615384615384615</v>
      </c>
      <c r="L19" s="1">
        <v>0.8</v>
      </c>
      <c r="M19" s="1">
        <v>0</v>
      </c>
      <c r="N19" s="1">
        <v>0.5</v>
      </c>
    </row>
    <row r="20" s="1" customFormat="1" spans="1:14">
      <c r="A20" s="7">
        <v>283</v>
      </c>
      <c r="B20" s="1">
        <v>283</v>
      </c>
      <c r="C20" s="1">
        <v>0.517791271209717</v>
      </c>
      <c r="D20" s="1">
        <v>0.104413986206055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44</v>
      </c>
      <c r="B21" s="1">
        <v>44</v>
      </c>
      <c r="C21" s="1">
        <v>0.518035650253296</v>
      </c>
      <c r="D21" s="1">
        <v>0.109353542327881</v>
      </c>
      <c r="E21" s="1">
        <v>6</v>
      </c>
      <c r="F21" s="1">
        <v>7</v>
      </c>
      <c r="G21" s="1">
        <v>4</v>
      </c>
      <c r="H21" s="1">
        <v>3</v>
      </c>
      <c r="I21" s="1">
        <v>0.6</v>
      </c>
      <c r="J21" s="1">
        <v>0.461538461538462</v>
      </c>
      <c r="K21" s="1">
        <v>0.521739130434783</v>
      </c>
      <c r="L21" s="1">
        <v>0.7</v>
      </c>
      <c r="M21" s="1">
        <v>-0.1</v>
      </c>
      <c r="N21" s="1">
        <v>0.45</v>
      </c>
    </row>
    <row r="22" s="1" customFormat="1" spans="1:14">
      <c r="A22" s="7">
        <v>510</v>
      </c>
      <c r="B22" s="1">
        <v>510</v>
      </c>
      <c r="C22" s="1">
        <v>0.519075632095337</v>
      </c>
      <c r="D22" s="1">
        <v>0.115707755088806</v>
      </c>
      <c r="E22" s="1">
        <v>8</v>
      </c>
      <c r="F22" s="1">
        <v>4</v>
      </c>
      <c r="G22" s="1">
        <v>2</v>
      </c>
      <c r="H22" s="1">
        <v>6</v>
      </c>
      <c r="I22" s="1">
        <v>0.8</v>
      </c>
      <c r="J22" s="1">
        <v>0.666666666666667</v>
      </c>
      <c r="K22" s="1">
        <v>0.727272727272727</v>
      </c>
      <c r="L22" s="1">
        <v>0.4</v>
      </c>
      <c r="M22" s="1">
        <v>0.4</v>
      </c>
      <c r="N22" s="1">
        <v>0.7</v>
      </c>
    </row>
    <row r="23" s="1" customFormat="1" spans="1:14">
      <c r="A23" s="7">
        <v>898</v>
      </c>
      <c r="B23" s="1">
        <v>898</v>
      </c>
      <c r="C23" s="1">
        <v>0.520534038543701</v>
      </c>
      <c r="D23" s="1">
        <v>0.0267471075057983</v>
      </c>
      <c r="E23" s="1">
        <v>7</v>
      </c>
      <c r="F23" s="1">
        <v>3</v>
      </c>
      <c r="G23" s="1">
        <v>3</v>
      </c>
      <c r="H23" s="1">
        <v>7</v>
      </c>
      <c r="I23" s="1">
        <v>0.7</v>
      </c>
      <c r="J23" s="1">
        <v>0.7</v>
      </c>
      <c r="K23" s="1">
        <v>0.7</v>
      </c>
      <c r="L23" s="1">
        <v>0.3</v>
      </c>
      <c r="M23" s="1">
        <v>0.4</v>
      </c>
      <c r="N23" s="1">
        <v>0.7</v>
      </c>
    </row>
    <row r="24" s="1" customFormat="1" spans="1:14">
      <c r="A24" s="7">
        <v>485</v>
      </c>
      <c r="B24" s="1">
        <v>485</v>
      </c>
      <c r="C24" s="1">
        <v>0.520882487297058</v>
      </c>
      <c r="D24" s="1">
        <v>0.0628604888916016</v>
      </c>
      <c r="E24" s="1">
        <v>8</v>
      </c>
      <c r="F24" s="1">
        <v>6</v>
      </c>
      <c r="G24" s="1">
        <v>2</v>
      </c>
      <c r="H24" s="1">
        <v>4</v>
      </c>
      <c r="I24" s="1">
        <v>0.8</v>
      </c>
      <c r="J24" s="1">
        <v>0.571428571428572</v>
      </c>
      <c r="K24" s="1">
        <v>0.666666666666667</v>
      </c>
      <c r="L24" s="1">
        <v>0.6</v>
      </c>
      <c r="M24" s="1">
        <v>0.2</v>
      </c>
      <c r="N24" s="1">
        <v>0.6</v>
      </c>
    </row>
    <row r="25" s="1" customFormat="1" spans="1:14">
      <c r="A25" s="7">
        <v>899</v>
      </c>
      <c r="B25" s="1">
        <v>899</v>
      </c>
      <c r="C25" s="1">
        <v>0.521429777145386</v>
      </c>
      <c r="D25" s="1">
        <v>0.0620392560958862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821</v>
      </c>
      <c r="B26" s="1">
        <v>821</v>
      </c>
      <c r="C26" s="1">
        <v>0.521588444709778</v>
      </c>
      <c r="D26" s="1">
        <v>0.0273499488830566</v>
      </c>
      <c r="E26" s="1">
        <v>7</v>
      </c>
      <c r="F26" s="1">
        <v>4</v>
      </c>
      <c r="G26" s="1">
        <v>3</v>
      </c>
      <c r="H26" s="1">
        <v>6</v>
      </c>
      <c r="I26" s="1">
        <v>0.7</v>
      </c>
      <c r="J26" s="1">
        <v>0.636363636363636</v>
      </c>
      <c r="K26" s="1">
        <v>0.666666666666667</v>
      </c>
      <c r="L26" s="1">
        <v>0.4</v>
      </c>
      <c r="M26" s="1">
        <v>0.3</v>
      </c>
      <c r="N26" s="1">
        <v>0.65</v>
      </c>
    </row>
    <row r="27" s="1" customFormat="1" spans="1:14">
      <c r="A27" s="7">
        <v>971</v>
      </c>
      <c r="B27" s="1">
        <v>971</v>
      </c>
      <c r="C27" s="1">
        <v>0.52179229259491</v>
      </c>
      <c r="D27" s="1">
        <v>0.0986318588256836</v>
      </c>
      <c r="E27" s="1">
        <v>9</v>
      </c>
      <c r="F27" s="1">
        <v>6</v>
      </c>
      <c r="G27" s="1">
        <v>1</v>
      </c>
      <c r="H27" s="1">
        <v>4</v>
      </c>
      <c r="I27" s="1">
        <v>0.9</v>
      </c>
      <c r="J27" s="1">
        <v>0.6</v>
      </c>
      <c r="K27" s="1">
        <v>0.72</v>
      </c>
      <c r="L27" s="1">
        <v>0.6</v>
      </c>
      <c r="M27" s="1">
        <v>0.3</v>
      </c>
      <c r="N27" s="1">
        <v>0.65</v>
      </c>
    </row>
    <row r="28" s="1" customFormat="1" spans="1:14">
      <c r="A28" s="7">
        <v>948</v>
      </c>
      <c r="B28" s="1">
        <v>948</v>
      </c>
      <c r="C28" s="1">
        <v>0.522217392921448</v>
      </c>
      <c r="D28" s="1">
        <v>0.0486582517623901</v>
      </c>
      <c r="E28" s="1">
        <v>10</v>
      </c>
      <c r="F28" s="1">
        <v>3</v>
      </c>
      <c r="G28" s="1">
        <v>0</v>
      </c>
      <c r="H28" s="1">
        <v>7</v>
      </c>
      <c r="I28" s="1">
        <v>1</v>
      </c>
      <c r="J28" s="1">
        <v>0.769230769230769</v>
      </c>
      <c r="K28" s="1">
        <v>0.869565217391304</v>
      </c>
      <c r="L28" s="1">
        <v>0.3</v>
      </c>
      <c r="M28" s="1">
        <v>0.7</v>
      </c>
      <c r="N28" s="1">
        <v>0.85</v>
      </c>
    </row>
    <row r="29" s="14" customFormat="1" spans="1:14">
      <c r="A29" s="16">
        <v>939</v>
      </c>
      <c r="B29" s="14">
        <v>939</v>
      </c>
      <c r="C29" s="14">
        <v>0.523517608642578</v>
      </c>
      <c r="D29" s="14">
        <v>0.0840035676956177</v>
      </c>
      <c r="E29" s="14">
        <v>9</v>
      </c>
      <c r="F29" s="14">
        <v>7</v>
      </c>
      <c r="G29" s="14">
        <v>1</v>
      </c>
      <c r="H29" s="14">
        <v>3</v>
      </c>
      <c r="I29" s="14">
        <v>0.9</v>
      </c>
      <c r="J29" s="14">
        <v>0.5625</v>
      </c>
      <c r="K29" s="14">
        <v>0.692307692307692</v>
      </c>
      <c r="L29" s="14">
        <v>0.7</v>
      </c>
      <c r="M29" s="14">
        <v>0.2</v>
      </c>
      <c r="N29" s="14">
        <v>0.6</v>
      </c>
    </row>
    <row r="30" s="1" customFormat="1" spans="1:14">
      <c r="A30" s="7">
        <v>344</v>
      </c>
      <c r="B30" s="1">
        <v>344</v>
      </c>
      <c r="C30" s="1">
        <v>0.528125882148743</v>
      </c>
      <c r="D30" s="1">
        <v>0.0711038112640381</v>
      </c>
      <c r="E30" s="1">
        <v>8</v>
      </c>
      <c r="F30" s="1">
        <v>5</v>
      </c>
      <c r="G30" s="1">
        <v>2</v>
      </c>
      <c r="H30" s="1">
        <v>5</v>
      </c>
      <c r="I30" s="1">
        <v>0.8</v>
      </c>
      <c r="J30" s="1">
        <v>0.615384615384615</v>
      </c>
      <c r="K30" s="1">
        <v>0.695652173913043</v>
      </c>
      <c r="L30" s="1">
        <v>0.5</v>
      </c>
      <c r="M30" s="1">
        <v>0.3</v>
      </c>
      <c r="N30" s="1">
        <v>0.65</v>
      </c>
    </row>
    <row r="31" s="1" customFormat="1" spans="1:14">
      <c r="A31" s="7">
        <v>975</v>
      </c>
      <c r="B31" s="1">
        <v>975</v>
      </c>
      <c r="C31" s="1">
        <v>0.530361294746399</v>
      </c>
      <c r="D31" s="1">
        <v>0.13452959060669</v>
      </c>
      <c r="E31" s="1">
        <v>8</v>
      </c>
      <c r="F31" s="1">
        <v>8</v>
      </c>
      <c r="G31" s="1">
        <v>2</v>
      </c>
      <c r="H31" s="1">
        <v>2</v>
      </c>
      <c r="I31" s="1">
        <v>0.8</v>
      </c>
      <c r="J31" s="1">
        <v>0.5</v>
      </c>
      <c r="K31" s="1">
        <v>0.615384615384615</v>
      </c>
      <c r="L31" s="1">
        <v>0.8</v>
      </c>
      <c r="M31" s="1">
        <v>0</v>
      </c>
      <c r="N31" s="1">
        <v>0.5</v>
      </c>
    </row>
    <row r="32" s="1" customFormat="1" spans="1:14">
      <c r="A32" s="7">
        <v>634</v>
      </c>
      <c r="B32" s="1">
        <v>634</v>
      </c>
      <c r="C32" s="1">
        <v>0.53106701374054</v>
      </c>
      <c r="D32" s="1">
        <v>0.0840432643890381</v>
      </c>
      <c r="E32" s="1">
        <v>9</v>
      </c>
      <c r="F32" s="1">
        <v>8</v>
      </c>
      <c r="G32" s="1">
        <v>1</v>
      </c>
      <c r="H32" s="1">
        <v>2</v>
      </c>
      <c r="I32" s="1">
        <v>0.9</v>
      </c>
      <c r="J32" s="1">
        <v>0.529411764705882</v>
      </c>
      <c r="K32" s="1">
        <v>0.666666666666667</v>
      </c>
      <c r="L32" s="1">
        <v>0.8</v>
      </c>
      <c r="M32" s="1">
        <v>0.1</v>
      </c>
      <c r="N32" s="1">
        <v>0.55</v>
      </c>
    </row>
    <row r="33" s="1" customFormat="1" spans="1:14">
      <c r="A33" s="7">
        <v>820</v>
      </c>
      <c r="B33" s="1">
        <v>820</v>
      </c>
      <c r="C33" s="1">
        <v>0.533361554145813</v>
      </c>
      <c r="D33" s="1">
        <v>0.134491801261902</v>
      </c>
      <c r="E33" s="1">
        <v>7</v>
      </c>
      <c r="F33" s="1">
        <v>8</v>
      </c>
      <c r="G33" s="1">
        <v>3</v>
      </c>
      <c r="H33" s="1">
        <v>2</v>
      </c>
      <c r="I33" s="1">
        <v>0.7</v>
      </c>
      <c r="J33" s="1">
        <v>0.466666666666667</v>
      </c>
      <c r="K33" s="1">
        <v>0.56</v>
      </c>
      <c r="L33" s="1">
        <v>0.8</v>
      </c>
      <c r="M33" s="1">
        <v>-0.1</v>
      </c>
      <c r="N33" s="1">
        <v>0.45</v>
      </c>
    </row>
    <row r="34" s="1" customFormat="1" spans="1:14">
      <c r="A34" s="7">
        <v>164</v>
      </c>
      <c r="B34" s="1">
        <v>164</v>
      </c>
      <c r="C34" s="1">
        <v>0.534845352172852</v>
      </c>
      <c r="D34" s="1">
        <v>0.169167995452881</v>
      </c>
      <c r="E34" s="1">
        <v>5</v>
      </c>
      <c r="F34" s="1">
        <v>4</v>
      </c>
      <c r="G34" s="1">
        <v>5</v>
      </c>
      <c r="H34" s="1">
        <v>6</v>
      </c>
      <c r="I34" s="1">
        <v>0.5</v>
      </c>
      <c r="J34" s="1">
        <v>0.555555555555556</v>
      </c>
      <c r="K34" s="1">
        <v>0.526315789473684</v>
      </c>
      <c r="L34" s="1">
        <v>0.4</v>
      </c>
      <c r="M34" s="1">
        <v>0.1</v>
      </c>
      <c r="N34" s="1">
        <v>0.55</v>
      </c>
    </row>
    <row r="35" s="1" customFormat="1" spans="1:14">
      <c r="A35" s="7">
        <v>646</v>
      </c>
      <c r="B35" s="1">
        <v>646</v>
      </c>
      <c r="C35" s="1">
        <v>0.535928726196289</v>
      </c>
      <c r="D35" s="1">
        <v>0.093133807182312</v>
      </c>
      <c r="E35" s="1">
        <v>7</v>
      </c>
      <c r="F35" s="1">
        <v>4</v>
      </c>
      <c r="G35" s="1">
        <v>3</v>
      </c>
      <c r="H35" s="1">
        <v>6</v>
      </c>
      <c r="I35" s="1">
        <v>0.7</v>
      </c>
      <c r="J35" s="1">
        <v>0.636363636363636</v>
      </c>
      <c r="K35" s="1">
        <v>0.666666666666667</v>
      </c>
      <c r="L35" s="1">
        <v>0.4</v>
      </c>
      <c r="M35" s="1">
        <v>0.3</v>
      </c>
      <c r="N35" s="1">
        <v>0.65</v>
      </c>
    </row>
    <row r="36" s="1" customFormat="1" spans="1:14">
      <c r="A36" s="7">
        <v>391</v>
      </c>
      <c r="B36" s="1">
        <v>391</v>
      </c>
      <c r="C36" s="1">
        <v>0.53727924823761</v>
      </c>
      <c r="D36" s="1">
        <v>0.0164142847061157</v>
      </c>
      <c r="E36" s="1">
        <v>10</v>
      </c>
      <c r="F36" s="1">
        <v>6</v>
      </c>
      <c r="G36" s="1">
        <v>0</v>
      </c>
      <c r="H36" s="1">
        <v>4</v>
      </c>
      <c r="I36" s="1">
        <v>1</v>
      </c>
      <c r="J36" s="1">
        <v>0.625</v>
      </c>
      <c r="K36" s="1">
        <v>0.769230769230769</v>
      </c>
      <c r="L36" s="1">
        <v>0.6</v>
      </c>
      <c r="M36" s="1">
        <v>0.4</v>
      </c>
      <c r="N36" s="1">
        <v>0.7</v>
      </c>
    </row>
    <row r="37" s="1" customFormat="1" spans="1:14">
      <c r="A37" s="7">
        <v>671</v>
      </c>
      <c r="B37" s="1">
        <v>671</v>
      </c>
      <c r="C37" s="1">
        <v>0.538898587226868</v>
      </c>
      <c r="D37" s="1">
        <v>0.0999214649200439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54</v>
      </c>
      <c r="B38" s="1">
        <v>54</v>
      </c>
      <c r="C38" s="1">
        <v>0.538972735404968</v>
      </c>
      <c r="D38" s="1">
        <v>0.0957413911819458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360</v>
      </c>
      <c r="B39" s="1">
        <v>360</v>
      </c>
      <c r="C39" s="1">
        <v>0.540149927139282</v>
      </c>
      <c r="D39" s="1">
        <v>0.0895251035690308</v>
      </c>
      <c r="E39" s="1">
        <v>8</v>
      </c>
      <c r="F39" s="1">
        <v>5</v>
      </c>
      <c r="G39" s="1">
        <v>2</v>
      </c>
      <c r="H39" s="1">
        <v>5</v>
      </c>
      <c r="I39" s="1">
        <v>0.8</v>
      </c>
      <c r="J39" s="1">
        <v>0.615384615384615</v>
      </c>
      <c r="K39" s="1">
        <v>0.695652173913043</v>
      </c>
      <c r="L39" s="1">
        <v>0.5</v>
      </c>
      <c r="M39" s="1">
        <v>0.3</v>
      </c>
      <c r="N39" s="1">
        <v>0.65</v>
      </c>
    </row>
    <row r="40" s="1" customFormat="1" spans="1:14">
      <c r="A40" s="7">
        <v>213</v>
      </c>
      <c r="B40" s="1">
        <v>213</v>
      </c>
      <c r="C40" s="1">
        <v>0.540220141410828</v>
      </c>
      <c r="D40" s="1">
        <v>0.181421518325806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" customFormat="1" spans="1:14">
      <c r="A41" s="7">
        <v>165</v>
      </c>
      <c r="B41" s="1">
        <v>165</v>
      </c>
      <c r="C41" s="1">
        <v>0.540544867515564</v>
      </c>
      <c r="D41" s="1">
        <v>0.12562894821167</v>
      </c>
      <c r="E41" s="1">
        <v>7</v>
      </c>
      <c r="F41" s="1">
        <v>4</v>
      </c>
      <c r="G41" s="1">
        <v>3</v>
      </c>
      <c r="H41" s="1">
        <v>6</v>
      </c>
      <c r="I41" s="1">
        <v>0.7</v>
      </c>
      <c r="J41" s="1">
        <v>0.636363636363636</v>
      </c>
      <c r="K41" s="1">
        <v>0.666666666666667</v>
      </c>
      <c r="L41" s="1">
        <v>0.4</v>
      </c>
      <c r="M41" s="1">
        <v>0.3</v>
      </c>
      <c r="N41" s="1">
        <v>0.65</v>
      </c>
    </row>
    <row r="42" s="1" customFormat="1" spans="1:14">
      <c r="A42" s="7">
        <v>180</v>
      </c>
      <c r="B42" s="1">
        <v>180</v>
      </c>
      <c r="C42" s="1">
        <v>0.541766285896301</v>
      </c>
      <c r="D42" s="1">
        <v>0.149829506874085</v>
      </c>
      <c r="E42" s="1">
        <v>8</v>
      </c>
      <c r="F42" s="1">
        <v>6</v>
      </c>
      <c r="G42" s="1">
        <v>2</v>
      </c>
      <c r="H42" s="1">
        <v>4</v>
      </c>
      <c r="I42" s="1">
        <v>0.8</v>
      </c>
      <c r="J42" s="1">
        <v>0.571428571428572</v>
      </c>
      <c r="K42" s="1">
        <v>0.666666666666667</v>
      </c>
      <c r="L42" s="1">
        <v>0.6</v>
      </c>
      <c r="M42" s="1">
        <v>0.2</v>
      </c>
      <c r="N42" s="1">
        <v>0.6</v>
      </c>
    </row>
    <row r="43" s="2" customFormat="1" spans="1:14">
      <c r="A43" s="8">
        <v>136</v>
      </c>
      <c r="B43" s="2">
        <v>136</v>
      </c>
      <c r="C43" s="2">
        <v>0.541783452033997</v>
      </c>
      <c r="D43" s="2">
        <v>0.105064988136292</v>
      </c>
      <c r="E43" s="2">
        <v>7</v>
      </c>
      <c r="F43" s="2">
        <v>4</v>
      </c>
      <c r="G43" s="2">
        <v>3</v>
      </c>
      <c r="H43" s="2">
        <v>6</v>
      </c>
      <c r="I43" s="2">
        <v>0.7</v>
      </c>
      <c r="J43" s="2">
        <v>0.636363636363636</v>
      </c>
      <c r="K43" s="2">
        <v>0.666666666666667</v>
      </c>
      <c r="L43" s="2">
        <v>0.4</v>
      </c>
      <c r="M43" s="2">
        <v>0.3</v>
      </c>
      <c r="N43" s="2">
        <v>0.65</v>
      </c>
    </row>
    <row r="44" s="1" customFormat="1" spans="1:14">
      <c r="A44" s="7">
        <v>844</v>
      </c>
      <c r="B44" s="1">
        <v>844</v>
      </c>
      <c r="C44" s="1">
        <v>0.55314040184021</v>
      </c>
      <c r="D44" s="1">
        <v>0.158351898193359</v>
      </c>
      <c r="E44" s="1">
        <v>9</v>
      </c>
      <c r="F44" s="1">
        <v>4</v>
      </c>
      <c r="G44" s="1">
        <v>1</v>
      </c>
      <c r="H44" s="1">
        <v>6</v>
      </c>
      <c r="I44" s="1">
        <v>0.9</v>
      </c>
      <c r="J44" s="1">
        <v>0.692307692307692</v>
      </c>
      <c r="K44" s="1">
        <v>0.782608695652174</v>
      </c>
      <c r="L44" s="1">
        <v>0.4</v>
      </c>
      <c r="M44" s="1">
        <v>0.5</v>
      </c>
      <c r="N44" s="1">
        <v>0.75</v>
      </c>
    </row>
    <row r="45" s="1" customFormat="1" spans="1:14">
      <c r="A45" s="7">
        <v>595</v>
      </c>
      <c r="B45" s="1">
        <v>595</v>
      </c>
      <c r="C45" s="1">
        <v>0.553184151649475</v>
      </c>
      <c r="D45" s="1">
        <v>0.143512606620789</v>
      </c>
      <c r="E45" s="1">
        <v>4</v>
      </c>
      <c r="F45" s="1">
        <v>6</v>
      </c>
      <c r="G45" s="1">
        <v>6</v>
      </c>
      <c r="H45" s="1">
        <v>4</v>
      </c>
      <c r="I45" s="1">
        <v>0.4</v>
      </c>
      <c r="J45" s="1">
        <v>0.4</v>
      </c>
      <c r="K45" s="1">
        <v>0.4</v>
      </c>
      <c r="L45" s="1">
        <v>0.6</v>
      </c>
      <c r="M45" s="1">
        <v>-0.2</v>
      </c>
      <c r="N45" s="1">
        <v>0.4</v>
      </c>
    </row>
    <row r="46" s="1" customFormat="1" spans="1:14">
      <c r="A46" s="7">
        <v>38</v>
      </c>
      <c r="B46" s="1">
        <v>38</v>
      </c>
      <c r="C46" s="1">
        <v>0.553479552268982</v>
      </c>
      <c r="D46" s="1">
        <v>0.116313934326172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748</v>
      </c>
      <c r="B47" s="1">
        <v>748</v>
      </c>
      <c r="C47" s="1">
        <v>0.553632020950317</v>
      </c>
      <c r="D47" s="1">
        <v>0.147036671638489</v>
      </c>
      <c r="E47" s="1">
        <v>9</v>
      </c>
      <c r="F47" s="1">
        <v>4</v>
      </c>
      <c r="G47" s="1">
        <v>1</v>
      </c>
      <c r="H47" s="1">
        <v>6</v>
      </c>
      <c r="I47" s="1">
        <v>0.9</v>
      </c>
      <c r="J47" s="1">
        <v>0.692307692307692</v>
      </c>
      <c r="K47" s="1">
        <v>0.782608695652174</v>
      </c>
      <c r="L47" s="1">
        <v>0.4</v>
      </c>
      <c r="M47" s="1">
        <v>0.5</v>
      </c>
      <c r="N47" s="1">
        <v>0.75</v>
      </c>
    </row>
    <row r="48" s="1" customFormat="1" spans="1:14">
      <c r="A48" s="7">
        <v>759</v>
      </c>
      <c r="B48" s="1">
        <v>759</v>
      </c>
      <c r="C48" s="1">
        <v>0.554239749908447</v>
      </c>
      <c r="D48" s="1">
        <v>0.084007740020752</v>
      </c>
      <c r="E48" s="1">
        <v>8</v>
      </c>
      <c r="F48" s="1">
        <v>2</v>
      </c>
      <c r="G48" s="1">
        <v>2</v>
      </c>
      <c r="H48" s="1">
        <v>8</v>
      </c>
      <c r="I48" s="1">
        <v>0.8</v>
      </c>
      <c r="J48" s="1">
        <v>0.8</v>
      </c>
      <c r="K48" s="1">
        <v>0.8</v>
      </c>
      <c r="L48" s="1">
        <v>0.2</v>
      </c>
      <c r="M48" s="1">
        <v>0.6</v>
      </c>
      <c r="N48" s="1">
        <v>0.8</v>
      </c>
    </row>
    <row r="49" s="1" customFormat="1" spans="1:14">
      <c r="A49" s="7">
        <v>878</v>
      </c>
      <c r="B49" s="1">
        <v>878</v>
      </c>
      <c r="C49" s="1">
        <v>0.554273366928101</v>
      </c>
      <c r="D49" s="1">
        <v>0.0850988626480103</v>
      </c>
      <c r="E49" s="1">
        <v>9</v>
      </c>
      <c r="F49" s="1">
        <v>2</v>
      </c>
      <c r="G49" s="1">
        <v>1</v>
      </c>
      <c r="H49" s="1">
        <v>8</v>
      </c>
      <c r="I49" s="1">
        <v>0.9</v>
      </c>
      <c r="J49" s="1">
        <v>0.818181818181818</v>
      </c>
      <c r="K49" s="1">
        <v>0.857142857142857</v>
      </c>
      <c r="L49" s="1">
        <v>0.2</v>
      </c>
      <c r="M49" s="1">
        <v>0.7</v>
      </c>
      <c r="N49" s="1">
        <v>0.85</v>
      </c>
    </row>
    <row r="50" s="1" customFormat="1" spans="1:14">
      <c r="A50" s="7">
        <v>106</v>
      </c>
      <c r="B50" s="1">
        <v>106</v>
      </c>
      <c r="C50" s="1">
        <v>0.554505109786987</v>
      </c>
      <c r="D50" s="1">
        <v>0.130773782730103</v>
      </c>
      <c r="E50" s="1">
        <v>7</v>
      </c>
      <c r="F50" s="1">
        <v>4</v>
      </c>
      <c r="G50" s="1">
        <v>3</v>
      </c>
      <c r="H50" s="1">
        <v>6</v>
      </c>
      <c r="I50" s="1">
        <v>0.7</v>
      </c>
      <c r="J50" s="1">
        <v>0.636363636363636</v>
      </c>
      <c r="K50" s="1">
        <v>0.666666666666667</v>
      </c>
      <c r="L50" s="1">
        <v>0.4</v>
      </c>
      <c r="M50" s="1">
        <v>0.3</v>
      </c>
      <c r="N50" s="1">
        <v>0.65</v>
      </c>
    </row>
    <row r="51" s="1" customFormat="1" spans="1:14">
      <c r="A51" s="7">
        <v>481</v>
      </c>
      <c r="B51" s="1">
        <v>481</v>
      </c>
      <c r="C51" s="1">
        <v>0.554565191268921</v>
      </c>
      <c r="D51" s="1">
        <v>0.134721755981445</v>
      </c>
      <c r="E51" s="1">
        <v>9</v>
      </c>
      <c r="F51" s="1">
        <v>2</v>
      </c>
      <c r="G51" s="1">
        <v>1</v>
      </c>
      <c r="H51" s="1">
        <v>8</v>
      </c>
      <c r="I51" s="1">
        <v>0.9</v>
      </c>
      <c r="J51" s="1">
        <v>0.818181818181818</v>
      </c>
      <c r="K51" s="1">
        <v>0.857142857142857</v>
      </c>
      <c r="L51" s="1">
        <v>0.2</v>
      </c>
      <c r="M51" s="1">
        <v>0.7</v>
      </c>
      <c r="N51" s="1">
        <v>0.85</v>
      </c>
    </row>
    <row r="52" s="1" customFormat="1" spans="1:14">
      <c r="A52" s="7">
        <v>222</v>
      </c>
      <c r="B52" s="1">
        <v>222</v>
      </c>
      <c r="C52" s="1">
        <v>0.554638981819153</v>
      </c>
      <c r="D52" s="1">
        <v>0.0920122861862183</v>
      </c>
      <c r="E52" s="1">
        <v>8</v>
      </c>
      <c r="F52" s="1">
        <v>4</v>
      </c>
      <c r="G52" s="1">
        <v>2</v>
      </c>
      <c r="H52" s="1">
        <v>6</v>
      </c>
      <c r="I52" s="1">
        <v>0.8</v>
      </c>
      <c r="J52" s="1">
        <v>0.666666666666667</v>
      </c>
      <c r="K52" s="1">
        <v>0.727272727272727</v>
      </c>
      <c r="L52" s="1">
        <v>0.4</v>
      </c>
      <c r="M52" s="1">
        <v>0.4</v>
      </c>
      <c r="N52" s="1">
        <v>0.7</v>
      </c>
    </row>
    <row r="53" s="1" customFormat="1" spans="1:14">
      <c r="A53" s="7">
        <v>359</v>
      </c>
      <c r="B53" s="1">
        <v>359</v>
      </c>
      <c r="C53" s="1">
        <v>0.554954648017883</v>
      </c>
      <c r="D53" s="1">
        <v>0.107797980308533</v>
      </c>
      <c r="E53" s="1">
        <v>6</v>
      </c>
      <c r="F53" s="1">
        <v>5</v>
      </c>
      <c r="G53" s="1">
        <v>4</v>
      </c>
      <c r="H53" s="1">
        <v>5</v>
      </c>
      <c r="I53" s="1">
        <v>0.6</v>
      </c>
      <c r="J53" s="1">
        <v>0.545454545454545</v>
      </c>
      <c r="K53" s="1">
        <v>0.571428571428571</v>
      </c>
      <c r="L53" s="1">
        <v>0.5</v>
      </c>
      <c r="M53" s="1">
        <v>0.1</v>
      </c>
      <c r="N53" s="1">
        <v>0.55</v>
      </c>
    </row>
    <row r="54" s="1" customFormat="1" spans="1:14">
      <c r="A54" s="7">
        <v>127</v>
      </c>
      <c r="B54" s="1">
        <v>127</v>
      </c>
      <c r="C54" s="1">
        <v>0.555170893669128</v>
      </c>
      <c r="D54" s="1">
        <v>0.139618158340454</v>
      </c>
      <c r="E54" s="1">
        <v>7</v>
      </c>
      <c r="F54" s="1">
        <v>3</v>
      </c>
      <c r="G54" s="1">
        <v>3</v>
      </c>
      <c r="H54" s="1">
        <v>7</v>
      </c>
      <c r="I54" s="1">
        <v>0.7</v>
      </c>
      <c r="J54" s="1">
        <v>0.7</v>
      </c>
      <c r="K54" s="1">
        <v>0.7</v>
      </c>
      <c r="L54" s="1">
        <v>0.3</v>
      </c>
      <c r="M54" s="1">
        <v>0.4</v>
      </c>
      <c r="N54" s="1">
        <v>0.7</v>
      </c>
    </row>
    <row r="55" s="1" customFormat="1" spans="1:14">
      <c r="A55" s="7">
        <v>235</v>
      </c>
      <c r="B55" s="1">
        <v>235</v>
      </c>
      <c r="C55" s="1">
        <v>0.555329442024231</v>
      </c>
      <c r="D55" s="1">
        <v>0.0897654294967651</v>
      </c>
      <c r="E55" s="1">
        <v>8</v>
      </c>
      <c r="F55" s="1">
        <v>6</v>
      </c>
      <c r="G55" s="1">
        <v>2</v>
      </c>
      <c r="H55" s="1">
        <v>4</v>
      </c>
      <c r="I55" s="1">
        <v>0.8</v>
      </c>
      <c r="J55" s="1">
        <v>0.571428571428572</v>
      </c>
      <c r="K55" s="1">
        <v>0.666666666666667</v>
      </c>
      <c r="L55" s="1">
        <v>0.6</v>
      </c>
      <c r="M55" s="1">
        <v>0.2</v>
      </c>
      <c r="N55" s="1">
        <v>0.6</v>
      </c>
    </row>
    <row r="56" s="1" customFormat="1" spans="1:14">
      <c r="A56" s="7">
        <v>679</v>
      </c>
      <c r="B56" s="1">
        <v>679</v>
      </c>
      <c r="C56" s="1">
        <v>0.555595517158508</v>
      </c>
      <c r="D56" s="1">
        <v>0.122767329216003</v>
      </c>
      <c r="E56" s="1">
        <v>8</v>
      </c>
      <c r="F56" s="1">
        <v>6</v>
      </c>
      <c r="G56" s="1">
        <v>2</v>
      </c>
      <c r="H56" s="1">
        <v>4</v>
      </c>
      <c r="I56" s="1">
        <v>0.8</v>
      </c>
      <c r="J56" s="1">
        <v>0.571428571428572</v>
      </c>
      <c r="K56" s="1">
        <v>0.666666666666667</v>
      </c>
      <c r="L56" s="1">
        <v>0.6</v>
      </c>
      <c r="M56" s="1">
        <v>0.2</v>
      </c>
      <c r="N56" s="1">
        <v>0.6</v>
      </c>
    </row>
    <row r="57" s="2" customFormat="1" spans="1:14">
      <c r="A57" s="8">
        <v>664</v>
      </c>
      <c r="B57" s="2">
        <v>664</v>
      </c>
      <c r="C57" s="2">
        <v>0.555957555770874</v>
      </c>
      <c r="D57" s="2">
        <v>0.135469555854797</v>
      </c>
      <c r="E57" s="2">
        <v>10</v>
      </c>
      <c r="F57" s="2">
        <v>7</v>
      </c>
      <c r="G57" s="2">
        <v>0</v>
      </c>
      <c r="H57" s="2">
        <v>3</v>
      </c>
      <c r="I57" s="2">
        <v>1</v>
      </c>
      <c r="J57" s="2">
        <v>0.588235294117647</v>
      </c>
      <c r="K57" s="2">
        <v>0.740740740740741</v>
      </c>
      <c r="L57" s="2">
        <v>0.7</v>
      </c>
      <c r="M57" s="2">
        <v>0.3</v>
      </c>
      <c r="N57" s="2">
        <v>0.65</v>
      </c>
    </row>
    <row r="58" s="1" customFormat="1" spans="1:14">
      <c r="A58" s="7">
        <v>332</v>
      </c>
      <c r="B58" s="1">
        <v>332</v>
      </c>
      <c r="C58" s="1">
        <v>0.564509391784668</v>
      </c>
      <c r="D58" s="1">
        <v>0.128810048103332</v>
      </c>
      <c r="E58" s="1">
        <v>9</v>
      </c>
      <c r="F58" s="1">
        <v>2</v>
      </c>
      <c r="G58" s="1">
        <v>1</v>
      </c>
      <c r="H58" s="1">
        <v>8</v>
      </c>
      <c r="I58" s="1">
        <v>0.9</v>
      </c>
      <c r="J58" s="1">
        <v>0.818181818181818</v>
      </c>
      <c r="K58" s="1">
        <v>0.857142857142857</v>
      </c>
      <c r="L58" s="1">
        <v>0.2</v>
      </c>
      <c r="M58" s="1">
        <v>0.7</v>
      </c>
      <c r="N58" s="1">
        <v>0.85</v>
      </c>
    </row>
    <row r="59" s="1" customFormat="1" spans="1:14">
      <c r="A59" s="7">
        <v>163</v>
      </c>
      <c r="B59" s="1">
        <v>163</v>
      </c>
      <c r="C59" s="1">
        <v>0.564523220062256</v>
      </c>
      <c r="D59" s="1">
        <v>0.150947570800781</v>
      </c>
      <c r="E59" s="1">
        <v>8</v>
      </c>
      <c r="F59" s="1">
        <v>5</v>
      </c>
      <c r="G59" s="1">
        <v>2</v>
      </c>
      <c r="H59" s="1">
        <v>5</v>
      </c>
      <c r="I59" s="1">
        <v>0.8</v>
      </c>
      <c r="J59" s="1">
        <v>0.615384615384615</v>
      </c>
      <c r="K59" s="1">
        <v>0.695652173913043</v>
      </c>
      <c r="L59" s="1">
        <v>0.5</v>
      </c>
      <c r="M59" s="1">
        <v>0.3</v>
      </c>
      <c r="N59" s="1">
        <v>0.65</v>
      </c>
    </row>
    <row r="60" s="1" customFormat="1" spans="1:14">
      <c r="A60" s="7">
        <v>61</v>
      </c>
      <c r="B60" s="1">
        <v>61</v>
      </c>
      <c r="C60" s="1">
        <v>0.564577460289001</v>
      </c>
      <c r="D60" s="1">
        <v>0.156044363975525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794</v>
      </c>
      <c r="B61" s="1">
        <v>794</v>
      </c>
      <c r="C61" s="1">
        <v>0.564637064933777</v>
      </c>
      <c r="D61" s="1">
        <v>0.143502593040466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867</v>
      </c>
      <c r="B62" s="1">
        <v>867</v>
      </c>
      <c r="C62" s="1">
        <v>0.561114549636841</v>
      </c>
      <c r="D62" s="1">
        <v>0.101944804191589</v>
      </c>
      <c r="E62" s="1">
        <v>8</v>
      </c>
      <c r="F62" s="1">
        <v>4</v>
      </c>
      <c r="G62" s="1">
        <v>2</v>
      </c>
      <c r="H62" s="1">
        <v>6</v>
      </c>
      <c r="I62" s="1">
        <v>0.8</v>
      </c>
      <c r="J62" s="1">
        <v>0.666666666666667</v>
      </c>
      <c r="K62" s="1">
        <v>0.727272727272727</v>
      </c>
      <c r="L62" s="1">
        <v>0.4</v>
      </c>
      <c r="M62" s="1">
        <v>0.4</v>
      </c>
      <c r="N62" s="1">
        <v>0.7</v>
      </c>
    </row>
    <row r="63" s="1" customFormat="1" spans="1:14">
      <c r="A63" s="7">
        <v>513</v>
      </c>
      <c r="B63" s="1">
        <v>513</v>
      </c>
      <c r="C63" s="1">
        <v>0.561291098594666</v>
      </c>
      <c r="D63" s="1">
        <v>0.0966243743896484</v>
      </c>
      <c r="E63" s="1">
        <v>9</v>
      </c>
      <c r="F63" s="1">
        <v>5</v>
      </c>
      <c r="G63" s="1">
        <v>1</v>
      </c>
      <c r="H63" s="1">
        <v>5</v>
      </c>
      <c r="I63" s="1">
        <v>0.9</v>
      </c>
      <c r="J63" s="1">
        <v>0.642857142857143</v>
      </c>
      <c r="K63" s="1">
        <v>0.75</v>
      </c>
      <c r="L63" s="1">
        <v>0.5</v>
      </c>
      <c r="M63" s="1">
        <v>0.4</v>
      </c>
      <c r="N63" s="1">
        <v>0.7</v>
      </c>
    </row>
    <row r="64" s="1" customFormat="1" spans="1:14">
      <c r="A64" s="7">
        <v>440</v>
      </c>
      <c r="B64" s="1">
        <v>440</v>
      </c>
      <c r="C64" s="1">
        <v>0.561375141143799</v>
      </c>
      <c r="D64" s="1">
        <v>0.0541908740997315</v>
      </c>
      <c r="E64" s="1">
        <v>9</v>
      </c>
      <c r="F64" s="1">
        <v>6</v>
      </c>
      <c r="G64" s="1">
        <v>1</v>
      </c>
      <c r="H64" s="1">
        <v>4</v>
      </c>
      <c r="I64" s="1">
        <v>0.9</v>
      </c>
      <c r="J64" s="1">
        <v>0.6</v>
      </c>
      <c r="K64" s="1">
        <v>0.72</v>
      </c>
      <c r="L64" s="1">
        <v>0.6</v>
      </c>
      <c r="M64" s="1">
        <v>0.3</v>
      </c>
      <c r="N64" s="1">
        <v>0.65</v>
      </c>
    </row>
    <row r="65" s="1" customFormat="1" spans="1:14">
      <c r="A65" s="7">
        <v>799</v>
      </c>
      <c r="B65" s="1">
        <v>799</v>
      </c>
      <c r="C65" s="1">
        <v>0.567524433135986</v>
      </c>
      <c r="D65" s="1">
        <v>0.155826210975647</v>
      </c>
      <c r="E65" s="1">
        <v>6</v>
      </c>
      <c r="F65" s="1">
        <v>3</v>
      </c>
      <c r="G65" s="1">
        <v>4</v>
      </c>
      <c r="H65" s="1">
        <v>7</v>
      </c>
      <c r="I65" s="1">
        <v>0.6</v>
      </c>
      <c r="J65" s="1">
        <v>0.666666666666667</v>
      </c>
      <c r="K65" s="1">
        <v>0.631578947368421</v>
      </c>
      <c r="L65" s="1">
        <v>0.3</v>
      </c>
      <c r="M65" s="1">
        <v>0.3</v>
      </c>
      <c r="N65" s="1">
        <v>0.65</v>
      </c>
    </row>
    <row r="66" s="1" customFormat="1" spans="1:14">
      <c r="A66" s="7">
        <v>605</v>
      </c>
      <c r="B66" s="1">
        <v>605</v>
      </c>
      <c r="C66" s="1">
        <v>0.561479806900024</v>
      </c>
      <c r="D66" s="1">
        <v>0.0953419208526611</v>
      </c>
      <c r="E66" s="1">
        <v>8</v>
      </c>
      <c r="F66" s="1">
        <v>5</v>
      </c>
      <c r="G66" s="1">
        <v>2</v>
      </c>
      <c r="H66" s="1">
        <v>5</v>
      </c>
      <c r="I66" s="1">
        <v>0.8</v>
      </c>
      <c r="J66" s="1">
        <v>0.615384615384615</v>
      </c>
      <c r="K66" s="1">
        <v>0.695652173913043</v>
      </c>
      <c r="L66" s="1">
        <v>0.5</v>
      </c>
      <c r="M66" s="1">
        <v>0.3</v>
      </c>
      <c r="N66" s="1">
        <v>0.65</v>
      </c>
    </row>
    <row r="67" s="1" customFormat="1" spans="1:14">
      <c r="A67" s="7">
        <v>544</v>
      </c>
      <c r="B67" s="1">
        <v>544</v>
      </c>
      <c r="C67" s="1">
        <v>0.56170654296875</v>
      </c>
      <c r="D67" s="1">
        <v>0.10379946231842</v>
      </c>
      <c r="E67" s="1">
        <v>7</v>
      </c>
      <c r="F67" s="1">
        <v>6</v>
      </c>
      <c r="G67" s="1">
        <v>3</v>
      </c>
      <c r="H67" s="1">
        <v>4</v>
      </c>
      <c r="I67" s="1">
        <v>0.7</v>
      </c>
      <c r="J67" s="1">
        <v>0.538461538461539</v>
      </c>
      <c r="K67" s="1">
        <v>0.608695652173913</v>
      </c>
      <c r="L67" s="1">
        <v>0.6</v>
      </c>
      <c r="M67" s="1">
        <v>0.1</v>
      </c>
      <c r="N67" s="1">
        <v>0.55</v>
      </c>
    </row>
    <row r="68" s="1" customFormat="1" spans="1:14">
      <c r="A68" s="7">
        <v>563</v>
      </c>
      <c r="B68" s="1">
        <v>563</v>
      </c>
      <c r="C68" s="1">
        <v>0.56191873550415</v>
      </c>
      <c r="D68" s="1">
        <v>0.101937055587769</v>
      </c>
      <c r="E68" s="1">
        <v>7</v>
      </c>
      <c r="F68" s="1">
        <v>4</v>
      </c>
      <c r="G68" s="1">
        <v>3</v>
      </c>
      <c r="H68" s="1">
        <v>6</v>
      </c>
      <c r="I68" s="1">
        <v>0.7</v>
      </c>
      <c r="J68" s="1">
        <v>0.636363636363636</v>
      </c>
      <c r="K68" s="1">
        <v>0.666666666666667</v>
      </c>
      <c r="L68" s="1">
        <v>0.4</v>
      </c>
      <c r="M68" s="1">
        <v>0.3</v>
      </c>
      <c r="N68" s="1">
        <v>0.65</v>
      </c>
    </row>
    <row r="69" s="1" customFormat="1" spans="1:14">
      <c r="A69" s="7">
        <v>808</v>
      </c>
      <c r="B69" s="1">
        <v>808</v>
      </c>
      <c r="C69" s="1">
        <v>0.562210917472839</v>
      </c>
      <c r="D69" s="1">
        <v>0.0367186069488525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565</v>
      </c>
      <c r="B70" s="1">
        <v>565</v>
      </c>
      <c r="C70" s="1">
        <v>0.562669038772583</v>
      </c>
      <c r="D70" s="1">
        <v>0.0683788061141968</v>
      </c>
      <c r="E70" s="1">
        <v>9</v>
      </c>
      <c r="F70" s="1">
        <v>7</v>
      </c>
      <c r="G70" s="1">
        <v>1</v>
      </c>
      <c r="H70" s="1">
        <v>3</v>
      </c>
      <c r="I70" s="1">
        <v>0.9</v>
      </c>
      <c r="J70" s="1">
        <v>0.5625</v>
      </c>
      <c r="K70" s="1">
        <v>0.692307692307692</v>
      </c>
      <c r="L70" s="1">
        <v>0.7</v>
      </c>
      <c r="M70" s="1">
        <v>0.2</v>
      </c>
      <c r="N70" s="1">
        <v>0.6</v>
      </c>
    </row>
    <row r="71" s="14" customFormat="1" spans="1:14">
      <c r="A71" s="16">
        <v>950</v>
      </c>
      <c r="B71" s="14">
        <v>950</v>
      </c>
      <c r="C71" s="14">
        <v>0.562770843505859</v>
      </c>
      <c r="D71" s="14">
        <v>0.0959222316741943</v>
      </c>
      <c r="E71" s="14">
        <v>10</v>
      </c>
      <c r="F71" s="14">
        <v>3</v>
      </c>
      <c r="G71" s="14">
        <v>0</v>
      </c>
      <c r="H71" s="14">
        <v>7</v>
      </c>
      <c r="I71" s="14">
        <v>1</v>
      </c>
      <c r="J71" s="14">
        <v>0.769230769230769</v>
      </c>
      <c r="K71" s="14">
        <v>0.869565217391304</v>
      </c>
      <c r="L71" s="14">
        <v>0.3</v>
      </c>
      <c r="M71" s="14">
        <v>0.7</v>
      </c>
      <c r="N71" s="14">
        <v>0.85</v>
      </c>
    </row>
    <row r="72" s="1" customFormat="1" spans="1:14">
      <c r="A72" s="7">
        <v>532</v>
      </c>
      <c r="B72" s="1">
        <v>532</v>
      </c>
      <c r="C72" s="1">
        <v>0.578299045562744</v>
      </c>
      <c r="D72" s="1">
        <v>0.178171277046204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642</v>
      </c>
      <c r="B73" s="1">
        <v>642</v>
      </c>
      <c r="C73" s="1">
        <v>0.570201754570007</v>
      </c>
      <c r="D73" s="1">
        <v>0.0980503559112549</v>
      </c>
      <c r="E73" s="1">
        <v>9</v>
      </c>
      <c r="F73" s="1">
        <v>6</v>
      </c>
      <c r="G73" s="1">
        <v>1</v>
      </c>
      <c r="H73" s="1">
        <v>4</v>
      </c>
      <c r="I73" s="1">
        <v>0.9</v>
      </c>
      <c r="J73" s="1">
        <v>0.6</v>
      </c>
      <c r="K73" s="1">
        <v>0.72</v>
      </c>
      <c r="L73" s="1">
        <v>0.6</v>
      </c>
      <c r="M73" s="1">
        <v>0.3</v>
      </c>
      <c r="N73" s="1">
        <v>0.65</v>
      </c>
    </row>
    <row r="74" s="1" customFormat="1" spans="1:14">
      <c r="A74" s="7">
        <v>873</v>
      </c>
      <c r="B74" s="1">
        <v>873</v>
      </c>
      <c r="C74" s="1">
        <v>0.570534706115723</v>
      </c>
      <c r="D74" s="1">
        <v>0.215624690055847</v>
      </c>
      <c r="E74" s="1">
        <v>7</v>
      </c>
      <c r="F74" s="1">
        <v>9</v>
      </c>
      <c r="G74" s="1">
        <v>3</v>
      </c>
      <c r="H74" s="1">
        <v>1</v>
      </c>
      <c r="I74" s="1">
        <v>0.7</v>
      </c>
      <c r="J74" s="1">
        <v>0.4375</v>
      </c>
      <c r="K74" s="1">
        <v>0.538461538461538</v>
      </c>
      <c r="L74" s="1">
        <v>0.9</v>
      </c>
      <c r="M74" s="1">
        <v>-0.2</v>
      </c>
      <c r="N74" s="1">
        <v>0.4</v>
      </c>
    </row>
    <row r="75" s="1" customFormat="1" spans="1:14">
      <c r="A75" s="7">
        <v>9</v>
      </c>
      <c r="B75" s="1">
        <v>9</v>
      </c>
      <c r="C75" s="1">
        <v>0.570597648620605</v>
      </c>
      <c r="D75" s="1">
        <v>0.128949522972107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434</v>
      </c>
      <c r="B76" s="1">
        <v>434</v>
      </c>
      <c r="C76" s="1">
        <v>0.576648116111755</v>
      </c>
      <c r="D76" s="1">
        <v>0.148520231246948</v>
      </c>
      <c r="E76" s="1">
        <v>7</v>
      </c>
      <c r="F76" s="1">
        <v>5</v>
      </c>
      <c r="G76" s="1">
        <v>3</v>
      </c>
      <c r="H76" s="1">
        <v>5</v>
      </c>
      <c r="I76" s="1">
        <v>0.7</v>
      </c>
      <c r="J76" s="1">
        <v>0.583333333333333</v>
      </c>
      <c r="K76" s="1">
        <v>0.636363636363636</v>
      </c>
      <c r="L76" s="1">
        <v>0.5</v>
      </c>
      <c r="M76" s="1">
        <v>0.2</v>
      </c>
      <c r="N76" s="1">
        <v>0.6</v>
      </c>
    </row>
    <row r="77" s="1" customFormat="1" spans="1:14">
      <c r="A77" s="7">
        <v>179</v>
      </c>
      <c r="B77" s="1">
        <v>179</v>
      </c>
      <c r="C77" s="1">
        <v>0.573286890983582</v>
      </c>
      <c r="D77" s="1">
        <v>0.160822749137878</v>
      </c>
      <c r="E77" s="1">
        <v>7</v>
      </c>
      <c r="F77" s="1">
        <v>5</v>
      </c>
      <c r="G77" s="1">
        <v>3</v>
      </c>
      <c r="H77" s="1">
        <v>5</v>
      </c>
      <c r="I77" s="1">
        <v>0.7</v>
      </c>
      <c r="J77" s="1">
        <v>0.583333333333333</v>
      </c>
      <c r="K77" s="1">
        <v>0.636363636363636</v>
      </c>
      <c r="L77" s="1">
        <v>0.5</v>
      </c>
      <c r="M77" s="1">
        <v>0.2</v>
      </c>
      <c r="N77" s="1">
        <v>0.6</v>
      </c>
    </row>
    <row r="78" s="1" customFormat="1" spans="1:14">
      <c r="A78" s="7">
        <v>81</v>
      </c>
      <c r="B78" s="1">
        <v>81</v>
      </c>
      <c r="C78" s="1">
        <v>0.573015809059143</v>
      </c>
      <c r="D78" s="1">
        <v>0.131816267967224</v>
      </c>
      <c r="E78" s="1">
        <v>8</v>
      </c>
      <c r="F78" s="1">
        <v>6</v>
      </c>
      <c r="G78" s="1">
        <v>2</v>
      </c>
      <c r="H78" s="1">
        <v>4</v>
      </c>
      <c r="I78" s="1">
        <v>0.8</v>
      </c>
      <c r="J78" s="1">
        <v>0.571428571428572</v>
      </c>
      <c r="K78" s="1">
        <v>0.666666666666667</v>
      </c>
      <c r="L78" s="1">
        <v>0.6</v>
      </c>
      <c r="M78" s="1">
        <v>0.2</v>
      </c>
      <c r="N78" s="1">
        <v>0.6</v>
      </c>
    </row>
    <row r="79" s="1" customFormat="1" spans="1:14">
      <c r="A79" s="7">
        <v>873</v>
      </c>
      <c r="B79" s="1">
        <v>873</v>
      </c>
      <c r="C79" s="1">
        <v>0.570534706115723</v>
      </c>
      <c r="D79" s="1">
        <v>0.215624690055847</v>
      </c>
      <c r="E79" s="1">
        <v>7</v>
      </c>
      <c r="F79" s="1">
        <v>9</v>
      </c>
      <c r="G79" s="1">
        <v>3</v>
      </c>
      <c r="H79" s="1">
        <v>1</v>
      </c>
      <c r="I79" s="1">
        <v>0.7</v>
      </c>
      <c r="J79" s="1">
        <v>0.4375</v>
      </c>
      <c r="K79" s="1">
        <v>0.538461538461538</v>
      </c>
      <c r="L79" s="1">
        <v>0.9</v>
      </c>
      <c r="M79" s="1">
        <v>-0.2</v>
      </c>
      <c r="N79" s="1">
        <v>0.4</v>
      </c>
    </row>
    <row r="80" s="1" customFormat="1" spans="1:14">
      <c r="A80" s="7">
        <v>462</v>
      </c>
      <c r="B80" s="1">
        <v>462</v>
      </c>
      <c r="C80" s="1">
        <v>0.576398372650146</v>
      </c>
      <c r="D80" s="1">
        <v>0.160635709762573</v>
      </c>
      <c r="E80" s="1">
        <v>6</v>
      </c>
      <c r="F80" s="1">
        <v>7</v>
      </c>
      <c r="G80" s="1">
        <v>4</v>
      </c>
      <c r="H80" s="1">
        <v>3</v>
      </c>
      <c r="I80" s="1">
        <v>0.6</v>
      </c>
      <c r="J80" s="1">
        <v>0.461538461538462</v>
      </c>
      <c r="K80" s="1">
        <v>0.521739130434783</v>
      </c>
      <c r="L80" s="1">
        <v>0.7</v>
      </c>
      <c r="M80" s="1">
        <v>-0.1</v>
      </c>
      <c r="N80" s="1">
        <v>0.45</v>
      </c>
    </row>
    <row r="81" s="1" customFormat="1" spans="1:14">
      <c r="A81" s="7">
        <v>224</v>
      </c>
      <c r="B81" s="1">
        <v>224</v>
      </c>
      <c r="C81" s="1">
        <v>0.57354462146759</v>
      </c>
      <c r="D81" s="1">
        <v>0.127047419548035</v>
      </c>
      <c r="E81" s="1">
        <v>8</v>
      </c>
      <c r="F81" s="1">
        <v>3</v>
      </c>
      <c r="G81" s="1">
        <v>2</v>
      </c>
      <c r="H81" s="1">
        <v>7</v>
      </c>
      <c r="I81" s="1">
        <v>0.8</v>
      </c>
      <c r="J81" s="1">
        <v>0.727272727272727</v>
      </c>
      <c r="K81" s="1">
        <v>0.761904761904762</v>
      </c>
      <c r="L81" s="1">
        <v>0.3</v>
      </c>
      <c r="M81" s="1">
        <v>0.5</v>
      </c>
      <c r="N81" s="1">
        <v>0.75</v>
      </c>
    </row>
    <row r="82" s="1" customFormat="1" spans="1:14">
      <c r="A82" s="7">
        <v>456</v>
      </c>
      <c r="B82" s="1">
        <v>456</v>
      </c>
      <c r="C82" s="1">
        <v>0.57045841217041</v>
      </c>
      <c r="D82" s="1">
        <v>0.132010340690613</v>
      </c>
      <c r="E82" s="1">
        <v>8</v>
      </c>
      <c r="F82" s="1">
        <v>4</v>
      </c>
      <c r="G82" s="1">
        <v>2</v>
      </c>
      <c r="H82" s="1">
        <v>6</v>
      </c>
      <c r="I82" s="1">
        <v>0.8</v>
      </c>
      <c r="J82" s="1">
        <v>0.666666666666667</v>
      </c>
      <c r="K82" s="1">
        <v>0.727272727272727</v>
      </c>
      <c r="L82" s="1">
        <v>0.4</v>
      </c>
      <c r="M82" s="1">
        <v>0.4</v>
      </c>
      <c r="N82" s="1">
        <v>0.7</v>
      </c>
    </row>
    <row r="83" s="1" customFormat="1" spans="1:14">
      <c r="A83" s="7">
        <v>241</v>
      </c>
      <c r="B83" s="1">
        <v>241</v>
      </c>
      <c r="C83" s="1">
        <v>0.574325561523437</v>
      </c>
      <c r="D83" s="1">
        <v>0.0868544578552246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783</v>
      </c>
      <c r="B84" s="1">
        <v>783</v>
      </c>
      <c r="C84" s="1">
        <v>0.574866652488708</v>
      </c>
      <c r="D84" s="1">
        <v>0.0905611515045166</v>
      </c>
      <c r="E84" s="1">
        <v>8</v>
      </c>
      <c r="F84" s="1">
        <v>7</v>
      </c>
      <c r="G84" s="1">
        <v>2</v>
      </c>
      <c r="H84" s="1">
        <v>3</v>
      </c>
      <c r="I84" s="1">
        <v>0.8</v>
      </c>
      <c r="J84" s="1">
        <v>0.533333333333333</v>
      </c>
      <c r="K84" s="1">
        <v>0.64</v>
      </c>
      <c r="L84" s="1">
        <v>0.7</v>
      </c>
      <c r="M84" s="1">
        <v>0.1</v>
      </c>
      <c r="N84" s="1">
        <v>0.55</v>
      </c>
    </row>
    <row r="85" s="14" customFormat="1" spans="1:14">
      <c r="A85" s="16">
        <v>712</v>
      </c>
      <c r="B85" s="14">
        <v>712</v>
      </c>
      <c r="C85" s="14">
        <v>0.576433420181274</v>
      </c>
      <c r="D85" s="14">
        <v>0.146623849868774</v>
      </c>
      <c r="E85" s="14">
        <v>9</v>
      </c>
      <c r="F85" s="14">
        <v>7</v>
      </c>
      <c r="G85" s="14">
        <v>1</v>
      </c>
      <c r="H85" s="14">
        <v>3</v>
      </c>
      <c r="I85" s="14">
        <v>0.9</v>
      </c>
      <c r="J85" s="14">
        <v>0.5625</v>
      </c>
      <c r="K85" s="14">
        <v>0.692307692307692</v>
      </c>
      <c r="L85" s="14">
        <v>0.7</v>
      </c>
      <c r="M85" s="14">
        <v>0.2</v>
      </c>
      <c r="N85" s="14">
        <v>0.6</v>
      </c>
    </row>
    <row r="86" s="1" customFormat="1" spans="1:14">
      <c r="A86" s="7">
        <v>564</v>
      </c>
      <c r="B86" s="1">
        <v>564</v>
      </c>
      <c r="C86" s="1">
        <v>0.591322898864746</v>
      </c>
      <c r="D86" s="1">
        <v>0.230110764503479</v>
      </c>
      <c r="E86" s="1">
        <v>7</v>
      </c>
      <c r="F86" s="1">
        <v>6</v>
      </c>
      <c r="G86" s="1">
        <v>3</v>
      </c>
      <c r="H86" s="1">
        <v>4</v>
      </c>
      <c r="I86" s="1">
        <v>0.7</v>
      </c>
      <c r="J86" s="1">
        <v>0.538461538461539</v>
      </c>
      <c r="K86" s="1">
        <v>0.608695652173913</v>
      </c>
      <c r="L86" s="1">
        <v>0.6</v>
      </c>
      <c r="M86" s="1">
        <v>0.1</v>
      </c>
      <c r="N86" s="1">
        <v>0.55</v>
      </c>
    </row>
    <row r="87" s="1" customFormat="1" spans="1:14">
      <c r="A87" s="7">
        <v>732</v>
      </c>
      <c r="B87" s="1">
        <v>732</v>
      </c>
      <c r="C87" s="1">
        <v>0.594576597213745</v>
      </c>
      <c r="D87" s="1">
        <v>0.153135180473328</v>
      </c>
      <c r="E87" s="1">
        <v>5</v>
      </c>
      <c r="F87" s="1">
        <v>6</v>
      </c>
      <c r="G87" s="1">
        <v>5</v>
      </c>
      <c r="H87" s="1">
        <v>4</v>
      </c>
      <c r="I87" s="1">
        <v>0.5</v>
      </c>
      <c r="J87" s="1">
        <v>0.454545454545454</v>
      </c>
      <c r="K87" s="1">
        <v>0.476190476190476</v>
      </c>
      <c r="L87" s="1">
        <v>0.6</v>
      </c>
      <c r="M87" s="1">
        <v>-0.1</v>
      </c>
      <c r="N87" s="1">
        <v>0.45</v>
      </c>
    </row>
    <row r="88" s="1" customFormat="1" spans="1:14">
      <c r="A88" s="7">
        <v>788</v>
      </c>
      <c r="B88" s="1">
        <v>788</v>
      </c>
      <c r="C88" s="1">
        <v>0.585186362266541</v>
      </c>
      <c r="D88" s="1">
        <v>0.0972005128860474</v>
      </c>
      <c r="E88" s="1">
        <v>8</v>
      </c>
      <c r="F88" s="1">
        <v>4</v>
      </c>
      <c r="G88" s="1">
        <v>2</v>
      </c>
      <c r="H88" s="1">
        <v>6</v>
      </c>
      <c r="I88" s="1">
        <v>0.8</v>
      </c>
      <c r="J88" s="1">
        <v>0.666666666666667</v>
      </c>
      <c r="K88" s="1">
        <v>0.727272727272727</v>
      </c>
      <c r="L88" s="1">
        <v>0.4</v>
      </c>
      <c r="M88" s="1">
        <v>0.4</v>
      </c>
      <c r="N88" s="1">
        <v>0.7</v>
      </c>
    </row>
    <row r="89" s="1" customFormat="1" spans="1:14">
      <c r="A89" s="7">
        <v>536</v>
      </c>
      <c r="B89" s="1">
        <v>536</v>
      </c>
      <c r="C89" s="1">
        <v>0.585767984390259</v>
      </c>
      <c r="D89" s="1">
        <v>0.130775928497315</v>
      </c>
      <c r="E89" s="1">
        <v>10</v>
      </c>
      <c r="F89" s="1">
        <v>4</v>
      </c>
      <c r="G89" s="1">
        <v>0</v>
      </c>
      <c r="H89" s="1">
        <v>6</v>
      </c>
      <c r="I89" s="1">
        <v>1</v>
      </c>
      <c r="J89" s="1">
        <v>0.714285714285714</v>
      </c>
      <c r="K89" s="1">
        <v>0.833333333333333</v>
      </c>
      <c r="L89" s="1">
        <v>0.4</v>
      </c>
      <c r="M89" s="1">
        <v>0.6</v>
      </c>
      <c r="N89" s="1">
        <v>0.8</v>
      </c>
    </row>
    <row r="90" s="1" customFormat="1" spans="1:14">
      <c r="A90" s="7">
        <v>680</v>
      </c>
      <c r="B90" s="1">
        <v>680</v>
      </c>
      <c r="C90" s="1">
        <v>0.591787695884705</v>
      </c>
      <c r="D90" s="1">
        <v>0.122963666915894</v>
      </c>
      <c r="E90" s="1">
        <v>6</v>
      </c>
      <c r="F90" s="1">
        <v>5</v>
      </c>
      <c r="G90" s="1">
        <v>4</v>
      </c>
      <c r="H90" s="1">
        <v>5</v>
      </c>
      <c r="I90" s="1">
        <v>0.6</v>
      </c>
      <c r="J90" s="1">
        <v>0.545454545454545</v>
      </c>
      <c r="K90" s="1">
        <v>0.571428571428571</v>
      </c>
      <c r="L90" s="1">
        <v>0.5</v>
      </c>
      <c r="M90" s="1">
        <v>0.1</v>
      </c>
      <c r="N90" s="1">
        <v>0.55</v>
      </c>
    </row>
    <row r="91" s="1" customFormat="1" spans="1:14">
      <c r="A91" s="7">
        <v>792</v>
      </c>
      <c r="B91" s="1">
        <v>792</v>
      </c>
      <c r="C91" s="1">
        <v>0.592767238616943</v>
      </c>
      <c r="D91" s="1">
        <v>0.125526428222656</v>
      </c>
      <c r="E91" s="1">
        <v>8</v>
      </c>
      <c r="F91" s="1">
        <v>4</v>
      </c>
      <c r="G91" s="1">
        <v>2</v>
      </c>
      <c r="H91" s="1">
        <v>6</v>
      </c>
      <c r="I91" s="1">
        <v>0.8</v>
      </c>
      <c r="J91" s="1">
        <v>0.666666666666667</v>
      </c>
      <c r="K91" s="1">
        <v>0.727272727272727</v>
      </c>
      <c r="L91" s="1">
        <v>0.4</v>
      </c>
      <c r="M91" s="1">
        <v>0.4</v>
      </c>
      <c r="N91" s="1">
        <v>0.7</v>
      </c>
    </row>
    <row r="92" s="1" customFormat="1" spans="1:14">
      <c r="A92" s="7">
        <v>582</v>
      </c>
      <c r="B92" s="1">
        <v>582</v>
      </c>
      <c r="C92" s="1">
        <v>0.585948467254639</v>
      </c>
      <c r="D92" s="1">
        <v>0.0876878499984741</v>
      </c>
      <c r="E92" s="1">
        <v>6</v>
      </c>
      <c r="F92" s="1">
        <v>4</v>
      </c>
      <c r="G92" s="1">
        <v>4</v>
      </c>
      <c r="H92" s="1">
        <v>6</v>
      </c>
      <c r="I92" s="1">
        <v>0.6</v>
      </c>
      <c r="J92" s="1">
        <v>0.6</v>
      </c>
      <c r="K92" s="1">
        <v>0.6</v>
      </c>
      <c r="L92" s="1">
        <v>0.4</v>
      </c>
      <c r="M92" s="1">
        <v>0.2</v>
      </c>
      <c r="N92" s="1">
        <v>0.6</v>
      </c>
    </row>
    <row r="93" s="1" customFormat="1" spans="1:14">
      <c r="A93" s="7">
        <v>388</v>
      </c>
      <c r="B93" s="1">
        <v>388</v>
      </c>
      <c r="C93" s="1">
        <v>0.586038947105408</v>
      </c>
      <c r="D93" s="1">
        <v>0.0887719392776489</v>
      </c>
      <c r="E93" s="1">
        <v>9</v>
      </c>
      <c r="F93" s="1">
        <v>6</v>
      </c>
      <c r="G93" s="1">
        <v>1</v>
      </c>
      <c r="H93" s="1">
        <v>4</v>
      </c>
      <c r="I93" s="1">
        <v>0.9</v>
      </c>
      <c r="J93" s="1">
        <v>0.6</v>
      </c>
      <c r="K93" s="1">
        <v>0.72</v>
      </c>
      <c r="L93" s="1">
        <v>0.6</v>
      </c>
      <c r="M93" s="1">
        <v>0.3</v>
      </c>
      <c r="N93" s="1">
        <v>0.65</v>
      </c>
    </row>
    <row r="94" s="1" customFormat="1" spans="1:14">
      <c r="A94" s="7">
        <v>271</v>
      </c>
      <c r="B94" s="1">
        <v>271</v>
      </c>
      <c r="C94" s="1">
        <v>0.586729526519775</v>
      </c>
      <c r="D94" s="1">
        <v>0.0930256843566895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1" customFormat="1" spans="1:14">
      <c r="A95" s="7">
        <v>28</v>
      </c>
      <c r="B95" s="1">
        <v>28</v>
      </c>
      <c r="C95" s="1">
        <v>0.596928119659424</v>
      </c>
      <c r="D95" s="1">
        <v>0.172947764396668</v>
      </c>
      <c r="E95" s="1">
        <v>10</v>
      </c>
      <c r="F95" s="1">
        <v>4</v>
      </c>
      <c r="G95" s="1">
        <v>0</v>
      </c>
      <c r="H95" s="1">
        <v>6</v>
      </c>
      <c r="I95" s="1">
        <v>1</v>
      </c>
      <c r="J95" s="1">
        <v>0.714285714285714</v>
      </c>
      <c r="K95" s="1">
        <v>0.833333333333333</v>
      </c>
      <c r="L95" s="1">
        <v>0.4</v>
      </c>
      <c r="M95" s="1">
        <v>0.6</v>
      </c>
      <c r="N95" s="1">
        <v>0.8</v>
      </c>
    </row>
    <row r="96" s="1" customFormat="1" spans="1:14">
      <c r="A96" s="7">
        <v>807</v>
      </c>
      <c r="B96" s="1">
        <v>807</v>
      </c>
      <c r="C96" s="1">
        <v>0.587384819984436</v>
      </c>
      <c r="D96" s="1">
        <v>0.212218403816223</v>
      </c>
      <c r="E96" s="1">
        <v>6</v>
      </c>
      <c r="F96" s="1">
        <v>6</v>
      </c>
      <c r="G96" s="1">
        <v>4</v>
      </c>
      <c r="H96" s="1">
        <v>4</v>
      </c>
      <c r="I96" s="1">
        <v>0.6</v>
      </c>
      <c r="J96" s="1">
        <v>0.5</v>
      </c>
      <c r="K96" s="1">
        <v>0.545454545454545</v>
      </c>
      <c r="L96" s="1">
        <v>0.6</v>
      </c>
      <c r="M96" s="1">
        <v>0</v>
      </c>
      <c r="N96" s="1">
        <v>0.5</v>
      </c>
    </row>
    <row r="97" s="1" customFormat="1" spans="1:14">
      <c r="A97" s="7">
        <v>70</v>
      </c>
      <c r="B97" s="1">
        <v>70</v>
      </c>
      <c r="C97" s="1">
        <v>0.589032411575317</v>
      </c>
      <c r="D97" s="1">
        <v>0.10155725479126</v>
      </c>
      <c r="E97" s="1">
        <v>9</v>
      </c>
      <c r="F97" s="1">
        <v>3</v>
      </c>
      <c r="G97" s="1">
        <v>1</v>
      </c>
      <c r="H97" s="1">
        <v>7</v>
      </c>
      <c r="I97" s="1">
        <v>0.9</v>
      </c>
      <c r="J97" s="1">
        <v>0.75</v>
      </c>
      <c r="K97" s="1">
        <v>0.818181818181818</v>
      </c>
      <c r="L97" s="1">
        <v>0.3</v>
      </c>
      <c r="M97" s="1">
        <v>0.6</v>
      </c>
      <c r="N97" s="1">
        <v>0.8</v>
      </c>
    </row>
    <row r="98" s="1" customFormat="1" spans="1:14">
      <c r="A98" s="7">
        <v>921</v>
      </c>
      <c r="B98" s="1">
        <v>921</v>
      </c>
      <c r="C98" s="1">
        <v>0.586636185646057</v>
      </c>
      <c r="D98" s="1">
        <v>0.143693208694458</v>
      </c>
      <c r="E98" s="1">
        <v>7</v>
      </c>
      <c r="F98" s="1">
        <v>7</v>
      </c>
      <c r="G98" s="1">
        <v>3</v>
      </c>
      <c r="H98" s="1">
        <v>3</v>
      </c>
      <c r="I98" s="1">
        <v>0.7</v>
      </c>
      <c r="J98" s="1">
        <v>0.5</v>
      </c>
      <c r="K98" s="1">
        <v>0.583333333333333</v>
      </c>
      <c r="L98" s="1">
        <v>0.7</v>
      </c>
      <c r="M98" s="1">
        <v>0</v>
      </c>
      <c r="N98" s="1">
        <v>0.5</v>
      </c>
    </row>
    <row r="99" s="1" customFormat="1" spans="1:14">
      <c r="A99" s="7">
        <v>128</v>
      </c>
      <c r="B99" s="1">
        <v>128</v>
      </c>
      <c r="C99" s="1">
        <v>0.591395378112793</v>
      </c>
      <c r="D99" s="1">
        <v>0.16316032409668</v>
      </c>
      <c r="E99" s="1">
        <v>9</v>
      </c>
      <c r="F99" s="1">
        <v>4</v>
      </c>
      <c r="G99" s="1">
        <v>1</v>
      </c>
      <c r="H99" s="1">
        <v>6</v>
      </c>
      <c r="I99" s="1">
        <v>0.9</v>
      </c>
      <c r="J99" s="1">
        <v>0.692307692307692</v>
      </c>
      <c r="K99" s="1">
        <v>0.782608695652174</v>
      </c>
      <c r="L99" s="1">
        <v>0.4</v>
      </c>
      <c r="M99" s="1">
        <v>0.5</v>
      </c>
      <c r="N99" s="1">
        <v>0.75</v>
      </c>
    </row>
    <row r="100" s="1" customFormat="1" spans="3:13">
      <c r="C100" s="1">
        <f>AVERAGE(C2:C99)</f>
        <v>0.548372879320261</v>
      </c>
      <c r="D100" s="1">
        <f>AVERAGE(D2:D99)</f>
        <v>0.11010642805878</v>
      </c>
      <c r="L100" s="1">
        <f>AVERAGE(L2:L99)</f>
        <v>0.483673469387755</v>
      </c>
      <c r="M100" s="1">
        <f>AVERAGE(M2:M99)</f>
        <v>0.313265306122449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3" customFormat="1" spans="3:5">
      <c r="C109" s="3" t="s">
        <v>75</v>
      </c>
      <c r="D109" s="3">
        <f>COUNTIF(C2:C99,"&lt;0.514")-COUNTIF(C2:C99,"&lt;0.5")</f>
        <v>14</v>
      </c>
      <c r="E109" s="3">
        <v>3</v>
      </c>
    </row>
    <row r="110" s="4" customFormat="1" spans="3:5">
      <c r="C110" s="4" t="s">
        <v>76</v>
      </c>
      <c r="D110" s="4">
        <f>COUNTIF(C2:C99,"&lt;0.525")-COUNTIF(C2:C99,"&lt;0.514")</f>
        <v>14</v>
      </c>
      <c r="E110" s="4">
        <v>4</v>
      </c>
    </row>
    <row r="111" s="4" customFormat="1" spans="3:5">
      <c r="C111" s="4" t="s">
        <v>77</v>
      </c>
      <c r="D111" s="4">
        <f>COUNTIF(C2:C99,"&lt;0.542")-COUNTIF(C2:C99,"&lt;0.528")</f>
        <v>14</v>
      </c>
      <c r="E111" s="4">
        <v>6</v>
      </c>
    </row>
    <row r="112" s="1" customFormat="1" spans="3:5">
      <c r="C112" s="1" t="s">
        <v>78</v>
      </c>
      <c r="D112" s="1">
        <f>COUNTIF(C2:C99,"&lt;0.556")-COUNTIF(C2:C99,"&lt;0.542")</f>
        <v>14</v>
      </c>
      <c r="E112" s="1">
        <v>7</v>
      </c>
    </row>
    <row r="113" s="1" customFormat="1" spans="3:5">
      <c r="C113" s="1" t="s">
        <v>79</v>
      </c>
      <c r="D113" s="1">
        <f>COUNTIF(C2:C99,"&lt;0.57")-COUNTIF(C2:C99,"&lt;0.556")</f>
        <v>14</v>
      </c>
      <c r="E113" s="1">
        <v>9</v>
      </c>
    </row>
    <row r="114" s="1" customFormat="1" spans="3:5">
      <c r="C114" s="1" t="s">
        <v>80</v>
      </c>
      <c r="D114" s="1">
        <f>COUNTIF(C2:C99,"&lt;0.584")-COUNTIF(C2:C99,"&lt;0.57")</f>
        <v>14</v>
      </c>
      <c r="E114" s="1">
        <v>12</v>
      </c>
    </row>
    <row r="115" s="3" customFormat="1" spans="3:5">
      <c r="C115" s="3" t="s">
        <v>81</v>
      </c>
      <c r="D115" s="3">
        <f>COUNTIF(C2:C99,"&lt;0.598")-COUNTIF(C2:C99,"&lt;0.584")</f>
        <v>14</v>
      </c>
      <c r="E115" s="3">
        <v>14</v>
      </c>
    </row>
    <row r="116" s="1" customFormat="1" spans="3:5">
      <c r="C116" s="1" t="s">
        <v>82</v>
      </c>
      <c r="D116" s="1">
        <f>COUNTIF(C2:C99,"&lt;0.612")-COUNTIF(C2:C99,"&lt;0.598")</f>
        <v>0</v>
      </c>
      <c r="E116" s="1">
        <v>12</v>
      </c>
    </row>
    <row r="117" s="1" customFormat="1" spans="3:5">
      <c r="C117" s="1" t="s">
        <v>28</v>
      </c>
      <c r="D117" s="1">
        <f>COUNTIF(C2:C99,"&lt;0.68")-COUNTIF(C2:C99,"&lt;0.66")</f>
        <v>0</v>
      </c>
      <c r="E117" s="1">
        <v>9</v>
      </c>
    </row>
    <row r="118" s="1" customFormat="1" spans="3:5">
      <c r="C118" s="1" t="s">
        <v>29</v>
      </c>
      <c r="D118" s="1">
        <f>COUNTIF(C2:C99,"&lt;0.7")-COUNTIF(C2:C99,"&lt;0.68")</f>
        <v>0</v>
      </c>
      <c r="E118" s="1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1" customFormat="1" spans="3:5">
      <c r="C120" s="1" t="s">
        <v>31</v>
      </c>
      <c r="D120" s="1">
        <f>COUNTIF(C2:C99,"&lt;0.74")-COUNTIF(C2:C99,"&lt;0.72")</f>
        <v>0</v>
      </c>
      <c r="E120" s="1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4" customFormat="1" spans="3:4">
      <c r="C123" s="4" t="s">
        <v>34</v>
      </c>
      <c r="D123" s="4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4">
      <c r="C126" s="1" t="s">
        <v>37</v>
      </c>
      <c r="D126" s="1">
        <f>COUNTIF(C2:C99,"&lt;0.86")-COUNTIF(C2:C99,"&lt;0.84")</f>
        <v>0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7">
      <c r="C129" s="1" t="s">
        <v>40</v>
      </c>
      <c r="D129" s="1">
        <f>COUNTIF(C2:C99,"&lt;0.92")-COUNTIF(C2:C99,"&lt;0.9")</f>
        <v>0</v>
      </c>
      <c r="F129" s="4">
        <v>0.545</v>
      </c>
      <c r="G129" s="4">
        <v>0.087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0.623</v>
      </c>
      <c r="G130" s="4">
        <v>0.11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0.729</v>
      </c>
      <c r="G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76" workbookViewId="0">
      <selection activeCell="A23" sqref="$A23:$XFD23"/>
    </sheetView>
  </sheetViews>
  <sheetFormatPr defaultColWidth="9" defaultRowHeight="13.5"/>
  <cols>
    <col min="3" max="4" width="16.62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174</v>
      </c>
      <c r="B2" s="1">
        <v>174</v>
      </c>
      <c r="C2" s="1">
        <v>0.502783298492432</v>
      </c>
      <c r="D2" s="1">
        <v>0.0456451177597046</v>
      </c>
      <c r="E2" s="1">
        <v>6</v>
      </c>
      <c r="F2" s="1">
        <v>5</v>
      </c>
      <c r="G2" s="1">
        <v>4</v>
      </c>
      <c r="H2" s="1">
        <v>5</v>
      </c>
      <c r="I2" s="1">
        <v>0.6</v>
      </c>
      <c r="J2" s="1">
        <v>0.545454545454545</v>
      </c>
      <c r="K2" s="1">
        <v>0.571428571428571</v>
      </c>
      <c r="L2" s="1">
        <v>0.5</v>
      </c>
      <c r="M2" s="1">
        <v>0.1</v>
      </c>
      <c r="N2" s="1">
        <v>0.55</v>
      </c>
    </row>
    <row r="3" s="1" customFormat="1" spans="1:14">
      <c r="A3" s="7">
        <v>413</v>
      </c>
      <c r="B3" s="1">
        <v>413</v>
      </c>
      <c r="C3" s="1">
        <v>0.502972483634949</v>
      </c>
      <c r="D3" s="1">
        <v>0.0846982002258301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980</v>
      </c>
      <c r="B4" s="1">
        <v>980</v>
      </c>
      <c r="C4" s="1">
        <v>0.503324270248413</v>
      </c>
      <c r="D4" s="1">
        <v>0.0415781736373901</v>
      </c>
      <c r="E4" s="1">
        <v>6</v>
      </c>
      <c r="F4" s="1">
        <v>4</v>
      </c>
      <c r="G4" s="1">
        <v>4</v>
      </c>
      <c r="H4" s="1">
        <v>6</v>
      </c>
      <c r="I4" s="1">
        <v>0.6</v>
      </c>
      <c r="J4" s="1">
        <v>0.6</v>
      </c>
      <c r="K4" s="1">
        <v>0.6</v>
      </c>
      <c r="L4" s="1">
        <v>0.4</v>
      </c>
      <c r="M4" s="1">
        <v>0.2</v>
      </c>
      <c r="N4" s="1">
        <v>0.6</v>
      </c>
    </row>
    <row r="5" s="1" customFormat="1" spans="1:14">
      <c r="A5" s="7">
        <v>274</v>
      </c>
      <c r="B5" s="1">
        <v>274</v>
      </c>
      <c r="C5" s="1">
        <v>0.504064321517944</v>
      </c>
      <c r="D5" s="1">
        <v>0.0795613527297974</v>
      </c>
      <c r="E5" s="1">
        <v>8</v>
      </c>
      <c r="F5" s="1">
        <v>3</v>
      </c>
      <c r="G5" s="1">
        <v>2</v>
      </c>
      <c r="H5" s="1">
        <v>7</v>
      </c>
      <c r="I5" s="1">
        <v>0.8</v>
      </c>
      <c r="J5" s="1">
        <v>0.727272727272727</v>
      </c>
      <c r="K5" s="1">
        <v>0.761904761904762</v>
      </c>
      <c r="L5" s="1">
        <v>0.3</v>
      </c>
      <c r="M5" s="1">
        <v>0.5</v>
      </c>
      <c r="N5" s="1">
        <v>0.75</v>
      </c>
    </row>
    <row r="6" s="1" customFormat="1" spans="1:14">
      <c r="A6" s="7">
        <v>944</v>
      </c>
      <c r="B6" s="1">
        <v>944</v>
      </c>
      <c r="C6" s="1">
        <v>0.504355072975159</v>
      </c>
      <c r="D6" s="1">
        <v>0.0838495492935181</v>
      </c>
      <c r="E6" s="1">
        <v>10</v>
      </c>
      <c r="F6" s="1">
        <v>6</v>
      </c>
      <c r="G6" s="1">
        <v>0</v>
      </c>
      <c r="H6" s="1">
        <v>4</v>
      </c>
      <c r="I6" s="1">
        <v>1</v>
      </c>
      <c r="J6" s="1">
        <v>0.625</v>
      </c>
      <c r="K6" s="1">
        <v>0.769230769230769</v>
      </c>
      <c r="L6" s="1">
        <v>0.6</v>
      </c>
      <c r="M6" s="1">
        <v>0.4</v>
      </c>
      <c r="N6" s="1">
        <v>0.7</v>
      </c>
    </row>
    <row r="7" s="1" customFormat="1" spans="1:14">
      <c r="A7" s="7">
        <v>487</v>
      </c>
      <c r="B7" s="1">
        <v>487</v>
      </c>
      <c r="C7" s="1">
        <v>0.504927039146423</v>
      </c>
      <c r="D7" s="1">
        <v>0.0126816034317017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1" customFormat="1" spans="1:14">
      <c r="A8" s="7">
        <v>803</v>
      </c>
      <c r="B8" s="1">
        <v>803</v>
      </c>
      <c r="C8" s="1">
        <v>0.505399227142334</v>
      </c>
      <c r="D8" s="1">
        <v>0.0728315114974976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49</v>
      </c>
      <c r="B9" s="1">
        <v>49</v>
      </c>
      <c r="C9" s="1">
        <v>0.506369948387146</v>
      </c>
      <c r="D9" s="1">
        <v>0.0208917856216431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93</v>
      </c>
      <c r="B10" s="1">
        <v>93</v>
      </c>
      <c r="C10" s="1">
        <v>0.507373690605164</v>
      </c>
      <c r="D10" s="1">
        <v>0.00897800922393799</v>
      </c>
      <c r="E10" s="1">
        <v>8</v>
      </c>
      <c r="F10" s="1">
        <v>5</v>
      </c>
      <c r="G10" s="1">
        <v>2</v>
      </c>
      <c r="H10" s="1">
        <v>5</v>
      </c>
      <c r="I10" s="1">
        <v>0.8</v>
      </c>
      <c r="J10" s="1">
        <v>0.615384615384615</v>
      </c>
      <c r="K10" s="1">
        <v>0.695652173913043</v>
      </c>
      <c r="L10" s="1">
        <v>0.5</v>
      </c>
      <c r="M10" s="1">
        <v>0.3</v>
      </c>
      <c r="N10" s="1">
        <v>0.65</v>
      </c>
    </row>
    <row r="11" s="1" customFormat="1" spans="1:14">
      <c r="A11" s="7">
        <v>76</v>
      </c>
      <c r="B11" s="1">
        <v>76</v>
      </c>
      <c r="C11" s="1">
        <v>0.508317589759827</v>
      </c>
      <c r="D11" s="1">
        <v>0.0728530883789062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484</v>
      </c>
      <c r="B12" s="1">
        <v>484</v>
      </c>
      <c r="C12" s="1">
        <v>0.509174942970276</v>
      </c>
      <c r="D12" s="1">
        <v>0.0860495567321777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444</v>
      </c>
      <c r="B13" s="1">
        <v>444</v>
      </c>
      <c r="C13" s="1">
        <v>0.50945258140564</v>
      </c>
      <c r="D13" s="1">
        <v>0.0436152219772339</v>
      </c>
      <c r="E13" s="1">
        <v>10</v>
      </c>
      <c r="F13" s="1">
        <v>6</v>
      </c>
      <c r="G13" s="1">
        <v>0</v>
      </c>
      <c r="H13" s="1">
        <v>4</v>
      </c>
      <c r="I13" s="1">
        <v>1</v>
      </c>
      <c r="J13" s="1">
        <v>0.625</v>
      </c>
      <c r="K13" s="1">
        <v>0.769230769230769</v>
      </c>
      <c r="L13" s="1">
        <v>0.6</v>
      </c>
      <c r="M13" s="1">
        <v>0.4</v>
      </c>
      <c r="N13" s="1">
        <v>0.7</v>
      </c>
    </row>
    <row r="14" s="1" customFormat="1" spans="1:14">
      <c r="A14" s="7">
        <v>400</v>
      </c>
      <c r="B14" s="1">
        <v>400</v>
      </c>
      <c r="C14" s="1">
        <v>0.510158181190491</v>
      </c>
      <c r="D14" s="1">
        <v>0.0337340831756592</v>
      </c>
      <c r="E14" s="1">
        <v>9</v>
      </c>
      <c r="F14" s="1">
        <v>5</v>
      </c>
      <c r="G14" s="1">
        <v>1</v>
      </c>
      <c r="H14" s="1">
        <v>5</v>
      </c>
      <c r="I14" s="1">
        <v>0.9</v>
      </c>
      <c r="J14" s="1">
        <v>0.642857142857143</v>
      </c>
      <c r="K14" s="1">
        <v>0.75</v>
      </c>
      <c r="L14" s="1">
        <v>0.5</v>
      </c>
      <c r="M14" s="1">
        <v>0.4</v>
      </c>
      <c r="N14" s="1">
        <v>0.7</v>
      </c>
    </row>
    <row r="15" s="1" customFormat="1" spans="1:14">
      <c r="A15" s="7">
        <v>845</v>
      </c>
      <c r="B15" s="1">
        <v>845</v>
      </c>
      <c r="C15" s="1">
        <v>0.510368227958679</v>
      </c>
      <c r="D15" s="1">
        <v>0.0996036529541016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57</v>
      </c>
      <c r="B16" s="1">
        <v>57</v>
      </c>
      <c r="C16" s="1">
        <v>0.512394428253174</v>
      </c>
      <c r="D16" s="1">
        <v>0.0709816217422485</v>
      </c>
      <c r="E16" s="1">
        <v>9</v>
      </c>
      <c r="F16" s="1">
        <v>3</v>
      </c>
      <c r="G16" s="1">
        <v>1</v>
      </c>
      <c r="H16" s="1">
        <v>7</v>
      </c>
      <c r="I16" s="1">
        <v>0.9</v>
      </c>
      <c r="J16" s="1">
        <v>0.75</v>
      </c>
      <c r="K16" s="1">
        <v>0.818181818181818</v>
      </c>
      <c r="L16" s="1">
        <v>0.3</v>
      </c>
      <c r="M16" s="1">
        <v>0.6</v>
      </c>
      <c r="N16" s="1">
        <v>0.8</v>
      </c>
    </row>
    <row r="17" s="14" customFormat="1" spans="1:14">
      <c r="A17" s="16">
        <v>868</v>
      </c>
      <c r="B17" s="14">
        <v>868</v>
      </c>
      <c r="C17" s="14">
        <v>0.513609170913696</v>
      </c>
      <c r="D17" s="14">
        <v>0.0980237722396851</v>
      </c>
      <c r="E17" s="14">
        <v>10</v>
      </c>
      <c r="F17" s="14">
        <v>7</v>
      </c>
      <c r="G17" s="14">
        <v>0</v>
      </c>
      <c r="H17" s="14">
        <v>3</v>
      </c>
      <c r="I17" s="14">
        <v>1</v>
      </c>
      <c r="J17" s="14">
        <v>0.588235294117647</v>
      </c>
      <c r="K17" s="14">
        <v>0.740740740740741</v>
      </c>
      <c r="L17" s="14">
        <v>0.7</v>
      </c>
      <c r="M17" s="14">
        <v>0.3</v>
      </c>
      <c r="N17" s="14">
        <v>0.65</v>
      </c>
    </row>
    <row r="18" s="1" customFormat="1" spans="1:14">
      <c r="A18" s="7">
        <v>192</v>
      </c>
      <c r="B18" s="1">
        <v>192</v>
      </c>
      <c r="C18" s="1">
        <v>0.516044735908508</v>
      </c>
      <c r="D18" s="1">
        <v>0.0698013305664062</v>
      </c>
      <c r="E18" s="1">
        <v>9</v>
      </c>
      <c r="F18" s="1">
        <v>7</v>
      </c>
      <c r="G18" s="1">
        <v>1</v>
      </c>
      <c r="H18" s="1">
        <v>3</v>
      </c>
      <c r="I18" s="1">
        <v>0.9</v>
      </c>
      <c r="J18" s="1">
        <v>0.5625</v>
      </c>
      <c r="K18" s="1">
        <v>0.692307692307692</v>
      </c>
      <c r="L18" s="1">
        <v>0.7</v>
      </c>
      <c r="M18" s="1">
        <v>0.2</v>
      </c>
      <c r="N18" s="1">
        <v>0.6</v>
      </c>
    </row>
    <row r="19" s="1" customFormat="1" spans="1:14">
      <c r="A19" s="7">
        <v>418</v>
      </c>
      <c r="B19" s="1">
        <v>418</v>
      </c>
      <c r="C19" s="1">
        <v>0.517264246940613</v>
      </c>
      <c r="D19" s="1">
        <v>0.0643537044525146</v>
      </c>
      <c r="E19" s="1">
        <v>8</v>
      </c>
      <c r="F19" s="1">
        <v>8</v>
      </c>
      <c r="G19" s="1">
        <v>2</v>
      </c>
      <c r="H19" s="1">
        <v>2</v>
      </c>
      <c r="I19" s="1">
        <v>0.8</v>
      </c>
      <c r="J19" s="1">
        <v>0.5</v>
      </c>
      <c r="K19" s="1">
        <v>0.615384615384615</v>
      </c>
      <c r="L19" s="1">
        <v>0.8</v>
      </c>
      <c r="M19" s="1">
        <v>0</v>
      </c>
      <c r="N19" s="1">
        <v>0.5</v>
      </c>
    </row>
    <row r="20" s="1" customFormat="1" spans="1:14">
      <c r="A20" s="7">
        <v>283</v>
      </c>
      <c r="B20" s="1">
        <v>283</v>
      </c>
      <c r="C20" s="1">
        <v>0.517791271209717</v>
      </c>
      <c r="D20" s="1">
        <v>0.104413986206055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898</v>
      </c>
      <c r="B21" s="1">
        <v>898</v>
      </c>
      <c r="C21" s="1">
        <v>0.520534038543701</v>
      </c>
      <c r="D21" s="1">
        <v>0.0267471075057983</v>
      </c>
      <c r="E21" s="1">
        <v>7</v>
      </c>
      <c r="F21" s="1">
        <v>3</v>
      </c>
      <c r="G21" s="1">
        <v>3</v>
      </c>
      <c r="H21" s="1">
        <v>7</v>
      </c>
      <c r="I21" s="1">
        <v>0.7</v>
      </c>
      <c r="J21" s="1">
        <v>0.7</v>
      </c>
      <c r="K21" s="1">
        <v>0.7</v>
      </c>
      <c r="L21" s="1">
        <v>0.3</v>
      </c>
      <c r="M21" s="1">
        <v>0.4</v>
      </c>
      <c r="N21" s="1">
        <v>0.7</v>
      </c>
    </row>
    <row r="22" s="1" customFormat="1" spans="1:14">
      <c r="A22" s="7">
        <v>485</v>
      </c>
      <c r="B22" s="1">
        <v>485</v>
      </c>
      <c r="C22" s="1">
        <v>0.520882487297058</v>
      </c>
      <c r="D22" s="1">
        <v>0.0628604888916016</v>
      </c>
      <c r="E22" s="1">
        <v>8</v>
      </c>
      <c r="F22" s="1">
        <v>6</v>
      </c>
      <c r="G22" s="1">
        <v>2</v>
      </c>
      <c r="H22" s="1">
        <v>4</v>
      </c>
      <c r="I22" s="1">
        <v>0.8</v>
      </c>
      <c r="J22" s="1">
        <v>0.571428571428572</v>
      </c>
      <c r="K22" s="1">
        <v>0.666666666666667</v>
      </c>
      <c r="L22" s="1">
        <v>0.6</v>
      </c>
      <c r="M22" s="1">
        <v>0.2</v>
      </c>
      <c r="N22" s="1">
        <v>0.6</v>
      </c>
    </row>
    <row r="23" s="1" customFormat="1" spans="1:14">
      <c r="A23" s="7">
        <v>899</v>
      </c>
      <c r="B23" s="1">
        <v>899</v>
      </c>
      <c r="C23" s="1">
        <v>0.521429777145386</v>
      </c>
      <c r="D23" s="1">
        <v>0.0620392560958862</v>
      </c>
      <c r="E23" s="1">
        <v>8</v>
      </c>
      <c r="F23" s="1">
        <v>4</v>
      </c>
      <c r="G23" s="1">
        <v>2</v>
      </c>
      <c r="H23" s="1">
        <v>6</v>
      </c>
      <c r="I23" s="1">
        <v>0.8</v>
      </c>
      <c r="J23" s="1">
        <v>0.666666666666667</v>
      </c>
      <c r="K23" s="1">
        <v>0.727272727272727</v>
      </c>
      <c r="L23" s="1">
        <v>0.4</v>
      </c>
      <c r="M23" s="1">
        <v>0.4</v>
      </c>
      <c r="N23" s="1">
        <v>0.7</v>
      </c>
    </row>
    <row r="24" s="1" customFormat="1" spans="1:14">
      <c r="A24" s="7">
        <v>821</v>
      </c>
      <c r="B24" s="1">
        <v>821</v>
      </c>
      <c r="C24" s="1">
        <v>0.521588444709778</v>
      </c>
      <c r="D24" s="1">
        <v>0.0273499488830566</v>
      </c>
      <c r="E24" s="1">
        <v>7</v>
      </c>
      <c r="F24" s="1">
        <v>4</v>
      </c>
      <c r="G24" s="1">
        <v>3</v>
      </c>
      <c r="H24" s="1">
        <v>6</v>
      </c>
      <c r="I24" s="1">
        <v>0.7</v>
      </c>
      <c r="J24" s="1">
        <v>0.636363636363636</v>
      </c>
      <c r="K24" s="1">
        <v>0.666666666666667</v>
      </c>
      <c r="L24" s="1">
        <v>0.4</v>
      </c>
      <c r="M24" s="1">
        <v>0.3</v>
      </c>
      <c r="N24" s="1">
        <v>0.65</v>
      </c>
    </row>
    <row r="25" s="1" customFormat="1" spans="1:14">
      <c r="A25" s="7">
        <v>971</v>
      </c>
      <c r="B25" s="1">
        <v>971</v>
      </c>
      <c r="C25" s="1">
        <v>0.52179229259491</v>
      </c>
      <c r="D25" s="1">
        <v>0.0986318588256836</v>
      </c>
      <c r="E25" s="1">
        <v>9</v>
      </c>
      <c r="F25" s="1">
        <v>6</v>
      </c>
      <c r="G25" s="1">
        <v>1</v>
      </c>
      <c r="H25" s="1">
        <v>4</v>
      </c>
      <c r="I25" s="1">
        <v>0.9</v>
      </c>
      <c r="J25" s="1">
        <v>0.6</v>
      </c>
      <c r="K25" s="1">
        <v>0.72</v>
      </c>
      <c r="L25" s="1">
        <v>0.6</v>
      </c>
      <c r="M25" s="1">
        <v>0.3</v>
      </c>
      <c r="N25" s="1">
        <v>0.65</v>
      </c>
    </row>
    <row r="26" s="1" customFormat="1" spans="1:14">
      <c r="A26" s="7">
        <v>948</v>
      </c>
      <c r="B26" s="1">
        <v>948</v>
      </c>
      <c r="C26" s="1">
        <v>0.522217392921448</v>
      </c>
      <c r="D26" s="1">
        <v>0.0486582517623901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939</v>
      </c>
      <c r="B27" s="1">
        <v>939</v>
      </c>
      <c r="C27" s="1">
        <v>0.523517608642578</v>
      </c>
      <c r="D27" s="1">
        <v>0.0840035676956177</v>
      </c>
      <c r="E27" s="1">
        <v>9</v>
      </c>
      <c r="F27" s="1">
        <v>7</v>
      </c>
      <c r="G27" s="1">
        <v>1</v>
      </c>
      <c r="H27" s="1">
        <v>3</v>
      </c>
      <c r="I27" s="1">
        <v>0.9</v>
      </c>
      <c r="J27" s="1">
        <v>0.5625</v>
      </c>
      <c r="K27" s="1">
        <v>0.692307692307692</v>
      </c>
      <c r="L27" s="1">
        <v>0.7</v>
      </c>
      <c r="M27" s="1">
        <v>0.2</v>
      </c>
      <c r="N27" s="1">
        <v>0.6</v>
      </c>
    </row>
    <row r="28" s="1" customFormat="1" spans="1:14">
      <c r="A28" s="7">
        <v>284</v>
      </c>
      <c r="B28" s="1">
        <v>284</v>
      </c>
      <c r="C28" s="1">
        <v>0.523757457733154</v>
      </c>
      <c r="D28" s="1">
        <v>0.0759626626968384</v>
      </c>
      <c r="E28" s="1">
        <v>7</v>
      </c>
      <c r="F28" s="1">
        <v>6</v>
      </c>
      <c r="G28" s="1">
        <v>3</v>
      </c>
      <c r="H28" s="1">
        <v>4</v>
      </c>
      <c r="I28" s="1">
        <v>0.7</v>
      </c>
      <c r="J28" s="1">
        <v>0.538461538461539</v>
      </c>
      <c r="K28" s="1">
        <v>0.608695652173913</v>
      </c>
      <c r="L28" s="1">
        <v>0.6</v>
      </c>
      <c r="M28" s="1">
        <v>0.1</v>
      </c>
      <c r="N28" s="1">
        <v>0.55</v>
      </c>
    </row>
    <row r="29" s="1" customFormat="1" spans="1:14">
      <c r="A29" s="7">
        <v>856</v>
      </c>
      <c r="B29" s="1">
        <v>856</v>
      </c>
      <c r="C29" s="1">
        <v>0.524346232414246</v>
      </c>
      <c r="D29" s="1">
        <v>0.0562275648117065</v>
      </c>
      <c r="E29" s="1">
        <v>9</v>
      </c>
      <c r="F29" s="1">
        <v>4</v>
      </c>
      <c r="G29" s="1">
        <v>1</v>
      </c>
      <c r="H29" s="1">
        <v>6</v>
      </c>
      <c r="I29" s="1">
        <v>0.9</v>
      </c>
      <c r="J29" s="1">
        <v>0.692307692307692</v>
      </c>
      <c r="K29" s="1">
        <v>0.782608695652174</v>
      </c>
      <c r="L29" s="1">
        <v>0.4</v>
      </c>
      <c r="M29" s="1">
        <v>0.5</v>
      </c>
      <c r="N29" s="1">
        <v>0.75</v>
      </c>
    </row>
    <row r="30" s="1" customFormat="1" spans="1:14">
      <c r="A30" s="7">
        <v>146</v>
      </c>
      <c r="B30" s="1">
        <v>146</v>
      </c>
      <c r="C30" s="1">
        <v>0.527273416519165</v>
      </c>
      <c r="D30" s="1">
        <v>0.0522168874740601</v>
      </c>
      <c r="E30" s="1">
        <v>9</v>
      </c>
      <c r="F30" s="1">
        <v>8</v>
      </c>
      <c r="G30" s="1">
        <v>1</v>
      </c>
      <c r="H30" s="1">
        <v>2</v>
      </c>
      <c r="I30" s="1">
        <v>0.9</v>
      </c>
      <c r="J30" s="1">
        <v>0.529411764705882</v>
      </c>
      <c r="K30" s="1">
        <v>0.666666666666667</v>
      </c>
      <c r="L30" s="1">
        <v>0.8</v>
      </c>
      <c r="M30" s="1">
        <v>0.1</v>
      </c>
      <c r="N30" s="1">
        <v>0.55</v>
      </c>
    </row>
    <row r="31" s="1" customFormat="1" spans="1:14">
      <c r="A31" s="7">
        <v>50</v>
      </c>
      <c r="B31" s="1">
        <v>50</v>
      </c>
      <c r="C31" s="1">
        <v>0.527482271194458</v>
      </c>
      <c r="D31" s="1">
        <v>0.0267938375473022</v>
      </c>
      <c r="E31" s="1">
        <v>8</v>
      </c>
      <c r="F31" s="1">
        <v>4</v>
      </c>
      <c r="G31" s="1">
        <v>2</v>
      </c>
      <c r="H31" s="1">
        <v>6</v>
      </c>
      <c r="I31" s="1">
        <v>0.8</v>
      </c>
      <c r="J31" s="1">
        <v>0.666666666666667</v>
      </c>
      <c r="K31" s="1">
        <v>0.727272727272727</v>
      </c>
      <c r="L31" s="1">
        <v>0.4</v>
      </c>
      <c r="M31" s="1">
        <v>0.4</v>
      </c>
      <c r="N31" s="1">
        <v>0.7</v>
      </c>
    </row>
    <row r="32" s="1" customFormat="1" spans="1:14">
      <c r="A32" s="7">
        <v>344</v>
      </c>
      <c r="B32" s="1">
        <v>344</v>
      </c>
      <c r="C32" s="1">
        <v>0.528125882148743</v>
      </c>
      <c r="D32" s="1">
        <v>0.0711038112640381</v>
      </c>
      <c r="E32" s="1">
        <v>8</v>
      </c>
      <c r="F32" s="1">
        <v>5</v>
      </c>
      <c r="G32" s="1">
        <v>2</v>
      </c>
      <c r="H32" s="1">
        <v>5</v>
      </c>
      <c r="I32" s="1">
        <v>0.8</v>
      </c>
      <c r="J32" s="1">
        <v>0.615384615384615</v>
      </c>
      <c r="K32" s="1">
        <v>0.695652173913043</v>
      </c>
      <c r="L32" s="1">
        <v>0.5</v>
      </c>
      <c r="M32" s="1">
        <v>0.3</v>
      </c>
      <c r="N32" s="1">
        <v>0.65</v>
      </c>
    </row>
    <row r="33" s="14" customFormat="1" spans="1:14">
      <c r="A33" s="16">
        <v>634</v>
      </c>
      <c r="B33" s="14">
        <v>634</v>
      </c>
      <c r="C33" s="14">
        <v>0.53106701374054</v>
      </c>
      <c r="D33" s="14">
        <v>0.0840432643890381</v>
      </c>
      <c r="E33" s="14">
        <v>9</v>
      </c>
      <c r="F33" s="14">
        <v>8</v>
      </c>
      <c r="G33" s="14">
        <v>1</v>
      </c>
      <c r="H33" s="14">
        <v>2</v>
      </c>
      <c r="I33" s="14">
        <v>0.9</v>
      </c>
      <c r="J33" s="14">
        <v>0.529411764705882</v>
      </c>
      <c r="K33" s="14">
        <v>0.666666666666667</v>
      </c>
      <c r="L33" s="14">
        <v>0.8</v>
      </c>
      <c r="M33" s="14">
        <v>0.1</v>
      </c>
      <c r="N33" s="14">
        <v>0.55</v>
      </c>
    </row>
    <row r="34" s="1" customFormat="1" spans="1:14">
      <c r="A34" s="7">
        <v>734</v>
      </c>
      <c r="B34" s="1">
        <v>734</v>
      </c>
      <c r="C34" s="1">
        <v>0.534730076789856</v>
      </c>
      <c r="D34" s="1">
        <v>0.167190194129944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164</v>
      </c>
      <c r="B35" s="1">
        <v>164</v>
      </c>
      <c r="C35" s="1">
        <v>0.534845352172852</v>
      </c>
      <c r="D35" s="1">
        <v>0.169167995452881</v>
      </c>
      <c r="E35" s="1">
        <v>5</v>
      </c>
      <c r="F35" s="1">
        <v>4</v>
      </c>
      <c r="G35" s="1">
        <v>5</v>
      </c>
      <c r="H35" s="1">
        <v>6</v>
      </c>
      <c r="I35" s="1">
        <v>0.5</v>
      </c>
      <c r="J35" s="1">
        <v>0.555555555555556</v>
      </c>
      <c r="K35" s="1">
        <v>0.526315789473684</v>
      </c>
      <c r="L35" s="1">
        <v>0.4</v>
      </c>
      <c r="M35" s="1">
        <v>0.1</v>
      </c>
      <c r="N35" s="1">
        <v>0.55</v>
      </c>
    </row>
    <row r="36" s="1" customFormat="1" spans="1:14">
      <c r="A36" s="7">
        <v>883</v>
      </c>
      <c r="B36" s="1">
        <v>883</v>
      </c>
      <c r="C36" s="1">
        <v>0.536781072616577</v>
      </c>
      <c r="D36" s="1">
        <v>0.176890254020691</v>
      </c>
      <c r="E36" s="1">
        <v>6</v>
      </c>
      <c r="F36" s="1">
        <v>5</v>
      </c>
      <c r="G36" s="1">
        <v>4</v>
      </c>
      <c r="H36" s="1">
        <v>5</v>
      </c>
      <c r="I36" s="1">
        <v>0.6</v>
      </c>
      <c r="J36" s="1">
        <v>0.545454545454545</v>
      </c>
      <c r="K36" s="1">
        <v>0.571428571428571</v>
      </c>
      <c r="L36" s="1">
        <v>0.5</v>
      </c>
      <c r="M36" s="1">
        <v>0.1</v>
      </c>
      <c r="N36" s="1">
        <v>0.55</v>
      </c>
    </row>
    <row r="37" s="1" customFormat="1" spans="1:14">
      <c r="A37" s="7">
        <v>54</v>
      </c>
      <c r="B37" s="1">
        <v>54</v>
      </c>
      <c r="C37" s="1">
        <v>0.538972735404968</v>
      </c>
      <c r="D37" s="1">
        <v>0.0957413911819458</v>
      </c>
      <c r="E37" s="1">
        <v>9</v>
      </c>
      <c r="F37" s="1">
        <v>4</v>
      </c>
      <c r="G37" s="1">
        <v>1</v>
      </c>
      <c r="H37" s="1">
        <v>6</v>
      </c>
      <c r="I37" s="1">
        <v>0.9</v>
      </c>
      <c r="J37" s="1">
        <v>0.692307692307692</v>
      </c>
      <c r="K37" s="1">
        <v>0.782608695652174</v>
      </c>
      <c r="L37" s="1">
        <v>0.4</v>
      </c>
      <c r="M37" s="1">
        <v>0.5</v>
      </c>
      <c r="N37" s="1">
        <v>0.75</v>
      </c>
    </row>
    <row r="38" s="1" customFormat="1" spans="1:14">
      <c r="A38" s="7">
        <v>360</v>
      </c>
      <c r="B38" s="1">
        <v>360</v>
      </c>
      <c r="C38" s="1">
        <v>0.540149927139282</v>
      </c>
      <c r="D38" s="1">
        <v>0.0895251035690308</v>
      </c>
      <c r="E38" s="1">
        <v>8</v>
      </c>
      <c r="F38" s="1">
        <v>5</v>
      </c>
      <c r="G38" s="1">
        <v>2</v>
      </c>
      <c r="H38" s="1">
        <v>5</v>
      </c>
      <c r="I38" s="1">
        <v>0.8</v>
      </c>
      <c r="J38" s="1">
        <v>0.615384615384615</v>
      </c>
      <c r="K38" s="1">
        <v>0.695652173913043</v>
      </c>
      <c r="L38" s="1">
        <v>0.5</v>
      </c>
      <c r="M38" s="1">
        <v>0.3</v>
      </c>
      <c r="N38" s="1">
        <v>0.65</v>
      </c>
    </row>
    <row r="39" s="1" customFormat="1" spans="1:14">
      <c r="A39" s="7">
        <v>136</v>
      </c>
      <c r="B39" s="1">
        <v>136</v>
      </c>
      <c r="C39" s="1">
        <v>0.541783452033997</v>
      </c>
      <c r="D39" s="1">
        <v>0.105064988136292</v>
      </c>
      <c r="E39" s="1">
        <v>7</v>
      </c>
      <c r="F39" s="1">
        <v>4</v>
      </c>
      <c r="G39" s="1">
        <v>3</v>
      </c>
      <c r="H39" s="1">
        <v>6</v>
      </c>
      <c r="I39" s="1">
        <v>0.7</v>
      </c>
      <c r="J39" s="1">
        <v>0.636363636363636</v>
      </c>
      <c r="K39" s="1">
        <v>0.666666666666667</v>
      </c>
      <c r="L39" s="1">
        <v>0.4</v>
      </c>
      <c r="M39" s="1">
        <v>0.3</v>
      </c>
      <c r="N39" s="1">
        <v>0.65</v>
      </c>
    </row>
    <row r="40" s="1" customFormat="1" spans="1:14">
      <c r="A40" s="7">
        <v>356</v>
      </c>
      <c r="B40" s="1">
        <v>356</v>
      </c>
      <c r="C40" s="1">
        <v>0.542625546455383</v>
      </c>
      <c r="D40" s="1">
        <v>0.0799902677536011</v>
      </c>
      <c r="E40" s="1">
        <v>10</v>
      </c>
      <c r="F40" s="1">
        <v>7</v>
      </c>
      <c r="G40" s="1">
        <v>0</v>
      </c>
      <c r="H40" s="1">
        <v>3</v>
      </c>
      <c r="I40" s="1">
        <v>1</v>
      </c>
      <c r="J40" s="1">
        <v>0.588235294117647</v>
      </c>
      <c r="K40" s="1">
        <v>0.740740740740741</v>
      </c>
      <c r="L40" s="1">
        <v>0.7</v>
      </c>
      <c r="M40" s="1">
        <v>0.3</v>
      </c>
      <c r="N40" s="1">
        <v>0.65</v>
      </c>
    </row>
    <row r="41" s="1" customFormat="1" spans="1:14">
      <c r="A41" s="7">
        <v>257</v>
      </c>
      <c r="B41" s="1">
        <v>257</v>
      </c>
      <c r="C41" s="1">
        <v>0.542999148368835</v>
      </c>
      <c r="D41" s="1">
        <v>0.079084038734436</v>
      </c>
      <c r="E41" s="1">
        <v>8</v>
      </c>
      <c r="F41" s="1">
        <v>3</v>
      </c>
      <c r="G41" s="1">
        <v>2</v>
      </c>
      <c r="H41" s="1">
        <v>7</v>
      </c>
      <c r="I41" s="1">
        <v>0.8</v>
      </c>
      <c r="J41" s="1">
        <v>0.727272727272727</v>
      </c>
      <c r="K41" s="1">
        <v>0.761904761904762</v>
      </c>
      <c r="L41" s="1">
        <v>0.3</v>
      </c>
      <c r="M41" s="1">
        <v>0.5</v>
      </c>
      <c r="N41" s="1">
        <v>0.75</v>
      </c>
    </row>
    <row r="42" s="1" customFormat="1" spans="1:14">
      <c r="A42" s="7">
        <v>217</v>
      </c>
      <c r="B42" s="1">
        <v>217</v>
      </c>
      <c r="C42" s="1">
        <v>0.543360710144043</v>
      </c>
      <c r="D42" s="1">
        <v>0.10468590259552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47</v>
      </c>
      <c r="B43" s="1">
        <v>47</v>
      </c>
      <c r="C43" s="1">
        <v>0.543766379356384</v>
      </c>
      <c r="D43" s="1">
        <v>0.0789929628372192</v>
      </c>
      <c r="E43" s="1">
        <v>9</v>
      </c>
      <c r="F43" s="1">
        <v>4</v>
      </c>
      <c r="G43" s="1">
        <v>1</v>
      </c>
      <c r="H43" s="1">
        <v>6</v>
      </c>
      <c r="I43" s="1">
        <v>0.9</v>
      </c>
      <c r="J43" s="1">
        <v>0.692307692307692</v>
      </c>
      <c r="K43" s="1">
        <v>0.782608695652174</v>
      </c>
      <c r="L43" s="1">
        <v>0.4</v>
      </c>
      <c r="M43" s="1">
        <v>0.5</v>
      </c>
      <c r="N43" s="1">
        <v>0.75</v>
      </c>
    </row>
    <row r="44" s="1" customFormat="1" spans="1:14">
      <c r="A44" s="7">
        <v>981</v>
      </c>
      <c r="B44" s="1">
        <v>981</v>
      </c>
      <c r="C44" s="1">
        <v>0.544304013252258</v>
      </c>
      <c r="D44" s="1">
        <v>0.0888650417327881</v>
      </c>
      <c r="E44" s="1">
        <v>8</v>
      </c>
      <c r="F44" s="1">
        <v>5</v>
      </c>
      <c r="G44" s="1">
        <v>2</v>
      </c>
      <c r="H44" s="1">
        <v>5</v>
      </c>
      <c r="I44" s="1">
        <v>0.8</v>
      </c>
      <c r="J44" s="1">
        <v>0.615384615384615</v>
      </c>
      <c r="K44" s="1">
        <v>0.695652173913043</v>
      </c>
      <c r="L44" s="1">
        <v>0.5</v>
      </c>
      <c r="M44" s="1">
        <v>0.3</v>
      </c>
      <c r="N44" s="1">
        <v>0.65</v>
      </c>
    </row>
    <row r="45" s="1" customFormat="1" spans="1:14">
      <c r="A45" s="7">
        <v>278</v>
      </c>
      <c r="B45" s="1">
        <v>278</v>
      </c>
      <c r="C45" s="1">
        <v>0.54431140422821</v>
      </c>
      <c r="D45" s="1">
        <v>0.0668566226959229</v>
      </c>
      <c r="E45" s="1">
        <v>9</v>
      </c>
      <c r="F45" s="1">
        <v>3</v>
      </c>
      <c r="G45" s="1">
        <v>1</v>
      </c>
      <c r="H45" s="1">
        <v>7</v>
      </c>
      <c r="I45" s="1">
        <v>0.9</v>
      </c>
      <c r="J45" s="1">
        <v>0.75</v>
      </c>
      <c r="K45" s="1">
        <v>0.818181818181818</v>
      </c>
      <c r="L45" s="1">
        <v>0.3</v>
      </c>
      <c r="M45" s="1">
        <v>0.6</v>
      </c>
      <c r="N45" s="1">
        <v>0.8</v>
      </c>
    </row>
    <row r="46" s="1" customFormat="1" spans="1:14">
      <c r="A46" s="7">
        <v>656</v>
      </c>
      <c r="B46" s="1">
        <v>656</v>
      </c>
      <c r="C46" s="1">
        <v>0.544416785240173</v>
      </c>
      <c r="D46" s="1">
        <v>0.0895100831985474</v>
      </c>
      <c r="E46" s="1">
        <v>8</v>
      </c>
      <c r="F46" s="1">
        <v>8</v>
      </c>
      <c r="G46" s="1">
        <v>2</v>
      </c>
      <c r="H46" s="1">
        <v>2</v>
      </c>
      <c r="I46" s="1">
        <v>0.8</v>
      </c>
      <c r="J46" s="1">
        <v>0.5</v>
      </c>
      <c r="K46" s="1">
        <v>0.615384615384615</v>
      </c>
      <c r="L46" s="1">
        <v>0.8</v>
      </c>
      <c r="M46" s="1">
        <v>0</v>
      </c>
      <c r="N46" s="1">
        <v>0.5</v>
      </c>
    </row>
    <row r="47" s="1" customFormat="1" spans="1:14">
      <c r="A47" s="7">
        <v>84</v>
      </c>
      <c r="B47" s="1">
        <v>84</v>
      </c>
      <c r="C47" s="1">
        <v>0.544868588447571</v>
      </c>
      <c r="D47" s="1">
        <v>0.0251344442367554</v>
      </c>
      <c r="E47" s="1">
        <v>9</v>
      </c>
      <c r="F47" s="1">
        <v>6</v>
      </c>
      <c r="G47" s="1">
        <v>1</v>
      </c>
      <c r="H47" s="1">
        <v>4</v>
      </c>
      <c r="I47" s="1">
        <v>0.9</v>
      </c>
      <c r="J47" s="1">
        <v>0.6</v>
      </c>
      <c r="K47" s="1">
        <v>0.72</v>
      </c>
      <c r="L47" s="1">
        <v>0.6</v>
      </c>
      <c r="M47" s="1">
        <v>0.3</v>
      </c>
      <c r="N47" s="1">
        <v>0.65</v>
      </c>
    </row>
    <row r="48" s="1" customFormat="1" spans="1:14">
      <c r="A48" s="7">
        <v>169</v>
      </c>
      <c r="B48" s="1">
        <v>169</v>
      </c>
      <c r="C48" s="1">
        <v>0.545023679733276</v>
      </c>
      <c r="D48" s="1">
        <v>0.107977509498596</v>
      </c>
      <c r="E48" s="1">
        <v>8</v>
      </c>
      <c r="F48" s="1">
        <v>6</v>
      </c>
      <c r="G48" s="1">
        <v>2</v>
      </c>
      <c r="H48" s="1">
        <v>4</v>
      </c>
      <c r="I48" s="1">
        <v>0.8</v>
      </c>
      <c r="J48" s="1">
        <v>0.571428571428572</v>
      </c>
      <c r="K48" s="1">
        <v>0.666666666666667</v>
      </c>
      <c r="L48" s="1">
        <v>0.6</v>
      </c>
      <c r="M48" s="1">
        <v>0.2</v>
      </c>
      <c r="N48" s="1">
        <v>0.6</v>
      </c>
    </row>
    <row r="49" s="14" customFormat="1" spans="1:14">
      <c r="A49" s="16">
        <v>633</v>
      </c>
      <c r="B49" s="14">
        <v>633</v>
      </c>
      <c r="C49" s="14">
        <v>0.547372221946716</v>
      </c>
      <c r="D49" s="14">
        <v>0.080981969833374</v>
      </c>
      <c r="E49" s="14">
        <v>9</v>
      </c>
      <c r="F49" s="14">
        <v>3</v>
      </c>
      <c r="G49" s="14">
        <v>1</v>
      </c>
      <c r="H49" s="14">
        <v>7</v>
      </c>
      <c r="I49" s="14">
        <v>0.9</v>
      </c>
      <c r="J49" s="14">
        <v>0.75</v>
      </c>
      <c r="K49" s="14">
        <v>0.818181818181818</v>
      </c>
      <c r="L49" s="14">
        <v>0.3</v>
      </c>
      <c r="M49" s="14">
        <v>0.6</v>
      </c>
      <c r="N49" s="14">
        <v>0.8</v>
      </c>
    </row>
    <row r="50" s="1" customFormat="1" spans="1:14">
      <c r="A50" s="7">
        <v>844</v>
      </c>
      <c r="B50" s="1">
        <v>844</v>
      </c>
      <c r="C50" s="1">
        <v>0.55314040184021</v>
      </c>
      <c r="D50" s="1">
        <v>0.158351898193359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1" customFormat="1" spans="1:14">
      <c r="A51" s="7">
        <v>595</v>
      </c>
      <c r="B51" s="1">
        <v>595</v>
      </c>
      <c r="C51" s="1">
        <v>0.553184151649475</v>
      </c>
      <c r="D51" s="1">
        <v>0.143512606620789</v>
      </c>
      <c r="E51" s="1">
        <v>4</v>
      </c>
      <c r="F51" s="1">
        <v>6</v>
      </c>
      <c r="G51" s="1">
        <v>6</v>
      </c>
      <c r="H51" s="1">
        <v>4</v>
      </c>
      <c r="I51" s="1">
        <v>0.4</v>
      </c>
      <c r="J51" s="1">
        <v>0.4</v>
      </c>
      <c r="K51" s="1">
        <v>0.4</v>
      </c>
      <c r="L51" s="1">
        <v>0.6</v>
      </c>
      <c r="M51" s="1">
        <v>-0.2</v>
      </c>
      <c r="N51" s="1">
        <v>0.4</v>
      </c>
    </row>
    <row r="52" s="1" customFormat="1" spans="1:14">
      <c r="A52" s="7">
        <v>218</v>
      </c>
      <c r="B52" s="1">
        <v>218</v>
      </c>
      <c r="C52" s="1">
        <v>0.551250457763672</v>
      </c>
      <c r="D52" s="1">
        <v>0.141288995742798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748</v>
      </c>
      <c r="B53" s="1">
        <v>748</v>
      </c>
      <c r="C53" s="1">
        <v>0.553632020950317</v>
      </c>
      <c r="D53" s="1">
        <v>0.147036671638489</v>
      </c>
      <c r="E53" s="1">
        <v>9</v>
      </c>
      <c r="F53" s="1">
        <v>4</v>
      </c>
      <c r="G53" s="1">
        <v>1</v>
      </c>
      <c r="H53" s="1">
        <v>6</v>
      </c>
      <c r="I53" s="1">
        <v>0.9</v>
      </c>
      <c r="J53" s="1">
        <v>0.692307692307692</v>
      </c>
      <c r="K53" s="1">
        <v>0.782608695652174</v>
      </c>
      <c r="L53" s="1">
        <v>0.4</v>
      </c>
      <c r="M53" s="1">
        <v>0.5</v>
      </c>
      <c r="N53" s="1">
        <v>0.75</v>
      </c>
    </row>
    <row r="54" s="1" customFormat="1" spans="1:14">
      <c r="A54" s="7">
        <v>106</v>
      </c>
      <c r="B54" s="1">
        <v>106</v>
      </c>
      <c r="C54" s="1">
        <v>0.554505109786987</v>
      </c>
      <c r="D54" s="1">
        <v>0.130773782730103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481</v>
      </c>
      <c r="B55" s="1">
        <v>481</v>
      </c>
      <c r="C55" s="1">
        <v>0.554565191268921</v>
      </c>
      <c r="D55" s="1">
        <v>0.134721755981445</v>
      </c>
      <c r="E55" s="1">
        <v>9</v>
      </c>
      <c r="F55" s="1">
        <v>2</v>
      </c>
      <c r="G55" s="1">
        <v>1</v>
      </c>
      <c r="H55" s="1">
        <v>8</v>
      </c>
      <c r="I55" s="1">
        <v>0.9</v>
      </c>
      <c r="J55" s="1">
        <v>0.818181818181818</v>
      </c>
      <c r="K55" s="1">
        <v>0.857142857142857</v>
      </c>
      <c r="L55" s="1">
        <v>0.2</v>
      </c>
      <c r="M55" s="1">
        <v>0.7</v>
      </c>
      <c r="N55" s="1">
        <v>0.85</v>
      </c>
    </row>
    <row r="56" s="1" customFormat="1" spans="1:14">
      <c r="A56" s="7">
        <v>248</v>
      </c>
      <c r="B56" s="1">
        <v>248</v>
      </c>
      <c r="C56" s="1">
        <v>0.556867003440857</v>
      </c>
      <c r="D56" s="1">
        <v>0.15160608291626</v>
      </c>
      <c r="E56" s="1">
        <v>9</v>
      </c>
      <c r="F56" s="1">
        <v>2</v>
      </c>
      <c r="G56" s="1">
        <v>1</v>
      </c>
      <c r="H56" s="1">
        <v>8</v>
      </c>
      <c r="I56" s="1">
        <v>0.9</v>
      </c>
      <c r="J56" s="1">
        <v>0.818181818181818</v>
      </c>
      <c r="K56" s="1">
        <v>0.857142857142857</v>
      </c>
      <c r="L56" s="1">
        <v>0.2</v>
      </c>
      <c r="M56" s="1">
        <v>0.7</v>
      </c>
      <c r="N56" s="1">
        <v>0.85</v>
      </c>
    </row>
    <row r="57" s="1" customFormat="1" spans="1:14">
      <c r="A57" s="7">
        <v>127</v>
      </c>
      <c r="B57" s="1">
        <v>127</v>
      </c>
      <c r="C57" s="1">
        <v>0.555170893669128</v>
      </c>
      <c r="D57" s="1">
        <v>0.139618158340454</v>
      </c>
      <c r="E57" s="1">
        <v>7</v>
      </c>
      <c r="F57" s="1">
        <v>3</v>
      </c>
      <c r="G57" s="1">
        <v>3</v>
      </c>
      <c r="H57" s="1">
        <v>7</v>
      </c>
      <c r="I57" s="1">
        <v>0.7</v>
      </c>
      <c r="J57" s="1">
        <v>0.7</v>
      </c>
      <c r="K57" s="1">
        <v>0.7</v>
      </c>
      <c r="L57" s="1">
        <v>0.3</v>
      </c>
      <c r="M57" s="1">
        <v>0.4</v>
      </c>
      <c r="N57" s="1">
        <v>0.7</v>
      </c>
    </row>
    <row r="58" s="1" customFormat="1" spans="1:14">
      <c r="A58" s="7">
        <v>679</v>
      </c>
      <c r="B58" s="1">
        <v>679</v>
      </c>
      <c r="C58" s="1">
        <v>0.555595517158508</v>
      </c>
      <c r="D58" s="1">
        <v>0.122767329216003</v>
      </c>
      <c r="E58" s="1">
        <v>8</v>
      </c>
      <c r="F58" s="1">
        <v>6</v>
      </c>
      <c r="G58" s="1">
        <v>2</v>
      </c>
      <c r="H58" s="1">
        <v>4</v>
      </c>
      <c r="I58" s="1">
        <v>0.8</v>
      </c>
      <c r="J58" s="1">
        <v>0.571428571428572</v>
      </c>
      <c r="K58" s="1">
        <v>0.666666666666667</v>
      </c>
      <c r="L58" s="1">
        <v>0.6</v>
      </c>
      <c r="M58" s="1">
        <v>0.2</v>
      </c>
      <c r="N58" s="1">
        <v>0.6</v>
      </c>
    </row>
    <row r="59" s="1" customFormat="1" spans="1:14">
      <c r="A59" s="7">
        <v>719</v>
      </c>
      <c r="B59" s="1">
        <v>719</v>
      </c>
      <c r="C59" s="1">
        <v>0.55800187587738</v>
      </c>
      <c r="D59" s="1">
        <v>0.176747798919678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122</v>
      </c>
      <c r="B60" s="1">
        <v>122</v>
      </c>
      <c r="C60" s="1">
        <v>0.562414288520813</v>
      </c>
      <c r="D60" s="1">
        <v>0.181339740753174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648</v>
      </c>
      <c r="B61" s="1">
        <v>648</v>
      </c>
      <c r="C61" s="1">
        <v>0.55717945098877</v>
      </c>
      <c r="D61" s="1">
        <v>0.155620455741882</v>
      </c>
      <c r="E61" s="1">
        <v>8</v>
      </c>
      <c r="F61" s="1">
        <v>3</v>
      </c>
      <c r="G61" s="1">
        <v>2</v>
      </c>
      <c r="H61" s="1">
        <v>7</v>
      </c>
      <c r="I61" s="1">
        <v>0.8</v>
      </c>
      <c r="J61" s="1">
        <v>0.727272727272727</v>
      </c>
      <c r="K61" s="1">
        <v>0.761904761904762</v>
      </c>
      <c r="L61" s="1">
        <v>0.3</v>
      </c>
      <c r="M61" s="1">
        <v>0.5</v>
      </c>
      <c r="N61" s="1">
        <v>0.75</v>
      </c>
    </row>
    <row r="62" s="1" customFormat="1" spans="1:14">
      <c r="A62" s="7">
        <v>765</v>
      </c>
      <c r="B62" s="1">
        <v>765</v>
      </c>
      <c r="C62" s="1">
        <v>0.557815074920654</v>
      </c>
      <c r="D62" s="1">
        <v>0.176732897758484</v>
      </c>
      <c r="E62" s="1">
        <v>7</v>
      </c>
      <c r="F62" s="1">
        <v>6</v>
      </c>
      <c r="G62" s="1">
        <v>3</v>
      </c>
      <c r="H62" s="1">
        <v>4</v>
      </c>
      <c r="I62" s="1">
        <v>0.7</v>
      </c>
      <c r="J62" s="1">
        <v>0.538461538461539</v>
      </c>
      <c r="K62" s="1">
        <v>0.608695652173913</v>
      </c>
      <c r="L62" s="1">
        <v>0.6</v>
      </c>
      <c r="M62" s="1">
        <v>0.1</v>
      </c>
      <c r="N62" s="1">
        <v>0.55</v>
      </c>
    </row>
    <row r="63" s="1" customFormat="1" spans="1:14">
      <c r="A63" s="7">
        <v>395</v>
      </c>
      <c r="B63" s="1">
        <v>395</v>
      </c>
      <c r="C63" s="1">
        <v>0.563697099685669</v>
      </c>
      <c r="D63" s="1">
        <v>0.130377411842346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538</v>
      </c>
      <c r="B64" s="1">
        <v>538</v>
      </c>
      <c r="C64" s="1">
        <v>0.559895634651184</v>
      </c>
      <c r="D64" s="1">
        <v>0.154874205589294</v>
      </c>
      <c r="E64" s="1">
        <v>9</v>
      </c>
      <c r="F64" s="1">
        <v>2</v>
      </c>
      <c r="G64" s="1">
        <v>1</v>
      </c>
      <c r="H64" s="1">
        <v>8</v>
      </c>
      <c r="I64" s="1">
        <v>0.9</v>
      </c>
      <c r="J64" s="1">
        <v>0.818181818181818</v>
      </c>
      <c r="K64" s="1">
        <v>0.857142857142857</v>
      </c>
      <c r="L64" s="1">
        <v>0.2</v>
      </c>
      <c r="M64" s="1">
        <v>0.7</v>
      </c>
      <c r="N64" s="1">
        <v>0.85</v>
      </c>
    </row>
    <row r="65" s="14" customFormat="1" spans="1:14">
      <c r="A65" s="16">
        <v>26</v>
      </c>
      <c r="B65" s="14">
        <v>26</v>
      </c>
      <c r="C65" s="14">
        <v>0.563803672790527</v>
      </c>
      <c r="D65" s="14">
        <v>0.122809886932373</v>
      </c>
      <c r="E65" s="14">
        <v>9</v>
      </c>
      <c r="F65" s="14">
        <v>4</v>
      </c>
      <c r="G65" s="14">
        <v>1</v>
      </c>
      <c r="H65" s="14">
        <v>6</v>
      </c>
      <c r="I65" s="14">
        <v>0.9</v>
      </c>
      <c r="J65" s="14">
        <v>0.692307692307692</v>
      </c>
      <c r="K65" s="14">
        <v>0.782608695652174</v>
      </c>
      <c r="L65" s="14">
        <v>0.4</v>
      </c>
      <c r="M65" s="14">
        <v>0.5</v>
      </c>
      <c r="N65" s="14">
        <v>0.75</v>
      </c>
    </row>
    <row r="66" s="1" customFormat="1" spans="1:14">
      <c r="A66" s="7">
        <v>674</v>
      </c>
      <c r="B66" s="1">
        <v>674</v>
      </c>
      <c r="C66" s="1">
        <v>0.564037680625916</v>
      </c>
      <c r="D66" s="1">
        <v>0.191290736198425</v>
      </c>
      <c r="E66" s="1">
        <v>7</v>
      </c>
      <c r="F66" s="1">
        <v>4</v>
      </c>
      <c r="G66" s="1">
        <v>3</v>
      </c>
      <c r="H66" s="1">
        <v>6</v>
      </c>
      <c r="I66" s="1">
        <v>0.7</v>
      </c>
      <c r="J66" s="1">
        <v>0.636363636363636</v>
      </c>
      <c r="K66" s="1">
        <v>0.666666666666667</v>
      </c>
      <c r="L66" s="1">
        <v>0.4</v>
      </c>
      <c r="M66" s="1">
        <v>0.3</v>
      </c>
      <c r="N66" s="1">
        <v>0.65</v>
      </c>
    </row>
    <row r="67" s="1" customFormat="1" spans="1:14">
      <c r="A67" s="7">
        <v>163</v>
      </c>
      <c r="B67" s="1">
        <v>163</v>
      </c>
      <c r="C67" s="1">
        <v>0.564523220062256</v>
      </c>
      <c r="D67" s="1">
        <v>0.150947570800781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61</v>
      </c>
      <c r="B68" s="1">
        <v>61</v>
      </c>
      <c r="C68" s="1">
        <v>0.564577460289001</v>
      </c>
      <c r="D68" s="1">
        <v>0.156044363975525</v>
      </c>
      <c r="E68" s="1">
        <v>7</v>
      </c>
      <c r="F68" s="1">
        <v>4</v>
      </c>
      <c r="G68" s="1">
        <v>3</v>
      </c>
      <c r="H68" s="1">
        <v>6</v>
      </c>
      <c r="I68" s="1">
        <v>0.7</v>
      </c>
      <c r="J68" s="1">
        <v>0.636363636363636</v>
      </c>
      <c r="K68" s="1">
        <v>0.666666666666667</v>
      </c>
      <c r="L68" s="1">
        <v>0.4</v>
      </c>
      <c r="M68" s="1">
        <v>0.3</v>
      </c>
      <c r="N68" s="1">
        <v>0.65</v>
      </c>
    </row>
    <row r="69" s="1" customFormat="1" spans="1:14">
      <c r="A69" s="7">
        <v>462</v>
      </c>
      <c r="B69" s="1">
        <v>462</v>
      </c>
      <c r="C69" s="1">
        <v>0.576398372650146</v>
      </c>
      <c r="D69" s="1">
        <v>0.160635709762573</v>
      </c>
      <c r="E69" s="1">
        <v>6</v>
      </c>
      <c r="F69" s="1">
        <v>7</v>
      </c>
      <c r="G69" s="1">
        <v>4</v>
      </c>
      <c r="H69" s="1">
        <v>3</v>
      </c>
      <c r="I69" s="1">
        <v>0.6</v>
      </c>
      <c r="J69" s="1">
        <v>0.461538461538462</v>
      </c>
      <c r="K69" s="1">
        <v>0.521739130434783</v>
      </c>
      <c r="L69" s="1">
        <v>0.7</v>
      </c>
      <c r="M69" s="1">
        <v>-0.1</v>
      </c>
      <c r="N69" s="1">
        <v>0.45</v>
      </c>
    </row>
    <row r="70" s="1" customFormat="1" spans="1:14">
      <c r="A70" s="7">
        <v>794</v>
      </c>
      <c r="B70" s="1">
        <v>794</v>
      </c>
      <c r="C70" s="1">
        <v>0.564637064933777</v>
      </c>
      <c r="D70" s="1">
        <v>0.143502593040466</v>
      </c>
      <c r="E70" s="1">
        <v>9</v>
      </c>
      <c r="F70" s="1">
        <v>6</v>
      </c>
      <c r="G70" s="1">
        <v>1</v>
      </c>
      <c r="H70" s="1">
        <v>4</v>
      </c>
      <c r="I70" s="1">
        <v>0.9</v>
      </c>
      <c r="J70" s="1">
        <v>0.6</v>
      </c>
      <c r="K70" s="1">
        <v>0.72</v>
      </c>
      <c r="L70" s="1">
        <v>0.6</v>
      </c>
      <c r="M70" s="1">
        <v>0.3</v>
      </c>
      <c r="N70" s="1">
        <v>0.65</v>
      </c>
    </row>
    <row r="71" s="1" customFormat="1" spans="1:14">
      <c r="A71" s="7">
        <v>332</v>
      </c>
      <c r="B71" s="1">
        <v>332</v>
      </c>
      <c r="C71" s="1">
        <v>0.564509391784668</v>
      </c>
      <c r="D71" s="1">
        <v>0.128810048103332</v>
      </c>
      <c r="E71" s="1">
        <v>9</v>
      </c>
      <c r="F71" s="1">
        <v>2</v>
      </c>
      <c r="G71" s="1">
        <v>1</v>
      </c>
      <c r="H71" s="1">
        <v>8</v>
      </c>
      <c r="I71" s="1">
        <v>0.9</v>
      </c>
      <c r="J71" s="1">
        <v>0.818181818181818</v>
      </c>
      <c r="K71" s="1">
        <v>0.857142857142857</v>
      </c>
      <c r="L71" s="1">
        <v>0.2</v>
      </c>
      <c r="M71" s="1">
        <v>0.7</v>
      </c>
      <c r="N71" s="1">
        <v>0.85</v>
      </c>
    </row>
    <row r="72" s="1" customFormat="1" spans="1:14">
      <c r="A72" s="7">
        <v>794</v>
      </c>
      <c r="B72" s="1">
        <v>794</v>
      </c>
      <c r="C72" s="1">
        <v>0.564637064933777</v>
      </c>
      <c r="D72" s="1">
        <v>0.143502593040466</v>
      </c>
      <c r="E72" s="1">
        <v>9</v>
      </c>
      <c r="F72" s="1">
        <v>6</v>
      </c>
      <c r="G72" s="1">
        <v>1</v>
      </c>
      <c r="H72" s="1">
        <v>4</v>
      </c>
      <c r="I72" s="1">
        <v>0.9</v>
      </c>
      <c r="J72" s="1">
        <v>0.6</v>
      </c>
      <c r="K72" s="1">
        <v>0.72</v>
      </c>
      <c r="L72" s="1">
        <v>0.6</v>
      </c>
      <c r="M72" s="1">
        <v>0.3</v>
      </c>
      <c r="N72" s="1">
        <v>0.65</v>
      </c>
    </row>
    <row r="73" s="1" customFormat="1" spans="1:14">
      <c r="A73" s="7">
        <v>799</v>
      </c>
      <c r="B73" s="1">
        <v>799</v>
      </c>
      <c r="C73" s="1">
        <v>0.567524433135986</v>
      </c>
      <c r="D73" s="1">
        <v>0.155826210975647</v>
      </c>
      <c r="E73" s="1">
        <v>6</v>
      </c>
      <c r="F73" s="1">
        <v>3</v>
      </c>
      <c r="G73" s="1">
        <v>4</v>
      </c>
      <c r="H73" s="1">
        <v>7</v>
      </c>
      <c r="I73" s="1">
        <v>0.6</v>
      </c>
      <c r="J73" s="1">
        <v>0.666666666666667</v>
      </c>
      <c r="K73" s="1">
        <v>0.631578947368421</v>
      </c>
      <c r="L73" s="1">
        <v>0.3</v>
      </c>
      <c r="M73" s="1">
        <v>0.3</v>
      </c>
      <c r="N73" s="1">
        <v>0.65</v>
      </c>
    </row>
    <row r="74" s="1" customFormat="1" spans="1:14">
      <c r="A74" s="7">
        <v>456</v>
      </c>
      <c r="B74" s="1">
        <v>456</v>
      </c>
      <c r="C74" s="1">
        <v>0.57045841217041</v>
      </c>
      <c r="D74" s="1">
        <v>0.132010340690613</v>
      </c>
      <c r="E74" s="1">
        <v>8</v>
      </c>
      <c r="F74" s="1">
        <v>4</v>
      </c>
      <c r="G74" s="1">
        <v>2</v>
      </c>
      <c r="H74" s="1">
        <v>6</v>
      </c>
      <c r="I74" s="1">
        <v>0.8</v>
      </c>
      <c r="J74" s="1">
        <v>0.666666666666667</v>
      </c>
      <c r="K74" s="1">
        <v>0.727272727272727</v>
      </c>
      <c r="L74" s="1">
        <v>0.4</v>
      </c>
      <c r="M74" s="1">
        <v>0.4</v>
      </c>
      <c r="N74" s="1">
        <v>0.7</v>
      </c>
    </row>
    <row r="75" s="1" customFormat="1" spans="1:14">
      <c r="A75" s="7">
        <v>712</v>
      </c>
      <c r="B75" s="1">
        <v>712</v>
      </c>
      <c r="C75" s="1">
        <v>0.576433420181274</v>
      </c>
      <c r="D75" s="1">
        <v>0.146623849868774</v>
      </c>
      <c r="E75" s="1">
        <v>9</v>
      </c>
      <c r="F75" s="1">
        <v>7</v>
      </c>
      <c r="G75" s="1">
        <v>1</v>
      </c>
      <c r="H75" s="1">
        <v>3</v>
      </c>
      <c r="I75" s="1">
        <v>0.9</v>
      </c>
      <c r="J75" s="1">
        <v>0.5625</v>
      </c>
      <c r="K75" s="1">
        <v>0.692307692307692</v>
      </c>
      <c r="L75" s="1">
        <v>0.7</v>
      </c>
      <c r="M75" s="1">
        <v>0.2</v>
      </c>
      <c r="N75" s="1">
        <v>0.6</v>
      </c>
    </row>
    <row r="76" s="1" customFormat="1" spans="1:14">
      <c r="A76" s="7">
        <v>873</v>
      </c>
      <c r="B76" s="1">
        <v>873</v>
      </c>
      <c r="C76" s="1">
        <v>0.570534706115723</v>
      </c>
      <c r="D76" s="1">
        <v>0.215624690055847</v>
      </c>
      <c r="E76" s="1">
        <v>7</v>
      </c>
      <c r="F76" s="1">
        <v>9</v>
      </c>
      <c r="G76" s="1">
        <v>3</v>
      </c>
      <c r="H76" s="1">
        <v>1</v>
      </c>
      <c r="I76" s="1">
        <v>0.7</v>
      </c>
      <c r="J76" s="1">
        <v>0.4375</v>
      </c>
      <c r="K76" s="1">
        <v>0.538461538461538</v>
      </c>
      <c r="L76" s="1">
        <v>0.9</v>
      </c>
      <c r="M76" s="1">
        <v>-0.2</v>
      </c>
      <c r="N76" s="1">
        <v>0.4</v>
      </c>
    </row>
    <row r="77" s="1" customFormat="1" spans="1:14">
      <c r="A77" s="7">
        <v>985</v>
      </c>
      <c r="B77" s="1">
        <v>985</v>
      </c>
      <c r="C77" s="1">
        <v>0.566287279129028</v>
      </c>
      <c r="D77" s="1">
        <v>0.108215808868408</v>
      </c>
      <c r="E77" s="1">
        <v>8</v>
      </c>
      <c r="F77" s="1">
        <v>4</v>
      </c>
      <c r="G77" s="1">
        <v>2</v>
      </c>
      <c r="H77" s="1">
        <v>6</v>
      </c>
      <c r="I77" s="1">
        <v>0.8</v>
      </c>
      <c r="J77" s="1">
        <v>0.666666666666667</v>
      </c>
      <c r="K77" s="1">
        <v>0.727272727272727</v>
      </c>
      <c r="L77" s="1">
        <v>0.4</v>
      </c>
      <c r="M77" s="1">
        <v>0.4</v>
      </c>
      <c r="N77" s="1">
        <v>0.7</v>
      </c>
    </row>
    <row r="78" s="1" customFormat="1" spans="1:14">
      <c r="A78" s="7">
        <v>9</v>
      </c>
      <c r="B78" s="1">
        <v>9</v>
      </c>
      <c r="C78" s="1">
        <v>0.570597648620605</v>
      </c>
      <c r="D78" s="1">
        <v>0.128949522972107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641</v>
      </c>
      <c r="B79" s="1">
        <v>641</v>
      </c>
      <c r="C79" s="1">
        <v>0.566670894622803</v>
      </c>
      <c r="D79" s="1">
        <v>0.117016315460205</v>
      </c>
      <c r="E79" s="1">
        <v>8</v>
      </c>
      <c r="F79" s="1">
        <v>4</v>
      </c>
      <c r="G79" s="1">
        <v>2</v>
      </c>
      <c r="H79" s="1">
        <v>6</v>
      </c>
      <c r="I79" s="1">
        <v>0.8</v>
      </c>
      <c r="J79" s="1">
        <v>0.666666666666667</v>
      </c>
      <c r="K79" s="1">
        <v>0.727272727272727</v>
      </c>
      <c r="L79" s="1">
        <v>0.4</v>
      </c>
      <c r="M79" s="1">
        <v>0.4</v>
      </c>
      <c r="N79" s="1">
        <v>0.7</v>
      </c>
    </row>
    <row r="80" s="1" customFormat="1" spans="1:14">
      <c r="A80" s="7">
        <v>179</v>
      </c>
      <c r="B80" s="1">
        <v>179</v>
      </c>
      <c r="C80" s="1">
        <v>0.573286890983582</v>
      </c>
      <c r="D80" s="1">
        <v>0.160822749137878</v>
      </c>
      <c r="E80" s="1">
        <v>7</v>
      </c>
      <c r="F80" s="1">
        <v>5</v>
      </c>
      <c r="G80" s="1">
        <v>3</v>
      </c>
      <c r="H80" s="1">
        <v>5</v>
      </c>
      <c r="I80" s="1">
        <v>0.7</v>
      </c>
      <c r="J80" s="1">
        <v>0.583333333333333</v>
      </c>
      <c r="K80" s="1">
        <v>0.636363636363636</v>
      </c>
      <c r="L80" s="1">
        <v>0.5</v>
      </c>
      <c r="M80" s="1">
        <v>0.2</v>
      </c>
      <c r="N80" s="1">
        <v>0.6</v>
      </c>
    </row>
    <row r="81" s="14" customFormat="1" spans="1:14">
      <c r="A81" s="16">
        <v>224</v>
      </c>
      <c r="B81" s="14">
        <v>224</v>
      </c>
      <c r="C81" s="14">
        <v>0.57354462146759</v>
      </c>
      <c r="D81" s="14">
        <v>0.127047419548035</v>
      </c>
      <c r="E81" s="14">
        <v>8</v>
      </c>
      <c r="F81" s="14">
        <v>3</v>
      </c>
      <c r="G81" s="14">
        <v>2</v>
      </c>
      <c r="H81" s="14">
        <v>7</v>
      </c>
      <c r="I81" s="14">
        <v>0.8</v>
      </c>
      <c r="J81" s="14">
        <v>0.727272727272727</v>
      </c>
      <c r="K81" s="14">
        <v>0.761904761904762</v>
      </c>
      <c r="L81" s="14">
        <v>0.3</v>
      </c>
      <c r="M81" s="14">
        <v>0.5</v>
      </c>
      <c r="N81" s="14">
        <v>0.75</v>
      </c>
    </row>
    <row r="82" s="1" customFormat="1" spans="1:14">
      <c r="A82" s="7">
        <v>884</v>
      </c>
      <c r="B82" s="1">
        <v>884</v>
      </c>
      <c r="C82" s="1">
        <v>0.580617666244507</v>
      </c>
      <c r="D82" s="1">
        <v>0.103671789169311</v>
      </c>
      <c r="E82" s="1">
        <v>8</v>
      </c>
      <c r="F82" s="1">
        <v>5</v>
      </c>
      <c r="G82" s="1">
        <v>2</v>
      </c>
      <c r="H82" s="1">
        <v>5</v>
      </c>
      <c r="I82" s="1">
        <v>0.8</v>
      </c>
      <c r="J82" s="1">
        <v>0.615384615384615</v>
      </c>
      <c r="K82" s="1">
        <v>0.695652173913043</v>
      </c>
      <c r="L82" s="1">
        <v>0.5</v>
      </c>
      <c r="M82" s="1">
        <v>0.3</v>
      </c>
      <c r="N82" s="1">
        <v>0.65</v>
      </c>
    </row>
    <row r="83" s="1" customFormat="1" spans="1:14">
      <c r="A83" s="7">
        <v>938</v>
      </c>
      <c r="B83" s="1">
        <v>938</v>
      </c>
      <c r="C83" s="1">
        <v>0.580702304840088</v>
      </c>
      <c r="D83" s="1">
        <v>0.107056975364685</v>
      </c>
      <c r="E83" s="1">
        <v>9</v>
      </c>
      <c r="F83" s="1">
        <v>6</v>
      </c>
      <c r="G83" s="1">
        <v>1</v>
      </c>
      <c r="H83" s="1">
        <v>4</v>
      </c>
      <c r="I83" s="1">
        <v>0.9</v>
      </c>
      <c r="J83" s="1">
        <v>0.6</v>
      </c>
      <c r="K83" s="1">
        <v>0.72</v>
      </c>
      <c r="L83" s="1">
        <v>0.6</v>
      </c>
      <c r="M83" s="1">
        <v>0.3</v>
      </c>
      <c r="N83" s="1">
        <v>0.65</v>
      </c>
    </row>
    <row r="84" s="1" customFormat="1" spans="1:14">
      <c r="A84" s="7">
        <v>732</v>
      </c>
      <c r="B84" s="1">
        <v>732</v>
      </c>
      <c r="C84" s="1">
        <v>0.594576597213745</v>
      </c>
      <c r="D84" s="1">
        <v>0.153135180473328</v>
      </c>
      <c r="E84" s="1">
        <v>5</v>
      </c>
      <c r="F84" s="1">
        <v>6</v>
      </c>
      <c r="G84" s="1">
        <v>5</v>
      </c>
      <c r="H84" s="1">
        <v>4</v>
      </c>
      <c r="I84" s="1">
        <v>0.5</v>
      </c>
      <c r="J84" s="1">
        <v>0.454545454545454</v>
      </c>
      <c r="K84" s="1">
        <v>0.476190476190476</v>
      </c>
      <c r="L84" s="1">
        <v>0.6</v>
      </c>
      <c r="M84" s="1">
        <v>-0.1</v>
      </c>
      <c r="N84" s="1">
        <v>0.45</v>
      </c>
    </row>
    <row r="85" s="1" customFormat="1" spans="1:14">
      <c r="A85" s="7">
        <v>338</v>
      </c>
      <c r="B85" s="1">
        <v>338</v>
      </c>
      <c r="C85" s="1">
        <v>0.587870597839355</v>
      </c>
      <c r="D85" s="1">
        <v>0.158023715019226</v>
      </c>
      <c r="E85" s="1">
        <v>9</v>
      </c>
      <c r="F85" s="1">
        <v>5</v>
      </c>
      <c r="G85" s="1">
        <v>1</v>
      </c>
      <c r="H85" s="1">
        <v>5</v>
      </c>
      <c r="I85" s="1">
        <v>0.9</v>
      </c>
      <c r="J85" s="1">
        <v>0.642857142857143</v>
      </c>
      <c r="K85" s="1">
        <v>0.75</v>
      </c>
      <c r="L85" s="1">
        <v>0.5</v>
      </c>
      <c r="M85" s="1">
        <v>0.4</v>
      </c>
      <c r="N85" s="1">
        <v>0.7</v>
      </c>
    </row>
    <row r="86" s="1" customFormat="1" spans="1:14">
      <c r="A86" s="7">
        <v>769</v>
      </c>
      <c r="B86" s="1">
        <v>769</v>
      </c>
      <c r="C86" s="1">
        <v>0.583063125610352</v>
      </c>
      <c r="D86" s="1">
        <v>0.129210829734802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744</v>
      </c>
      <c r="B87" s="1">
        <v>744</v>
      </c>
      <c r="C87" s="1">
        <v>0.589840054512024</v>
      </c>
      <c r="D87" s="1">
        <v>0.148994445800781</v>
      </c>
      <c r="E87" s="1">
        <v>8</v>
      </c>
      <c r="F87" s="1">
        <v>4</v>
      </c>
      <c r="G87" s="1">
        <v>2</v>
      </c>
      <c r="H87" s="1">
        <v>6</v>
      </c>
      <c r="I87" s="1">
        <v>0.8</v>
      </c>
      <c r="J87" s="1">
        <v>0.666666666666667</v>
      </c>
      <c r="K87" s="1">
        <v>0.727272727272727</v>
      </c>
      <c r="L87" s="1">
        <v>0.4</v>
      </c>
      <c r="M87" s="1">
        <v>0.4</v>
      </c>
      <c r="N87" s="1">
        <v>0.7</v>
      </c>
    </row>
    <row r="88" s="1" customFormat="1" spans="1:14">
      <c r="A88" s="7">
        <v>59</v>
      </c>
      <c r="B88" s="1">
        <v>59</v>
      </c>
      <c r="C88" s="1">
        <v>0.583963990211487</v>
      </c>
      <c r="D88" s="1">
        <v>0.110245108604431</v>
      </c>
      <c r="E88" s="1">
        <v>10</v>
      </c>
      <c r="F88" s="1">
        <v>8</v>
      </c>
      <c r="G88" s="1">
        <v>0</v>
      </c>
      <c r="H88" s="1">
        <v>2</v>
      </c>
      <c r="I88" s="1">
        <v>1</v>
      </c>
      <c r="J88" s="1">
        <v>0.555555555555556</v>
      </c>
      <c r="K88" s="1">
        <v>0.714285714285714</v>
      </c>
      <c r="L88" s="1">
        <v>0.8</v>
      </c>
      <c r="M88" s="1">
        <v>0.2</v>
      </c>
      <c r="N88" s="1">
        <v>0.6</v>
      </c>
    </row>
    <row r="89" s="1" customFormat="1" spans="1:14">
      <c r="A89" s="7">
        <v>564</v>
      </c>
      <c r="B89" s="1">
        <v>564</v>
      </c>
      <c r="C89" s="1">
        <v>0.591322898864746</v>
      </c>
      <c r="D89" s="1">
        <v>0.230110764503479</v>
      </c>
      <c r="E89" s="1">
        <v>7</v>
      </c>
      <c r="F89" s="1">
        <v>6</v>
      </c>
      <c r="G89" s="1">
        <v>3</v>
      </c>
      <c r="H89" s="1">
        <v>4</v>
      </c>
      <c r="I89" s="1">
        <v>0.7</v>
      </c>
      <c r="J89" s="1">
        <v>0.538461538461539</v>
      </c>
      <c r="K89" s="1">
        <v>0.608695652173913</v>
      </c>
      <c r="L89" s="1">
        <v>0.6</v>
      </c>
      <c r="M89" s="1">
        <v>0.1</v>
      </c>
      <c r="N89" s="1">
        <v>0.55</v>
      </c>
    </row>
    <row r="90" s="1" customFormat="1" spans="1:14">
      <c r="A90" s="7">
        <v>128</v>
      </c>
      <c r="B90" s="1">
        <v>128</v>
      </c>
      <c r="C90" s="1">
        <v>0.591395378112793</v>
      </c>
      <c r="D90" s="1">
        <v>0.16316032409668</v>
      </c>
      <c r="E90" s="1">
        <v>9</v>
      </c>
      <c r="F90" s="1">
        <v>4</v>
      </c>
      <c r="G90" s="1">
        <v>1</v>
      </c>
      <c r="H90" s="1">
        <v>6</v>
      </c>
      <c r="I90" s="1">
        <v>0.9</v>
      </c>
      <c r="J90" s="1">
        <v>0.692307692307692</v>
      </c>
      <c r="K90" s="1">
        <v>0.782608695652174</v>
      </c>
      <c r="L90" s="1">
        <v>0.4</v>
      </c>
      <c r="M90" s="1">
        <v>0.5</v>
      </c>
      <c r="N90" s="1">
        <v>0.75</v>
      </c>
    </row>
    <row r="91" s="1" customFormat="1" spans="1:14">
      <c r="A91" s="7">
        <v>788</v>
      </c>
      <c r="B91" s="1">
        <v>788</v>
      </c>
      <c r="C91" s="1">
        <v>0.585186362266541</v>
      </c>
      <c r="D91" s="1">
        <v>0.0972005128860474</v>
      </c>
      <c r="E91" s="1">
        <v>8</v>
      </c>
      <c r="F91" s="1">
        <v>4</v>
      </c>
      <c r="G91" s="1">
        <v>2</v>
      </c>
      <c r="H91" s="1">
        <v>6</v>
      </c>
      <c r="I91" s="1">
        <v>0.8</v>
      </c>
      <c r="J91" s="1">
        <v>0.666666666666667</v>
      </c>
      <c r="K91" s="1">
        <v>0.727272727272727</v>
      </c>
      <c r="L91" s="1">
        <v>0.4</v>
      </c>
      <c r="M91" s="1">
        <v>0.4</v>
      </c>
      <c r="N91" s="1">
        <v>0.7</v>
      </c>
    </row>
    <row r="92" s="1" customFormat="1" spans="1:14">
      <c r="A92" s="7">
        <v>536</v>
      </c>
      <c r="B92" s="1">
        <v>536</v>
      </c>
      <c r="C92" s="1">
        <v>0.585767984390259</v>
      </c>
      <c r="D92" s="1">
        <v>0.130775928497315</v>
      </c>
      <c r="E92" s="1">
        <v>10</v>
      </c>
      <c r="F92" s="1">
        <v>4</v>
      </c>
      <c r="G92" s="1">
        <v>0</v>
      </c>
      <c r="H92" s="1">
        <v>6</v>
      </c>
      <c r="I92" s="1">
        <v>1</v>
      </c>
      <c r="J92" s="1">
        <v>0.714285714285714</v>
      </c>
      <c r="K92" s="1">
        <v>0.833333333333333</v>
      </c>
      <c r="L92" s="1">
        <v>0.4</v>
      </c>
      <c r="M92" s="1">
        <v>0.6</v>
      </c>
      <c r="N92" s="1">
        <v>0.8</v>
      </c>
    </row>
    <row r="93" s="1" customFormat="1" spans="1:14">
      <c r="A93" s="7">
        <v>680</v>
      </c>
      <c r="B93" s="1">
        <v>680</v>
      </c>
      <c r="C93" s="1">
        <v>0.591787695884705</v>
      </c>
      <c r="D93" s="1">
        <v>0.122963666915894</v>
      </c>
      <c r="E93" s="1">
        <v>6</v>
      </c>
      <c r="F93" s="1">
        <v>5</v>
      </c>
      <c r="G93" s="1">
        <v>4</v>
      </c>
      <c r="H93" s="1">
        <v>5</v>
      </c>
      <c r="I93" s="1">
        <v>0.6</v>
      </c>
      <c r="J93" s="1">
        <v>0.545454545454545</v>
      </c>
      <c r="K93" s="1">
        <v>0.571428571428571</v>
      </c>
      <c r="L93" s="1">
        <v>0.5</v>
      </c>
      <c r="M93" s="1">
        <v>0.1</v>
      </c>
      <c r="N93" s="1">
        <v>0.55</v>
      </c>
    </row>
    <row r="94" s="1" customFormat="1" spans="1:14">
      <c r="A94" s="7">
        <v>792</v>
      </c>
      <c r="B94" s="1">
        <v>792</v>
      </c>
      <c r="C94" s="1">
        <v>0.592767238616943</v>
      </c>
      <c r="D94" s="1">
        <v>0.125526428222656</v>
      </c>
      <c r="E94" s="1">
        <v>8</v>
      </c>
      <c r="F94" s="1">
        <v>4</v>
      </c>
      <c r="G94" s="1">
        <v>2</v>
      </c>
      <c r="H94" s="1">
        <v>6</v>
      </c>
      <c r="I94" s="1">
        <v>0.8</v>
      </c>
      <c r="J94" s="1">
        <v>0.666666666666667</v>
      </c>
      <c r="K94" s="1">
        <v>0.727272727272727</v>
      </c>
      <c r="L94" s="1">
        <v>0.4</v>
      </c>
      <c r="M94" s="1">
        <v>0.4</v>
      </c>
      <c r="N94" s="1">
        <v>0.7</v>
      </c>
    </row>
    <row r="95" s="1" customFormat="1" spans="1:14">
      <c r="A95" s="7">
        <v>807</v>
      </c>
      <c r="B95" s="1">
        <v>807</v>
      </c>
      <c r="C95" s="1">
        <v>0.587384819984436</v>
      </c>
      <c r="D95" s="1">
        <v>0.212218403816223</v>
      </c>
      <c r="E95" s="1">
        <v>6</v>
      </c>
      <c r="F95" s="1">
        <v>6</v>
      </c>
      <c r="G95" s="1">
        <v>4</v>
      </c>
      <c r="H95" s="1">
        <v>4</v>
      </c>
      <c r="I95" s="1">
        <v>0.6</v>
      </c>
      <c r="J95" s="1">
        <v>0.5</v>
      </c>
      <c r="K95" s="1">
        <v>0.545454545454545</v>
      </c>
      <c r="L95" s="1">
        <v>0.6</v>
      </c>
      <c r="M95" s="1">
        <v>0</v>
      </c>
      <c r="N95" s="1">
        <v>0.5</v>
      </c>
    </row>
    <row r="96" s="1" customFormat="1" spans="1:14">
      <c r="A96" s="7">
        <v>921</v>
      </c>
      <c r="B96" s="1">
        <v>921</v>
      </c>
      <c r="C96" s="1">
        <v>0.586636185646057</v>
      </c>
      <c r="D96" s="1">
        <v>0.143693208694458</v>
      </c>
      <c r="E96" s="1">
        <v>7</v>
      </c>
      <c r="F96" s="1">
        <v>7</v>
      </c>
      <c r="G96" s="1">
        <v>3</v>
      </c>
      <c r="H96" s="1">
        <v>3</v>
      </c>
      <c r="I96" s="1">
        <v>0.7</v>
      </c>
      <c r="J96" s="1">
        <v>0.5</v>
      </c>
      <c r="K96" s="1">
        <v>0.583333333333333</v>
      </c>
      <c r="L96" s="1">
        <v>0.7</v>
      </c>
      <c r="M96" s="1">
        <v>0</v>
      </c>
      <c r="N96" s="1">
        <v>0.5</v>
      </c>
    </row>
    <row r="97" s="1" customFormat="1" spans="1:14">
      <c r="A97" s="7">
        <v>536</v>
      </c>
      <c r="B97" s="1">
        <v>536</v>
      </c>
      <c r="C97" s="1">
        <v>0.585767984390259</v>
      </c>
      <c r="D97" s="1">
        <v>0.130775928497315</v>
      </c>
      <c r="E97" s="1">
        <v>10</v>
      </c>
      <c r="F97" s="1">
        <v>4</v>
      </c>
      <c r="G97" s="1">
        <v>0</v>
      </c>
      <c r="H97" s="1">
        <v>6</v>
      </c>
      <c r="I97" s="1">
        <v>1</v>
      </c>
      <c r="J97" s="1">
        <v>0.714285714285714</v>
      </c>
      <c r="K97" s="1">
        <v>0.833333333333333</v>
      </c>
      <c r="L97" s="1">
        <v>0.4</v>
      </c>
      <c r="M97" s="1">
        <v>0.6</v>
      </c>
      <c r="N97" s="1">
        <v>0.8</v>
      </c>
    </row>
    <row r="98" s="1" customFormat="1" spans="3:14">
      <c r="C98" s="1">
        <f>AVERAGE(C2:C97)</f>
        <v>0.547484348217646</v>
      </c>
      <c r="D98" s="1">
        <f>AVERAGE(D2:D97)</f>
        <v>0.110190166781346</v>
      </c>
      <c r="I98" s="1">
        <f t="shared" ref="I98:N98" si="0">AVERAGE(I2:I97)</f>
        <v>0.814583333333333</v>
      </c>
      <c r="J98" s="1">
        <f t="shared" si="0"/>
        <v>0.629455197240124</v>
      </c>
      <c r="K98" s="1">
        <f t="shared" si="0"/>
        <v>0.706546888501503</v>
      </c>
      <c r="L98" s="1">
        <f t="shared" si="0"/>
        <v>0.488541666666667</v>
      </c>
      <c r="M98" s="1">
        <f t="shared" si="0"/>
        <v>0.326041666666667</v>
      </c>
      <c r="N98" s="1">
        <f t="shared" si="0"/>
        <v>0.663020833333334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4">
      <c r="C106" s="1" t="s">
        <v>19</v>
      </c>
      <c r="D106" s="1">
        <f>COUNTIF(C2:C97,"&lt;0.5")-COUNTIF(C2:C97,"&lt;0.48")</f>
        <v>0</v>
      </c>
    </row>
    <row r="107" s="15" customFormat="1" spans="3:5">
      <c r="C107" s="15" t="s">
        <v>83</v>
      </c>
      <c r="D107" s="15">
        <f>COUNTIF(C2:C97,"&lt;0.516")-COUNTIF(C2:C97,"&lt;0.5")</f>
        <v>16</v>
      </c>
      <c r="E107" s="15">
        <v>16</v>
      </c>
    </row>
    <row r="108" s="4" customFormat="1" spans="3:5">
      <c r="C108" s="4" t="s">
        <v>84</v>
      </c>
      <c r="D108" s="4">
        <f>COUNTIF(C2:C97,"&lt;0.532")-COUNTIF(C2:C97,"&lt;0.516")</f>
        <v>16</v>
      </c>
      <c r="E108" s="4">
        <v>16</v>
      </c>
    </row>
    <row r="109" s="4" customFormat="1" spans="3:5">
      <c r="C109" s="4" t="s">
        <v>85</v>
      </c>
      <c r="D109" s="4">
        <f>COUNTIF(C2:C97,"&lt;0.548")-COUNTIF(C2:C97,"&lt;0.532")</f>
        <v>16</v>
      </c>
      <c r="E109" s="4">
        <v>16</v>
      </c>
    </row>
    <row r="110" s="4" customFormat="1" spans="3:5">
      <c r="C110" s="4" t="s">
        <v>86</v>
      </c>
      <c r="D110" s="4">
        <f>COUNTIF(C2:C97,"&lt;0.564")-COUNTIF(C2:C97,"&lt;0.548")</f>
        <v>16</v>
      </c>
      <c r="E110" s="4">
        <v>16</v>
      </c>
    </row>
    <row r="111" s="4" customFormat="1" spans="3:5">
      <c r="C111" s="4" t="s">
        <v>87</v>
      </c>
      <c r="D111" s="4">
        <f>COUNTIF(C2:C97,"&lt;0.58")-COUNTIF(C2:C97,"&lt;0.564")</f>
        <v>16</v>
      </c>
      <c r="E111" s="4">
        <v>16</v>
      </c>
    </row>
    <row r="112" s="15" customFormat="1" spans="3:5">
      <c r="C112" s="15" t="s">
        <v>88</v>
      </c>
      <c r="D112" s="15">
        <f>COUNTIF(C2:C97,"&lt;0.596")-COUNTIF(C2:C97,"&lt;0.58")</f>
        <v>16</v>
      </c>
      <c r="E112" s="15">
        <v>16</v>
      </c>
    </row>
    <row r="113" s="4" customFormat="1" spans="3:4">
      <c r="C113" s="4" t="s">
        <v>26</v>
      </c>
      <c r="D113" s="4">
        <f>COUNTIF(C2:C97,"&lt;0.64")-COUNTIF(C2:C97,"&lt;0.62")</f>
        <v>0</v>
      </c>
    </row>
    <row r="114" s="4" customFormat="1" spans="3:4">
      <c r="C114" s="4" t="s">
        <v>27</v>
      </c>
      <c r="D114" s="4">
        <f>COUNTIF(C2:C97,"&lt;0.66")-COUNTIF(C2:C97,"&lt;0.64")</f>
        <v>0</v>
      </c>
    </row>
    <row r="115" s="4" customFormat="1" spans="3:4">
      <c r="C115" s="4" t="s">
        <v>28</v>
      </c>
      <c r="D115" s="4">
        <f>COUNTIF(C2:C97,"&lt;0.68")-COUNTIF(C2:C97,"&lt;0.66")</f>
        <v>0</v>
      </c>
    </row>
    <row r="116" s="4" customFormat="1" spans="3:4">
      <c r="C116" s="4" t="s">
        <v>29</v>
      </c>
      <c r="D116" s="4">
        <f>COUNTIF(C2:C97,"&lt;0.7")-COUNTIF(C2:C97,"&lt;0.68")</f>
        <v>0</v>
      </c>
    </row>
    <row r="117" s="4" customFormat="1" spans="3:4">
      <c r="C117" s="4" t="s">
        <v>30</v>
      </c>
      <c r="D117" s="4">
        <f>COUNTIF(C2:C97,"&lt;0.72")-COUNTIF(C2:C97,"&lt;0.7")</f>
        <v>0</v>
      </c>
    </row>
    <row r="118" s="1" customFormat="1" spans="3:4">
      <c r="C118" s="1" t="s">
        <v>31</v>
      </c>
      <c r="D118" s="1">
        <f>COUNTIF(C2:C97,"&lt;0.74")-COUNTIF(C2:C97,"&lt;0.72")</f>
        <v>0</v>
      </c>
    </row>
    <row r="119" s="1" customFormat="1" spans="3:4">
      <c r="C119" s="1" t="s">
        <v>32</v>
      </c>
      <c r="D119" s="1">
        <f>COUNTIF(C2:C97,"&lt;0.76")-COUNTIF(C2:C97,"&lt;0.74")</f>
        <v>0</v>
      </c>
    </row>
    <row r="120" s="1" customFormat="1" spans="3:4">
      <c r="C120" s="1" t="s">
        <v>33</v>
      </c>
      <c r="D120" s="1">
        <f>COUNTIF(C2:C97,"&lt;0.78")-COUNTIF(C2:C97,"&lt;0.76")</f>
        <v>0</v>
      </c>
    </row>
    <row r="121" s="6" customFormat="1" spans="3:4">
      <c r="C121" s="1" t="s">
        <v>34</v>
      </c>
      <c r="D121" s="6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73" workbookViewId="0">
      <selection activeCell="A23" sqref="$A23:$XFD23"/>
    </sheetView>
  </sheetViews>
  <sheetFormatPr defaultColWidth="9" defaultRowHeight="13.5"/>
  <cols>
    <col min="3" max="4" width="19.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651</v>
      </c>
      <c r="B2" s="1">
        <v>651</v>
      </c>
      <c r="C2" s="1">
        <v>0.501839160919189</v>
      </c>
      <c r="D2" s="1">
        <v>0.142430782318115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967</v>
      </c>
      <c r="B3" s="1">
        <v>967</v>
      </c>
      <c r="C3" s="1">
        <v>0.505633950233459</v>
      </c>
      <c r="D3" s="1">
        <v>0.134837865829468</v>
      </c>
      <c r="E3" s="1">
        <v>10</v>
      </c>
      <c r="F3" s="1">
        <v>4</v>
      </c>
      <c r="G3" s="1">
        <v>0</v>
      </c>
      <c r="H3" s="1">
        <v>6</v>
      </c>
      <c r="I3" s="1">
        <v>1</v>
      </c>
      <c r="J3" s="1">
        <v>0.714285714285714</v>
      </c>
      <c r="K3" s="1">
        <v>0.833333333333333</v>
      </c>
      <c r="L3" s="1">
        <v>0.4</v>
      </c>
      <c r="M3" s="1">
        <v>0.6</v>
      </c>
      <c r="N3" s="1">
        <v>0.8</v>
      </c>
    </row>
    <row r="4" s="1" customFormat="1" spans="1:14">
      <c r="A4" s="7">
        <v>320</v>
      </c>
      <c r="B4" s="1">
        <v>320</v>
      </c>
      <c r="C4" s="1">
        <v>0.505656719207764</v>
      </c>
      <c r="D4" s="1">
        <v>0.121524333953857</v>
      </c>
      <c r="E4" s="1">
        <v>9</v>
      </c>
      <c r="F4" s="1">
        <v>7</v>
      </c>
      <c r="G4" s="1">
        <v>1</v>
      </c>
      <c r="H4" s="1">
        <v>3</v>
      </c>
      <c r="I4" s="1">
        <v>0.9</v>
      </c>
      <c r="J4" s="1">
        <v>0.5625</v>
      </c>
      <c r="K4" s="1">
        <v>0.692307692307692</v>
      </c>
      <c r="L4" s="1">
        <v>0.7</v>
      </c>
      <c r="M4" s="1">
        <v>0.2</v>
      </c>
      <c r="N4" s="1">
        <v>0.6</v>
      </c>
    </row>
    <row r="5" s="1" customFormat="1" spans="1:14">
      <c r="A5" s="7">
        <v>601</v>
      </c>
      <c r="B5" s="1">
        <v>601</v>
      </c>
      <c r="C5" s="1">
        <v>0.507957339286804</v>
      </c>
      <c r="D5" s="1">
        <v>0.136493921279907</v>
      </c>
      <c r="E5" s="1">
        <v>10</v>
      </c>
      <c r="F5" s="1">
        <v>6</v>
      </c>
      <c r="G5" s="1">
        <v>0</v>
      </c>
      <c r="H5" s="1">
        <v>4</v>
      </c>
      <c r="I5" s="1">
        <v>1</v>
      </c>
      <c r="J5" s="1">
        <v>0.625</v>
      </c>
      <c r="K5" s="1">
        <v>0.769230769230769</v>
      </c>
      <c r="L5" s="1">
        <v>0.6</v>
      </c>
      <c r="M5" s="1">
        <v>0.4</v>
      </c>
      <c r="N5" s="1">
        <v>0.7</v>
      </c>
    </row>
    <row r="6" s="1" customFormat="1" spans="1:14">
      <c r="A6" s="7">
        <v>603</v>
      </c>
      <c r="B6" s="1">
        <v>603</v>
      </c>
      <c r="C6" s="1">
        <v>0.510679364204407</v>
      </c>
      <c r="D6" s="1">
        <v>0.140520811080933</v>
      </c>
      <c r="E6" s="1">
        <v>8</v>
      </c>
      <c r="F6" s="1">
        <v>4</v>
      </c>
      <c r="G6" s="1">
        <v>2</v>
      </c>
      <c r="H6" s="1">
        <v>6</v>
      </c>
      <c r="I6" s="1">
        <v>0.8</v>
      </c>
      <c r="J6" s="1">
        <v>0.666666666666667</v>
      </c>
      <c r="K6" s="1">
        <v>0.727272727272727</v>
      </c>
      <c r="L6" s="1">
        <v>0.4</v>
      </c>
      <c r="M6" s="1">
        <v>0.4</v>
      </c>
      <c r="N6" s="1">
        <v>0.7</v>
      </c>
    </row>
    <row r="7" s="1" customFormat="1" spans="1:14">
      <c r="A7" s="7">
        <v>93</v>
      </c>
      <c r="B7" s="1">
        <v>93</v>
      </c>
      <c r="C7" s="1">
        <v>0.507373690605164</v>
      </c>
      <c r="D7" s="1">
        <v>0.00897800922393799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1" customFormat="1" spans="1:14">
      <c r="A8" s="7">
        <v>76</v>
      </c>
      <c r="B8" s="1">
        <v>76</v>
      </c>
      <c r="C8" s="1">
        <v>0.508317589759827</v>
      </c>
      <c r="D8" s="1">
        <v>0.0728530883789062</v>
      </c>
      <c r="E8" s="1">
        <v>9</v>
      </c>
      <c r="F8" s="1">
        <v>5</v>
      </c>
      <c r="G8" s="1">
        <v>1</v>
      </c>
      <c r="H8" s="1">
        <v>5</v>
      </c>
      <c r="I8" s="1">
        <v>0.9</v>
      </c>
      <c r="J8" s="1">
        <v>0.642857142857143</v>
      </c>
      <c r="K8" s="1">
        <v>0.75</v>
      </c>
      <c r="L8" s="1">
        <v>0.5</v>
      </c>
      <c r="M8" s="1">
        <v>0.4</v>
      </c>
      <c r="N8" s="1">
        <v>0.7</v>
      </c>
    </row>
    <row r="9" s="1" customFormat="1" spans="1:14">
      <c r="A9" s="7">
        <v>484</v>
      </c>
      <c r="B9" s="1">
        <v>484</v>
      </c>
      <c r="C9" s="1">
        <v>0.509174942970276</v>
      </c>
      <c r="D9" s="1">
        <v>0.0860495567321777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444</v>
      </c>
      <c r="B10" s="1">
        <v>444</v>
      </c>
      <c r="C10" s="1">
        <v>0.50945258140564</v>
      </c>
      <c r="D10" s="1">
        <v>0.0436152219772339</v>
      </c>
      <c r="E10" s="1">
        <v>10</v>
      </c>
      <c r="F10" s="1">
        <v>6</v>
      </c>
      <c r="G10" s="1">
        <v>0</v>
      </c>
      <c r="H10" s="1">
        <v>4</v>
      </c>
      <c r="I10" s="1">
        <v>1</v>
      </c>
      <c r="J10" s="1">
        <v>0.625</v>
      </c>
      <c r="K10" s="1">
        <v>0.769230769230769</v>
      </c>
      <c r="L10" s="1">
        <v>0.6</v>
      </c>
      <c r="M10" s="1">
        <v>0.4</v>
      </c>
      <c r="N10" s="1">
        <v>0.7</v>
      </c>
    </row>
    <row r="11" s="14" customFormat="1" spans="1:14">
      <c r="A11" s="16">
        <v>400</v>
      </c>
      <c r="B11" s="14">
        <v>400</v>
      </c>
      <c r="C11" s="14">
        <v>0.510158181190491</v>
      </c>
      <c r="D11" s="14">
        <v>0.0337340831756592</v>
      </c>
      <c r="E11" s="14">
        <v>9</v>
      </c>
      <c r="F11" s="14">
        <v>5</v>
      </c>
      <c r="G11" s="14">
        <v>1</v>
      </c>
      <c r="H11" s="14">
        <v>5</v>
      </c>
      <c r="I11" s="14">
        <v>0.9</v>
      </c>
      <c r="J11" s="14">
        <v>0.642857142857143</v>
      </c>
      <c r="K11" s="14">
        <v>0.75</v>
      </c>
      <c r="L11" s="14">
        <v>0.5</v>
      </c>
      <c r="M11" s="14">
        <v>0.4</v>
      </c>
      <c r="N11" s="14">
        <v>0.7</v>
      </c>
    </row>
    <row r="12" s="1" customFormat="1" spans="1:14">
      <c r="A12" s="7">
        <v>57</v>
      </c>
      <c r="B12" s="1">
        <v>57</v>
      </c>
      <c r="C12" s="1">
        <v>0.512394428253174</v>
      </c>
      <c r="D12" s="1">
        <v>0.0709816217422485</v>
      </c>
      <c r="E12" s="1">
        <v>9</v>
      </c>
      <c r="F12" s="1">
        <v>3</v>
      </c>
      <c r="G12" s="1">
        <v>1</v>
      </c>
      <c r="H12" s="1">
        <v>7</v>
      </c>
      <c r="I12" s="1">
        <v>0.9</v>
      </c>
      <c r="J12" s="1">
        <v>0.75</v>
      </c>
      <c r="K12" s="1">
        <v>0.818181818181818</v>
      </c>
      <c r="L12" s="1">
        <v>0.3</v>
      </c>
      <c r="M12" s="1">
        <v>0.6</v>
      </c>
      <c r="N12" s="1">
        <v>0.8</v>
      </c>
    </row>
    <row r="13" s="1" customFormat="1" spans="1:14">
      <c r="A13" s="7">
        <v>868</v>
      </c>
      <c r="B13" s="1">
        <v>868</v>
      </c>
      <c r="C13" s="1">
        <v>0.513609170913696</v>
      </c>
      <c r="D13" s="1">
        <v>0.0980237722396851</v>
      </c>
      <c r="E13" s="1">
        <v>10</v>
      </c>
      <c r="F13" s="1">
        <v>7</v>
      </c>
      <c r="G13" s="1">
        <v>0</v>
      </c>
      <c r="H13" s="1">
        <v>3</v>
      </c>
      <c r="I13" s="1">
        <v>1</v>
      </c>
      <c r="J13" s="1">
        <v>0.588235294117647</v>
      </c>
      <c r="K13" s="1">
        <v>0.740740740740741</v>
      </c>
      <c r="L13" s="1">
        <v>0.7</v>
      </c>
      <c r="M13" s="1">
        <v>0.3</v>
      </c>
      <c r="N13" s="1">
        <v>0.65</v>
      </c>
    </row>
    <row r="14" s="1" customFormat="1" spans="1:14">
      <c r="A14" s="7">
        <v>53</v>
      </c>
      <c r="B14" s="1">
        <v>53</v>
      </c>
      <c r="C14" s="1">
        <v>0.514984965324402</v>
      </c>
      <c r="D14" s="1">
        <v>0.102656722068787</v>
      </c>
      <c r="E14" s="1">
        <v>9</v>
      </c>
      <c r="F14" s="1">
        <v>5</v>
      </c>
      <c r="G14" s="1">
        <v>1</v>
      </c>
      <c r="H14" s="1">
        <v>5</v>
      </c>
      <c r="I14" s="1">
        <v>0.9</v>
      </c>
      <c r="J14" s="1">
        <v>0.642857142857143</v>
      </c>
      <c r="K14" s="1">
        <v>0.75</v>
      </c>
      <c r="L14" s="1">
        <v>0.5</v>
      </c>
      <c r="M14" s="1">
        <v>0.4</v>
      </c>
      <c r="N14" s="1">
        <v>0.7</v>
      </c>
    </row>
    <row r="15" s="1" customFormat="1" spans="1:14">
      <c r="A15" s="7">
        <v>192</v>
      </c>
      <c r="B15" s="1">
        <v>192</v>
      </c>
      <c r="C15" s="1">
        <v>0.516044735908508</v>
      </c>
      <c r="D15" s="1">
        <v>0.0698013305664062</v>
      </c>
      <c r="E15" s="1">
        <v>9</v>
      </c>
      <c r="F15" s="1">
        <v>7</v>
      </c>
      <c r="G15" s="1">
        <v>1</v>
      </c>
      <c r="H15" s="1">
        <v>3</v>
      </c>
      <c r="I15" s="1">
        <v>0.9</v>
      </c>
      <c r="J15" s="1">
        <v>0.5625</v>
      </c>
      <c r="K15" s="1">
        <v>0.692307692307692</v>
      </c>
      <c r="L15" s="1">
        <v>0.7</v>
      </c>
      <c r="M15" s="1">
        <v>0.2</v>
      </c>
      <c r="N15" s="1">
        <v>0.6</v>
      </c>
    </row>
    <row r="16" s="1" customFormat="1" spans="1:14">
      <c r="A16" s="7">
        <v>418</v>
      </c>
      <c r="B16" s="1">
        <v>418</v>
      </c>
      <c r="C16" s="1">
        <v>0.517264246940613</v>
      </c>
      <c r="D16" s="1">
        <v>0.0643537044525146</v>
      </c>
      <c r="E16" s="1">
        <v>8</v>
      </c>
      <c r="F16" s="1">
        <v>8</v>
      </c>
      <c r="G16" s="1">
        <v>2</v>
      </c>
      <c r="H16" s="1">
        <v>2</v>
      </c>
      <c r="I16" s="1">
        <v>0.8</v>
      </c>
      <c r="J16" s="1">
        <v>0.5</v>
      </c>
      <c r="K16" s="1">
        <v>0.615384615384615</v>
      </c>
      <c r="L16" s="1">
        <v>0.8</v>
      </c>
      <c r="M16" s="1">
        <v>0</v>
      </c>
      <c r="N16" s="1">
        <v>0.5</v>
      </c>
    </row>
    <row r="17" s="1" customFormat="1" spans="1:14">
      <c r="A17" s="7">
        <v>283</v>
      </c>
      <c r="B17" s="1">
        <v>283</v>
      </c>
      <c r="C17" s="1">
        <v>0.517791271209717</v>
      </c>
      <c r="D17" s="1">
        <v>0.104413986206055</v>
      </c>
      <c r="E17" s="1">
        <v>9</v>
      </c>
      <c r="F17" s="1">
        <v>5</v>
      </c>
      <c r="G17" s="1">
        <v>1</v>
      </c>
      <c r="H17" s="1">
        <v>5</v>
      </c>
      <c r="I17" s="1">
        <v>0.9</v>
      </c>
      <c r="J17" s="1">
        <v>0.642857142857143</v>
      </c>
      <c r="K17" s="1">
        <v>0.75</v>
      </c>
      <c r="L17" s="1">
        <v>0.5</v>
      </c>
      <c r="M17" s="1">
        <v>0.4</v>
      </c>
      <c r="N17" s="1">
        <v>0.7</v>
      </c>
    </row>
    <row r="18" s="1" customFormat="1" spans="1:14">
      <c r="A18" s="7">
        <v>485</v>
      </c>
      <c r="B18" s="1">
        <v>485</v>
      </c>
      <c r="C18" s="1">
        <v>0.520882487297058</v>
      </c>
      <c r="D18" s="1">
        <v>0.0628604888916016</v>
      </c>
      <c r="E18" s="1">
        <v>8</v>
      </c>
      <c r="F18" s="1">
        <v>6</v>
      </c>
      <c r="G18" s="1">
        <v>2</v>
      </c>
      <c r="H18" s="1">
        <v>4</v>
      </c>
      <c r="I18" s="1">
        <v>0.8</v>
      </c>
      <c r="J18" s="1">
        <v>0.571428571428572</v>
      </c>
      <c r="K18" s="1">
        <v>0.666666666666667</v>
      </c>
      <c r="L18" s="1">
        <v>0.6</v>
      </c>
      <c r="M18" s="1">
        <v>0.2</v>
      </c>
      <c r="N18" s="1">
        <v>0.6</v>
      </c>
    </row>
    <row r="19" s="1" customFormat="1" spans="1:14">
      <c r="A19" s="7">
        <v>899</v>
      </c>
      <c r="B19" s="1">
        <v>899</v>
      </c>
      <c r="C19" s="1">
        <v>0.521429777145386</v>
      </c>
      <c r="D19" s="1">
        <v>0.0620392560958862</v>
      </c>
      <c r="E19" s="1">
        <v>8</v>
      </c>
      <c r="F19" s="1">
        <v>4</v>
      </c>
      <c r="G19" s="1">
        <v>2</v>
      </c>
      <c r="H19" s="1">
        <v>6</v>
      </c>
      <c r="I19" s="1">
        <v>0.8</v>
      </c>
      <c r="J19" s="1">
        <v>0.666666666666667</v>
      </c>
      <c r="K19" s="1">
        <v>0.727272727272727</v>
      </c>
      <c r="L19" s="1">
        <v>0.4</v>
      </c>
      <c r="M19" s="1">
        <v>0.4</v>
      </c>
      <c r="N19" s="1">
        <v>0.7</v>
      </c>
    </row>
    <row r="20" s="1" customFormat="1" spans="1:14">
      <c r="A20" s="7">
        <v>821</v>
      </c>
      <c r="B20" s="1">
        <v>821</v>
      </c>
      <c r="C20" s="1">
        <v>0.521588444709778</v>
      </c>
      <c r="D20" s="1">
        <v>0.0273499488830566</v>
      </c>
      <c r="E20" s="1">
        <v>7</v>
      </c>
      <c r="F20" s="1">
        <v>4</v>
      </c>
      <c r="G20" s="1">
        <v>3</v>
      </c>
      <c r="H20" s="1">
        <v>6</v>
      </c>
      <c r="I20" s="1">
        <v>0.7</v>
      </c>
      <c r="J20" s="1">
        <v>0.636363636363636</v>
      </c>
      <c r="K20" s="1">
        <v>0.666666666666667</v>
      </c>
      <c r="L20" s="1">
        <v>0.4</v>
      </c>
      <c r="M20" s="1">
        <v>0.3</v>
      </c>
      <c r="N20" s="1">
        <v>0.65</v>
      </c>
    </row>
    <row r="21" s="14" customFormat="1" spans="1:14">
      <c r="A21" s="16">
        <v>971</v>
      </c>
      <c r="B21" s="14">
        <v>971</v>
      </c>
      <c r="C21" s="14">
        <v>0.52179229259491</v>
      </c>
      <c r="D21" s="14">
        <v>0.0986318588256836</v>
      </c>
      <c r="E21" s="14">
        <v>9</v>
      </c>
      <c r="F21" s="14">
        <v>6</v>
      </c>
      <c r="G21" s="14">
        <v>1</v>
      </c>
      <c r="H21" s="14">
        <v>4</v>
      </c>
      <c r="I21" s="14">
        <v>0.9</v>
      </c>
      <c r="J21" s="14">
        <v>0.6</v>
      </c>
      <c r="K21" s="14">
        <v>0.72</v>
      </c>
      <c r="L21" s="14">
        <v>0.6</v>
      </c>
      <c r="M21" s="14">
        <v>0.3</v>
      </c>
      <c r="N21" s="14">
        <v>0.65</v>
      </c>
    </row>
    <row r="22" s="1" customFormat="1" spans="1:14">
      <c r="A22" s="7">
        <v>948</v>
      </c>
      <c r="B22" s="1">
        <v>948</v>
      </c>
      <c r="C22" s="1">
        <v>0.522217392921448</v>
      </c>
      <c r="D22" s="1">
        <v>0.0486582517623901</v>
      </c>
      <c r="E22" s="1">
        <v>10</v>
      </c>
      <c r="F22" s="1">
        <v>3</v>
      </c>
      <c r="G22" s="1">
        <v>0</v>
      </c>
      <c r="H22" s="1">
        <v>7</v>
      </c>
      <c r="I22" s="1">
        <v>1</v>
      </c>
      <c r="J22" s="1">
        <v>0.769230769230769</v>
      </c>
      <c r="K22" s="1">
        <v>0.869565217391304</v>
      </c>
      <c r="L22" s="1">
        <v>0.3</v>
      </c>
      <c r="M22" s="1">
        <v>0.7</v>
      </c>
      <c r="N22" s="1">
        <v>0.85</v>
      </c>
    </row>
    <row r="23" s="1" customFormat="1" spans="1:14">
      <c r="A23" s="7">
        <v>939</v>
      </c>
      <c r="B23" s="1">
        <v>939</v>
      </c>
      <c r="C23" s="1">
        <v>0.523517608642578</v>
      </c>
      <c r="D23" s="1">
        <v>0.0840035676956177</v>
      </c>
      <c r="E23" s="1">
        <v>9</v>
      </c>
      <c r="F23" s="1">
        <v>7</v>
      </c>
      <c r="G23" s="1">
        <v>1</v>
      </c>
      <c r="H23" s="1">
        <v>3</v>
      </c>
      <c r="I23" s="1">
        <v>0.9</v>
      </c>
      <c r="J23" s="1">
        <v>0.5625</v>
      </c>
      <c r="K23" s="1">
        <v>0.692307692307692</v>
      </c>
      <c r="L23" s="1">
        <v>0.7</v>
      </c>
      <c r="M23" s="1">
        <v>0.2</v>
      </c>
      <c r="N23" s="1">
        <v>0.6</v>
      </c>
    </row>
    <row r="24" s="1" customFormat="1" spans="1:14">
      <c r="A24" s="7">
        <v>284</v>
      </c>
      <c r="B24" s="1">
        <v>284</v>
      </c>
      <c r="C24" s="1">
        <v>0.523757457733154</v>
      </c>
      <c r="D24" s="1">
        <v>0.0759626626968384</v>
      </c>
      <c r="E24" s="1">
        <v>7</v>
      </c>
      <c r="F24" s="1">
        <v>6</v>
      </c>
      <c r="G24" s="1">
        <v>3</v>
      </c>
      <c r="H24" s="1">
        <v>4</v>
      </c>
      <c r="I24" s="1">
        <v>0.7</v>
      </c>
      <c r="J24" s="1">
        <v>0.538461538461539</v>
      </c>
      <c r="K24" s="1">
        <v>0.608695652173913</v>
      </c>
      <c r="L24" s="1">
        <v>0.6</v>
      </c>
      <c r="M24" s="1">
        <v>0.1</v>
      </c>
      <c r="N24" s="1">
        <v>0.55</v>
      </c>
    </row>
    <row r="25" s="1" customFormat="1" spans="1:14">
      <c r="A25" s="7">
        <v>856</v>
      </c>
      <c r="B25" s="1">
        <v>856</v>
      </c>
      <c r="C25" s="1">
        <v>0.524346232414246</v>
      </c>
      <c r="D25" s="1">
        <v>0.0562275648117065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703</v>
      </c>
      <c r="B26" s="1">
        <v>703</v>
      </c>
      <c r="C26" s="1">
        <v>0.525601744651794</v>
      </c>
      <c r="D26" s="1">
        <v>0.133638381958008</v>
      </c>
      <c r="E26" s="1">
        <v>7</v>
      </c>
      <c r="F26" s="1">
        <v>4</v>
      </c>
      <c r="G26" s="1">
        <v>3</v>
      </c>
      <c r="H26" s="1">
        <v>6</v>
      </c>
      <c r="I26" s="1">
        <v>0.7</v>
      </c>
      <c r="J26" s="1">
        <v>0.636363636363636</v>
      </c>
      <c r="K26" s="1">
        <v>0.666666666666667</v>
      </c>
      <c r="L26" s="1">
        <v>0.4</v>
      </c>
      <c r="M26" s="1">
        <v>0.3</v>
      </c>
      <c r="N26" s="1">
        <v>0.65</v>
      </c>
    </row>
    <row r="27" s="1" customFormat="1" spans="1:14">
      <c r="A27" s="7">
        <v>137</v>
      </c>
      <c r="B27" s="1">
        <v>137</v>
      </c>
      <c r="C27" s="1">
        <v>0.525725841522217</v>
      </c>
      <c r="D27" s="1">
        <v>0.184110879898071</v>
      </c>
      <c r="E27" s="1">
        <v>7</v>
      </c>
      <c r="F27" s="1">
        <v>5</v>
      </c>
      <c r="G27" s="1">
        <v>3</v>
      </c>
      <c r="H27" s="1">
        <v>5</v>
      </c>
      <c r="I27" s="1">
        <v>0.7</v>
      </c>
      <c r="J27" s="1">
        <v>0.583333333333333</v>
      </c>
      <c r="K27" s="1">
        <v>0.636363636363636</v>
      </c>
      <c r="L27" s="1">
        <v>0.5</v>
      </c>
      <c r="M27" s="1">
        <v>0.2</v>
      </c>
      <c r="N27" s="1">
        <v>0.6</v>
      </c>
    </row>
    <row r="28" s="1" customFormat="1" spans="1:14">
      <c r="A28" s="7">
        <v>146</v>
      </c>
      <c r="B28" s="1">
        <v>146</v>
      </c>
      <c r="C28" s="1">
        <v>0.527273416519165</v>
      </c>
      <c r="D28" s="1">
        <v>0.0522168874740601</v>
      </c>
      <c r="E28" s="1">
        <v>9</v>
      </c>
      <c r="F28" s="1">
        <v>8</v>
      </c>
      <c r="G28" s="1">
        <v>1</v>
      </c>
      <c r="H28" s="1">
        <v>2</v>
      </c>
      <c r="I28" s="1">
        <v>0.9</v>
      </c>
      <c r="J28" s="1">
        <v>0.529411764705882</v>
      </c>
      <c r="K28" s="1">
        <v>0.666666666666667</v>
      </c>
      <c r="L28" s="1">
        <v>0.8</v>
      </c>
      <c r="M28" s="1">
        <v>0.1</v>
      </c>
      <c r="N28" s="1">
        <v>0.55</v>
      </c>
    </row>
    <row r="29" s="1" customFormat="1" spans="1:14">
      <c r="A29" s="7">
        <v>344</v>
      </c>
      <c r="B29" s="1">
        <v>344</v>
      </c>
      <c r="C29" s="1">
        <v>0.528125882148743</v>
      </c>
      <c r="D29" s="1">
        <v>0.0711038112640381</v>
      </c>
      <c r="E29" s="1">
        <v>8</v>
      </c>
      <c r="F29" s="1">
        <v>5</v>
      </c>
      <c r="G29" s="1">
        <v>2</v>
      </c>
      <c r="H29" s="1">
        <v>5</v>
      </c>
      <c r="I29" s="1">
        <v>0.8</v>
      </c>
      <c r="J29" s="1">
        <v>0.615384615384615</v>
      </c>
      <c r="K29" s="1">
        <v>0.695652173913043</v>
      </c>
      <c r="L29" s="1">
        <v>0.5</v>
      </c>
      <c r="M29" s="1">
        <v>0.3</v>
      </c>
      <c r="N29" s="1">
        <v>0.65</v>
      </c>
    </row>
    <row r="30" s="1" customFormat="1" spans="1:14">
      <c r="A30" s="7">
        <v>975</v>
      </c>
      <c r="B30" s="1">
        <v>975</v>
      </c>
      <c r="C30" s="1">
        <v>0.530361294746399</v>
      </c>
      <c r="D30" s="1">
        <v>0.13452959060669</v>
      </c>
      <c r="E30" s="1">
        <v>8</v>
      </c>
      <c r="F30" s="1">
        <v>8</v>
      </c>
      <c r="G30" s="1">
        <v>2</v>
      </c>
      <c r="H30" s="1">
        <v>2</v>
      </c>
      <c r="I30" s="1">
        <v>0.8</v>
      </c>
      <c r="J30" s="1">
        <v>0.5</v>
      </c>
      <c r="K30" s="1">
        <v>0.615384615384615</v>
      </c>
      <c r="L30" s="1">
        <v>0.8</v>
      </c>
      <c r="M30" s="1">
        <v>0</v>
      </c>
      <c r="N30" s="1">
        <v>0.5</v>
      </c>
    </row>
    <row r="31" s="14" customFormat="1" spans="1:14">
      <c r="A31" s="16">
        <v>634</v>
      </c>
      <c r="B31" s="14">
        <v>634</v>
      </c>
      <c r="C31" s="14">
        <v>0.53106701374054</v>
      </c>
      <c r="D31" s="14">
        <v>0.0840432643890381</v>
      </c>
      <c r="E31" s="14">
        <v>9</v>
      </c>
      <c r="F31" s="14">
        <v>8</v>
      </c>
      <c r="G31" s="14">
        <v>1</v>
      </c>
      <c r="H31" s="14">
        <v>2</v>
      </c>
      <c r="I31" s="14">
        <v>0.9</v>
      </c>
      <c r="J31" s="14">
        <v>0.529411764705882</v>
      </c>
      <c r="K31" s="14">
        <v>0.666666666666667</v>
      </c>
      <c r="L31" s="14">
        <v>0.8</v>
      </c>
      <c r="M31" s="14">
        <v>0.1</v>
      </c>
      <c r="N31" s="14">
        <v>0.55</v>
      </c>
    </row>
    <row r="32" s="1" customFormat="1" spans="1:14">
      <c r="A32" s="7">
        <v>820</v>
      </c>
      <c r="B32" s="1">
        <v>820</v>
      </c>
      <c r="C32" s="1">
        <v>0.533361554145813</v>
      </c>
      <c r="D32" s="1">
        <v>0.134491801261902</v>
      </c>
      <c r="E32" s="1">
        <v>7</v>
      </c>
      <c r="F32" s="1">
        <v>8</v>
      </c>
      <c r="G32" s="1">
        <v>3</v>
      </c>
      <c r="H32" s="1">
        <v>2</v>
      </c>
      <c r="I32" s="1">
        <v>0.7</v>
      </c>
      <c r="J32" s="1">
        <v>0.466666666666667</v>
      </c>
      <c r="K32" s="1">
        <v>0.56</v>
      </c>
      <c r="L32" s="1">
        <v>0.8</v>
      </c>
      <c r="M32" s="1">
        <v>-0.1</v>
      </c>
      <c r="N32" s="1">
        <v>0.45</v>
      </c>
    </row>
    <row r="33" s="1" customFormat="1" spans="1:14">
      <c r="A33" s="7">
        <v>734</v>
      </c>
      <c r="B33" s="1">
        <v>734</v>
      </c>
      <c r="C33" s="1">
        <v>0.534730076789856</v>
      </c>
      <c r="D33" s="1">
        <v>0.167190194129944</v>
      </c>
      <c r="E33" s="1">
        <v>9</v>
      </c>
      <c r="F33" s="1">
        <v>5</v>
      </c>
      <c r="G33" s="1">
        <v>1</v>
      </c>
      <c r="H33" s="1">
        <v>5</v>
      </c>
      <c r="I33" s="1">
        <v>0.9</v>
      </c>
      <c r="J33" s="1">
        <v>0.642857142857143</v>
      </c>
      <c r="K33" s="1">
        <v>0.75</v>
      </c>
      <c r="L33" s="1">
        <v>0.5</v>
      </c>
      <c r="M33" s="1">
        <v>0.4</v>
      </c>
      <c r="N33" s="1">
        <v>0.7</v>
      </c>
    </row>
    <row r="34" s="1" customFormat="1" spans="1:14">
      <c r="A34" s="7">
        <v>164</v>
      </c>
      <c r="B34" s="1">
        <v>164</v>
      </c>
      <c r="C34" s="1">
        <v>0.534845352172852</v>
      </c>
      <c r="D34" s="1">
        <v>0.169167995452881</v>
      </c>
      <c r="E34" s="1">
        <v>5</v>
      </c>
      <c r="F34" s="1">
        <v>4</v>
      </c>
      <c r="G34" s="1">
        <v>5</v>
      </c>
      <c r="H34" s="1">
        <v>6</v>
      </c>
      <c r="I34" s="1">
        <v>0.5</v>
      </c>
      <c r="J34" s="1">
        <v>0.555555555555556</v>
      </c>
      <c r="K34" s="1">
        <v>0.526315789473684</v>
      </c>
      <c r="L34" s="1">
        <v>0.4</v>
      </c>
      <c r="M34" s="1">
        <v>0.1</v>
      </c>
      <c r="N34" s="1">
        <v>0.55</v>
      </c>
    </row>
    <row r="35" s="1" customFormat="1" spans="1:14">
      <c r="A35" s="7">
        <v>883</v>
      </c>
      <c r="B35" s="1">
        <v>883</v>
      </c>
      <c r="C35" s="1">
        <v>0.536781072616577</v>
      </c>
      <c r="D35" s="1">
        <v>0.176890254020691</v>
      </c>
      <c r="E35" s="1">
        <v>6</v>
      </c>
      <c r="F35" s="1">
        <v>5</v>
      </c>
      <c r="G35" s="1">
        <v>4</v>
      </c>
      <c r="H35" s="1">
        <v>5</v>
      </c>
      <c r="I35" s="1">
        <v>0.6</v>
      </c>
      <c r="J35" s="1">
        <v>0.545454545454545</v>
      </c>
      <c r="K35" s="1">
        <v>0.571428571428571</v>
      </c>
      <c r="L35" s="1">
        <v>0.5</v>
      </c>
      <c r="M35" s="1">
        <v>0.1</v>
      </c>
      <c r="N35" s="1">
        <v>0.55</v>
      </c>
    </row>
    <row r="36" s="1" customFormat="1" spans="1:14">
      <c r="A36" s="7">
        <v>650</v>
      </c>
      <c r="B36" s="1">
        <v>650</v>
      </c>
      <c r="C36" s="1">
        <v>0.538241386413574</v>
      </c>
      <c r="D36" s="1">
        <v>0.150728464126587</v>
      </c>
      <c r="E36" s="1">
        <v>7</v>
      </c>
      <c r="F36" s="1">
        <v>5</v>
      </c>
      <c r="G36" s="1">
        <v>3</v>
      </c>
      <c r="H36" s="1">
        <v>5</v>
      </c>
      <c r="I36" s="1">
        <v>0.7</v>
      </c>
      <c r="J36" s="1">
        <v>0.583333333333333</v>
      </c>
      <c r="K36" s="1">
        <v>0.636363636363636</v>
      </c>
      <c r="L36" s="1">
        <v>0.5</v>
      </c>
      <c r="M36" s="1">
        <v>0.2</v>
      </c>
      <c r="N36" s="1">
        <v>0.6</v>
      </c>
    </row>
    <row r="37" s="4" customFormat="1" spans="1:14">
      <c r="A37" s="17">
        <v>915</v>
      </c>
      <c r="B37" s="4">
        <v>915</v>
      </c>
      <c r="C37" s="4">
        <v>0.539467930793762</v>
      </c>
      <c r="D37" s="4">
        <v>0.120784521102905</v>
      </c>
      <c r="E37" s="4">
        <v>9</v>
      </c>
      <c r="F37" s="4">
        <v>5</v>
      </c>
      <c r="G37" s="4">
        <v>1</v>
      </c>
      <c r="H37" s="4">
        <v>5</v>
      </c>
      <c r="I37" s="4">
        <v>0.9</v>
      </c>
      <c r="J37" s="4">
        <v>0.642857142857143</v>
      </c>
      <c r="K37" s="4">
        <v>0.75</v>
      </c>
      <c r="L37" s="4">
        <v>0.5</v>
      </c>
      <c r="M37" s="4">
        <v>0.4</v>
      </c>
      <c r="N37" s="4">
        <v>0.7</v>
      </c>
    </row>
    <row r="38" s="1" customFormat="1" spans="1:14">
      <c r="A38" s="7">
        <v>213</v>
      </c>
      <c r="B38" s="1">
        <v>213</v>
      </c>
      <c r="C38" s="1">
        <v>0.540220141410828</v>
      </c>
      <c r="D38" s="1">
        <v>0.181421518325806</v>
      </c>
      <c r="E38" s="1">
        <v>8</v>
      </c>
      <c r="F38" s="1">
        <v>6</v>
      </c>
      <c r="G38" s="1">
        <v>2</v>
      </c>
      <c r="H38" s="1">
        <v>4</v>
      </c>
      <c r="I38" s="1">
        <v>0.8</v>
      </c>
      <c r="J38" s="1">
        <v>0.571428571428572</v>
      </c>
      <c r="K38" s="1">
        <v>0.666666666666667</v>
      </c>
      <c r="L38" s="1">
        <v>0.6</v>
      </c>
      <c r="M38" s="1">
        <v>0.2</v>
      </c>
      <c r="N38" s="1">
        <v>0.6</v>
      </c>
    </row>
    <row r="39" s="1" customFormat="1" spans="1:14">
      <c r="A39" s="7">
        <v>165</v>
      </c>
      <c r="B39" s="1">
        <v>165</v>
      </c>
      <c r="C39" s="1">
        <v>0.540544867515564</v>
      </c>
      <c r="D39" s="1">
        <v>0.12562894821167</v>
      </c>
      <c r="E39" s="1">
        <v>7</v>
      </c>
      <c r="F39" s="1">
        <v>4</v>
      </c>
      <c r="G39" s="1">
        <v>3</v>
      </c>
      <c r="H39" s="1">
        <v>6</v>
      </c>
      <c r="I39" s="1">
        <v>0.7</v>
      </c>
      <c r="J39" s="1">
        <v>0.636363636363636</v>
      </c>
      <c r="K39" s="1">
        <v>0.666666666666667</v>
      </c>
      <c r="L39" s="1">
        <v>0.4</v>
      </c>
      <c r="M39" s="1">
        <v>0.3</v>
      </c>
      <c r="N39" s="1">
        <v>0.65</v>
      </c>
    </row>
    <row r="40" s="1" customFormat="1" spans="1:14">
      <c r="A40" s="7">
        <v>180</v>
      </c>
      <c r="B40" s="1">
        <v>180</v>
      </c>
      <c r="C40" s="1">
        <v>0.541766285896301</v>
      </c>
      <c r="D40" s="1">
        <v>0.149829506874085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4" customFormat="1" spans="1:14">
      <c r="A41" s="16">
        <v>258</v>
      </c>
      <c r="B41" s="14">
        <v>258</v>
      </c>
      <c r="C41" s="14">
        <v>0.543748259544373</v>
      </c>
      <c r="D41" s="14">
        <v>0.161749958992004</v>
      </c>
      <c r="E41" s="14">
        <v>9</v>
      </c>
      <c r="F41" s="14">
        <v>7</v>
      </c>
      <c r="G41" s="14">
        <v>1</v>
      </c>
      <c r="H41" s="14">
        <v>3</v>
      </c>
      <c r="I41" s="14">
        <v>0.9</v>
      </c>
      <c r="J41" s="14">
        <v>0.5625</v>
      </c>
      <c r="K41" s="14">
        <v>0.692307692307692</v>
      </c>
      <c r="L41" s="14">
        <v>0.7</v>
      </c>
      <c r="M41" s="14">
        <v>0.2</v>
      </c>
      <c r="N41" s="14">
        <v>0.6</v>
      </c>
    </row>
    <row r="42" s="1" customFormat="1" spans="1:14">
      <c r="A42" s="7">
        <v>844</v>
      </c>
      <c r="B42" s="1">
        <v>844</v>
      </c>
      <c r="C42" s="1">
        <v>0.55314040184021</v>
      </c>
      <c r="D42" s="1">
        <v>0.158351898193359</v>
      </c>
      <c r="E42" s="1">
        <v>9</v>
      </c>
      <c r="F42" s="1">
        <v>4</v>
      </c>
      <c r="G42" s="1">
        <v>1</v>
      </c>
      <c r="H42" s="1">
        <v>6</v>
      </c>
      <c r="I42" s="1">
        <v>0.9</v>
      </c>
      <c r="J42" s="1">
        <v>0.692307692307692</v>
      </c>
      <c r="K42" s="1">
        <v>0.782608695652174</v>
      </c>
      <c r="L42" s="1">
        <v>0.4</v>
      </c>
      <c r="M42" s="1">
        <v>0.5</v>
      </c>
      <c r="N42" s="1">
        <v>0.75</v>
      </c>
    </row>
    <row r="43" s="1" customFormat="1" spans="1:14">
      <c r="A43" s="7">
        <v>595</v>
      </c>
      <c r="B43" s="1">
        <v>595</v>
      </c>
      <c r="C43" s="1">
        <v>0.553184151649475</v>
      </c>
      <c r="D43" s="1">
        <v>0.143512606620789</v>
      </c>
      <c r="E43" s="1">
        <v>4</v>
      </c>
      <c r="F43" s="1">
        <v>6</v>
      </c>
      <c r="G43" s="1">
        <v>6</v>
      </c>
      <c r="H43" s="1">
        <v>4</v>
      </c>
      <c r="I43" s="1">
        <v>0.4</v>
      </c>
      <c r="J43" s="1">
        <v>0.4</v>
      </c>
      <c r="K43" s="1">
        <v>0.4</v>
      </c>
      <c r="L43" s="1">
        <v>0.6</v>
      </c>
      <c r="M43" s="1">
        <v>-0.2</v>
      </c>
      <c r="N43" s="1">
        <v>0.4</v>
      </c>
    </row>
    <row r="44" s="1" customFormat="1" spans="1:14">
      <c r="A44" s="7">
        <v>38</v>
      </c>
      <c r="B44" s="1">
        <v>38</v>
      </c>
      <c r="C44" s="1">
        <v>0.553479552268982</v>
      </c>
      <c r="D44" s="1">
        <v>0.116313934326172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458</v>
      </c>
      <c r="B45" s="1">
        <v>458</v>
      </c>
      <c r="C45" s="1">
        <v>0.553549408912659</v>
      </c>
      <c r="D45" s="1">
        <v>0.0874682664871216</v>
      </c>
      <c r="E45" s="1">
        <v>8</v>
      </c>
      <c r="F45" s="1">
        <v>2</v>
      </c>
      <c r="G45" s="1">
        <v>2</v>
      </c>
      <c r="H45" s="1">
        <v>8</v>
      </c>
      <c r="I45" s="1">
        <v>0.8</v>
      </c>
      <c r="J45" s="1">
        <v>0.8</v>
      </c>
      <c r="K45" s="1">
        <v>0.8</v>
      </c>
      <c r="L45" s="1">
        <v>0.2</v>
      </c>
      <c r="M45" s="1">
        <v>0.6</v>
      </c>
      <c r="N45" s="1">
        <v>0.8</v>
      </c>
    </row>
    <row r="46" s="1" customFormat="1" spans="1:14">
      <c r="A46" s="7">
        <v>748</v>
      </c>
      <c r="B46" s="1">
        <v>748</v>
      </c>
      <c r="C46" s="1">
        <v>0.553632020950317</v>
      </c>
      <c r="D46" s="1">
        <v>0.147036671638489</v>
      </c>
      <c r="E46" s="1">
        <v>9</v>
      </c>
      <c r="F46" s="1">
        <v>4</v>
      </c>
      <c r="G46" s="1">
        <v>1</v>
      </c>
      <c r="H46" s="1">
        <v>6</v>
      </c>
      <c r="I46" s="1">
        <v>0.9</v>
      </c>
      <c r="J46" s="1">
        <v>0.692307692307692</v>
      </c>
      <c r="K46" s="1">
        <v>0.782608695652174</v>
      </c>
      <c r="L46" s="1">
        <v>0.4</v>
      </c>
      <c r="M46" s="1">
        <v>0.5</v>
      </c>
      <c r="N46" s="1">
        <v>0.75</v>
      </c>
    </row>
    <row r="47" s="1" customFormat="1" spans="1:14">
      <c r="A47" s="7">
        <v>106</v>
      </c>
      <c r="B47" s="1">
        <v>106</v>
      </c>
      <c r="C47" s="1">
        <v>0.554505109786987</v>
      </c>
      <c r="D47" s="1">
        <v>0.130773782730103</v>
      </c>
      <c r="E47" s="1">
        <v>7</v>
      </c>
      <c r="F47" s="1">
        <v>4</v>
      </c>
      <c r="G47" s="1">
        <v>3</v>
      </c>
      <c r="H47" s="1">
        <v>6</v>
      </c>
      <c r="I47" s="1">
        <v>0.7</v>
      </c>
      <c r="J47" s="1">
        <v>0.636363636363636</v>
      </c>
      <c r="K47" s="1">
        <v>0.666666666666667</v>
      </c>
      <c r="L47" s="1">
        <v>0.4</v>
      </c>
      <c r="M47" s="1">
        <v>0.3</v>
      </c>
      <c r="N47" s="1">
        <v>0.65</v>
      </c>
    </row>
    <row r="48" s="1" customFormat="1" spans="1:14">
      <c r="A48" s="7">
        <v>481</v>
      </c>
      <c r="B48" s="1">
        <v>481</v>
      </c>
      <c r="C48" s="1">
        <v>0.554565191268921</v>
      </c>
      <c r="D48" s="1">
        <v>0.134721755981445</v>
      </c>
      <c r="E48" s="1">
        <v>9</v>
      </c>
      <c r="F48" s="1">
        <v>2</v>
      </c>
      <c r="G48" s="1">
        <v>1</v>
      </c>
      <c r="H48" s="1">
        <v>8</v>
      </c>
      <c r="I48" s="1">
        <v>0.9</v>
      </c>
      <c r="J48" s="1">
        <v>0.818181818181818</v>
      </c>
      <c r="K48" s="1">
        <v>0.857142857142857</v>
      </c>
      <c r="L48" s="1">
        <v>0.2</v>
      </c>
      <c r="M48" s="1">
        <v>0.7</v>
      </c>
      <c r="N48" s="1">
        <v>0.85</v>
      </c>
    </row>
    <row r="49" s="1" customFormat="1" spans="1:14">
      <c r="A49" s="7">
        <v>222</v>
      </c>
      <c r="B49" s="1">
        <v>222</v>
      </c>
      <c r="C49" s="1">
        <v>0.554638981819153</v>
      </c>
      <c r="D49" s="1">
        <v>0.0920122861862183</v>
      </c>
      <c r="E49" s="1">
        <v>8</v>
      </c>
      <c r="F49" s="1">
        <v>4</v>
      </c>
      <c r="G49" s="1">
        <v>2</v>
      </c>
      <c r="H49" s="1">
        <v>6</v>
      </c>
      <c r="I49" s="1">
        <v>0.8</v>
      </c>
      <c r="J49" s="1">
        <v>0.666666666666667</v>
      </c>
      <c r="K49" s="1">
        <v>0.727272727272727</v>
      </c>
      <c r="L49" s="1">
        <v>0.4</v>
      </c>
      <c r="M49" s="1">
        <v>0.4</v>
      </c>
      <c r="N49" s="1">
        <v>0.7</v>
      </c>
    </row>
    <row r="50" s="1" customFormat="1" spans="1:14">
      <c r="A50" s="7">
        <v>397</v>
      </c>
      <c r="B50" s="1">
        <v>397</v>
      </c>
      <c r="C50" s="1">
        <v>0.55477249622345</v>
      </c>
      <c r="D50" s="1">
        <v>0.0768914222717285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4" customFormat="1" spans="1:14">
      <c r="A51" s="16">
        <v>359</v>
      </c>
      <c r="B51" s="14">
        <v>359</v>
      </c>
      <c r="C51" s="14">
        <v>0.554954648017883</v>
      </c>
      <c r="D51" s="14">
        <v>0.107797980308533</v>
      </c>
      <c r="E51" s="14">
        <v>6</v>
      </c>
      <c r="F51" s="14">
        <v>5</v>
      </c>
      <c r="G51" s="14">
        <v>4</v>
      </c>
      <c r="H51" s="14">
        <v>5</v>
      </c>
      <c r="I51" s="14">
        <v>0.6</v>
      </c>
      <c r="J51" s="14">
        <v>0.545454545454545</v>
      </c>
      <c r="K51" s="14">
        <v>0.571428571428571</v>
      </c>
      <c r="L51" s="14">
        <v>0.5</v>
      </c>
      <c r="M51" s="14">
        <v>0.1</v>
      </c>
      <c r="N51" s="14">
        <v>0.55</v>
      </c>
    </row>
    <row r="52" s="1" customFormat="1" spans="1:14">
      <c r="A52" s="7">
        <v>565</v>
      </c>
      <c r="B52" s="1">
        <v>565</v>
      </c>
      <c r="C52" s="1">
        <v>0.562669038772583</v>
      </c>
      <c r="D52" s="1">
        <v>0.0683788061141968</v>
      </c>
      <c r="E52" s="1">
        <v>9</v>
      </c>
      <c r="F52" s="1">
        <v>7</v>
      </c>
      <c r="G52" s="1">
        <v>1</v>
      </c>
      <c r="H52" s="1">
        <v>3</v>
      </c>
      <c r="I52" s="1">
        <v>0.9</v>
      </c>
      <c r="J52" s="1">
        <v>0.5625</v>
      </c>
      <c r="K52" s="1">
        <v>0.692307692307692</v>
      </c>
      <c r="L52" s="1">
        <v>0.7</v>
      </c>
      <c r="M52" s="1">
        <v>0.2</v>
      </c>
      <c r="N52" s="1">
        <v>0.6</v>
      </c>
    </row>
    <row r="53" s="1" customFormat="1" spans="1:14">
      <c r="A53" s="7">
        <v>950</v>
      </c>
      <c r="B53" s="1">
        <v>950</v>
      </c>
      <c r="C53" s="1">
        <v>0.562770843505859</v>
      </c>
      <c r="D53" s="1">
        <v>0.0959222316741943</v>
      </c>
      <c r="E53" s="1">
        <v>10</v>
      </c>
      <c r="F53" s="1">
        <v>3</v>
      </c>
      <c r="G53" s="1">
        <v>0</v>
      </c>
      <c r="H53" s="1">
        <v>7</v>
      </c>
      <c r="I53" s="1">
        <v>1</v>
      </c>
      <c r="J53" s="1">
        <v>0.769230769230769</v>
      </c>
      <c r="K53" s="1">
        <v>0.869565217391304</v>
      </c>
      <c r="L53" s="1">
        <v>0.3</v>
      </c>
      <c r="M53" s="1">
        <v>0.7</v>
      </c>
      <c r="N53" s="1">
        <v>0.85</v>
      </c>
    </row>
    <row r="54" s="1" customFormat="1" spans="1:14">
      <c r="A54" s="7">
        <v>573</v>
      </c>
      <c r="B54" s="1">
        <v>573</v>
      </c>
      <c r="C54" s="1">
        <v>0.563108205795288</v>
      </c>
      <c r="D54" s="1">
        <v>0.081823468208313</v>
      </c>
      <c r="E54" s="1">
        <v>9</v>
      </c>
      <c r="F54" s="1">
        <v>2</v>
      </c>
      <c r="G54" s="1">
        <v>1</v>
      </c>
      <c r="H54" s="1">
        <v>8</v>
      </c>
      <c r="I54" s="1">
        <v>0.9</v>
      </c>
      <c r="J54" s="1">
        <v>0.818181818181818</v>
      </c>
      <c r="K54" s="1">
        <v>0.857142857142857</v>
      </c>
      <c r="L54" s="1">
        <v>0.2</v>
      </c>
      <c r="M54" s="1">
        <v>0.7</v>
      </c>
      <c r="N54" s="1">
        <v>0.85</v>
      </c>
    </row>
    <row r="55" s="1" customFormat="1" spans="1:14">
      <c r="A55" s="7">
        <v>298</v>
      </c>
      <c r="B55" s="1">
        <v>298</v>
      </c>
      <c r="C55" s="1">
        <v>0.563764810562134</v>
      </c>
      <c r="D55" s="1">
        <v>0.0747294425964355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293</v>
      </c>
      <c r="B56" s="1">
        <v>293</v>
      </c>
      <c r="C56" s="1">
        <v>0.564300417900085</v>
      </c>
      <c r="D56" s="1">
        <v>0.0707707405090332</v>
      </c>
      <c r="E56" s="1">
        <v>10</v>
      </c>
      <c r="F56" s="1">
        <v>4</v>
      </c>
      <c r="G56" s="1">
        <v>0</v>
      </c>
      <c r="H56" s="1">
        <v>6</v>
      </c>
      <c r="I56" s="1">
        <v>1</v>
      </c>
      <c r="J56" s="1">
        <v>0.714285714285714</v>
      </c>
      <c r="K56" s="1">
        <v>0.833333333333333</v>
      </c>
      <c r="L56" s="1">
        <v>0.4</v>
      </c>
      <c r="M56" s="1">
        <v>0.6</v>
      </c>
      <c r="N56" s="1">
        <v>0.8</v>
      </c>
    </row>
    <row r="57" s="1" customFormat="1" spans="1:14">
      <c r="A57" s="7">
        <v>18</v>
      </c>
      <c r="B57" s="1">
        <v>18</v>
      </c>
      <c r="C57" s="1">
        <v>0.564330458641052</v>
      </c>
      <c r="D57" s="1">
        <v>0.0704824924468994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134</v>
      </c>
      <c r="B58" s="1">
        <v>134</v>
      </c>
      <c r="C58" s="1">
        <v>0.564471364021301</v>
      </c>
      <c r="D58" s="1">
        <v>0.108238577842712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158</v>
      </c>
      <c r="B59" s="1">
        <v>158</v>
      </c>
      <c r="C59" s="1">
        <v>0.564496040344238</v>
      </c>
      <c r="D59" s="1">
        <v>0.0726243257522583</v>
      </c>
      <c r="E59" s="1">
        <v>9</v>
      </c>
      <c r="F59" s="1">
        <v>2</v>
      </c>
      <c r="G59" s="1">
        <v>1</v>
      </c>
      <c r="H59" s="1">
        <v>8</v>
      </c>
      <c r="I59" s="1">
        <v>0.9</v>
      </c>
      <c r="J59" s="1">
        <v>0.818181818181818</v>
      </c>
      <c r="K59" s="1">
        <v>0.857142857142857</v>
      </c>
      <c r="L59" s="1">
        <v>0.2</v>
      </c>
      <c r="M59" s="1">
        <v>0.7</v>
      </c>
      <c r="N59" s="1">
        <v>0.85</v>
      </c>
    </row>
    <row r="60" s="1" customFormat="1" spans="1:14">
      <c r="A60" s="7">
        <v>29</v>
      </c>
      <c r="B60" s="1">
        <v>29</v>
      </c>
      <c r="C60" s="1">
        <v>0.56534218788147</v>
      </c>
      <c r="D60" s="1">
        <v>0.0886797904968262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4" customFormat="1" spans="1:14">
      <c r="A61" s="16">
        <v>326</v>
      </c>
      <c r="B61" s="14">
        <v>326</v>
      </c>
      <c r="C61" s="14">
        <v>0.565885186195374</v>
      </c>
      <c r="D61" s="14">
        <v>0.0719120502471924</v>
      </c>
      <c r="E61" s="14">
        <v>9</v>
      </c>
      <c r="F61" s="14">
        <v>4</v>
      </c>
      <c r="G61" s="14">
        <v>1</v>
      </c>
      <c r="H61" s="14">
        <v>6</v>
      </c>
      <c r="I61" s="14">
        <v>0.9</v>
      </c>
      <c r="J61" s="14">
        <v>0.692307692307692</v>
      </c>
      <c r="K61" s="14">
        <v>0.782608695652174</v>
      </c>
      <c r="L61" s="14">
        <v>0.4</v>
      </c>
      <c r="M61" s="14">
        <v>0.5</v>
      </c>
      <c r="N61" s="14">
        <v>0.75</v>
      </c>
    </row>
    <row r="62" s="1" customFormat="1" spans="1:14">
      <c r="A62" s="7">
        <v>641</v>
      </c>
      <c r="B62" s="1">
        <v>641</v>
      </c>
      <c r="C62" s="1">
        <v>0.566670894622803</v>
      </c>
      <c r="D62" s="1">
        <v>0.117016315460205</v>
      </c>
      <c r="E62" s="1">
        <v>8</v>
      </c>
      <c r="F62" s="1">
        <v>4</v>
      </c>
      <c r="G62" s="1">
        <v>2</v>
      </c>
      <c r="H62" s="1">
        <v>6</v>
      </c>
      <c r="I62" s="1">
        <v>0.8</v>
      </c>
      <c r="J62" s="1">
        <v>0.666666666666667</v>
      </c>
      <c r="K62" s="1">
        <v>0.727272727272727</v>
      </c>
      <c r="L62" s="1">
        <v>0.4</v>
      </c>
      <c r="M62" s="1">
        <v>0.4</v>
      </c>
      <c r="N62" s="1">
        <v>0.7</v>
      </c>
    </row>
    <row r="63" s="1" customFormat="1" spans="1:14">
      <c r="A63" s="7">
        <v>107</v>
      </c>
      <c r="B63" s="1">
        <v>107</v>
      </c>
      <c r="C63" s="1">
        <v>0.571383357048035</v>
      </c>
      <c r="D63" s="1">
        <v>0.0724295377731323</v>
      </c>
      <c r="E63" s="1">
        <v>8</v>
      </c>
      <c r="F63" s="1">
        <v>3</v>
      </c>
      <c r="G63" s="1">
        <v>2</v>
      </c>
      <c r="H63" s="1">
        <v>7</v>
      </c>
      <c r="I63" s="1">
        <v>0.8</v>
      </c>
      <c r="J63" s="1">
        <v>0.727272727272727</v>
      </c>
      <c r="K63" s="1">
        <v>0.761904761904762</v>
      </c>
      <c r="L63" s="1">
        <v>0.3</v>
      </c>
      <c r="M63" s="1">
        <v>0.5</v>
      </c>
      <c r="N63" s="1">
        <v>0.75</v>
      </c>
    </row>
    <row r="64" s="1" customFormat="1" spans="1:14">
      <c r="A64" s="7">
        <v>520</v>
      </c>
      <c r="B64" s="1">
        <v>520</v>
      </c>
      <c r="C64" s="1">
        <v>0.571817517280579</v>
      </c>
      <c r="D64" s="1">
        <v>0.0751528739929199</v>
      </c>
      <c r="E64" s="1">
        <v>9</v>
      </c>
      <c r="F64" s="1">
        <v>4</v>
      </c>
      <c r="G64" s="1">
        <v>1</v>
      </c>
      <c r="H64" s="1">
        <v>6</v>
      </c>
      <c r="I64" s="1">
        <v>0.9</v>
      </c>
      <c r="J64" s="1">
        <v>0.692307692307692</v>
      </c>
      <c r="K64" s="1">
        <v>0.782608695652174</v>
      </c>
      <c r="L64" s="1">
        <v>0.4</v>
      </c>
      <c r="M64" s="1">
        <v>0.5</v>
      </c>
      <c r="N64" s="1">
        <v>0.75</v>
      </c>
    </row>
    <row r="65" s="1" customFormat="1" spans="1:14">
      <c r="A65" s="7">
        <v>886</v>
      </c>
      <c r="B65" s="1">
        <v>886</v>
      </c>
      <c r="C65" s="1">
        <v>0.572021007537842</v>
      </c>
      <c r="D65" s="1">
        <v>0.0686073303222656</v>
      </c>
      <c r="E65" s="1">
        <v>8</v>
      </c>
      <c r="F65" s="1">
        <v>4</v>
      </c>
      <c r="G65" s="1">
        <v>2</v>
      </c>
      <c r="H65" s="1">
        <v>6</v>
      </c>
      <c r="I65" s="1">
        <v>0.8</v>
      </c>
      <c r="J65" s="1">
        <v>0.666666666666667</v>
      </c>
      <c r="K65" s="1">
        <v>0.727272727272727</v>
      </c>
      <c r="L65" s="1">
        <v>0.4</v>
      </c>
      <c r="M65" s="1">
        <v>0.4</v>
      </c>
      <c r="N65" s="1">
        <v>0.7</v>
      </c>
    </row>
    <row r="66" s="1" customFormat="1" spans="1:14">
      <c r="A66" s="7">
        <v>456</v>
      </c>
      <c r="B66" s="1">
        <v>456</v>
      </c>
      <c r="C66" s="1">
        <v>0.57045841217041</v>
      </c>
      <c r="D66" s="1">
        <v>0.132010340690613</v>
      </c>
      <c r="E66" s="1">
        <v>8</v>
      </c>
      <c r="F66" s="1">
        <v>4</v>
      </c>
      <c r="G66" s="1">
        <v>2</v>
      </c>
      <c r="H66" s="1">
        <v>6</v>
      </c>
      <c r="I66" s="1">
        <v>0.8</v>
      </c>
      <c r="J66" s="1">
        <v>0.666666666666667</v>
      </c>
      <c r="K66" s="1">
        <v>0.727272727272727</v>
      </c>
      <c r="L66" s="1">
        <v>0.4</v>
      </c>
      <c r="M66" s="1">
        <v>0.4</v>
      </c>
      <c r="N66" s="1">
        <v>0.7</v>
      </c>
    </row>
    <row r="67" s="1" customFormat="1" spans="1:14">
      <c r="A67" s="7">
        <v>179</v>
      </c>
      <c r="B67" s="1">
        <v>179</v>
      </c>
      <c r="C67" s="1">
        <v>0.573286890983582</v>
      </c>
      <c r="D67" s="1">
        <v>0.160822749137878</v>
      </c>
      <c r="E67" s="1">
        <v>7</v>
      </c>
      <c r="F67" s="1">
        <v>5</v>
      </c>
      <c r="G67" s="1">
        <v>3</v>
      </c>
      <c r="H67" s="1">
        <v>5</v>
      </c>
      <c r="I67" s="1">
        <v>0.7</v>
      </c>
      <c r="J67" s="1">
        <v>0.583333333333333</v>
      </c>
      <c r="K67" s="1">
        <v>0.636363636363636</v>
      </c>
      <c r="L67" s="1">
        <v>0.5</v>
      </c>
      <c r="M67" s="1">
        <v>0.2</v>
      </c>
      <c r="N67" s="1">
        <v>0.6</v>
      </c>
    </row>
    <row r="68" s="1" customFormat="1" spans="1:14">
      <c r="A68" s="7">
        <v>799</v>
      </c>
      <c r="B68" s="1">
        <v>799</v>
      </c>
      <c r="C68" s="1">
        <v>0.567524433135986</v>
      </c>
      <c r="D68" s="1">
        <v>0.155826210975647</v>
      </c>
      <c r="E68" s="1">
        <v>6</v>
      </c>
      <c r="F68" s="1">
        <v>3</v>
      </c>
      <c r="G68" s="1">
        <v>4</v>
      </c>
      <c r="H68" s="1">
        <v>7</v>
      </c>
      <c r="I68" s="1">
        <v>0.6</v>
      </c>
      <c r="J68" s="1">
        <v>0.666666666666667</v>
      </c>
      <c r="K68" s="1">
        <v>0.631578947368421</v>
      </c>
      <c r="L68" s="1">
        <v>0.3</v>
      </c>
      <c r="M68" s="1">
        <v>0.3</v>
      </c>
      <c r="N68" s="1">
        <v>0.65</v>
      </c>
    </row>
    <row r="69" s="1" customFormat="1" spans="1:14">
      <c r="A69" s="7">
        <v>352</v>
      </c>
      <c r="B69" s="1">
        <v>352</v>
      </c>
      <c r="C69" s="1">
        <v>0.576392889022827</v>
      </c>
      <c r="D69" s="1">
        <v>0.0595012903213501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873</v>
      </c>
      <c r="B70" s="1">
        <v>873</v>
      </c>
      <c r="C70" s="1">
        <v>0.570534706115723</v>
      </c>
      <c r="D70" s="1">
        <v>0.215624690055847</v>
      </c>
      <c r="E70" s="1">
        <v>7</v>
      </c>
      <c r="F70" s="1">
        <v>9</v>
      </c>
      <c r="G70" s="1">
        <v>3</v>
      </c>
      <c r="H70" s="1">
        <v>1</v>
      </c>
      <c r="I70" s="1">
        <v>0.7</v>
      </c>
      <c r="J70" s="1">
        <v>0.4375</v>
      </c>
      <c r="K70" s="1">
        <v>0.538461538461538</v>
      </c>
      <c r="L70" s="1">
        <v>0.9</v>
      </c>
      <c r="M70" s="1">
        <v>-0.2</v>
      </c>
      <c r="N70" s="1">
        <v>0.4</v>
      </c>
    </row>
    <row r="71" s="14" customFormat="1" spans="1:14">
      <c r="A71" s="16">
        <v>912</v>
      </c>
      <c r="B71" s="14">
        <v>912</v>
      </c>
      <c r="C71" s="14">
        <v>0.576528668403625</v>
      </c>
      <c r="D71" s="14">
        <v>0.0844841003417969</v>
      </c>
      <c r="E71" s="14">
        <v>9</v>
      </c>
      <c r="F71" s="14">
        <v>5</v>
      </c>
      <c r="G71" s="14">
        <v>1</v>
      </c>
      <c r="H71" s="14">
        <v>5</v>
      </c>
      <c r="I71" s="14">
        <v>0.9</v>
      </c>
      <c r="J71" s="14">
        <v>0.642857142857143</v>
      </c>
      <c r="K71" s="14">
        <v>0.75</v>
      </c>
      <c r="L71" s="14">
        <v>0.5</v>
      </c>
      <c r="M71" s="14">
        <v>0.4</v>
      </c>
      <c r="N71" s="14">
        <v>0.7</v>
      </c>
    </row>
    <row r="72" s="1" customFormat="1" spans="1:14">
      <c r="A72" s="7">
        <v>884</v>
      </c>
      <c r="B72" s="1">
        <v>884</v>
      </c>
      <c r="C72" s="1">
        <v>0.580617666244507</v>
      </c>
      <c r="D72" s="1">
        <v>0.103671789169311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532</v>
      </c>
      <c r="B73" s="1">
        <v>532</v>
      </c>
      <c r="C73" s="1">
        <v>0.578299045562744</v>
      </c>
      <c r="D73" s="1">
        <v>0.178171277046204</v>
      </c>
      <c r="E73" s="1">
        <v>9</v>
      </c>
      <c r="F73" s="1">
        <v>4</v>
      </c>
      <c r="G73" s="1">
        <v>1</v>
      </c>
      <c r="H73" s="1">
        <v>6</v>
      </c>
      <c r="I73" s="1">
        <v>0.9</v>
      </c>
      <c r="J73" s="1">
        <v>0.692307692307692</v>
      </c>
      <c r="K73" s="1">
        <v>0.782608695652174</v>
      </c>
      <c r="L73" s="1">
        <v>0.4</v>
      </c>
      <c r="M73" s="1">
        <v>0.5</v>
      </c>
      <c r="N73" s="1">
        <v>0.75</v>
      </c>
    </row>
    <row r="74" s="1" customFormat="1" spans="1:14">
      <c r="A74" s="7">
        <v>291</v>
      </c>
      <c r="B74" s="1">
        <v>291</v>
      </c>
      <c r="C74" s="1">
        <v>0.579217076301575</v>
      </c>
      <c r="D74" s="1">
        <v>0.126528978347778</v>
      </c>
      <c r="E74" s="1">
        <v>7</v>
      </c>
      <c r="F74" s="1">
        <v>2</v>
      </c>
      <c r="G74" s="1">
        <v>3</v>
      </c>
      <c r="H74" s="1">
        <v>8</v>
      </c>
      <c r="I74" s="1">
        <v>0.7</v>
      </c>
      <c r="J74" s="1">
        <v>0.777777777777778</v>
      </c>
      <c r="K74" s="1">
        <v>0.736842105263158</v>
      </c>
      <c r="L74" s="1">
        <v>0.2</v>
      </c>
      <c r="M74" s="1">
        <v>0.5</v>
      </c>
      <c r="N74" s="1">
        <v>0.75</v>
      </c>
    </row>
    <row r="75" s="1" customFormat="1" spans="1:14">
      <c r="A75" s="7">
        <v>769</v>
      </c>
      <c r="B75" s="1">
        <v>769</v>
      </c>
      <c r="C75" s="1">
        <v>0.583063125610352</v>
      </c>
      <c r="D75" s="1">
        <v>0.129210829734802</v>
      </c>
      <c r="E75" s="1">
        <v>8</v>
      </c>
      <c r="F75" s="1">
        <v>6</v>
      </c>
      <c r="G75" s="1">
        <v>2</v>
      </c>
      <c r="H75" s="1">
        <v>4</v>
      </c>
      <c r="I75" s="1">
        <v>0.8</v>
      </c>
      <c r="J75" s="1">
        <v>0.571428571428572</v>
      </c>
      <c r="K75" s="1">
        <v>0.666666666666667</v>
      </c>
      <c r="L75" s="1">
        <v>0.6</v>
      </c>
      <c r="M75" s="1">
        <v>0.2</v>
      </c>
      <c r="N75" s="1">
        <v>0.6</v>
      </c>
    </row>
    <row r="76" s="1" customFormat="1" spans="1:14">
      <c r="A76" s="7">
        <v>788</v>
      </c>
      <c r="B76" s="1">
        <v>788</v>
      </c>
      <c r="C76" s="1">
        <v>0.585186362266541</v>
      </c>
      <c r="D76" s="1">
        <v>0.0972005128860474</v>
      </c>
      <c r="E76" s="1">
        <v>8</v>
      </c>
      <c r="F76" s="1">
        <v>4</v>
      </c>
      <c r="G76" s="1">
        <v>2</v>
      </c>
      <c r="H76" s="1">
        <v>6</v>
      </c>
      <c r="I76" s="1">
        <v>0.8</v>
      </c>
      <c r="J76" s="1">
        <v>0.666666666666667</v>
      </c>
      <c r="K76" s="1">
        <v>0.727272727272727</v>
      </c>
      <c r="L76" s="1">
        <v>0.4</v>
      </c>
      <c r="M76" s="1">
        <v>0.4</v>
      </c>
      <c r="N76" s="1">
        <v>0.7</v>
      </c>
    </row>
    <row r="77" s="1" customFormat="1" spans="1:14">
      <c r="A77" s="7">
        <v>536</v>
      </c>
      <c r="B77" s="1">
        <v>536</v>
      </c>
      <c r="C77" s="1">
        <v>0.585767984390259</v>
      </c>
      <c r="D77" s="1">
        <v>0.130775928497315</v>
      </c>
      <c r="E77" s="1">
        <v>10</v>
      </c>
      <c r="F77" s="1">
        <v>4</v>
      </c>
      <c r="G77" s="1">
        <v>0</v>
      </c>
      <c r="H77" s="1">
        <v>6</v>
      </c>
      <c r="I77" s="1">
        <v>1</v>
      </c>
      <c r="J77" s="1">
        <v>0.714285714285714</v>
      </c>
      <c r="K77" s="1">
        <v>0.833333333333333</v>
      </c>
      <c r="L77" s="1">
        <v>0.4</v>
      </c>
      <c r="M77" s="1">
        <v>0.6</v>
      </c>
      <c r="N77" s="1">
        <v>0.8</v>
      </c>
    </row>
    <row r="78" s="1" customFormat="1" spans="1:14">
      <c r="A78" s="7">
        <v>807</v>
      </c>
      <c r="B78" s="1">
        <v>807</v>
      </c>
      <c r="C78" s="1">
        <v>0.587384819984436</v>
      </c>
      <c r="D78" s="1">
        <v>0.212218403816223</v>
      </c>
      <c r="E78" s="1">
        <v>6</v>
      </c>
      <c r="F78" s="1">
        <v>6</v>
      </c>
      <c r="G78" s="1">
        <v>4</v>
      </c>
      <c r="H78" s="1">
        <v>4</v>
      </c>
      <c r="I78" s="1">
        <v>0.6</v>
      </c>
      <c r="J78" s="1">
        <v>0.5</v>
      </c>
      <c r="K78" s="1">
        <v>0.545454545454545</v>
      </c>
      <c r="L78" s="1">
        <v>0.6</v>
      </c>
      <c r="M78" s="1">
        <v>0</v>
      </c>
      <c r="N78" s="1">
        <v>0.5</v>
      </c>
    </row>
    <row r="79" s="1" customFormat="1" spans="1:14">
      <c r="A79" s="7">
        <v>582</v>
      </c>
      <c r="B79" s="1">
        <v>582</v>
      </c>
      <c r="C79" s="1">
        <v>0.585948467254639</v>
      </c>
      <c r="D79" s="1">
        <v>0.0876878499984741</v>
      </c>
      <c r="E79" s="1">
        <v>6</v>
      </c>
      <c r="F79" s="1">
        <v>4</v>
      </c>
      <c r="G79" s="1">
        <v>4</v>
      </c>
      <c r="H79" s="1">
        <v>6</v>
      </c>
      <c r="I79" s="1">
        <v>0.6</v>
      </c>
      <c r="J79" s="1">
        <v>0.6</v>
      </c>
      <c r="K79" s="1">
        <v>0.6</v>
      </c>
      <c r="L79" s="1">
        <v>0.4</v>
      </c>
      <c r="M79" s="1">
        <v>0.2</v>
      </c>
      <c r="N79" s="1">
        <v>0.6</v>
      </c>
    </row>
    <row r="80" s="1" customFormat="1" spans="1:14">
      <c r="A80" s="7">
        <v>921</v>
      </c>
      <c r="B80" s="1">
        <v>921</v>
      </c>
      <c r="C80" s="1">
        <v>0.586636185646057</v>
      </c>
      <c r="D80" s="1">
        <v>0.143693208694458</v>
      </c>
      <c r="E80" s="1">
        <v>7</v>
      </c>
      <c r="F80" s="1">
        <v>7</v>
      </c>
      <c r="G80" s="1">
        <v>3</v>
      </c>
      <c r="H80" s="1">
        <v>3</v>
      </c>
      <c r="I80" s="1">
        <v>0.7</v>
      </c>
      <c r="J80" s="1">
        <v>0.5</v>
      </c>
      <c r="K80" s="1">
        <v>0.583333333333333</v>
      </c>
      <c r="L80" s="1">
        <v>0.7</v>
      </c>
      <c r="M80" s="1">
        <v>0</v>
      </c>
      <c r="N80" s="1">
        <v>0.5</v>
      </c>
    </row>
    <row r="81" s="14" customFormat="1" spans="1:14">
      <c r="A81" s="16">
        <v>271</v>
      </c>
      <c r="B81" s="14">
        <v>271</v>
      </c>
      <c r="C81" s="14">
        <v>0.586729526519775</v>
      </c>
      <c r="D81" s="14">
        <v>0.0930256843566895</v>
      </c>
      <c r="E81" s="14">
        <v>9</v>
      </c>
      <c r="F81" s="14">
        <v>5</v>
      </c>
      <c r="G81" s="14">
        <v>1</v>
      </c>
      <c r="H81" s="14">
        <v>5</v>
      </c>
      <c r="I81" s="14">
        <v>0.9</v>
      </c>
      <c r="J81" s="14">
        <v>0.642857142857143</v>
      </c>
      <c r="K81" s="14">
        <v>0.75</v>
      </c>
      <c r="L81" s="14">
        <v>0.5</v>
      </c>
      <c r="M81" s="14">
        <v>0.4</v>
      </c>
      <c r="N81" s="14">
        <v>0.7</v>
      </c>
    </row>
    <row r="82" s="1" customFormat="1" spans="1:14">
      <c r="A82" s="7">
        <v>744</v>
      </c>
      <c r="B82" s="1">
        <v>744</v>
      </c>
      <c r="C82" s="1">
        <v>0.589840054512024</v>
      </c>
      <c r="D82" s="1">
        <v>0.148994445800781</v>
      </c>
      <c r="E82" s="1">
        <v>8</v>
      </c>
      <c r="F82" s="1">
        <v>4</v>
      </c>
      <c r="G82" s="1">
        <v>2</v>
      </c>
      <c r="H82" s="1">
        <v>6</v>
      </c>
      <c r="I82" s="1">
        <v>0.8</v>
      </c>
      <c r="J82" s="1">
        <v>0.666666666666667</v>
      </c>
      <c r="K82" s="1">
        <v>0.727272727272727</v>
      </c>
      <c r="L82" s="1">
        <v>0.4</v>
      </c>
      <c r="M82" s="1">
        <v>0.4</v>
      </c>
      <c r="N82" s="1">
        <v>0.7</v>
      </c>
    </row>
    <row r="83" s="1" customFormat="1" spans="1:14">
      <c r="A83" s="7">
        <v>564</v>
      </c>
      <c r="B83" s="1">
        <v>564</v>
      </c>
      <c r="C83" s="1">
        <v>0.591322898864746</v>
      </c>
      <c r="D83" s="1">
        <v>0.230110764503479</v>
      </c>
      <c r="E83" s="1">
        <v>7</v>
      </c>
      <c r="F83" s="1">
        <v>6</v>
      </c>
      <c r="G83" s="1">
        <v>3</v>
      </c>
      <c r="H83" s="1">
        <v>4</v>
      </c>
      <c r="I83" s="1">
        <v>0.7</v>
      </c>
      <c r="J83" s="1">
        <v>0.538461538461539</v>
      </c>
      <c r="K83" s="1">
        <v>0.608695652173913</v>
      </c>
      <c r="L83" s="1">
        <v>0.6</v>
      </c>
      <c r="M83" s="1">
        <v>0.1</v>
      </c>
      <c r="N83" s="1">
        <v>0.55</v>
      </c>
    </row>
    <row r="84" s="1" customFormat="1" spans="1:14">
      <c r="A84" s="7">
        <v>70</v>
      </c>
      <c r="B84" s="1">
        <v>70</v>
      </c>
      <c r="C84" s="1">
        <v>0.589032411575317</v>
      </c>
      <c r="D84" s="1">
        <v>0.10155725479126</v>
      </c>
      <c r="E84" s="1">
        <v>9</v>
      </c>
      <c r="F84" s="1">
        <v>3</v>
      </c>
      <c r="G84" s="1">
        <v>1</v>
      </c>
      <c r="H84" s="1">
        <v>7</v>
      </c>
      <c r="I84" s="1">
        <v>0.9</v>
      </c>
      <c r="J84" s="1">
        <v>0.75</v>
      </c>
      <c r="K84" s="1">
        <v>0.818181818181818</v>
      </c>
      <c r="L84" s="1">
        <v>0.3</v>
      </c>
      <c r="M84" s="1">
        <v>0.6</v>
      </c>
      <c r="N84" s="1">
        <v>0.8</v>
      </c>
    </row>
    <row r="85" s="1" customFormat="1" spans="1:14">
      <c r="A85" s="7">
        <v>744</v>
      </c>
      <c r="B85" s="1">
        <v>744</v>
      </c>
      <c r="C85" s="1">
        <v>0.589840054512024</v>
      </c>
      <c r="D85" s="1">
        <v>0.148994445800781</v>
      </c>
      <c r="E85" s="1">
        <v>8</v>
      </c>
      <c r="F85" s="1">
        <v>4</v>
      </c>
      <c r="G85" s="1">
        <v>2</v>
      </c>
      <c r="H85" s="1">
        <v>6</v>
      </c>
      <c r="I85" s="1">
        <v>0.8</v>
      </c>
      <c r="J85" s="1">
        <v>0.666666666666667</v>
      </c>
      <c r="K85" s="1">
        <v>0.727272727272727</v>
      </c>
      <c r="L85" s="1">
        <v>0.4</v>
      </c>
      <c r="M85" s="1">
        <v>0.4</v>
      </c>
      <c r="N85" s="1">
        <v>0.7</v>
      </c>
    </row>
    <row r="86" s="1" customFormat="1" spans="1:14">
      <c r="A86" s="7">
        <v>666</v>
      </c>
      <c r="B86" s="1">
        <v>666</v>
      </c>
      <c r="C86" s="1">
        <v>0.589882969856262</v>
      </c>
      <c r="D86" s="1">
        <v>0.0751042366027832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829</v>
      </c>
      <c r="B87" s="1">
        <v>829</v>
      </c>
      <c r="C87" s="1">
        <v>0.589975953102112</v>
      </c>
      <c r="D87" s="1">
        <v>0.0614951848983765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1" customFormat="1" spans="1:14">
      <c r="A88" s="7">
        <v>128</v>
      </c>
      <c r="B88" s="1">
        <v>128</v>
      </c>
      <c r="C88" s="1">
        <v>0.591395378112793</v>
      </c>
      <c r="D88" s="1">
        <v>0.16316032409668</v>
      </c>
      <c r="E88" s="1">
        <v>9</v>
      </c>
      <c r="F88" s="1">
        <v>4</v>
      </c>
      <c r="G88" s="1">
        <v>1</v>
      </c>
      <c r="H88" s="1">
        <v>6</v>
      </c>
      <c r="I88" s="1">
        <v>0.9</v>
      </c>
      <c r="J88" s="1">
        <v>0.692307692307692</v>
      </c>
      <c r="K88" s="1">
        <v>0.782608695652174</v>
      </c>
      <c r="L88" s="1">
        <v>0.4</v>
      </c>
      <c r="M88" s="1">
        <v>0.5</v>
      </c>
      <c r="N88" s="1">
        <v>0.75</v>
      </c>
    </row>
    <row r="89" s="1" customFormat="1" spans="1:14">
      <c r="A89" s="7">
        <v>28</v>
      </c>
      <c r="B89" s="1">
        <v>28</v>
      </c>
      <c r="C89" s="1">
        <v>0.596928119659424</v>
      </c>
      <c r="D89" s="1">
        <v>0.172947764396668</v>
      </c>
      <c r="E89" s="1">
        <v>10</v>
      </c>
      <c r="F89" s="1">
        <v>4</v>
      </c>
      <c r="G89" s="1">
        <v>0</v>
      </c>
      <c r="H89" s="1">
        <v>6</v>
      </c>
      <c r="I89" s="1">
        <v>1</v>
      </c>
      <c r="J89" s="1">
        <v>0.714285714285714</v>
      </c>
      <c r="K89" s="1">
        <v>0.833333333333333</v>
      </c>
      <c r="L89" s="1">
        <v>0.4</v>
      </c>
      <c r="M89" s="1">
        <v>0.6</v>
      </c>
      <c r="N89" s="1">
        <v>0.8</v>
      </c>
    </row>
    <row r="90" s="1" customFormat="1" spans="1:14">
      <c r="A90" s="7">
        <v>345</v>
      </c>
      <c r="B90" s="1">
        <v>345</v>
      </c>
      <c r="C90" s="1">
        <v>0.597182989120483</v>
      </c>
      <c r="D90" s="1">
        <v>0.0755835771560669</v>
      </c>
      <c r="E90" s="1">
        <v>10</v>
      </c>
      <c r="F90" s="1">
        <v>5</v>
      </c>
      <c r="G90" s="1">
        <v>0</v>
      </c>
      <c r="H90" s="1">
        <v>5</v>
      </c>
      <c r="I90" s="1">
        <v>1</v>
      </c>
      <c r="J90" s="1">
        <v>0.666666666666667</v>
      </c>
      <c r="K90" s="1">
        <v>0.8</v>
      </c>
      <c r="L90" s="1">
        <v>0.5</v>
      </c>
      <c r="M90" s="1">
        <v>0.5</v>
      </c>
      <c r="N90" s="1">
        <v>0.75</v>
      </c>
    </row>
    <row r="91" s="4" customFormat="1" spans="1:14">
      <c r="A91" s="17">
        <v>889</v>
      </c>
      <c r="B91" s="4">
        <v>889</v>
      </c>
      <c r="C91" s="4">
        <v>0.598838210105896</v>
      </c>
      <c r="D91" s="4">
        <v>0.145676851272583</v>
      </c>
      <c r="E91" s="4">
        <v>9</v>
      </c>
      <c r="F91" s="4">
        <v>4</v>
      </c>
      <c r="G91" s="4">
        <v>1</v>
      </c>
      <c r="H91" s="4">
        <v>6</v>
      </c>
      <c r="I91" s="4">
        <v>0.9</v>
      </c>
      <c r="J91" s="4">
        <v>0.692307692307692</v>
      </c>
      <c r="K91" s="4">
        <v>0.782608695652174</v>
      </c>
      <c r="L91" s="4">
        <v>0.4</v>
      </c>
      <c r="M91" s="4">
        <v>0.5</v>
      </c>
      <c r="N91" s="4">
        <v>0.75</v>
      </c>
    </row>
    <row r="92" s="1" customFormat="1" spans="3:14">
      <c r="C92" s="1">
        <f>AVERAGE(C2:C91)</f>
        <v>0.55067771938112</v>
      </c>
      <c r="D92" s="1">
        <f>AVERAGE(D2:D91)</f>
        <v>0.110113951894972</v>
      </c>
      <c r="I92" s="1">
        <f t="shared" ref="I92:N92" si="0">AVERAGE(I2:I91)</f>
        <v>0.831111111111111</v>
      </c>
      <c r="J92" s="1">
        <f t="shared" si="0"/>
        <v>0.63675664205076</v>
      </c>
      <c r="K92" s="1">
        <f t="shared" si="0"/>
        <v>0.717451796379078</v>
      </c>
      <c r="L92" s="1">
        <f t="shared" si="0"/>
        <v>0.484444444444444</v>
      </c>
      <c r="M92" s="1">
        <f t="shared" si="0"/>
        <v>0.346666666666667</v>
      </c>
      <c r="N92" s="1">
        <f t="shared" si="0"/>
        <v>0.673333333333333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F95" s="1" t="s">
        <v>47</v>
      </c>
    </row>
    <row r="96" s="1" customFormat="1" spans="3:9">
      <c r="C96" s="1" t="s">
        <v>15</v>
      </c>
      <c r="D96" s="1">
        <f>COUNTIF(C2:C91,"&lt;0.42")-COUNTIF(C2:C91,"&lt;0.4")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17</v>
      </c>
      <c r="D98" s="1">
        <f>COUNTIF(C2:C91,"&lt;0.46")-COUNTIF(C2:C91,"&lt;0.44")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18</v>
      </c>
      <c r="D99" s="1">
        <f>COUNTIF(C2:C91,"&lt;0.48")-COUNTIF(C2:C91,"&lt;0.46")</f>
        <v>0</v>
      </c>
      <c r="F99" s="11">
        <v>0.12</v>
      </c>
      <c r="G99" s="1">
        <v>-240</v>
      </c>
      <c r="H99" s="1">
        <v>1760</v>
      </c>
      <c r="I99" s="1">
        <v>88</v>
      </c>
    </row>
    <row r="100" s="1" customFormat="1" spans="3:4">
      <c r="C100" s="1" t="s">
        <v>19</v>
      </c>
      <c r="D100" s="1">
        <f>COUNTIF(C2:C91,"&lt;0.5")-COUNTIF(C2:C91,"&lt;0.48")</f>
        <v>0</v>
      </c>
    </row>
    <row r="101" s="15" customFormat="1" spans="3:4">
      <c r="C101" s="15" t="s">
        <v>89</v>
      </c>
      <c r="D101" s="15">
        <f>COUNTIF(C2:C91,"&lt;0.511")-COUNTIF(C2:C91,"&lt;0.5")</f>
        <v>10</v>
      </c>
    </row>
    <row r="102" s="4" customFormat="1" spans="3:4">
      <c r="C102" s="4" t="s">
        <v>90</v>
      </c>
      <c r="D102" s="4">
        <f>COUNTIF(C2:C91,"&lt;0.522")-COUNTIF(C2:C91,"&lt;0.511")</f>
        <v>10</v>
      </c>
    </row>
    <row r="103" s="4" customFormat="1" spans="3:4">
      <c r="C103" s="4" t="s">
        <v>91</v>
      </c>
      <c r="D103" s="4">
        <f>COUNTIF(C2:C91,"&lt;0.533")-COUNTIF(C2:C91,"&lt;0.522")</f>
        <v>10</v>
      </c>
    </row>
    <row r="104" s="4" customFormat="1" spans="3:4">
      <c r="C104" s="4" t="s">
        <v>92</v>
      </c>
      <c r="D104" s="4">
        <f>COUNTIF(C2:C91,"&lt;0.544")-COUNTIF(C2:C91,"&lt;0.533")</f>
        <v>10</v>
      </c>
    </row>
    <row r="105" s="4" customFormat="1" spans="3:4">
      <c r="C105" s="4" t="s">
        <v>93</v>
      </c>
      <c r="D105" s="4">
        <f>COUNTIF(C2:C91,"&lt;0.555")-COUNTIF(C2:C91,"&lt;0.544")</f>
        <v>10</v>
      </c>
    </row>
    <row r="106" s="4" customFormat="1" spans="3:4">
      <c r="C106" s="4" t="s">
        <v>94</v>
      </c>
      <c r="D106" s="4">
        <f>COUNTIF(C2:C91,"&lt;0.566")-COUNTIF(C2:C91,"&lt;0.555")</f>
        <v>10</v>
      </c>
    </row>
    <row r="107" s="4" customFormat="1" spans="3:4">
      <c r="C107" s="4" t="s">
        <v>95</v>
      </c>
      <c r="D107" s="4">
        <f>COUNTIF(C2:C91,"&lt;0.577")-COUNTIF(C2:C91,"&lt;0.566")</f>
        <v>10</v>
      </c>
    </row>
    <row r="108" s="4" customFormat="1" spans="3:4">
      <c r="C108" s="4" t="s">
        <v>96</v>
      </c>
      <c r="D108" s="4">
        <f>COUNTIF(C2:C91,"&lt;0.588")-COUNTIF(C2:C91,"&lt;0.577")</f>
        <v>10</v>
      </c>
    </row>
    <row r="109" s="15" customFormat="1" spans="3:4">
      <c r="C109" s="15" t="s">
        <v>97</v>
      </c>
      <c r="D109" s="15">
        <f>COUNTIF(C2:C91,"&lt;0.599")-COUNTIF(C2:C91,"&lt;0.588")</f>
        <v>10</v>
      </c>
    </row>
    <row r="110" s="4" customFormat="1" spans="3:4">
      <c r="C110" s="4" t="s">
        <v>29</v>
      </c>
      <c r="D110" s="4">
        <v>0</v>
      </c>
    </row>
    <row r="111" s="4" customFormat="1" spans="3:4">
      <c r="C111" s="4" t="s">
        <v>30</v>
      </c>
      <c r="D111" s="4">
        <v>0</v>
      </c>
    </row>
    <row r="112" s="1" customFormat="1" spans="3:4">
      <c r="C112" s="1" t="s">
        <v>31</v>
      </c>
      <c r="D112" s="1">
        <v>0</v>
      </c>
    </row>
    <row r="113" s="1" customFormat="1" spans="3:4">
      <c r="C113" s="1" t="s">
        <v>32</v>
      </c>
      <c r="D113" s="1">
        <v>0</v>
      </c>
    </row>
    <row r="114" s="1" customFormat="1" spans="3:4">
      <c r="C114" s="1" t="s">
        <v>33</v>
      </c>
      <c r="D114" s="1">
        <v>0</v>
      </c>
    </row>
    <row r="115" s="6" customFormat="1" spans="3:4">
      <c r="C115" s="1" t="s">
        <v>34</v>
      </c>
      <c r="D115" s="6">
        <f>COUNTIF(C2:C91,"&lt;0.8")-COUNTIF(C2:C91,"&lt;0.78")</f>
        <v>0</v>
      </c>
    </row>
    <row r="116" s="1" customFormat="1" spans="3:4">
      <c r="C116" s="1" t="s">
        <v>35</v>
      </c>
      <c r="D116" s="1"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7">
      <c r="C121" s="1" t="s">
        <v>40</v>
      </c>
      <c r="D121" s="1">
        <f>COUNTIF(C2:C91,"&lt;0.92")-COUNTIF(C2:C91,"&lt;0.9")</f>
        <v>0</v>
      </c>
      <c r="F121" s="4">
        <v>0.545</v>
      </c>
      <c r="G121" s="4">
        <v>0.087</v>
      </c>
    </row>
    <row r="122" s="1" customFormat="1" spans="3:7">
      <c r="C122" s="1" t="s">
        <v>41</v>
      </c>
      <c r="D122" s="1">
        <f>COUNTIF(C2:C91,"&lt;0.94")-COUNTIF(C2:C91,"&lt;0.92")</f>
        <v>0</v>
      </c>
      <c r="F122" s="4">
        <v>0.623</v>
      </c>
      <c r="G122" s="4">
        <v>0.11</v>
      </c>
    </row>
    <row r="123" s="1" customFormat="1" spans="3:7">
      <c r="C123" s="1" t="s">
        <v>42</v>
      </c>
      <c r="D123" s="1">
        <f>COUNTIF(C2:C91,"&lt;0.96")-COUNTIF(C2:C91,"&lt;0.94")</f>
        <v>0</v>
      </c>
      <c r="F123" s="4">
        <v>0.729</v>
      </c>
      <c r="G123" s="4">
        <v>0.156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67" workbookViewId="0">
      <selection activeCell="A23" sqref="$A23:$XFD23"/>
    </sheetView>
  </sheetViews>
  <sheetFormatPr defaultColWidth="9" defaultRowHeight="13.5"/>
  <cols>
    <col min="3" max="4" width="18.7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803</v>
      </c>
      <c r="B2" s="1">
        <v>803</v>
      </c>
      <c r="C2" s="1">
        <v>0.505399227142334</v>
      </c>
      <c r="D2" s="1">
        <v>0.0728315114974976</v>
      </c>
      <c r="E2" s="1">
        <v>9</v>
      </c>
      <c r="F2" s="1">
        <v>5</v>
      </c>
      <c r="G2" s="1">
        <v>1</v>
      </c>
      <c r="H2" s="1">
        <v>5</v>
      </c>
      <c r="I2" s="1">
        <v>0.9</v>
      </c>
      <c r="J2" s="1">
        <v>0.642857142857143</v>
      </c>
      <c r="K2" s="1">
        <v>0.75</v>
      </c>
      <c r="L2" s="1">
        <v>0.5</v>
      </c>
      <c r="M2" s="1">
        <v>0.4</v>
      </c>
      <c r="N2" s="1">
        <v>0.7</v>
      </c>
    </row>
    <row r="3" s="1" customFormat="1" spans="1:14">
      <c r="A3" s="7">
        <v>967</v>
      </c>
      <c r="B3" s="1">
        <v>967</v>
      </c>
      <c r="C3" s="1">
        <v>0.505633950233459</v>
      </c>
      <c r="D3" s="1">
        <v>0.134837865829468</v>
      </c>
      <c r="E3" s="1">
        <v>10</v>
      </c>
      <c r="F3" s="1">
        <v>4</v>
      </c>
      <c r="G3" s="1">
        <v>0</v>
      </c>
      <c r="H3" s="1">
        <v>6</v>
      </c>
      <c r="I3" s="1">
        <v>1</v>
      </c>
      <c r="J3" s="1">
        <v>0.714285714285714</v>
      </c>
      <c r="K3" s="1">
        <v>0.833333333333333</v>
      </c>
      <c r="L3" s="1">
        <v>0.4</v>
      </c>
      <c r="M3" s="1">
        <v>0.6</v>
      </c>
      <c r="N3" s="1">
        <v>0.8</v>
      </c>
    </row>
    <row r="4" s="1" customFormat="1" spans="1:14">
      <c r="A4" s="7">
        <v>320</v>
      </c>
      <c r="B4" s="1">
        <v>320</v>
      </c>
      <c r="C4" s="1">
        <v>0.505656719207764</v>
      </c>
      <c r="D4" s="1">
        <v>0.121524333953857</v>
      </c>
      <c r="E4" s="1">
        <v>9</v>
      </c>
      <c r="F4" s="1">
        <v>7</v>
      </c>
      <c r="G4" s="1">
        <v>1</v>
      </c>
      <c r="H4" s="1">
        <v>3</v>
      </c>
      <c r="I4" s="1">
        <v>0.9</v>
      </c>
      <c r="J4" s="1">
        <v>0.5625</v>
      </c>
      <c r="K4" s="1">
        <v>0.692307692307692</v>
      </c>
      <c r="L4" s="1">
        <v>0.7</v>
      </c>
      <c r="M4" s="1">
        <v>0.2</v>
      </c>
      <c r="N4" s="1">
        <v>0.6</v>
      </c>
    </row>
    <row r="5" s="1" customFormat="1" spans="1:14">
      <c r="A5" s="7">
        <v>601</v>
      </c>
      <c r="B5" s="1">
        <v>601</v>
      </c>
      <c r="C5" s="1">
        <v>0.507957339286804</v>
      </c>
      <c r="D5" s="1">
        <v>0.136493921279907</v>
      </c>
      <c r="E5" s="1">
        <v>10</v>
      </c>
      <c r="F5" s="1">
        <v>6</v>
      </c>
      <c r="G5" s="1">
        <v>0</v>
      </c>
      <c r="H5" s="1">
        <v>4</v>
      </c>
      <c r="I5" s="1">
        <v>1</v>
      </c>
      <c r="J5" s="1">
        <v>0.625</v>
      </c>
      <c r="K5" s="1">
        <v>0.769230769230769</v>
      </c>
      <c r="L5" s="1">
        <v>0.6</v>
      </c>
      <c r="M5" s="1">
        <v>0.4</v>
      </c>
      <c r="N5" s="1">
        <v>0.7</v>
      </c>
    </row>
    <row r="6" s="1" customFormat="1" spans="1:14">
      <c r="A6" s="7">
        <v>76</v>
      </c>
      <c r="B6" s="1">
        <v>76</v>
      </c>
      <c r="C6" s="1">
        <v>0.508317589759827</v>
      </c>
      <c r="D6" s="1">
        <v>0.0728530883789062</v>
      </c>
      <c r="E6" s="1">
        <v>9</v>
      </c>
      <c r="F6" s="1">
        <v>5</v>
      </c>
      <c r="G6" s="1">
        <v>1</v>
      </c>
      <c r="H6" s="1">
        <v>5</v>
      </c>
      <c r="I6" s="1">
        <v>0.9</v>
      </c>
      <c r="J6" s="1">
        <v>0.642857142857143</v>
      </c>
      <c r="K6" s="1">
        <v>0.75</v>
      </c>
      <c r="L6" s="1">
        <v>0.5</v>
      </c>
      <c r="M6" s="1">
        <v>0.4</v>
      </c>
      <c r="N6" s="1">
        <v>0.7</v>
      </c>
    </row>
    <row r="7" s="1" customFormat="1" spans="1:14">
      <c r="A7" s="7">
        <v>484</v>
      </c>
      <c r="B7" s="1">
        <v>484</v>
      </c>
      <c r="C7" s="1">
        <v>0.509174942970276</v>
      </c>
      <c r="D7" s="1">
        <v>0.0860495567321777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444</v>
      </c>
      <c r="B8" s="1">
        <v>444</v>
      </c>
      <c r="C8" s="1">
        <v>0.50945258140564</v>
      </c>
      <c r="D8" s="1">
        <v>0.0436152219772339</v>
      </c>
      <c r="E8" s="1">
        <v>10</v>
      </c>
      <c r="F8" s="1">
        <v>6</v>
      </c>
      <c r="G8" s="1">
        <v>0</v>
      </c>
      <c r="H8" s="1">
        <v>4</v>
      </c>
      <c r="I8" s="1">
        <v>1</v>
      </c>
      <c r="J8" s="1">
        <v>0.625</v>
      </c>
      <c r="K8" s="1">
        <v>0.769230769230769</v>
      </c>
      <c r="L8" s="1">
        <v>0.6</v>
      </c>
      <c r="M8" s="1">
        <v>0.4</v>
      </c>
      <c r="N8" s="1">
        <v>0.7</v>
      </c>
    </row>
    <row r="9" s="1" customFormat="1" spans="1:14">
      <c r="A9" s="7">
        <v>845</v>
      </c>
      <c r="B9" s="1">
        <v>845</v>
      </c>
      <c r="C9" s="1">
        <v>0.510368227958679</v>
      </c>
      <c r="D9" s="1">
        <v>0.0996036529541016</v>
      </c>
      <c r="E9" s="1">
        <v>9</v>
      </c>
      <c r="F9" s="1">
        <v>5</v>
      </c>
      <c r="G9" s="1">
        <v>1</v>
      </c>
      <c r="H9" s="1">
        <v>5</v>
      </c>
      <c r="I9" s="1">
        <v>0.9</v>
      </c>
      <c r="J9" s="1">
        <v>0.642857142857143</v>
      </c>
      <c r="K9" s="1">
        <v>0.75</v>
      </c>
      <c r="L9" s="1">
        <v>0.5</v>
      </c>
      <c r="M9" s="1">
        <v>0.4</v>
      </c>
      <c r="N9" s="1">
        <v>0.7</v>
      </c>
    </row>
    <row r="10" s="1" customFormat="1" spans="1:14">
      <c r="A10" s="7">
        <v>603</v>
      </c>
      <c r="B10" s="1">
        <v>603</v>
      </c>
      <c r="C10" s="1">
        <v>0.510679364204407</v>
      </c>
      <c r="D10" s="1">
        <v>0.140520811080933</v>
      </c>
      <c r="E10" s="1">
        <v>8</v>
      </c>
      <c r="F10" s="1">
        <v>4</v>
      </c>
      <c r="G10" s="1">
        <v>2</v>
      </c>
      <c r="H10" s="1">
        <v>6</v>
      </c>
      <c r="I10" s="1">
        <v>0.8</v>
      </c>
      <c r="J10" s="1">
        <v>0.666666666666667</v>
      </c>
      <c r="K10" s="1">
        <v>0.727272727272727</v>
      </c>
      <c r="L10" s="1">
        <v>0.4</v>
      </c>
      <c r="M10" s="1">
        <v>0.4</v>
      </c>
      <c r="N10" s="1">
        <v>0.7</v>
      </c>
    </row>
    <row r="11" s="1" customFormat="1" spans="1:14">
      <c r="A11" s="7">
        <v>433</v>
      </c>
      <c r="B11" s="1">
        <v>433</v>
      </c>
      <c r="C11" s="1">
        <v>0.510927319526672</v>
      </c>
      <c r="D11" s="1">
        <v>0.150305390357971</v>
      </c>
      <c r="E11" s="1">
        <v>4</v>
      </c>
      <c r="F11" s="1">
        <v>4</v>
      </c>
      <c r="G11" s="1">
        <v>6</v>
      </c>
      <c r="H11" s="1">
        <v>6</v>
      </c>
      <c r="I11" s="1">
        <v>0.4</v>
      </c>
      <c r="J11" s="1">
        <v>0.5</v>
      </c>
      <c r="K11" s="1">
        <v>0.444444444444444</v>
      </c>
      <c r="L11" s="1">
        <v>0.4</v>
      </c>
      <c r="M11" s="1">
        <v>0</v>
      </c>
      <c r="N11" s="1">
        <v>0.5</v>
      </c>
    </row>
    <row r="12" s="14" customFormat="1" spans="1:14">
      <c r="A12" s="16">
        <v>635</v>
      </c>
      <c r="B12" s="14">
        <v>635</v>
      </c>
      <c r="C12" s="14">
        <v>0.511435985565186</v>
      </c>
      <c r="D12" s="14">
        <v>0.165743589401245</v>
      </c>
      <c r="E12" s="14">
        <v>8</v>
      </c>
      <c r="F12" s="14">
        <v>4</v>
      </c>
      <c r="G12" s="14">
        <v>2</v>
      </c>
      <c r="H12" s="14">
        <v>6</v>
      </c>
      <c r="I12" s="14">
        <v>0.8</v>
      </c>
      <c r="J12" s="14">
        <v>0.666666666666667</v>
      </c>
      <c r="K12" s="14">
        <v>0.727272727272727</v>
      </c>
      <c r="L12" s="14">
        <v>0.4</v>
      </c>
      <c r="M12" s="14">
        <v>0.4</v>
      </c>
      <c r="N12" s="14">
        <v>0.7</v>
      </c>
    </row>
    <row r="13" s="1" customFormat="1" spans="1:14">
      <c r="A13" s="7">
        <v>942</v>
      </c>
      <c r="B13" s="1">
        <v>942</v>
      </c>
      <c r="C13" s="1">
        <v>0.514297127723694</v>
      </c>
      <c r="D13" s="1">
        <v>0.156838059425354</v>
      </c>
      <c r="E13" s="1">
        <v>7</v>
      </c>
      <c r="F13" s="1">
        <v>3</v>
      </c>
      <c r="G13" s="1">
        <v>3</v>
      </c>
      <c r="H13" s="1">
        <v>7</v>
      </c>
      <c r="I13" s="1">
        <v>0.7</v>
      </c>
      <c r="J13" s="1">
        <v>0.7</v>
      </c>
      <c r="K13" s="1">
        <v>0.7</v>
      </c>
      <c r="L13" s="1">
        <v>0.3</v>
      </c>
      <c r="M13" s="1">
        <v>0.4</v>
      </c>
      <c r="N13" s="1">
        <v>0.7</v>
      </c>
    </row>
    <row r="14" s="1" customFormat="1" spans="1:14">
      <c r="A14" s="7">
        <v>510</v>
      </c>
      <c r="B14" s="1">
        <v>510</v>
      </c>
      <c r="C14" s="1">
        <v>0.519075632095337</v>
      </c>
      <c r="D14" s="1">
        <v>0.115707755088806</v>
      </c>
      <c r="E14" s="1">
        <v>8</v>
      </c>
      <c r="F14" s="1">
        <v>4</v>
      </c>
      <c r="G14" s="1">
        <v>2</v>
      </c>
      <c r="H14" s="1">
        <v>6</v>
      </c>
      <c r="I14" s="1">
        <v>0.8</v>
      </c>
      <c r="J14" s="1">
        <v>0.666666666666667</v>
      </c>
      <c r="K14" s="1">
        <v>0.727272727272727</v>
      </c>
      <c r="L14" s="1">
        <v>0.4</v>
      </c>
      <c r="M14" s="1">
        <v>0.4</v>
      </c>
      <c r="N14" s="1">
        <v>0.7</v>
      </c>
    </row>
    <row r="15" s="4" customFormat="1" spans="1:14">
      <c r="A15" s="17">
        <v>906</v>
      </c>
      <c r="B15" s="4">
        <v>906</v>
      </c>
      <c r="C15" s="4">
        <v>0.51990270614624</v>
      </c>
      <c r="D15" s="4">
        <v>0.155476093292236</v>
      </c>
      <c r="E15" s="4">
        <v>9</v>
      </c>
      <c r="F15" s="4">
        <v>5</v>
      </c>
      <c r="G15" s="4">
        <v>1</v>
      </c>
      <c r="H15" s="4">
        <v>5</v>
      </c>
      <c r="I15" s="4">
        <v>0.9</v>
      </c>
      <c r="J15" s="4">
        <v>0.642857142857143</v>
      </c>
      <c r="K15" s="4">
        <v>0.75</v>
      </c>
      <c r="L15" s="4">
        <v>0.5</v>
      </c>
      <c r="M15" s="4">
        <v>0.4</v>
      </c>
      <c r="N15" s="4">
        <v>0.7</v>
      </c>
    </row>
    <row r="16" s="1" customFormat="1" spans="1:14">
      <c r="A16" s="7">
        <v>898</v>
      </c>
      <c r="B16" s="1">
        <v>898</v>
      </c>
      <c r="C16" s="1">
        <v>0.520534038543701</v>
      </c>
      <c r="D16" s="1">
        <v>0.0267471075057983</v>
      </c>
      <c r="E16" s="1">
        <v>7</v>
      </c>
      <c r="F16" s="1">
        <v>3</v>
      </c>
      <c r="G16" s="1">
        <v>3</v>
      </c>
      <c r="H16" s="1">
        <v>7</v>
      </c>
      <c r="I16" s="1">
        <v>0.7</v>
      </c>
      <c r="J16" s="1">
        <v>0.7</v>
      </c>
      <c r="K16" s="1">
        <v>0.7</v>
      </c>
      <c r="L16" s="1">
        <v>0.3</v>
      </c>
      <c r="M16" s="1">
        <v>0.4</v>
      </c>
      <c r="N16" s="1">
        <v>0.7</v>
      </c>
    </row>
    <row r="17" s="1" customFormat="1" spans="1:14">
      <c r="A17" s="7">
        <v>485</v>
      </c>
      <c r="B17" s="1">
        <v>485</v>
      </c>
      <c r="C17" s="1">
        <v>0.520882487297058</v>
      </c>
      <c r="D17" s="1">
        <v>0.0628604888916016</v>
      </c>
      <c r="E17" s="1">
        <v>8</v>
      </c>
      <c r="F17" s="1">
        <v>6</v>
      </c>
      <c r="G17" s="1">
        <v>2</v>
      </c>
      <c r="H17" s="1">
        <v>4</v>
      </c>
      <c r="I17" s="1">
        <v>0.8</v>
      </c>
      <c r="J17" s="1">
        <v>0.571428571428572</v>
      </c>
      <c r="K17" s="1">
        <v>0.666666666666667</v>
      </c>
      <c r="L17" s="1">
        <v>0.6</v>
      </c>
      <c r="M17" s="1">
        <v>0.2</v>
      </c>
      <c r="N17" s="1">
        <v>0.6</v>
      </c>
    </row>
    <row r="18" s="1" customFormat="1" spans="1:14">
      <c r="A18" s="7">
        <v>899</v>
      </c>
      <c r="B18" s="1">
        <v>899</v>
      </c>
      <c r="C18" s="1">
        <v>0.521429777145386</v>
      </c>
      <c r="D18" s="1">
        <v>0.0620392560958862</v>
      </c>
      <c r="E18" s="1">
        <v>8</v>
      </c>
      <c r="F18" s="1">
        <v>4</v>
      </c>
      <c r="G18" s="1">
        <v>2</v>
      </c>
      <c r="H18" s="1">
        <v>6</v>
      </c>
      <c r="I18" s="1">
        <v>0.8</v>
      </c>
      <c r="J18" s="1">
        <v>0.666666666666667</v>
      </c>
      <c r="K18" s="1">
        <v>0.727272727272727</v>
      </c>
      <c r="L18" s="1">
        <v>0.4</v>
      </c>
      <c r="M18" s="1">
        <v>0.4</v>
      </c>
      <c r="N18" s="1">
        <v>0.7</v>
      </c>
    </row>
    <row r="19" s="1" customFormat="1" spans="1:14">
      <c r="A19" s="7">
        <v>821</v>
      </c>
      <c r="B19" s="1">
        <v>821</v>
      </c>
      <c r="C19" s="1">
        <v>0.521588444709778</v>
      </c>
      <c r="D19" s="1">
        <v>0.0273499488830566</v>
      </c>
      <c r="E19" s="1">
        <v>7</v>
      </c>
      <c r="F19" s="1">
        <v>4</v>
      </c>
      <c r="G19" s="1">
        <v>3</v>
      </c>
      <c r="H19" s="1">
        <v>6</v>
      </c>
      <c r="I19" s="1">
        <v>0.7</v>
      </c>
      <c r="J19" s="1">
        <v>0.636363636363636</v>
      </c>
      <c r="K19" s="1">
        <v>0.666666666666667</v>
      </c>
      <c r="L19" s="1">
        <v>0.4</v>
      </c>
      <c r="M19" s="1">
        <v>0.3</v>
      </c>
      <c r="N19" s="1">
        <v>0.65</v>
      </c>
    </row>
    <row r="20" s="1" customFormat="1" spans="1:14">
      <c r="A20" s="7">
        <v>971</v>
      </c>
      <c r="B20" s="1">
        <v>971</v>
      </c>
      <c r="C20" s="1">
        <v>0.52179229259491</v>
      </c>
      <c r="D20" s="1">
        <v>0.0986318588256836</v>
      </c>
      <c r="E20" s="1">
        <v>9</v>
      </c>
      <c r="F20" s="1">
        <v>6</v>
      </c>
      <c r="G20" s="1">
        <v>1</v>
      </c>
      <c r="H20" s="1">
        <v>4</v>
      </c>
      <c r="I20" s="1">
        <v>0.9</v>
      </c>
      <c r="J20" s="1">
        <v>0.6</v>
      </c>
      <c r="K20" s="1">
        <v>0.72</v>
      </c>
      <c r="L20" s="1">
        <v>0.6</v>
      </c>
      <c r="M20" s="1">
        <v>0.3</v>
      </c>
      <c r="N20" s="1">
        <v>0.65</v>
      </c>
    </row>
    <row r="21" s="1" customFormat="1" spans="1:14">
      <c r="A21" s="7">
        <v>948</v>
      </c>
      <c r="B21" s="1">
        <v>948</v>
      </c>
      <c r="C21" s="1">
        <v>0.522217392921448</v>
      </c>
      <c r="D21" s="1">
        <v>0.0486582517623901</v>
      </c>
      <c r="E21" s="1">
        <v>10</v>
      </c>
      <c r="F21" s="1">
        <v>3</v>
      </c>
      <c r="G21" s="1">
        <v>0</v>
      </c>
      <c r="H21" s="1">
        <v>7</v>
      </c>
      <c r="I21" s="1">
        <v>1</v>
      </c>
      <c r="J21" s="1">
        <v>0.769230769230769</v>
      </c>
      <c r="K21" s="1">
        <v>0.869565217391304</v>
      </c>
      <c r="L21" s="1">
        <v>0.3</v>
      </c>
      <c r="M21" s="1">
        <v>0.7</v>
      </c>
      <c r="N21" s="1">
        <v>0.85</v>
      </c>
    </row>
    <row r="22" s="1" customFormat="1" spans="1:14">
      <c r="A22" s="7">
        <v>939</v>
      </c>
      <c r="B22" s="1">
        <v>939</v>
      </c>
      <c r="C22" s="1">
        <v>0.523517608642578</v>
      </c>
      <c r="D22" s="1">
        <v>0.0840035676956177</v>
      </c>
      <c r="E22" s="1">
        <v>9</v>
      </c>
      <c r="F22" s="1">
        <v>7</v>
      </c>
      <c r="G22" s="1">
        <v>1</v>
      </c>
      <c r="H22" s="1">
        <v>3</v>
      </c>
      <c r="I22" s="1">
        <v>0.9</v>
      </c>
      <c r="J22" s="1">
        <v>0.5625</v>
      </c>
      <c r="K22" s="1">
        <v>0.692307692307692</v>
      </c>
      <c r="L22" s="1">
        <v>0.7</v>
      </c>
      <c r="M22" s="1">
        <v>0.2</v>
      </c>
      <c r="N22" s="1">
        <v>0.6</v>
      </c>
    </row>
    <row r="23" s="14" customFormat="1" spans="1:14">
      <c r="A23" s="16">
        <v>284</v>
      </c>
      <c r="B23" s="14">
        <v>284</v>
      </c>
      <c r="C23" s="14">
        <v>0.523757457733154</v>
      </c>
      <c r="D23" s="14">
        <v>0.0759626626968384</v>
      </c>
      <c r="E23" s="14">
        <v>7</v>
      </c>
      <c r="F23" s="14">
        <v>6</v>
      </c>
      <c r="G23" s="14">
        <v>3</v>
      </c>
      <c r="H23" s="14">
        <v>4</v>
      </c>
      <c r="I23" s="14">
        <v>0.7</v>
      </c>
      <c r="J23" s="14">
        <v>0.538461538461539</v>
      </c>
      <c r="K23" s="14">
        <v>0.608695652173913</v>
      </c>
      <c r="L23" s="14">
        <v>0.6</v>
      </c>
      <c r="M23" s="14">
        <v>0.1</v>
      </c>
      <c r="N23" s="14">
        <v>0.55</v>
      </c>
    </row>
    <row r="24" s="1" customFormat="1" spans="1:14">
      <c r="A24" s="7">
        <v>703</v>
      </c>
      <c r="B24" s="1">
        <v>703</v>
      </c>
      <c r="C24" s="1">
        <v>0.525601744651794</v>
      </c>
      <c r="D24" s="1">
        <v>0.133638381958008</v>
      </c>
      <c r="E24" s="1">
        <v>7</v>
      </c>
      <c r="F24" s="1">
        <v>4</v>
      </c>
      <c r="G24" s="1">
        <v>3</v>
      </c>
      <c r="H24" s="1">
        <v>6</v>
      </c>
      <c r="I24" s="1">
        <v>0.7</v>
      </c>
      <c r="J24" s="1">
        <v>0.636363636363636</v>
      </c>
      <c r="K24" s="1">
        <v>0.666666666666667</v>
      </c>
      <c r="L24" s="1">
        <v>0.4</v>
      </c>
      <c r="M24" s="1">
        <v>0.3</v>
      </c>
      <c r="N24" s="1">
        <v>0.65</v>
      </c>
    </row>
    <row r="25" s="1" customFormat="1" spans="1:14">
      <c r="A25" s="7">
        <v>137</v>
      </c>
      <c r="B25" s="1">
        <v>137</v>
      </c>
      <c r="C25" s="1">
        <v>0.525725841522217</v>
      </c>
      <c r="D25" s="1">
        <v>0.184110879898071</v>
      </c>
      <c r="E25" s="1">
        <v>7</v>
      </c>
      <c r="F25" s="1">
        <v>5</v>
      </c>
      <c r="G25" s="1">
        <v>3</v>
      </c>
      <c r="H25" s="1">
        <v>5</v>
      </c>
      <c r="I25" s="1">
        <v>0.7</v>
      </c>
      <c r="J25" s="1">
        <v>0.583333333333333</v>
      </c>
      <c r="K25" s="1">
        <v>0.636363636363636</v>
      </c>
      <c r="L25" s="1">
        <v>0.5</v>
      </c>
      <c r="M25" s="1">
        <v>0.2</v>
      </c>
      <c r="N25" s="1">
        <v>0.6</v>
      </c>
    </row>
    <row r="26" s="1" customFormat="1" spans="1:14">
      <c r="A26" s="7">
        <v>146</v>
      </c>
      <c r="B26" s="1">
        <v>146</v>
      </c>
      <c r="C26" s="1">
        <v>0.527273416519165</v>
      </c>
      <c r="D26" s="1">
        <v>0.0522168874740601</v>
      </c>
      <c r="E26" s="1">
        <v>9</v>
      </c>
      <c r="F26" s="1">
        <v>8</v>
      </c>
      <c r="G26" s="1">
        <v>1</v>
      </c>
      <c r="H26" s="1">
        <v>2</v>
      </c>
      <c r="I26" s="1">
        <v>0.9</v>
      </c>
      <c r="J26" s="1">
        <v>0.529411764705882</v>
      </c>
      <c r="K26" s="1">
        <v>0.666666666666667</v>
      </c>
      <c r="L26" s="1">
        <v>0.8</v>
      </c>
      <c r="M26" s="1">
        <v>0.1</v>
      </c>
      <c r="N26" s="1">
        <v>0.55</v>
      </c>
    </row>
    <row r="27" s="1" customFormat="1" spans="1:14">
      <c r="A27" s="7">
        <v>50</v>
      </c>
      <c r="B27" s="1">
        <v>50</v>
      </c>
      <c r="C27" s="1">
        <v>0.527482271194458</v>
      </c>
      <c r="D27" s="1">
        <v>0.0267938375473022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344</v>
      </c>
      <c r="B28" s="1">
        <v>344</v>
      </c>
      <c r="C28" s="1">
        <v>0.528125882148743</v>
      </c>
      <c r="D28" s="1">
        <v>0.0711038112640381</v>
      </c>
      <c r="E28" s="1">
        <v>8</v>
      </c>
      <c r="F28" s="1">
        <v>5</v>
      </c>
      <c r="G28" s="1">
        <v>2</v>
      </c>
      <c r="H28" s="1">
        <v>5</v>
      </c>
      <c r="I28" s="1">
        <v>0.8</v>
      </c>
      <c r="J28" s="1">
        <v>0.615384615384615</v>
      </c>
      <c r="K28" s="1">
        <v>0.695652173913043</v>
      </c>
      <c r="L28" s="1">
        <v>0.5</v>
      </c>
      <c r="M28" s="1">
        <v>0.3</v>
      </c>
      <c r="N28" s="1">
        <v>0.65</v>
      </c>
    </row>
    <row r="29" s="1" customFormat="1" spans="1:14">
      <c r="A29" s="7">
        <v>975</v>
      </c>
      <c r="B29" s="1">
        <v>975</v>
      </c>
      <c r="C29" s="1">
        <v>0.530361294746399</v>
      </c>
      <c r="D29" s="1">
        <v>0.13452959060669</v>
      </c>
      <c r="E29" s="1">
        <v>8</v>
      </c>
      <c r="F29" s="1">
        <v>8</v>
      </c>
      <c r="G29" s="1">
        <v>2</v>
      </c>
      <c r="H29" s="1">
        <v>2</v>
      </c>
      <c r="I29" s="1">
        <v>0.8</v>
      </c>
      <c r="J29" s="1">
        <v>0.5</v>
      </c>
      <c r="K29" s="1">
        <v>0.615384615384615</v>
      </c>
      <c r="L29" s="1">
        <v>0.8</v>
      </c>
      <c r="M29" s="1">
        <v>0</v>
      </c>
      <c r="N29" s="1">
        <v>0.5</v>
      </c>
    </row>
    <row r="30" s="1" customFormat="1" spans="1:14">
      <c r="A30" s="7">
        <v>634</v>
      </c>
      <c r="B30" s="1">
        <v>634</v>
      </c>
      <c r="C30" s="1">
        <v>0.53106701374054</v>
      </c>
      <c r="D30" s="1">
        <v>0.0840432643890381</v>
      </c>
      <c r="E30" s="1">
        <v>9</v>
      </c>
      <c r="F30" s="1">
        <v>8</v>
      </c>
      <c r="G30" s="1">
        <v>1</v>
      </c>
      <c r="H30" s="1">
        <v>2</v>
      </c>
      <c r="I30" s="1">
        <v>0.9</v>
      </c>
      <c r="J30" s="1">
        <v>0.529411764705882</v>
      </c>
      <c r="K30" s="1">
        <v>0.666666666666667</v>
      </c>
      <c r="L30" s="1">
        <v>0.8</v>
      </c>
      <c r="M30" s="1">
        <v>0.1</v>
      </c>
      <c r="N30" s="1">
        <v>0.55</v>
      </c>
    </row>
    <row r="31" s="1" customFormat="1" spans="1:14">
      <c r="A31" s="7">
        <v>820</v>
      </c>
      <c r="B31" s="1">
        <v>820</v>
      </c>
      <c r="C31" s="1">
        <v>0.533361554145813</v>
      </c>
      <c r="D31" s="1">
        <v>0.134491801261902</v>
      </c>
      <c r="E31" s="1">
        <v>7</v>
      </c>
      <c r="F31" s="1">
        <v>8</v>
      </c>
      <c r="G31" s="1">
        <v>3</v>
      </c>
      <c r="H31" s="1">
        <v>2</v>
      </c>
      <c r="I31" s="1">
        <v>0.7</v>
      </c>
      <c r="J31" s="1">
        <v>0.466666666666667</v>
      </c>
      <c r="K31" s="1">
        <v>0.56</v>
      </c>
      <c r="L31" s="1">
        <v>0.8</v>
      </c>
      <c r="M31" s="1">
        <v>-0.1</v>
      </c>
      <c r="N31" s="1">
        <v>0.45</v>
      </c>
    </row>
    <row r="32" s="1" customFormat="1" spans="1:14">
      <c r="A32" s="7">
        <v>734</v>
      </c>
      <c r="B32" s="1">
        <v>734</v>
      </c>
      <c r="C32" s="1">
        <v>0.534730076789856</v>
      </c>
      <c r="D32" s="1">
        <v>0.167190194129944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164</v>
      </c>
      <c r="B33" s="1">
        <v>164</v>
      </c>
      <c r="C33" s="1">
        <v>0.534845352172852</v>
      </c>
      <c r="D33" s="1">
        <v>0.169167995452881</v>
      </c>
      <c r="E33" s="1">
        <v>5</v>
      </c>
      <c r="F33" s="1">
        <v>4</v>
      </c>
      <c r="G33" s="1">
        <v>5</v>
      </c>
      <c r="H33" s="1">
        <v>6</v>
      </c>
      <c r="I33" s="1">
        <v>0.5</v>
      </c>
      <c r="J33" s="1">
        <v>0.555555555555556</v>
      </c>
      <c r="K33" s="1">
        <v>0.526315789473684</v>
      </c>
      <c r="L33" s="1">
        <v>0.4</v>
      </c>
      <c r="M33" s="1">
        <v>0.1</v>
      </c>
      <c r="N33" s="1">
        <v>0.55</v>
      </c>
    </row>
    <row r="34" s="14" customFormat="1" spans="1:14">
      <c r="A34" s="16">
        <v>646</v>
      </c>
      <c r="B34" s="14">
        <v>646</v>
      </c>
      <c r="C34" s="14">
        <v>0.535928726196289</v>
      </c>
      <c r="D34" s="14">
        <v>0.093133807182312</v>
      </c>
      <c r="E34" s="14">
        <v>7</v>
      </c>
      <c r="F34" s="14">
        <v>4</v>
      </c>
      <c r="G34" s="14">
        <v>3</v>
      </c>
      <c r="H34" s="14">
        <v>6</v>
      </c>
      <c r="I34" s="14">
        <v>0.7</v>
      </c>
      <c r="J34" s="14">
        <v>0.636363636363636</v>
      </c>
      <c r="K34" s="14">
        <v>0.666666666666667</v>
      </c>
      <c r="L34" s="14">
        <v>0.4</v>
      </c>
      <c r="M34" s="14">
        <v>0.3</v>
      </c>
      <c r="N34" s="14">
        <v>0.65</v>
      </c>
    </row>
    <row r="35" s="1" customFormat="1" spans="1:14">
      <c r="A35" s="7">
        <v>883</v>
      </c>
      <c r="B35" s="1">
        <v>883</v>
      </c>
      <c r="C35" s="1">
        <v>0.536781072616577</v>
      </c>
      <c r="D35" s="1">
        <v>0.176890254020691</v>
      </c>
      <c r="E35" s="1">
        <v>6</v>
      </c>
      <c r="F35" s="1">
        <v>5</v>
      </c>
      <c r="G35" s="1">
        <v>4</v>
      </c>
      <c r="H35" s="1">
        <v>5</v>
      </c>
      <c r="I35" s="1">
        <v>0.6</v>
      </c>
      <c r="J35" s="1">
        <v>0.545454545454545</v>
      </c>
      <c r="K35" s="1">
        <v>0.571428571428571</v>
      </c>
      <c r="L35" s="1">
        <v>0.5</v>
      </c>
      <c r="M35" s="1">
        <v>0.1</v>
      </c>
      <c r="N35" s="1">
        <v>0.55</v>
      </c>
    </row>
    <row r="36" s="1" customFormat="1" spans="1:14">
      <c r="A36" s="7">
        <v>391</v>
      </c>
      <c r="B36" s="1">
        <v>391</v>
      </c>
      <c r="C36" s="1">
        <v>0.53727924823761</v>
      </c>
      <c r="D36" s="1">
        <v>0.0164142847061157</v>
      </c>
      <c r="E36" s="1">
        <v>10</v>
      </c>
      <c r="F36" s="1">
        <v>6</v>
      </c>
      <c r="G36" s="1">
        <v>0</v>
      </c>
      <c r="H36" s="1">
        <v>4</v>
      </c>
      <c r="I36" s="1">
        <v>1</v>
      </c>
      <c r="J36" s="1">
        <v>0.625</v>
      </c>
      <c r="K36" s="1">
        <v>0.769230769230769</v>
      </c>
      <c r="L36" s="1">
        <v>0.6</v>
      </c>
      <c r="M36" s="1">
        <v>0.4</v>
      </c>
      <c r="N36" s="1">
        <v>0.7</v>
      </c>
    </row>
    <row r="37" s="1" customFormat="1" spans="1:14">
      <c r="A37" s="7">
        <v>650</v>
      </c>
      <c r="B37" s="1">
        <v>650</v>
      </c>
      <c r="C37" s="1">
        <v>0.538241386413574</v>
      </c>
      <c r="D37" s="1">
        <v>0.150728464126587</v>
      </c>
      <c r="E37" s="1">
        <v>7</v>
      </c>
      <c r="F37" s="1">
        <v>5</v>
      </c>
      <c r="G37" s="1">
        <v>3</v>
      </c>
      <c r="H37" s="1">
        <v>5</v>
      </c>
      <c r="I37" s="1">
        <v>0.7</v>
      </c>
      <c r="J37" s="1">
        <v>0.583333333333333</v>
      </c>
      <c r="K37" s="1">
        <v>0.636363636363636</v>
      </c>
      <c r="L37" s="1">
        <v>0.5</v>
      </c>
      <c r="M37" s="1">
        <v>0.2</v>
      </c>
      <c r="N37" s="1">
        <v>0.6</v>
      </c>
    </row>
    <row r="38" s="1" customFormat="1" spans="1:14">
      <c r="A38" s="7">
        <v>671</v>
      </c>
      <c r="B38" s="1">
        <v>671</v>
      </c>
      <c r="C38" s="1">
        <v>0.538898587226868</v>
      </c>
      <c r="D38" s="1">
        <v>0.0999214649200439</v>
      </c>
      <c r="E38" s="1">
        <v>8</v>
      </c>
      <c r="F38" s="1">
        <v>4</v>
      </c>
      <c r="G38" s="1">
        <v>2</v>
      </c>
      <c r="H38" s="1">
        <v>6</v>
      </c>
      <c r="I38" s="1">
        <v>0.8</v>
      </c>
      <c r="J38" s="1">
        <v>0.666666666666667</v>
      </c>
      <c r="K38" s="1">
        <v>0.727272727272727</v>
      </c>
      <c r="L38" s="1">
        <v>0.4</v>
      </c>
      <c r="M38" s="1">
        <v>0.4</v>
      </c>
      <c r="N38" s="1">
        <v>0.7</v>
      </c>
    </row>
    <row r="39" s="1" customFormat="1" spans="1:14">
      <c r="A39" s="7">
        <v>54</v>
      </c>
      <c r="B39" s="1">
        <v>54</v>
      </c>
      <c r="C39" s="1">
        <v>0.538972735404968</v>
      </c>
      <c r="D39" s="1">
        <v>0.0957413911819458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360</v>
      </c>
      <c r="B40" s="1">
        <v>360</v>
      </c>
      <c r="C40" s="1">
        <v>0.540149927139282</v>
      </c>
      <c r="D40" s="1">
        <v>0.0895251035690308</v>
      </c>
      <c r="E40" s="1">
        <v>8</v>
      </c>
      <c r="F40" s="1">
        <v>5</v>
      </c>
      <c r="G40" s="1">
        <v>2</v>
      </c>
      <c r="H40" s="1">
        <v>5</v>
      </c>
      <c r="I40" s="1">
        <v>0.8</v>
      </c>
      <c r="J40" s="1">
        <v>0.615384615384615</v>
      </c>
      <c r="K40" s="1">
        <v>0.695652173913043</v>
      </c>
      <c r="L40" s="1">
        <v>0.5</v>
      </c>
      <c r="M40" s="1">
        <v>0.3</v>
      </c>
      <c r="N40" s="1">
        <v>0.65</v>
      </c>
    </row>
    <row r="41" s="1" customFormat="1" spans="1:14">
      <c r="A41" s="7">
        <v>213</v>
      </c>
      <c r="B41" s="1">
        <v>213</v>
      </c>
      <c r="C41" s="1">
        <v>0.540220141410828</v>
      </c>
      <c r="D41" s="1">
        <v>0.181421518325806</v>
      </c>
      <c r="E41" s="1">
        <v>8</v>
      </c>
      <c r="F41" s="1">
        <v>6</v>
      </c>
      <c r="G41" s="1">
        <v>2</v>
      </c>
      <c r="H41" s="1">
        <v>4</v>
      </c>
      <c r="I41" s="1">
        <v>0.8</v>
      </c>
      <c r="J41" s="1">
        <v>0.571428571428572</v>
      </c>
      <c r="K41" s="1">
        <v>0.666666666666667</v>
      </c>
      <c r="L41" s="1">
        <v>0.6</v>
      </c>
      <c r="M41" s="1">
        <v>0.2</v>
      </c>
      <c r="N41" s="1">
        <v>0.6</v>
      </c>
    </row>
    <row r="42" s="1" customFormat="1" spans="1:14">
      <c r="A42" s="7">
        <v>165</v>
      </c>
      <c r="B42" s="1">
        <v>165</v>
      </c>
      <c r="C42" s="1">
        <v>0.540544867515564</v>
      </c>
      <c r="D42" s="1">
        <v>0.12562894821167</v>
      </c>
      <c r="E42" s="1">
        <v>7</v>
      </c>
      <c r="F42" s="1">
        <v>4</v>
      </c>
      <c r="G42" s="1">
        <v>3</v>
      </c>
      <c r="H42" s="1">
        <v>6</v>
      </c>
      <c r="I42" s="1">
        <v>0.7</v>
      </c>
      <c r="J42" s="1">
        <v>0.636363636363636</v>
      </c>
      <c r="K42" s="1">
        <v>0.666666666666667</v>
      </c>
      <c r="L42" s="1">
        <v>0.4</v>
      </c>
      <c r="M42" s="1">
        <v>0.3</v>
      </c>
      <c r="N42" s="1">
        <v>0.65</v>
      </c>
    </row>
    <row r="43" s="1" customFormat="1" spans="1:14">
      <c r="A43" s="7">
        <v>180</v>
      </c>
      <c r="B43" s="1">
        <v>180</v>
      </c>
      <c r="C43" s="1">
        <v>0.541766285896301</v>
      </c>
      <c r="D43" s="1">
        <v>0.149829506874085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136</v>
      </c>
      <c r="B44" s="1">
        <v>136</v>
      </c>
      <c r="C44" s="1">
        <v>0.541783452033997</v>
      </c>
      <c r="D44" s="1">
        <v>0.105064988136292</v>
      </c>
      <c r="E44" s="1">
        <v>7</v>
      </c>
      <c r="F44" s="1">
        <v>4</v>
      </c>
      <c r="G44" s="1">
        <v>3</v>
      </c>
      <c r="H44" s="1">
        <v>6</v>
      </c>
      <c r="I44" s="1">
        <v>0.7</v>
      </c>
      <c r="J44" s="1">
        <v>0.636363636363636</v>
      </c>
      <c r="K44" s="1">
        <v>0.666666666666667</v>
      </c>
      <c r="L44" s="1">
        <v>0.4</v>
      </c>
      <c r="M44" s="1">
        <v>0.3</v>
      </c>
      <c r="N44" s="1">
        <v>0.65</v>
      </c>
    </row>
    <row r="45" s="1" customFormat="1" spans="1:14">
      <c r="A45" s="7">
        <v>356</v>
      </c>
      <c r="B45" s="1">
        <v>356</v>
      </c>
      <c r="C45" s="1">
        <v>0.542625546455383</v>
      </c>
      <c r="D45" s="1">
        <v>0.0799902677536011</v>
      </c>
      <c r="E45" s="1">
        <v>10</v>
      </c>
      <c r="F45" s="1">
        <v>7</v>
      </c>
      <c r="G45" s="1">
        <v>0</v>
      </c>
      <c r="H45" s="1">
        <v>3</v>
      </c>
      <c r="I45" s="1">
        <v>1</v>
      </c>
      <c r="J45" s="1">
        <v>0.588235294117647</v>
      </c>
      <c r="K45" s="1">
        <v>0.740740740740741</v>
      </c>
      <c r="L45" s="1">
        <v>0.7</v>
      </c>
      <c r="M45" s="1">
        <v>0.3</v>
      </c>
      <c r="N45" s="1">
        <v>0.65</v>
      </c>
    </row>
    <row r="46" s="1" customFormat="1" spans="1:14">
      <c r="A46" s="7">
        <v>66</v>
      </c>
      <c r="B46" s="1">
        <v>66</v>
      </c>
      <c r="C46" s="1">
        <v>0.548133611679077</v>
      </c>
      <c r="D46" s="1">
        <v>0.021453857421875</v>
      </c>
      <c r="E46" s="1">
        <v>6</v>
      </c>
      <c r="F46" s="1">
        <v>3</v>
      </c>
      <c r="G46" s="1">
        <v>4</v>
      </c>
      <c r="H46" s="1">
        <v>7</v>
      </c>
      <c r="I46" s="1">
        <v>0.6</v>
      </c>
      <c r="J46" s="1">
        <v>0.666666666666667</v>
      </c>
      <c r="K46" s="1">
        <v>0.631578947368421</v>
      </c>
      <c r="L46" s="1">
        <v>0.3</v>
      </c>
      <c r="M46" s="1">
        <v>0.3</v>
      </c>
      <c r="N46" s="1">
        <v>0.65</v>
      </c>
    </row>
    <row r="47" s="1" customFormat="1" spans="1:14">
      <c r="A47" s="7">
        <v>539</v>
      </c>
      <c r="B47" s="1">
        <v>539</v>
      </c>
      <c r="C47" s="1">
        <v>0.548850774765015</v>
      </c>
      <c r="D47" s="1">
        <v>0.0879207849502563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468</v>
      </c>
      <c r="B48" s="1">
        <v>468</v>
      </c>
      <c r="C48" s="1">
        <v>0.549173712730408</v>
      </c>
      <c r="D48" s="1">
        <v>0.103478670120239</v>
      </c>
      <c r="E48" s="1">
        <v>7</v>
      </c>
      <c r="F48" s="1">
        <v>5</v>
      </c>
      <c r="G48" s="1">
        <v>3</v>
      </c>
      <c r="H48" s="1">
        <v>5</v>
      </c>
      <c r="I48" s="1">
        <v>0.7</v>
      </c>
      <c r="J48" s="1">
        <v>0.583333333333333</v>
      </c>
      <c r="K48" s="1">
        <v>0.636363636363636</v>
      </c>
      <c r="L48" s="1">
        <v>0.5</v>
      </c>
      <c r="M48" s="1">
        <v>0.2</v>
      </c>
      <c r="N48" s="1">
        <v>0.6</v>
      </c>
    </row>
    <row r="49" s="1" customFormat="1" spans="1:14">
      <c r="A49" s="7">
        <v>857</v>
      </c>
      <c r="B49" s="1">
        <v>857</v>
      </c>
      <c r="C49" s="1">
        <v>0.550328254699707</v>
      </c>
      <c r="D49" s="1">
        <v>0.138155937194824</v>
      </c>
      <c r="E49" s="1">
        <v>8</v>
      </c>
      <c r="F49" s="1">
        <v>3</v>
      </c>
      <c r="G49" s="1">
        <v>2</v>
      </c>
      <c r="H49" s="1">
        <v>7</v>
      </c>
      <c r="I49" s="1">
        <v>0.8</v>
      </c>
      <c r="J49" s="1">
        <v>0.727272727272727</v>
      </c>
      <c r="K49" s="1">
        <v>0.761904761904762</v>
      </c>
      <c r="L49" s="1">
        <v>0.3</v>
      </c>
      <c r="M49" s="1">
        <v>0.5</v>
      </c>
      <c r="N49" s="1">
        <v>0.75</v>
      </c>
    </row>
    <row r="50" s="1" customFormat="1" spans="1:14">
      <c r="A50" s="7">
        <v>251</v>
      </c>
      <c r="B50" s="1">
        <v>251</v>
      </c>
      <c r="C50" s="1">
        <v>0.550438284873962</v>
      </c>
      <c r="D50" s="1">
        <v>0.0535999536514282</v>
      </c>
      <c r="E50" s="1">
        <v>8</v>
      </c>
      <c r="F50" s="1">
        <v>3</v>
      </c>
      <c r="G50" s="1">
        <v>2</v>
      </c>
      <c r="H50" s="1">
        <v>7</v>
      </c>
      <c r="I50" s="1">
        <v>0.8</v>
      </c>
      <c r="J50" s="1">
        <v>0.727272727272727</v>
      </c>
      <c r="K50" s="1">
        <v>0.761904761904762</v>
      </c>
      <c r="L50" s="1">
        <v>0.3</v>
      </c>
      <c r="M50" s="1">
        <v>0.5</v>
      </c>
      <c r="N50" s="1">
        <v>0.75</v>
      </c>
    </row>
    <row r="51" s="1" customFormat="1" spans="1:14">
      <c r="A51" s="7">
        <v>768</v>
      </c>
      <c r="B51" s="1">
        <v>768</v>
      </c>
      <c r="C51" s="1">
        <v>0.551010966300964</v>
      </c>
      <c r="D51" s="1">
        <v>0.0996006727218628</v>
      </c>
      <c r="E51" s="1">
        <v>10</v>
      </c>
      <c r="F51" s="1">
        <v>4</v>
      </c>
      <c r="G51" s="1">
        <v>0</v>
      </c>
      <c r="H51" s="1">
        <v>6</v>
      </c>
      <c r="I51" s="1">
        <v>1</v>
      </c>
      <c r="J51" s="1">
        <v>0.714285714285714</v>
      </c>
      <c r="K51" s="1">
        <v>0.833333333333333</v>
      </c>
      <c r="L51" s="1">
        <v>0.4</v>
      </c>
      <c r="M51" s="1">
        <v>0.6</v>
      </c>
      <c r="N51" s="1">
        <v>0.8</v>
      </c>
    </row>
    <row r="52" s="1" customFormat="1" spans="1:14">
      <c r="A52" s="7">
        <v>591</v>
      </c>
      <c r="B52" s="1">
        <v>591</v>
      </c>
      <c r="C52" s="1">
        <v>0.551071166992187</v>
      </c>
      <c r="D52" s="1">
        <v>0.0481359958648682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506</v>
      </c>
      <c r="B53" s="1">
        <v>506</v>
      </c>
      <c r="C53" s="1">
        <v>0.551182985305786</v>
      </c>
      <c r="D53" s="1">
        <v>0.073790431022644</v>
      </c>
      <c r="E53" s="1">
        <v>7</v>
      </c>
      <c r="F53" s="1">
        <v>3</v>
      </c>
      <c r="G53" s="1">
        <v>3</v>
      </c>
      <c r="H53" s="1">
        <v>7</v>
      </c>
      <c r="I53" s="1">
        <v>0.7</v>
      </c>
      <c r="J53" s="1">
        <v>0.7</v>
      </c>
      <c r="K53" s="1">
        <v>0.7</v>
      </c>
      <c r="L53" s="1">
        <v>0.3</v>
      </c>
      <c r="M53" s="1">
        <v>0.4</v>
      </c>
      <c r="N53" s="1">
        <v>0.7</v>
      </c>
    </row>
    <row r="54" s="1" customFormat="1" spans="1:14">
      <c r="A54" s="7">
        <v>85</v>
      </c>
      <c r="B54" s="1">
        <v>85</v>
      </c>
      <c r="C54" s="1">
        <v>0.551217794418335</v>
      </c>
      <c r="D54" s="1">
        <v>0.0967032909393311</v>
      </c>
      <c r="E54" s="1">
        <v>8</v>
      </c>
      <c r="F54" s="1">
        <v>3</v>
      </c>
      <c r="G54" s="1">
        <v>2</v>
      </c>
      <c r="H54" s="1">
        <v>7</v>
      </c>
      <c r="I54" s="1">
        <v>0.8</v>
      </c>
      <c r="J54" s="1">
        <v>0.727272727272727</v>
      </c>
      <c r="K54" s="1">
        <v>0.761904761904762</v>
      </c>
      <c r="L54" s="1">
        <v>0.3</v>
      </c>
      <c r="M54" s="1">
        <v>0.5</v>
      </c>
      <c r="N54" s="1">
        <v>0.75</v>
      </c>
    </row>
    <row r="55" s="1" customFormat="1" spans="1:14">
      <c r="A55" s="7">
        <v>218</v>
      </c>
      <c r="B55" s="1">
        <v>218</v>
      </c>
      <c r="C55" s="1">
        <v>0.551250457763672</v>
      </c>
      <c r="D55" s="1">
        <v>0.141288995742798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4" customFormat="1" spans="1:14">
      <c r="A56" s="16">
        <v>863</v>
      </c>
      <c r="B56" s="14">
        <v>863</v>
      </c>
      <c r="C56" s="14">
        <v>0.552362084388733</v>
      </c>
      <c r="D56" s="14">
        <v>0.0574427843093872</v>
      </c>
      <c r="E56" s="14">
        <v>9</v>
      </c>
      <c r="F56" s="14">
        <v>4</v>
      </c>
      <c r="G56" s="14">
        <v>1</v>
      </c>
      <c r="H56" s="14">
        <v>6</v>
      </c>
      <c r="I56" s="14">
        <v>0.9</v>
      </c>
      <c r="J56" s="14">
        <v>0.692307692307692</v>
      </c>
      <c r="K56" s="14">
        <v>0.782608695652174</v>
      </c>
      <c r="L56" s="14">
        <v>0.4</v>
      </c>
      <c r="M56" s="14">
        <v>0.5</v>
      </c>
      <c r="N56" s="14">
        <v>0.75</v>
      </c>
    </row>
    <row r="57" s="1" customFormat="1" spans="1:14">
      <c r="A57" s="7">
        <v>300</v>
      </c>
      <c r="B57" s="1">
        <v>300</v>
      </c>
      <c r="C57" s="1">
        <v>0.560271143913269</v>
      </c>
      <c r="D57" s="1">
        <v>0.151661396026611</v>
      </c>
      <c r="E57" s="1">
        <v>9</v>
      </c>
      <c r="F57" s="1">
        <v>5</v>
      </c>
      <c r="G57" s="1">
        <v>1</v>
      </c>
      <c r="H57" s="1">
        <v>5</v>
      </c>
      <c r="I57" s="1">
        <v>0.9</v>
      </c>
      <c r="J57" s="1">
        <v>0.642857142857143</v>
      </c>
      <c r="K57" s="1">
        <v>0.75</v>
      </c>
      <c r="L57" s="1">
        <v>0.5</v>
      </c>
      <c r="M57" s="1">
        <v>0.4</v>
      </c>
      <c r="N57" s="1">
        <v>0.7</v>
      </c>
    </row>
    <row r="58" s="1" customFormat="1" spans="1:14">
      <c r="A58" s="7">
        <v>385</v>
      </c>
      <c r="B58" s="1">
        <v>385</v>
      </c>
      <c r="C58" s="1">
        <v>0.560110569000244</v>
      </c>
      <c r="D58" s="1">
        <v>0.0777961015701294</v>
      </c>
      <c r="E58" s="1">
        <v>9</v>
      </c>
      <c r="F58" s="1">
        <v>3</v>
      </c>
      <c r="G58" s="1">
        <v>1</v>
      </c>
      <c r="H58" s="1">
        <v>7</v>
      </c>
      <c r="I58" s="1">
        <v>0.9</v>
      </c>
      <c r="J58" s="1">
        <v>0.75</v>
      </c>
      <c r="K58" s="1">
        <v>0.818181818181818</v>
      </c>
      <c r="L58" s="1">
        <v>0.3</v>
      </c>
      <c r="M58" s="1">
        <v>0.6</v>
      </c>
      <c r="N58" s="1">
        <v>0.8</v>
      </c>
    </row>
    <row r="59" s="1" customFormat="1" spans="1:14">
      <c r="A59" s="7">
        <v>672</v>
      </c>
      <c r="B59" s="1">
        <v>672</v>
      </c>
      <c r="C59" s="1">
        <v>0.560165882110596</v>
      </c>
      <c r="D59" s="1">
        <v>0.0761356353759766</v>
      </c>
      <c r="E59" s="1">
        <v>9</v>
      </c>
      <c r="F59" s="1">
        <v>2</v>
      </c>
      <c r="G59" s="1">
        <v>1</v>
      </c>
      <c r="H59" s="1">
        <v>8</v>
      </c>
      <c r="I59" s="1">
        <v>0.9</v>
      </c>
      <c r="J59" s="1">
        <v>0.818181818181818</v>
      </c>
      <c r="K59" s="1">
        <v>0.857142857142857</v>
      </c>
      <c r="L59" s="1">
        <v>0.2</v>
      </c>
      <c r="M59" s="1">
        <v>0.7</v>
      </c>
      <c r="N59" s="1">
        <v>0.85</v>
      </c>
    </row>
    <row r="60" s="1" customFormat="1" spans="1:14">
      <c r="A60" s="7">
        <v>513</v>
      </c>
      <c r="B60" s="1">
        <v>513</v>
      </c>
      <c r="C60" s="1">
        <v>0.561291098594666</v>
      </c>
      <c r="D60" s="1">
        <v>0.0966243743896484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" customFormat="1" spans="1:14">
      <c r="A61" s="7">
        <v>440</v>
      </c>
      <c r="B61" s="1">
        <v>440</v>
      </c>
      <c r="C61" s="1">
        <v>0.561375141143799</v>
      </c>
      <c r="D61" s="1">
        <v>0.0541908740997315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818</v>
      </c>
      <c r="B62" s="1">
        <v>818</v>
      </c>
      <c r="C62" s="1">
        <v>0.561458468437195</v>
      </c>
      <c r="D62" s="1">
        <v>0.124785542488098</v>
      </c>
      <c r="E62" s="1">
        <v>8</v>
      </c>
      <c r="F62" s="1">
        <v>6</v>
      </c>
      <c r="G62" s="1">
        <v>2</v>
      </c>
      <c r="H62" s="1">
        <v>4</v>
      </c>
      <c r="I62" s="1">
        <v>0.8</v>
      </c>
      <c r="J62" s="1">
        <v>0.571428571428572</v>
      </c>
      <c r="K62" s="1">
        <v>0.666666666666667</v>
      </c>
      <c r="L62" s="1">
        <v>0.6</v>
      </c>
      <c r="M62" s="1">
        <v>0.2</v>
      </c>
      <c r="N62" s="1">
        <v>0.6</v>
      </c>
    </row>
    <row r="63" s="1" customFormat="1" spans="1:14">
      <c r="A63" s="7">
        <v>122</v>
      </c>
      <c r="B63" s="1">
        <v>122</v>
      </c>
      <c r="C63" s="1">
        <v>0.562414288520813</v>
      </c>
      <c r="D63" s="1">
        <v>0.181339740753174</v>
      </c>
      <c r="E63" s="1">
        <v>9</v>
      </c>
      <c r="F63" s="1">
        <v>6</v>
      </c>
      <c r="G63" s="1">
        <v>1</v>
      </c>
      <c r="H63" s="1">
        <v>4</v>
      </c>
      <c r="I63" s="1">
        <v>0.9</v>
      </c>
      <c r="J63" s="1">
        <v>0.6</v>
      </c>
      <c r="K63" s="1">
        <v>0.72</v>
      </c>
      <c r="L63" s="1">
        <v>0.6</v>
      </c>
      <c r="M63" s="1">
        <v>0.3</v>
      </c>
      <c r="N63" s="1">
        <v>0.65</v>
      </c>
    </row>
    <row r="64" s="1" customFormat="1" spans="1:14">
      <c r="A64" s="7">
        <v>565</v>
      </c>
      <c r="B64" s="1">
        <v>565</v>
      </c>
      <c r="C64" s="1">
        <v>0.562669038772583</v>
      </c>
      <c r="D64" s="1">
        <v>0.0683788061141968</v>
      </c>
      <c r="E64" s="1">
        <v>9</v>
      </c>
      <c r="F64" s="1">
        <v>7</v>
      </c>
      <c r="G64" s="1">
        <v>1</v>
      </c>
      <c r="H64" s="1">
        <v>3</v>
      </c>
      <c r="I64" s="1">
        <v>0.9</v>
      </c>
      <c r="J64" s="1">
        <v>0.5625</v>
      </c>
      <c r="K64" s="1">
        <v>0.692307692307692</v>
      </c>
      <c r="L64" s="1">
        <v>0.7</v>
      </c>
      <c r="M64" s="1">
        <v>0.2</v>
      </c>
      <c r="N64" s="1">
        <v>0.6</v>
      </c>
    </row>
    <row r="65" s="1" customFormat="1" spans="1:14">
      <c r="A65" s="7">
        <v>950</v>
      </c>
      <c r="B65" s="1">
        <v>950</v>
      </c>
      <c r="C65" s="1">
        <v>0.562770843505859</v>
      </c>
      <c r="D65" s="1">
        <v>0.0959222316741943</v>
      </c>
      <c r="E65" s="1">
        <v>10</v>
      </c>
      <c r="F65" s="1">
        <v>3</v>
      </c>
      <c r="G65" s="1">
        <v>0</v>
      </c>
      <c r="H65" s="1">
        <v>7</v>
      </c>
      <c r="I65" s="1">
        <v>1</v>
      </c>
      <c r="J65" s="1">
        <v>0.769230769230769</v>
      </c>
      <c r="K65" s="1">
        <v>0.869565217391304</v>
      </c>
      <c r="L65" s="1">
        <v>0.3</v>
      </c>
      <c r="M65" s="1">
        <v>0.7</v>
      </c>
      <c r="N65" s="1">
        <v>0.85</v>
      </c>
    </row>
    <row r="66" s="1" customFormat="1" spans="1:14">
      <c r="A66" s="7">
        <v>573</v>
      </c>
      <c r="B66" s="1">
        <v>573</v>
      </c>
      <c r="C66" s="1">
        <v>0.563108205795288</v>
      </c>
      <c r="D66" s="1">
        <v>0.081823468208313</v>
      </c>
      <c r="E66" s="1">
        <v>9</v>
      </c>
      <c r="F66" s="1">
        <v>2</v>
      </c>
      <c r="G66" s="1">
        <v>1</v>
      </c>
      <c r="H66" s="1">
        <v>8</v>
      </c>
      <c r="I66" s="1">
        <v>0.9</v>
      </c>
      <c r="J66" s="1">
        <v>0.818181818181818</v>
      </c>
      <c r="K66" s="1">
        <v>0.857142857142857</v>
      </c>
      <c r="L66" s="1">
        <v>0.2</v>
      </c>
      <c r="M66" s="1">
        <v>0.7</v>
      </c>
      <c r="N66" s="1">
        <v>0.85</v>
      </c>
    </row>
    <row r="67" s="14" customFormat="1" spans="1:14">
      <c r="A67" s="16">
        <v>943</v>
      </c>
      <c r="B67" s="14">
        <v>943</v>
      </c>
      <c r="C67" s="14">
        <v>0.56317412853241</v>
      </c>
      <c r="D67" s="14">
        <v>0.108266115188599</v>
      </c>
      <c r="E67" s="14">
        <v>7</v>
      </c>
      <c r="F67" s="14">
        <v>7</v>
      </c>
      <c r="G67" s="14">
        <v>3</v>
      </c>
      <c r="H67" s="14">
        <v>3</v>
      </c>
      <c r="I67" s="14">
        <v>0.7</v>
      </c>
      <c r="J67" s="14">
        <v>0.5</v>
      </c>
      <c r="K67" s="14">
        <v>0.583333333333333</v>
      </c>
      <c r="L67" s="14">
        <v>0.7</v>
      </c>
      <c r="M67" s="14">
        <v>0</v>
      </c>
      <c r="N67" s="14">
        <v>0.5</v>
      </c>
    </row>
    <row r="68" s="1" customFormat="1" spans="1:14">
      <c r="A68" s="7">
        <v>81</v>
      </c>
      <c r="B68" s="1">
        <v>81</v>
      </c>
      <c r="C68" s="1">
        <v>0.573015809059143</v>
      </c>
      <c r="D68" s="1">
        <v>0.131816267967224</v>
      </c>
      <c r="E68" s="1">
        <v>8</v>
      </c>
      <c r="F68" s="1">
        <v>6</v>
      </c>
      <c r="G68" s="1">
        <v>2</v>
      </c>
      <c r="H68" s="1">
        <v>4</v>
      </c>
      <c r="I68" s="1">
        <v>0.8</v>
      </c>
      <c r="J68" s="1">
        <v>0.571428571428572</v>
      </c>
      <c r="K68" s="1">
        <v>0.666666666666667</v>
      </c>
      <c r="L68" s="1">
        <v>0.6</v>
      </c>
      <c r="M68" s="1">
        <v>0.2</v>
      </c>
      <c r="N68" s="1">
        <v>0.6</v>
      </c>
    </row>
    <row r="69" s="1" customFormat="1" spans="1:14">
      <c r="A69" s="7">
        <v>179</v>
      </c>
      <c r="B69" s="1">
        <v>179</v>
      </c>
      <c r="C69" s="1">
        <v>0.573286890983582</v>
      </c>
      <c r="D69" s="1">
        <v>0.160822749137878</v>
      </c>
      <c r="E69" s="1">
        <v>7</v>
      </c>
      <c r="F69" s="1">
        <v>5</v>
      </c>
      <c r="G69" s="1">
        <v>3</v>
      </c>
      <c r="H69" s="1">
        <v>5</v>
      </c>
      <c r="I69" s="1">
        <v>0.7</v>
      </c>
      <c r="J69" s="1">
        <v>0.583333333333333</v>
      </c>
      <c r="K69" s="1">
        <v>0.636363636363636</v>
      </c>
      <c r="L69" s="1">
        <v>0.5</v>
      </c>
      <c r="M69" s="1">
        <v>0.2</v>
      </c>
      <c r="N69" s="1">
        <v>0.6</v>
      </c>
    </row>
    <row r="70" s="1" customFormat="1" spans="1:14">
      <c r="A70" s="7">
        <v>224</v>
      </c>
      <c r="B70" s="1">
        <v>224</v>
      </c>
      <c r="C70" s="1">
        <v>0.57354462146759</v>
      </c>
      <c r="D70" s="1">
        <v>0.127047419548035</v>
      </c>
      <c r="E70" s="1">
        <v>8</v>
      </c>
      <c r="F70" s="1">
        <v>3</v>
      </c>
      <c r="G70" s="1">
        <v>2</v>
      </c>
      <c r="H70" s="1">
        <v>7</v>
      </c>
      <c r="I70" s="1">
        <v>0.8</v>
      </c>
      <c r="J70" s="1">
        <v>0.727272727272727</v>
      </c>
      <c r="K70" s="1">
        <v>0.761904761904762</v>
      </c>
      <c r="L70" s="1">
        <v>0.3</v>
      </c>
      <c r="M70" s="1">
        <v>0.5</v>
      </c>
      <c r="N70" s="1">
        <v>0.75</v>
      </c>
    </row>
    <row r="71" s="1" customFormat="1" spans="1:14">
      <c r="A71" s="7">
        <v>241</v>
      </c>
      <c r="B71" s="1">
        <v>241</v>
      </c>
      <c r="C71" s="1">
        <v>0.574325561523437</v>
      </c>
      <c r="D71" s="1">
        <v>0.0868544578552246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783</v>
      </c>
      <c r="B72" s="1">
        <v>783</v>
      </c>
      <c r="C72" s="1">
        <v>0.574866652488708</v>
      </c>
      <c r="D72" s="1">
        <v>0.0905611515045166</v>
      </c>
      <c r="E72" s="1">
        <v>8</v>
      </c>
      <c r="F72" s="1">
        <v>7</v>
      </c>
      <c r="G72" s="1">
        <v>2</v>
      </c>
      <c r="H72" s="1">
        <v>3</v>
      </c>
      <c r="I72" s="1">
        <v>0.8</v>
      </c>
      <c r="J72" s="1">
        <v>0.533333333333333</v>
      </c>
      <c r="K72" s="1">
        <v>0.64</v>
      </c>
      <c r="L72" s="1">
        <v>0.7</v>
      </c>
      <c r="M72" s="1">
        <v>0.1</v>
      </c>
      <c r="N72" s="1">
        <v>0.55</v>
      </c>
    </row>
    <row r="73" s="1" customFormat="1" spans="1:14">
      <c r="A73" s="7">
        <v>462</v>
      </c>
      <c r="B73" s="1">
        <v>462</v>
      </c>
      <c r="C73" s="1">
        <v>0.576398372650146</v>
      </c>
      <c r="D73" s="1">
        <v>0.160635709762573</v>
      </c>
      <c r="E73" s="1">
        <v>6</v>
      </c>
      <c r="F73" s="1">
        <v>7</v>
      </c>
      <c r="G73" s="1">
        <v>4</v>
      </c>
      <c r="H73" s="1">
        <v>3</v>
      </c>
      <c r="I73" s="1">
        <v>0.6</v>
      </c>
      <c r="J73" s="1">
        <v>0.461538461538462</v>
      </c>
      <c r="K73" s="1">
        <v>0.521739130434783</v>
      </c>
      <c r="L73" s="1">
        <v>0.7</v>
      </c>
      <c r="M73" s="1">
        <v>-0.1</v>
      </c>
      <c r="N73" s="1">
        <v>0.45</v>
      </c>
    </row>
    <row r="74" s="1" customFormat="1" spans="1:14">
      <c r="A74" s="7">
        <v>712</v>
      </c>
      <c r="B74" s="1">
        <v>712</v>
      </c>
      <c r="C74" s="1">
        <v>0.576433420181274</v>
      </c>
      <c r="D74" s="1">
        <v>0.146623849868774</v>
      </c>
      <c r="E74" s="1">
        <v>9</v>
      </c>
      <c r="F74" s="1">
        <v>7</v>
      </c>
      <c r="G74" s="1">
        <v>1</v>
      </c>
      <c r="H74" s="1">
        <v>3</v>
      </c>
      <c r="I74" s="1">
        <v>0.9</v>
      </c>
      <c r="J74" s="1">
        <v>0.5625</v>
      </c>
      <c r="K74" s="1">
        <v>0.692307692307692</v>
      </c>
      <c r="L74" s="1">
        <v>0.7</v>
      </c>
      <c r="M74" s="1">
        <v>0.2</v>
      </c>
      <c r="N74" s="1">
        <v>0.6</v>
      </c>
    </row>
    <row r="75" s="1" customFormat="1" spans="1:14">
      <c r="A75" s="7">
        <v>532</v>
      </c>
      <c r="B75" s="1">
        <v>532</v>
      </c>
      <c r="C75" s="1">
        <v>0.578299045562744</v>
      </c>
      <c r="D75" s="1">
        <v>0.178171277046204</v>
      </c>
      <c r="E75" s="1">
        <v>9</v>
      </c>
      <c r="F75" s="1">
        <v>4</v>
      </c>
      <c r="G75" s="1">
        <v>1</v>
      </c>
      <c r="H75" s="1">
        <v>6</v>
      </c>
      <c r="I75" s="1">
        <v>0.9</v>
      </c>
      <c r="J75" s="1">
        <v>0.692307692307692</v>
      </c>
      <c r="K75" s="1">
        <v>0.782608695652174</v>
      </c>
      <c r="L75" s="1">
        <v>0.4</v>
      </c>
      <c r="M75" s="1">
        <v>0.5</v>
      </c>
      <c r="N75" s="1">
        <v>0.75</v>
      </c>
    </row>
    <row r="76" s="1" customFormat="1" spans="1:14">
      <c r="A76" s="7">
        <v>434</v>
      </c>
      <c r="B76" s="1">
        <v>434</v>
      </c>
      <c r="C76" s="1">
        <v>0.576648116111755</v>
      </c>
      <c r="D76" s="1">
        <v>0.148520231246948</v>
      </c>
      <c r="E76" s="1">
        <v>7</v>
      </c>
      <c r="F76" s="1">
        <v>5</v>
      </c>
      <c r="G76" s="1">
        <v>3</v>
      </c>
      <c r="H76" s="1">
        <v>5</v>
      </c>
      <c r="I76" s="1">
        <v>0.7</v>
      </c>
      <c r="J76" s="1">
        <v>0.583333333333333</v>
      </c>
      <c r="K76" s="1">
        <v>0.636363636363636</v>
      </c>
      <c r="L76" s="1">
        <v>0.5</v>
      </c>
      <c r="M76" s="1">
        <v>0.2</v>
      </c>
      <c r="N76" s="1">
        <v>0.6</v>
      </c>
    </row>
    <row r="77" s="1" customFormat="1" spans="1:14">
      <c r="A77" s="7">
        <v>912</v>
      </c>
      <c r="B77" s="1">
        <v>912</v>
      </c>
      <c r="C77" s="1">
        <v>0.576528668403625</v>
      </c>
      <c r="D77" s="1">
        <v>0.0844841003417969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4" customFormat="1" spans="1:14">
      <c r="A78" s="16">
        <v>196</v>
      </c>
      <c r="B78" s="14">
        <v>196</v>
      </c>
      <c r="C78" s="14">
        <v>0.577376246452332</v>
      </c>
      <c r="D78" s="14">
        <v>0.10909104347229</v>
      </c>
      <c r="E78" s="14">
        <v>10</v>
      </c>
      <c r="F78" s="14">
        <v>6</v>
      </c>
      <c r="G78" s="14">
        <v>0</v>
      </c>
      <c r="H78" s="14">
        <v>4</v>
      </c>
      <c r="I78" s="14">
        <v>1</v>
      </c>
      <c r="J78" s="14">
        <v>0.625</v>
      </c>
      <c r="K78" s="14">
        <v>0.769230769230769</v>
      </c>
      <c r="L78" s="14">
        <v>0.6</v>
      </c>
      <c r="M78" s="14">
        <v>0.4</v>
      </c>
      <c r="N78" s="14">
        <v>0.7</v>
      </c>
    </row>
    <row r="79" s="1" customFormat="1" spans="1:14">
      <c r="A79" s="7">
        <v>536</v>
      </c>
      <c r="B79" s="1">
        <v>536</v>
      </c>
      <c r="C79" s="1">
        <v>0.585767984390259</v>
      </c>
      <c r="D79" s="1">
        <v>0.130775928497315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1" customFormat="1" spans="1:14">
      <c r="A80" s="7">
        <v>921</v>
      </c>
      <c r="B80" s="1">
        <v>921</v>
      </c>
      <c r="C80" s="1">
        <v>0.586636185646057</v>
      </c>
      <c r="D80" s="1">
        <v>0.143693208694458</v>
      </c>
      <c r="E80" s="1">
        <v>7</v>
      </c>
      <c r="F80" s="1">
        <v>7</v>
      </c>
      <c r="G80" s="1">
        <v>3</v>
      </c>
      <c r="H80" s="1">
        <v>3</v>
      </c>
      <c r="I80" s="1">
        <v>0.7</v>
      </c>
      <c r="J80" s="1">
        <v>0.5</v>
      </c>
      <c r="K80" s="1">
        <v>0.583333333333333</v>
      </c>
      <c r="L80" s="1">
        <v>0.7</v>
      </c>
      <c r="M80" s="1">
        <v>0</v>
      </c>
      <c r="N80" s="1">
        <v>0.5</v>
      </c>
    </row>
    <row r="81" s="1" customFormat="1" spans="1:14">
      <c r="A81" s="7">
        <v>788</v>
      </c>
      <c r="B81" s="1">
        <v>788</v>
      </c>
      <c r="C81" s="1">
        <v>0.585186362266541</v>
      </c>
      <c r="D81" s="1">
        <v>0.0972005128860474</v>
      </c>
      <c r="E81" s="1">
        <v>8</v>
      </c>
      <c r="F81" s="1">
        <v>4</v>
      </c>
      <c r="G81" s="1">
        <v>2</v>
      </c>
      <c r="H81" s="1">
        <v>6</v>
      </c>
      <c r="I81" s="1">
        <v>0.8</v>
      </c>
      <c r="J81" s="1">
        <v>0.666666666666667</v>
      </c>
      <c r="K81" s="1">
        <v>0.727272727272727</v>
      </c>
      <c r="L81" s="1">
        <v>0.4</v>
      </c>
      <c r="M81" s="1">
        <v>0.4</v>
      </c>
      <c r="N81" s="1">
        <v>0.7</v>
      </c>
    </row>
    <row r="82" s="1" customFormat="1" spans="1:14">
      <c r="A82" s="7">
        <v>744</v>
      </c>
      <c r="B82" s="1">
        <v>744</v>
      </c>
      <c r="C82" s="1">
        <v>0.589840054512024</v>
      </c>
      <c r="D82" s="1">
        <v>0.148994445800781</v>
      </c>
      <c r="E82" s="1">
        <v>8</v>
      </c>
      <c r="F82" s="1">
        <v>4</v>
      </c>
      <c r="G82" s="1">
        <v>2</v>
      </c>
      <c r="H82" s="1">
        <v>6</v>
      </c>
      <c r="I82" s="1">
        <v>0.8</v>
      </c>
      <c r="J82" s="1">
        <v>0.666666666666667</v>
      </c>
      <c r="K82" s="1">
        <v>0.727272727272727</v>
      </c>
      <c r="L82" s="1">
        <v>0.4</v>
      </c>
      <c r="M82" s="1">
        <v>0.4</v>
      </c>
      <c r="N82" s="1">
        <v>0.7</v>
      </c>
    </row>
    <row r="83" s="1" customFormat="1" spans="1:14">
      <c r="A83" s="7">
        <v>564</v>
      </c>
      <c r="B83" s="1">
        <v>564</v>
      </c>
      <c r="C83" s="1">
        <v>0.591322898864746</v>
      </c>
      <c r="D83" s="1">
        <v>0.230110764503479</v>
      </c>
      <c r="E83" s="1">
        <v>7</v>
      </c>
      <c r="F83" s="1">
        <v>6</v>
      </c>
      <c r="G83" s="1">
        <v>3</v>
      </c>
      <c r="H83" s="1">
        <v>4</v>
      </c>
      <c r="I83" s="1">
        <v>0.7</v>
      </c>
      <c r="J83" s="1">
        <v>0.538461538461539</v>
      </c>
      <c r="K83" s="1">
        <v>0.608695652173913</v>
      </c>
      <c r="L83" s="1">
        <v>0.6</v>
      </c>
      <c r="M83" s="1">
        <v>0.1</v>
      </c>
      <c r="N83" s="1">
        <v>0.55</v>
      </c>
    </row>
    <row r="84" s="1" customFormat="1" spans="1:14">
      <c r="A84" s="7">
        <v>128</v>
      </c>
      <c r="B84" s="1">
        <v>128</v>
      </c>
      <c r="C84" s="1">
        <v>0.591395378112793</v>
      </c>
      <c r="D84" s="1">
        <v>0.16316032409668</v>
      </c>
      <c r="E84" s="1">
        <v>9</v>
      </c>
      <c r="F84" s="1">
        <v>4</v>
      </c>
      <c r="G84" s="1">
        <v>1</v>
      </c>
      <c r="H84" s="1">
        <v>6</v>
      </c>
      <c r="I84" s="1">
        <v>0.9</v>
      </c>
      <c r="J84" s="1">
        <v>0.692307692307692</v>
      </c>
      <c r="K84" s="1">
        <v>0.782608695652174</v>
      </c>
      <c r="L84" s="1">
        <v>0.4</v>
      </c>
      <c r="M84" s="1">
        <v>0.5</v>
      </c>
      <c r="N84" s="1">
        <v>0.75</v>
      </c>
    </row>
    <row r="85" s="1" customFormat="1" spans="1:14">
      <c r="A85" s="7">
        <v>388</v>
      </c>
      <c r="B85" s="1">
        <v>388</v>
      </c>
      <c r="C85" s="1">
        <v>0.586038947105408</v>
      </c>
      <c r="D85" s="1">
        <v>0.0887719392776489</v>
      </c>
      <c r="E85" s="1">
        <v>9</v>
      </c>
      <c r="F85" s="1">
        <v>6</v>
      </c>
      <c r="G85" s="1">
        <v>1</v>
      </c>
      <c r="H85" s="1">
        <v>4</v>
      </c>
      <c r="I85" s="1">
        <v>0.9</v>
      </c>
      <c r="J85" s="1">
        <v>0.6</v>
      </c>
      <c r="K85" s="1">
        <v>0.72</v>
      </c>
      <c r="L85" s="1">
        <v>0.6</v>
      </c>
      <c r="M85" s="1">
        <v>0.3</v>
      </c>
      <c r="N85" s="1">
        <v>0.65</v>
      </c>
    </row>
    <row r="86" s="1" customFormat="1" spans="1:14">
      <c r="A86" s="7">
        <v>271</v>
      </c>
      <c r="B86" s="1">
        <v>271</v>
      </c>
      <c r="C86" s="1">
        <v>0.586729526519775</v>
      </c>
      <c r="D86" s="1">
        <v>0.0930256843566895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807</v>
      </c>
      <c r="B87" s="1">
        <v>807</v>
      </c>
      <c r="C87" s="1">
        <v>0.587384819984436</v>
      </c>
      <c r="D87" s="1">
        <v>0.212218403816223</v>
      </c>
      <c r="E87" s="1">
        <v>6</v>
      </c>
      <c r="F87" s="1">
        <v>6</v>
      </c>
      <c r="G87" s="1">
        <v>4</v>
      </c>
      <c r="H87" s="1">
        <v>4</v>
      </c>
      <c r="I87" s="1">
        <v>0.6</v>
      </c>
      <c r="J87" s="1">
        <v>0.5</v>
      </c>
      <c r="K87" s="1">
        <v>0.545454545454545</v>
      </c>
      <c r="L87" s="1">
        <v>0.6</v>
      </c>
      <c r="M87" s="1">
        <v>0</v>
      </c>
      <c r="N87" s="1">
        <v>0.5</v>
      </c>
    </row>
    <row r="88" s="1" customFormat="1" spans="1:14">
      <c r="A88" s="7">
        <v>338</v>
      </c>
      <c r="B88" s="1">
        <v>338</v>
      </c>
      <c r="C88" s="1">
        <v>0.587870597839355</v>
      </c>
      <c r="D88" s="1">
        <v>0.158023715019226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1" customFormat="1" spans="1:14">
      <c r="A89" s="7">
        <v>70</v>
      </c>
      <c r="B89" s="1">
        <v>70</v>
      </c>
      <c r="C89" s="1">
        <v>0.589032411575317</v>
      </c>
      <c r="D89" s="1">
        <v>0.10155725479126</v>
      </c>
      <c r="E89" s="1">
        <v>9</v>
      </c>
      <c r="F89" s="1">
        <v>3</v>
      </c>
      <c r="G89" s="1">
        <v>1</v>
      </c>
      <c r="H89" s="1">
        <v>7</v>
      </c>
      <c r="I89" s="1">
        <v>0.9</v>
      </c>
      <c r="J89" s="1">
        <v>0.75</v>
      </c>
      <c r="K89" s="1">
        <v>0.818181818181818</v>
      </c>
      <c r="L89" s="1">
        <v>0.3</v>
      </c>
      <c r="M89" s="1">
        <v>0.6</v>
      </c>
      <c r="N89" s="1">
        <v>0.8</v>
      </c>
    </row>
    <row r="90" s="1" customFormat="1" spans="3:14">
      <c r="C90" s="1">
        <f>AVERAGE(C2:C89)</f>
        <v>0.54690366035158</v>
      </c>
      <c r="D90" s="1">
        <f>AVERAGE(D2:D89)</f>
        <v>0.110123712908138</v>
      </c>
      <c r="I90" s="1">
        <f t="shared" ref="I90:N90" si="0">AVERAGE(I2:I89)</f>
        <v>0.818181818181818</v>
      </c>
      <c r="J90" s="1">
        <f t="shared" si="0"/>
        <v>0.629007170785246</v>
      </c>
      <c r="K90" s="1">
        <f t="shared" si="0"/>
        <v>0.707537210341454</v>
      </c>
      <c r="L90" s="1">
        <f t="shared" si="0"/>
        <v>0.490909090909091</v>
      </c>
      <c r="M90" s="1">
        <f t="shared" si="0"/>
        <v>0.327272727272727</v>
      </c>
      <c r="N90" s="1">
        <f t="shared" si="0"/>
        <v>0.663636363636364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5" customFormat="1" spans="3:5">
      <c r="C99" s="15" t="s">
        <v>98</v>
      </c>
      <c r="D99" s="15">
        <f>COUNTIF(C2:C89,"&lt;0.512")-COUNTIF(C2:C89,"&lt;0.5")</f>
        <v>11</v>
      </c>
      <c r="E99" s="15">
        <v>3</v>
      </c>
    </row>
    <row r="100" s="4" customFormat="1" spans="3:5">
      <c r="C100" s="4" t="s">
        <v>99</v>
      </c>
      <c r="D100" s="4">
        <f>COUNTIF(C2:C89,"&lt;0.524")-COUNTIF(C2:C89,"&lt;0.512")</f>
        <v>11</v>
      </c>
      <c r="E100" s="4">
        <v>4</v>
      </c>
    </row>
    <row r="101" s="4" customFormat="1" spans="3:5">
      <c r="C101" s="4" t="s">
        <v>100</v>
      </c>
      <c r="D101" s="4">
        <f>COUNTIF(C2:C89,"&lt;0.536")-COUNTIF(C2:C89,"&lt;0.524")</f>
        <v>11</v>
      </c>
      <c r="E101" s="4">
        <v>6</v>
      </c>
    </row>
    <row r="102" s="4" customFormat="1" spans="3:5">
      <c r="C102" s="4" t="s">
        <v>101</v>
      </c>
      <c r="D102" s="4">
        <f>COUNTIF(C2:C89,"&lt;0.548")-COUNTIF(C2:C89,"&lt;0.536")</f>
        <v>11</v>
      </c>
      <c r="E102" s="4">
        <v>7</v>
      </c>
    </row>
    <row r="103" s="4" customFormat="1" spans="3:5">
      <c r="C103" s="4" t="s">
        <v>102</v>
      </c>
      <c r="D103" s="4">
        <f>COUNTIF(C2:C89,"&lt;0.56")-COUNTIF(C2:C89,"&lt;0.548")</f>
        <v>11</v>
      </c>
      <c r="E103" s="4">
        <v>9</v>
      </c>
    </row>
    <row r="104" s="4" customFormat="1" spans="3:5">
      <c r="C104" s="4" t="s">
        <v>103</v>
      </c>
      <c r="D104" s="4">
        <f>COUNTIF(C2:C89,"&lt;0.572")-COUNTIF(C2:C89,"&lt;0.56")</f>
        <v>11</v>
      </c>
      <c r="E104" s="4">
        <v>12</v>
      </c>
    </row>
    <row r="105" s="4" customFormat="1" spans="3:5">
      <c r="C105" s="4" t="s">
        <v>104</v>
      </c>
      <c r="D105" s="4">
        <f>COUNTIF(C2:C89,"&lt;0.584")-COUNTIF(C2:C89,"&lt;0.572")</f>
        <v>11</v>
      </c>
      <c r="E105" s="4">
        <v>14</v>
      </c>
    </row>
    <row r="106" s="15" customFormat="1" spans="3:5">
      <c r="C106" s="15" t="s">
        <v>105</v>
      </c>
      <c r="D106" s="15">
        <f>COUNTIF(C2:C89,"&lt;0.596")-COUNTIF(C2:C89,"&lt;0.584")</f>
        <v>11</v>
      </c>
      <c r="E106" s="15">
        <v>12</v>
      </c>
    </row>
    <row r="107" s="4" customFormat="1" spans="3:5">
      <c r="C107" s="4" t="s">
        <v>28</v>
      </c>
      <c r="D107" s="4">
        <f>COUNTIF(C2:C89,"&lt;0.68")-COUNTIF(C2:C89,"&lt;0.66")</f>
        <v>0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0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1" customFormat="1" spans="3:5">
      <c r="C110" s="1" t="s">
        <v>31</v>
      </c>
      <c r="D110" s="1">
        <f>COUNTIF(C2:C89,"&lt;0.74")-COUNTIF(C2:C89,"&lt;0.72")</f>
        <v>0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6"/>
  <sheetViews>
    <sheetView topLeftCell="A76" workbookViewId="0">
      <selection activeCell="A23" sqref="$A23:$XFD23"/>
    </sheetView>
  </sheetViews>
  <sheetFormatPr defaultColWidth="9" defaultRowHeight="13.5"/>
  <cols>
    <col min="3" max="4" width="17.875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227</v>
      </c>
      <c r="B2" s="1">
        <v>227</v>
      </c>
      <c r="C2" s="1">
        <v>0.474483132362366</v>
      </c>
      <c r="D2" s="1">
        <v>0.0722849369049072</v>
      </c>
      <c r="E2" s="1">
        <v>8</v>
      </c>
      <c r="F2" s="1">
        <v>6</v>
      </c>
      <c r="G2" s="1">
        <v>2</v>
      </c>
      <c r="H2" s="1">
        <v>4</v>
      </c>
      <c r="I2" s="1">
        <v>0.8</v>
      </c>
      <c r="J2" s="1">
        <v>0.571428571428572</v>
      </c>
      <c r="K2" s="1">
        <v>0.666666666666667</v>
      </c>
      <c r="L2" s="1">
        <v>0.6</v>
      </c>
      <c r="M2" s="1">
        <v>0.2</v>
      </c>
      <c r="N2" s="1">
        <v>0.6</v>
      </c>
    </row>
    <row r="3" s="1" customFormat="1" spans="1:14">
      <c r="A3" s="7">
        <v>83</v>
      </c>
      <c r="B3" s="1">
        <v>83</v>
      </c>
      <c r="C3" s="1">
        <v>0.475554227828979</v>
      </c>
      <c r="D3" s="1">
        <v>0.00178062915802002</v>
      </c>
      <c r="E3" s="1">
        <v>10</v>
      </c>
      <c r="F3" s="1">
        <v>3</v>
      </c>
      <c r="G3" s="1">
        <v>0</v>
      </c>
      <c r="H3" s="1">
        <v>7</v>
      </c>
      <c r="I3" s="1">
        <v>1</v>
      </c>
      <c r="J3" s="1">
        <v>0.769230769230769</v>
      </c>
      <c r="K3" s="1">
        <v>0.869565217391304</v>
      </c>
      <c r="L3" s="1">
        <v>0.3</v>
      </c>
      <c r="M3" s="1">
        <v>0.7</v>
      </c>
      <c r="N3" s="1">
        <v>0.85</v>
      </c>
    </row>
    <row r="4" s="1" customFormat="1" spans="1:14">
      <c r="A4" s="7">
        <v>204</v>
      </c>
      <c r="B4" s="1">
        <v>204</v>
      </c>
      <c r="C4" s="1">
        <v>0.475684762001038</v>
      </c>
      <c r="D4" s="1">
        <v>0.015682578086853</v>
      </c>
      <c r="E4" s="1">
        <v>10</v>
      </c>
      <c r="F4" s="1">
        <v>6</v>
      </c>
      <c r="G4" s="1">
        <v>0</v>
      </c>
      <c r="H4" s="1">
        <v>4</v>
      </c>
      <c r="I4" s="1">
        <v>1</v>
      </c>
      <c r="J4" s="1">
        <v>0.625</v>
      </c>
      <c r="K4" s="1">
        <v>0.769230769230769</v>
      </c>
      <c r="L4" s="1">
        <v>0.6</v>
      </c>
      <c r="M4" s="1">
        <v>0.4</v>
      </c>
      <c r="N4" s="1">
        <v>0.7</v>
      </c>
    </row>
    <row r="5" s="1" customFormat="1" spans="1:14">
      <c r="A5" s="7">
        <v>976</v>
      </c>
      <c r="B5" s="1">
        <v>976</v>
      </c>
      <c r="C5" s="1">
        <v>0.477346539497375</v>
      </c>
      <c r="D5" s="1">
        <v>0.0637125968933105</v>
      </c>
      <c r="E5" s="1">
        <v>10</v>
      </c>
      <c r="F5" s="1">
        <v>5</v>
      </c>
      <c r="G5" s="1">
        <v>0</v>
      </c>
      <c r="H5" s="1">
        <v>5</v>
      </c>
      <c r="I5" s="1">
        <v>1</v>
      </c>
      <c r="J5" s="1">
        <v>0.666666666666667</v>
      </c>
      <c r="K5" s="1">
        <v>0.8</v>
      </c>
      <c r="L5" s="1">
        <v>0.5</v>
      </c>
      <c r="M5" s="1">
        <v>0.5</v>
      </c>
      <c r="N5" s="1">
        <v>0.75</v>
      </c>
    </row>
    <row r="6" s="1" customFormat="1" spans="1:14">
      <c r="A6" s="7">
        <v>153</v>
      </c>
      <c r="B6" s="1">
        <v>153</v>
      </c>
      <c r="C6" s="1">
        <v>0.4783034324646</v>
      </c>
      <c r="D6" s="1">
        <v>0.0223274230957031</v>
      </c>
      <c r="E6" s="1">
        <v>10</v>
      </c>
      <c r="F6" s="1">
        <v>4</v>
      </c>
      <c r="G6" s="1">
        <v>0</v>
      </c>
      <c r="H6" s="1">
        <v>6</v>
      </c>
      <c r="I6" s="1">
        <v>1</v>
      </c>
      <c r="J6" s="1">
        <v>0.714285714285714</v>
      </c>
      <c r="K6" s="1">
        <v>0.833333333333333</v>
      </c>
      <c r="L6" s="1">
        <v>0.4</v>
      </c>
      <c r="M6" s="1">
        <v>0.6</v>
      </c>
      <c r="N6" s="1">
        <v>0.8</v>
      </c>
    </row>
    <row r="7" s="18" customFormat="1" spans="1:14">
      <c r="A7" s="19">
        <v>566</v>
      </c>
      <c r="B7" s="18">
        <v>566</v>
      </c>
      <c r="C7" s="18">
        <v>0.479554414749146</v>
      </c>
      <c r="D7" s="18">
        <v>0.09343421459198</v>
      </c>
      <c r="E7" s="18">
        <v>8</v>
      </c>
      <c r="F7" s="18">
        <v>8</v>
      </c>
      <c r="G7" s="18">
        <v>2</v>
      </c>
      <c r="H7" s="18">
        <v>2</v>
      </c>
      <c r="I7" s="18">
        <v>0.8</v>
      </c>
      <c r="J7" s="18">
        <v>0.5</v>
      </c>
      <c r="K7" s="18">
        <v>0.615384615384615</v>
      </c>
      <c r="L7" s="18">
        <v>0.8</v>
      </c>
      <c r="M7" s="18">
        <v>0</v>
      </c>
      <c r="N7" s="18">
        <v>0.5</v>
      </c>
    </row>
    <row r="8" s="1" customFormat="1" spans="1:14">
      <c r="A8" s="7">
        <v>560</v>
      </c>
      <c r="B8" s="1">
        <v>560</v>
      </c>
      <c r="C8" s="1">
        <v>0.480135202407837</v>
      </c>
      <c r="D8" s="1">
        <v>0.0856159925460815</v>
      </c>
      <c r="E8" s="1">
        <v>8</v>
      </c>
      <c r="F8" s="1">
        <v>7</v>
      </c>
      <c r="G8" s="1">
        <v>2</v>
      </c>
      <c r="H8" s="1">
        <v>3</v>
      </c>
      <c r="I8" s="1">
        <v>0.8</v>
      </c>
      <c r="J8" s="1">
        <v>0.533333333333333</v>
      </c>
      <c r="K8" s="1">
        <v>0.64</v>
      </c>
      <c r="L8" s="1">
        <v>0.7</v>
      </c>
      <c r="M8" s="1">
        <v>0.1</v>
      </c>
      <c r="N8" s="1">
        <v>0.55</v>
      </c>
    </row>
    <row r="9" s="1" customFormat="1" spans="1:14">
      <c r="A9" s="7">
        <v>102</v>
      </c>
      <c r="B9" s="1">
        <v>102</v>
      </c>
      <c r="C9" s="1">
        <v>0.481022000312805</v>
      </c>
      <c r="D9" s="1">
        <v>0.0691198110580444</v>
      </c>
      <c r="E9" s="1">
        <v>10</v>
      </c>
      <c r="F9" s="1">
        <v>3</v>
      </c>
      <c r="G9" s="1">
        <v>0</v>
      </c>
      <c r="H9" s="1">
        <v>7</v>
      </c>
      <c r="I9" s="1">
        <v>1</v>
      </c>
      <c r="J9" s="1">
        <v>0.769230769230769</v>
      </c>
      <c r="K9" s="1">
        <v>0.869565217391304</v>
      </c>
      <c r="L9" s="1">
        <v>0.3</v>
      </c>
      <c r="M9" s="1">
        <v>0.7</v>
      </c>
      <c r="N9" s="1">
        <v>0.85</v>
      </c>
    </row>
    <row r="10" s="1" customFormat="1" spans="1:14">
      <c r="A10" s="7">
        <v>587</v>
      </c>
      <c r="B10" s="1">
        <v>587</v>
      </c>
      <c r="C10" s="1">
        <v>0.48110568523407</v>
      </c>
      <c r="D10" s="1">
        <v>0.0662893056869507</v>
      </c>
      <c r="E10" s="1">
        <v>7</v>
      </c>
      <c r="F10" s="1">
        <v>4</v>
      </c>
      <c r="G10" s="1">
        <v>3</v>
      </c>
      <c r="H10" s="1">
        <v>6</v>
      </c>
      <c r="I10" s="1">
        <v>0.7</v>
      </c>
      <c r="J10" s="1">
        <v>0.636363636363636</v>
      </c>
      <c r="K10" s="1">
        <v>0.666666666666667</v>
      </c>
      <c r="L10" s="1">
        <v>0.4</v>
      </c>
      <c r="M10" s="1">
        <v>0.3</v>
      </c>
      <c r="N10" s="1">
        <v>0.65</v>
      </c>
    </row>
    <row r="11" s="18" customFormat="1" spans="1:14">
      <c r="A11" s="19">
        <v>421</v>
      </c>
      <c r="B11" s="18">
        <v>421</v>
      </c>
      <c r="C11" s="18">
        <v>0.481773972511292</v>
      </c>
      <c r="D11" s="18">
        <v>0.0948684215545654</v>
      </c>
      <c r="E11" s="18">
        <v>8</v>
      </c>
      <c r="F11" s="18">
        <v>5</v>
      </c>
      <c r="G11" s="18">
        <v>2</v>
      </c>
      <c r="H11" s="18">
        <v>5</v>
      </c>
      <c r="I11" s="18">
        <v>0.8</v>
      </c>
      <c r="J11" s="18">
        <v>0.615384615384615</v>
      </c>
      <c r="K11" s="18">
        <v>0.695652173913043</v>
      </c>
      <c r="L11" s="18">
        <v>0.5</v>
      </c>
      <c r="M11" s="18">
        <v>0.3</v>
      </c>
      <c r="N11" s="18">
        <v>0.65</v>
      </c>
    </row>
    <row r="12" s="1" customFormat="1" spans="1:14">
      <c r="A12" s="7">
        <v>796</v>
      </c>
      <c r="B12" s="1">
        <v>796</v>
      </c>
      <c r="C12" s="1">
        <v>0.48770797252655</v>
      </c>
      <c r="D12" s="1">
        <v>0.0696252584457397</v>
      </c>
      <c r="E12" s="1">
        <v>8</v>
      </c>
      <c r="F12" s="1">
        <v>7</v>
      </c>
      <c r="G12" s="1">
        <v>2</v>
      </c>
      <c r="H12" s="1">
        <v>3</v>
      </c>
      <c r="I12" s="1">
        <v>0.8</v>
      </c>
      <c r="J12" s="1">
        <v>0.533333333333333</v>
      </c>
      <c r="K12" s="1">
        <v>0.64</v>
      </c>
      <c r="L12" s="1">
        <v>0.7</v>
      </c>
      <c r="M12" s="1">
        <v>0.1</v>
      </c>
      <c r="N12" s="1">
        <v>0.55</v>
      </c>
    </row>
    <row r="13" s="1" customFormat="1" spans="1:14">
      <c r="A13" s="7">
        <v>432</v>
      </c>
      <c r="B13" s="1">
        <v>432</v>
      </c>
      <c r="C13" s="1">
        <v>0.487752676010132</v>
      </c>
      <c r="D13" s="1">
        <v>0.086894154548645</v>
      </c>
      <c r="E13" s="1">
        <v>8</v>
      </c>
      <c r="F13" s="1">
        <v>4</v>
      </c>
      <c r="G13" s="1">
        <v>2</v>
      </c>
      <c r="H13" s="1">
        <v>6</v>
      </c>
      <c r="I13" s="1">
        <v>0.8</v>
      </c>
      <c r="J13" s="1">
        <v>0.666666666666667</v>
      </c>
      <c r="K13" s="1">
        <v>0.727272727272727</v>
      </c>
      <c r="L13" s="1">
        <v>0.4</v>
      </c>
      <c r="M13" s="1">
        <v>0.4</v>
      </c>
      <c r="N13" s="1">
        <v>0.7</v>
      </c>
    </row>
    <row r="14" s="18" customFormat="1" spans="1:14">
      <c r="A14" s="19">
        <v>683</v>
      </c>
      <c r="B14" s="18">
        <v>683</v>
      </c>
      <c r="C14" s="18">
        <v>0.487874031066894</v>
      </c>
      <c r="D14" s="18">
        <v>0.0992802381515503</v>
      </c>
      <c r="E14" s="18">
        <v>9</v>
      </c>
      <c r="F14" s="18">
        <v>5</v>
      </c>
      <c r="G14" s="18">
        <v>1</v>
      </c>
      <c r="H14" s="18">
        <v>5</v>
      </c>
      <c r="I14" s="18">
        <v>0.9</v>
      </c>
      <c r="J14" s="18">
        <v>0.642857142857143</v>
      </c>
      <c r="K14" s="18">
        <v>0.75</v>
      </c>
      <c r="L14" s="18">
        <v>0.5</v>
      </c>
      <c r="M14" s="18">
        <v>0.4</v>
      </c>
      <c r="N14" s="18">
        <v>0.7</v>
      </c>
    </row>
    <row r="15" s="14" customFormat="1" spans="1:14">
      <c r="A15" s="16">
        <v>515</v>
      </c>
      <c r="B15" s="14">
        <v>515</v>
      </c>
      <c r="C15" s="14">
        <v>0.488664388656616</v>
      </c>
      <c r="D15" s="14">
        <v>0.100366592407227</v>
      </c>
      <c r="E15" s="14">
        <v>6</v>
      </c>
      <c r="F15" s="14">
        <v>6</v>
      </c>
      <c r="G15" s="14">
        <v>4</v>
      </c>
      <c r="H15" s="14">
        <v>4</v>
      </c>
      <c r="I15" s="14">
        <v>0.6</v>
      </c>
      <c r="J15" s="14">
        <v>0.5</v>
      </c>
      <c r="K15" s="14">
        <v>0.545454545454545</v>
      </c>
      <c r="L15" s="14">
        <v>0.6</v>
      </c>
      <c r="M15" s="14">
        <v>0</v>
      </c>
      <c r="N15" s="14">
        <v>0.5</v>
      </c>
    </row>
    <row r="16" s="4" customFormat="1" spans="1:14">
      <c r="A16" s="17">
        <v>617</v>
      </c>
      <c r="B16" s="4">
        <v>617</v>
      </c>
      <c r="C16" s="4">
        <v>0.497442245483398</v>
      </c>
      <c r="D16" s="4">
        <v>0.169996380805969</v>
      </c>
      <c r="E16" s="4">
        <v>8</v>
      </c>
      <c r="F16" s="4">
        <v>5</v>
      </c>
      <c r="G16" s="4">
        <v>2</v>
      </c>
      <c r="H16" s="4">
        <v>5</v>
      </c>
      <c r="I16" s="4">
        <v>0.8</v>
      </c>
      <c r="J16" s="4">
        <v>0.615384615384615</v>
      </c>
      <c r="K16" s="4">
        <v>0.695652173913043</v>
      </c>
      <c r="L16" s="4">
        <v>0.5</v>
      </c>
      <c r="M16" s="4">
        <v>0.3</v>
      </c>
      <c r="N16" s="4">
        <v>0.65</v>
      </c>
    </row>
    <row r="17" s="4" customFormat="1" spans="1:14">
      <c r="A17" s="17">
        <v>673</v>
      </c>
      <c r="B17" s="4">
        <v>673</v>
      </c>
      <c r="C17" s="4">
        <v>0.498719096183777</v>
      </c>
      <c r="D17" s="4">
        <v>0.132249593734741</v>
      </c>
      <c r="E17" s="4">
        <v>9</v>
      </c>
      <c r="F17" s="4">
        <v>5</v>
      </c>
      <c r="G17" s="4">
        <v>1</v>
      </c>
      <c r="H17" s="4">
        <v>5</v>
      </c>
      <c r="I17" s="4">
        <v>0.9</v>
      </c>
      <c r="J17" s="4">
        <v>0.642857142857143</v>
      </c>
      <c r="K17" s="4">
        <v>0.75</v>
      </c>
      <c r="L17" s="4">
        <v>0.5</v>
      </c>
      <c r="M17" s="4">
        <v>0.4</v>
      </c>
      <c r="N17" s="4">
        <v>0.7</v>
      </c>
    </row>
    <row r="18" s="4" customFormat="1" spans="1:14">
      <c r="A18" s="17">
        <v>957</v>
      </c>
      <c r="B18" s="4">
        <v>957</v>
      </c>
      <c r="C18" s="4">
        <v>0.501754760742187</v>
      </c>
      <c r="D18" s="4">
        <v>0.11188817024231</v>
      </c>
      <c r="E18" s="4">
        <v>10</v>
      </c>
      <c r="F18" s="4">
        <v>1</v>
      </c>
      <c r="G18" s="4">
        <v>0</v>
      </c>
      <c r="H18" s="4">
        <v>9</v>
      </c>
      <c r="I18" s="4">
        <v>1</v>
      </c>
      <c r="J18" s="4">
        <v>0.909090909090909</v>
      </c>
      <c r="K18" s="4">
        <v>0.952380952380952</v>
      </c>
      <c r="L18" s="4">
        <v>0.1</v>
      </c>
      <c r="M18" s="4">
        <v>0.9</v>
      </c>
      <c r="N18" s="4">
        <v>0.95</v>
      </c>
    </row>
    <row r="19" s="4" customFormat="1" spans="1:14">
      <c r="A19" s="17">
        <v>651</v>
      </c>
      <c r="B19" s="4">
        <v>651</v>
      </c>
      <c r="C19" s="4">
        <v>0.501839160919189</v>
      </c>
      <c r="D19" s="4">
        <v>0.142430782318115</v>
      </c>
      <c r="E19" s="4">
        <v>10</v>
      </c>
      <c r="F19" s="4">
        <v>5</v>
      </c>
      <c r="G19" s="4">
        <v>0</v>
      </c>
      <c r="H19" s="4">
        <v>5</v>
      </c>
      <c r="I19" s="4">
        <v>1</v>
      </c>
      <c r="J19" s="4">
        <v>0.666666666666667</v>
      </c>
      <c r="K19" s="4">
        <v>0.8</v>
      </c>
      <c r="L19" s="4">
        <v>0.5</v>
      </c>
      <c r="M19" s="4">
        <v>0.5</v>
      </c>
      <c r="N19" s="4">
        <v>0.75</v>
      </c>
    </row>
    <row r="20" s="4" customFormat="1" spans="1:14">
      <c r="A20" s="17">
        <v>967</v>
      </c>
      <c r="B20" s="4">
        <v>967</v>
      </c>
      <c r="C20" s="4">
        <v>0.505633950233459</v>
      </c>
      <c r="D20" s="4">
        <v>0.134837865829468</v>
      </c>
      <c r="E20" s="4">
        <v>10</v>
      </c>
      <c r="F20" s="4">
        <v>4</v>
      </c>
      <c r="G20" s="4">
        <v>0</v>
      </c>
      <c r="H20" s="4">
        <v>6</v>
      </c>
      <c r="I20" s="4">
        <v>1</v>
      </c>
      <c r="J20" s="4">
        <v>0.714285714285714</v>
      </c>
      <c r="K20" s="4">
        <v>0.833333333333333</v>
      </c>
      <c r="L20" s="4">
        <v>0.4</v>
      </c>
      <c r="M20" s="4">
        <v>0.6</v>
      </c>
      <c r="N20" s="4">
        <v>0.8</v>
      </c>
    </row>
    <row r="21" s="4" customFormat="1" spans="1:14">
      <c r="A21" s="17">
        <v>320</v>
      </c>
      <c r="B21" s="4">
        <v>320</v>
      </c>
      <c r="C21" s="4">
        <v>0.505656719207764</v>
      </c>
      <c r="D21" s="4">
        <v>0.121524333953857</v>
      </c>
      <c r="E21" s="4">
        <v>9</v>
      </c>
      <c r="F21" s="4">
        <v>7</v>
      </c>
      <c r="G21" s="4">
        <v>1</v>
      </c>
      <c r="H21" s="4">
        <v>3</v>
      </c>
      <c r="I21" s="4">
        <v>0.9</v>
      </c>
      <c r="J21" s="4">
        <v>0.5625</v>
      </c>
      <c r="K21" s="4">
        <v>0.692307692307692</v>
      </c>
      <c r="L21" s="4">
        <v>0.7</v>
      </c>
      <c r="M21" s="4">
        <v>0.2</v>
      </c>
      <c r="N21" s="4">
        <v>0.6</v>
      </c>
    </row>
    <row r="22" s="4" customFormat="1" spans="1:14">
      <c r="A22" s="17">
        <v>601</v>
      </c>
      <c r="B22" s="4">
        <v>601</v>
      </c>
      <c r="C22" s="4">
        <v>0.507957339286804</v>
      </c>
      <c r="D22" s="4">
        <v>0.136493921279907</v>
      </c>
      <c r="E22" s="4">
        <v>10</v>
      </c>
      <c r="F22" s="4">
        <v>6</v>
      </c>
      <c r="G22" s="4">
        <v>0</v>
      </c>
      <c r="H22" s="4">
        <v>4</v>
      </c>
      <c r="I22" s="4">
        <v>1</v>
      </c>
      <c r="J22" s="4">
        <v>0.625</v>
      </c>
      <c r="K22" s="4">
        <v>0.769230769230769</v>
      </c>
      <c r="L22" s="4">
        <v>0.6</v>
      </c>
      <c r="M22" s="4">
        <v>0.4</v>
      </c>
      <c r="N22" s="4">
        <v>0.7</v>
      </c>
    </row>
    <row r="23" s="4" customFormat="1" spans="1:14">
      <c r="A23" s="17">
        <v>603</v>
      </c>
      <c r="B23" s="4">
        <v>603</v>
      </c>
      <c r="C23" s="4">
        <v>0.510679364204407</v>
      </c>
      <c r="D23" s="4">
        <v>0.140520811080933</v>
      </c>
      <c r="E23" s="4">
        <v>8</v>
      </c>
      <c r="F23" s="4">
        <v>4</v>
      </c>
      <c r="G23" s="4">
        <v>2</v>
      </c>
      <c r="H23" s="4">
        <v>6</v>
      </c>
      <c r="I23" s="4">
        <v>0.8</v>
      </c>
      <c r="J23" s="4">
        <v>0.666666666666667</v>
      </c>
      <c r="K23" s="4">
        <v>0.727272727272727</v>
      </c>
      <c r="L23" s="4">
        <v>0.4</v>
      </c>
      <c r="M23" s="4">
        <v>0.4</v>
      </c>
      <c r="N23" s="4">
        <v>0.7</v>
      </c>
    </row>
    <row r="24" s="4" customFormat="1" spans="1:14">
      <c r="A24" s="17">
        <v>433</v>
      </c>
      <c r="B24" s="4">
        <v>433</v>
      </c>
      <c r="C24" s="4">
        <v>0.510927319526672</v>
      </c>
      <c r="D24" s="4">
        <v>0.150305390357971</v>
      </c>
      <c r="E24" s="4">
        <v>4</v>
      </c>
      <c r="F24" s="4">
        <v>4</v>
      </c>
      <c r="G24" s="4">
        <v>6</v>
      </c>
      <c r="H24" s="4">
        <v>6</v>
      </c>
      <c r="I24" s="4">
        <v>0.4</v>
      </c>
      <c r="J24" s="4">
        <v>0.5</v>
      </c>
      <c r="K24" s="4">
        <v>0.444444444444444</v>
      </c>
      <c r="L24" s="4">
        <v>0.4</v>
      </c>
      <c r="M24" s="4">
        <v>0</v>
      </c>
      <c r="N24" s="4">
        <v>0.5</v>
      </c>
    </row>
    <row r="25" s="4" customFormat="1" spans="1:14">
      <c r="A25" s="17">
        <v>635</v>
      </c>
      <c r="B25" s="4">
        <v>635</v>
      </c>
      <c r="C25" s="4">
        <v>0.511435985565186</v>
      </c>
      <c r="D25" s="4">
        <v>0.165743589401245</v>
      </c>
      <c r="E25" s="4">
        <v>8</v>
      </c>
      <c r="F25" s="4">
        <v>4</v>
      </c>
      <c r="G25" s="4">
        <v>2</v>
      </c>
      <c r="H25" s="4">
        <v>6</v>
      </c>
      <c r="I25" s="4">
        <v>0.8</v>
      </c>
      <c r="J25" s="4">
        <v>0.666666666666667</v>
      </c>
      <c r="K25" s="4">
        <v>0.727272727272727</v>
      </c>
      <c r="L25" s="4">
        <v>0.4</v>
      </c>
      <c r="M25" s="4">
        <v>0.4</v>
      </c>
      <c r="N25" s="4">
        <v>0.7</v>
      </c>
    </row>
    <row r="26" s="4" customFormat="1" spans="1:14">
      <c r="A26" s="17">
        <v>942</v>
      </c>
      <c r="B26" s="4">
        <v>942</v>
      </c>
      <c r="C26" s="4">
        <v>0.514297127723694</v>
      </c>
      <c r="D26" s="4">
        <v>0.156838059425354</v>
      </c>
      <c r="E26" s="4">
        <v>7</v>
      </c>
      <c r="F26" s="4">
        <v>3</v>
      </c>
      <c r="G26" s="4">
        <v>3</v>
      </c>
      <c r="H26" s="4">
        <v>7</v>
      </c>
      <c r="I26" s="4">
        <v>0.7</v>
      </c>
      <c r="J26" s="4">
        <v>0.7</v>
      </c>
      <c r="K26" s="4">
        <v>0.7</v>
      </c>
      <c r="L26" s="4">
        <v>0.3</v>
      </c>
      <c r="M26" s="4">
        <v>0.4</v>
      </c>
      <c r="N26" s="4">
        <v>0.7</v>
      </c>
    </row>
    <row r="27" s="4" customFormat="1" spans="1:14">
      <c r="A27" s="17">
        <v>44</v>
      </c>
      <c r="B27" s="4">
        <v>44</v>
      </c>
      <c r="C27" s="4">
        <v>0.518035650253296</v>
      </c>
      <c r="D27" s="4">
        <v>0.109353542327881</v>
      </c>
      <c r="E27" s="4">
        <v>6</v>
      </c>
      <c r="F27" s="4">
        <v>7</v>
      </c>
      <c r="G27" s="4">
        <v>4</v>
      </c>
      <c r="H27" s="4">
        <v>3</v>
      </c>
      <c r="I27" s="4">
        <v>0.6</v>
      </c>
      <c r="J27" s="4">
        <v>0.461538461538462</v>
      </c>
      <c r="K27" s="4">
        <v>0.521739130434783</v>
      </c>
      <c r="L27" s="4">
        <v>0.7</v>
      </c>
      <c r="M27" s="4">
        <v>-0.1</v>
      </c>
      <c r="N27" s="4">
        <v>0.45</v>
      </c>
    </row>
    <row r="28" s="4" customFormat="1" spans="1:14">
      <c r="A28" s="17">
        <v>510</v>
      </c>
      <c r="B28" s="4">
        <v>510</v>
      </c>
      <c r="C28" s="4">
        <v>0.519075632095337</v>
      </c>
      <c r="D28" s="4">
        <v>0.115707755088806</v>
      </c>
      <c r="E28" s="4">
        <v>8</v>
      </c>
      <c r="F28" s="4">
        <v>4</v>
      </c>
      <c r="G28" s="4">
        <v>2</v>
      </c>
      <c r="H28" s="4">
        <v>6</v>
      </c>
      <c r="I28" s="4">
        <v>0.8</v>
      </c>
      <c r="J28" s="4">
        <v>0.666666666666667</v>
      </c>
      <c r="K28" s="4">
        <v>0.727272727272727</v>
      </c>
      <c r="L28" s="4">
        <v>0.4</v>
      </c>
      <c r="M28" s="4">
        <v>0.4</v>
      </c>
      <c r="N28" s="4">
        <v>0.7</v>
      </c>
    </row>
    <row r="29" s="14" customFormat="1" spans="1:14">
      <c r="A29" s="16">
        <v>906</v>
      </c>
      <c r="B29" s="14">
        <v>906</v>
      </c>
      <c r="C29" s="14">
        <v>0.51990270614624</v>
      </c>
      <c r="D29" s="14">
        <v>0.155476093292236</v>
      </c>
      <c r="E29" s="14">
        <v>9</v>
      </c>
      <c r="F29" s="14">
        <v>5</v>
      </c>
      <c r="G29" s="14">
        <v>1</v>
      </c>
      <c r="H29" s="14">
        <v>5</v>
      </c>
      <c r="I29" s="14">
        <v>0.9</v>
      </c>
      <c r="J29" s="14">
        <v>0.642857142857143</v>
      </c>
      <c r="K29" s="14">
        <v>0.75</v>
      </c>
      <c r="L29" s="14">
        <v>0.5</v>
      </c>
      <c r="M29" s="14">
        <v>0.4</v>
      </c>
      <c r="N29" s="14">
        <v>0.7</v>
      </c>
    </row>
    <row r="30" s="4" customFormat="1" spans="1:14">
      <c r="A30" s="17">
        <v>703</v>
      </c>
      <c r="B30" s="4">
        <v>703</v>
      </c>
      <c r="C30" s="4">
        <v>0.525601744651794</v>
      </c>
      <c r="D30" s="4">
        <v>0.133638381958008</v>
      </c>
      <c r="E30" s="4">
        <v>7</v>
      </c>
      <c r="F30" s="4">
        <v>4</v>
      </c>
      <c r="G30" s="4">
        <v>3</v>
      </c>
      <c r="H30" s="4">
        <v>6</v>
      </c>
      <c r="I30" s="4">
        <v>0.7</v>
      </c>
      <c r="J30" s="4">
        <v>0.636363636363636</v>
      </c>
      <c r="K30" s="4">
        <v>0.666666666666667</v>
      </c>
      <c r="L30" s="4">
        <v>0.4</v>
      </c>
      <c r="M30" s="4">
        <v>0.3</v>
      </c>
      <c r="N30" s="4">
        <v>0.65</v>
      </c>
    </row>
    <row r="31" s="4" customFormat="1" spans="1:14">
      <c r="A31" s="17">
        <v>137</v>
      </c>
      <c r="B31" s="4">
        <v>137</v>
      </c>
      <c r="C31" s="4">
        <v>0.525725841522217</v>
      </c>
      <c r="D31" s="4">
        <v>0.184110879898071</v>
      </c>
      <c r="E31" s="4">
        <v>7</v>
      </c>
      <c r="F31" s="4">
        <v>5</v>
      </c>
      <c r="G31" s="4">
        <v>3</v>
      </c>
      <c r="H31" s="4">
        <v>5</v>
      </c>
      <c r="I31" s="4">
        <v>0.7</v>
      </c>
      <c r="J31" s="4">
        <v>0.583333333333333</v>
      </c>
      <c r="K31" s="4">
        <v>0.636363636363636</v>
      </c>
      <c r="L31" s="4">
        <v>0.5</v>
      </c>
      <c r="M31" s="4">
        <v>0.2</v>
      </c>
      <c r="N31" s="4">
        <v>0.6</v>
      </c>
    </row>
    <row r="32" s="4" customFormat="1" spans="1:14">
      <c r="A32" s="17">
        <v>975</v>
      </c>
      <c r="B32" s="4">
        <v>975</v>
      </c>
      <c r="C32" s="4">
        <v>0.530361294746399</v>
      </c>
      <c r="D32" s="4">
        <v>0.13452959060669</v>
      </c>
      <c r="E32" s="4">
        <v>8</v>
      </c>
      <c r="F32" s="4">
        <v>8</v>
      </c>
      <c r="G32" s="4">
        <v>2</v>
      </c>
      <c r="H32" s="4">
        <v>2</v>
      </c>
      <c r="I32" s="4">
        <v>0.8</v>
      </c>
      <c r="J32" s="4">
        <v>0.5</v>
      </c>
      <c r="K32" s="4">
        <v>0.615384615384615</v>
      </c>
      <c r="L32" s="4">
        <v>0.8</v>
      </c>
      <c r="M32" s="4">
        <v>0</v>
      </c>
      <c r="N32" s="4">
        <v>0.5</v>
      </c>
    </row>
    <row r="33" s="4" customFormat="1" spans="1:14">
      <c r="A33" s="17">
        <v>820</v>
      </c>
      <c r="B33" s="4">
        <v>820</v>
      </c>
      <c r="C33" s="4">
        <v>0.533361554145813</v>
      </c>
      <c r="D33" s="4">
        <v>0.134491801261902</v>
      </c>
      <c r="E33" s="4">
        <v>7</v>
      </c>
      <c r="F33" s="4">
        <v>8</v>
      </c>
      <c r="G33" s="4">
        <v>3</v>
      </c>
      <c r="H33" s="4">
        <v>2</v>
      </c>
      <c r="I33" s="4">
        <v>0.7</v>
      </c>
      <c r="J33" s="4">
        <v>0.466666666666667</v>
      </c>
      <c r="K33" s="4">
        <v>0.56</v>
      </c>
      <c r="L33" s="4">
        <v>0.8</v>
      </c>
      <c r="M33" s="4">
        <v>-0.1</v>
      </c>
      <c r="N33" s="4">
        <v>0.45</v>
      </c>
    </row>
    <row r="34" s="4" customFormat="1" spans="1:14">
      <c r="A34" s="17">
        <v>734</v>
      </c>
      <c r="B34" s="4">
        <v>734</v>
      </c>
      <c r="C34" s="4">
        <v>0.534730076789856</v>
      </c>
      <c r="D34" s="4">
        <v>0.167190194129944</v>
      </c>
      <c r="E34" s="4">
        <v>9</v>
      </c>
      <c r="F34" s="4">
        <v>5</v>
      </c>
      <c r="G34" s="4">
        <v>1</v>
      </c>
      <c r="H34" s="4">
        <v>5</v>
      </c>
      <c r="I34" s="4">
        <v>0.9</v>
      </c>
      <c r="J34" s="4">
        <v>0.642857142857143</v>
      </c>
      <c r="K34" s="4">
        <v>0.75</v>
      </c>
      <c r="L34" s="4">
        <v>0.5</v>
      </c>
      <c r="M34" s="4">
        <v>0.4</v>
      </c>
      <c r="N34" s="4">
        <v>0.7</v>
      </c>
    </row>
    <row r="35" s="4" customFormat="1" spans="1:14">
      <c r="A35" s="17">
        <v>164</v>
      </c>
      <c r="B35" s="4">
        <v>164</v>
      </c>
      <c r="C35" s="4">
        <v>0.534845352172852</v>
      </c>
      <c r="D35" s="4">
        <v>0.169167995452881</v>
      </c>
      <c r="E35" s="4">
        <v>5</v>
      </c>
      <c r="F35" s="4">
        <v>4</v>
      </c>
      <c r="G35" s="4">
        <v>5</v>
      </c>
      <c r="H35" s="4">
        <v>6</v>
      </c>
      <c r="I35" s="4">
        <v>0.5</v>
      </c>
      <c r="J35" s="4">
        <v>0.555555555555556</v>
      </c>
      <c r="K35" s="4">
        <v>0.526315789473684</v>
      </c>
      <c r="L35" s="4">
        <v>0.4</v>
      </c>
      <c r="M35" s="4">
        <v>0.1</v>
      </c>
      <c r="N35" s="4">
        <v>0.55</v>
      </c>
    </row>
    <row r="36" s="4" customFormat="1" spans="1:14">
      <c r="A36" s="17">
        <v>883</v>
      </c>
      <c r="B36" s="4">
        <v>883</v>
      </c>
      <c r="C36" s="4">
        <v>0.536781072616577</v>
      </c>
      <c r="D36" s="4">
        <v>0.176890254020691</v>
      </c>
      <c r="E36" s="4">
        <v>6</v>
      </c>
      <c r="F36" s="4">
        <v>5</v>
      </c>
      <c r="G36" s="4">
        <v>4</v>
      </c>
      <c r="H36" s="4">
        <v>5</v>
      </c>
      <c r="I36" s="4">
        <v>0.6</v>
      </c>
      <c r="J36" s="4">
        <v>0.545454545454545</v>
      </c>
      <c r="K36" s="4">
        <v>0.571428571428571</v>
      </c>
      <c r="L36" s="4">
        <v>0.5</v>
      </c>
      <c r="M36" s="4">
        <v>0.1</v>
      </c>
      <c r="N36" s="4">
        <v>0.55</v>
      </c>
    </row>
    <row r="37" s="4" customFormat="1" spans="1:14">
      <c r="A37" s="17">
        <v>650</v>
      </c>
      <c r="B37" s="4">
        <v>650</v>
      </c>
      <c r="C37" s="4">
        <v>0.538241386413574</v>
      </c>
      <c r="D37" s="4">
        <v>0.150728464126587</v>
      </c>
      <c r="E37" s="4">
        <v>7</v>
      </c>
      <c r="F37" s="4">
        <v>5</v>
      </c>
      <c r="G37" s="4">
        <v>3</v>
      </c>
      <c r="H37" s="4">
        <v>5</v>
      </c>
      <c r="I37" s="4">
        <v>0.7</v>
      </c>
      <c r="J37" s="4">
        <v>0.583333333333333</v>
      </c>
      <c r="K37" s="4">
        <v>0.636363636363636</v>
      </c>
      <c r="L37" s="4">
        <v>0.5</v>
      </c>
      <c r="M37" s="4">
        <v>0.2</v>
      </c>
      <c r="N37" s="4">
        <v>0.6</v>
      </c>
    </row>
    <row r="38" s="4" customFormat="1" spans="1:14">
      <c r="A38" s="17">
        <v>915</v>
      </c>
      <c r="B38" s="4">
        <v>915</v>
      </c>
      <c r="C38" s="4">
        <v>0.539467930793762</v>
      </c>
      <c r="D38" s="4">
        <v>0.120784521102905</v>
      </c>
      <c r="E38" s="4">
        <v>9</v>
      </c>
      <c r="F38" s="4">
        <v>5</v>
      </c>
      <c r="G38" s="4">
        <v>1</v>
      </c>
      <c r="H38" s="4">
        <v>5</v>
      </c>
      <c r="I38" s="4">
        <v>0.9</v>
      </c>
      <c r="J38" s="4">
        <v>0.642857142857143</v>
      </c>
      <c r="K38" s="4">
        <v>0.75</v>
      </c>
      <c r="L38" s="4">
        <v>0.5</v>
      </c>
      <c r="M38" s="4">
        <v>0.4</v>
      </c>
      <c r="N38" s="4">
        <v>0.7</v>
      </c>
    </row>
    <row r="39" s="4" customFormat="1" spans="1:14">
      <c r="A39" s="17">
        <v>213</v>
      </c>
      <c r="B39" s="4">
        <v>213</v>
      </c>
      <c r="C39" s="4">
        <v>0.540220141410828</v>
      </c>
      <c r="D39" s="4">
        <v>0.181421518325806</v>
      </c>
      <c r="E39" s="4">
        <v>8</v>
      </c>
      <c r="F39" s="4">
        <v>6</v>
      </c>
      <c r="G39" s="4">
        <v>2</v>
      </c>
      <c r="H39" s="4">
        <v>4</v>
      </c>
      <c r="I39" s="4">
        <v>0.8</v>
      </c>
      <c r="J39" s="4">
        <v>0.571428571428572</v>
      </c>
      <c r="K39" s="4">
        <v>0.666666666666667</v>
      </c>
      <c r="L39" s="4">
        <v>0.6</v>
      </c>
      <c r="M39" s="4">
        <v>0.2</v>
      </c>
      <c r="N39" s="4">
        <v>0.6</v>
      </c>
    </row>
    <row r="40" s="4" customFormat="1" spans="1:14">
      <c r="A40" s="17">
        <v>180</v>
      </c>
      <c r="B40" s="4">
        <v>180</v>
      </c>
      <c r="C40" s="4">
        <v>0.541766285896301</v>
      </c>
      <c r="D40" s="4">
        <v>0.149829506874085</v>
      </c>
      <c r="E40" s="4">
        <v>8</v>
      </c>
      <c r="F40" s="4">
        <v>6</v>
      </c>
      <c r="G40" s="4">
        <v>2</v>
      </c>
      <c r="H40" s="4">
        <v>4</v>
      </c>
      <c r="I40" s="4">
        <v>0.8</v>
      </c>
      <c r="J40" s="4">
        <v>0.571428571428572</v>
      </c>
      <c r="K40" s="4">
        <v>0.666666666666667</v>
      </c>
      <c r="L40" s="4">
        <v>0.6</v>
      </c>
      <c r="M40" s="4">
        <v>0.2</v>
      </c>
      <c r="N40" s="4">
        <v>0.6</v>
      </c>
    </row>
    <row r="41" s="4" customFormat="1" spans="1:14">
      <c r="A41" s="17">
        <v>258</v>
      </c>
      <c r="B41" s="4">
        <v>258</v>
      </c>
      <c r="C41" s="4">
        <v>0.543748259544373</v>
      </c>
      <c r="D41" s="4">
        <v>0.161749958992004</v>
      </c>
      <c r="E41" s="4">
        <v>9</v>
      </c>
      <c r="F41" s="4">
        <v>7</v>
      </c>
      <c r="G41" s="4">
        <v>1</v>
      </c>
      <c r="H41" s="4">
        <v>3</v>
      </c>
      <c r="I41" s="4">
        <v>0.9</v>
      </c>
      <c r="J41" s="4">
        <v>0.5625</v>
      </c>
      <c r="K41" s="4">
        <v>0.692307692307692</v>
      </c>
      <c r="L41" s="4">
        <v>0.7</v>
      </c>
      <c r="M41" s="4">
        <v>0.2</v>
      </c>
      <c r="N41" s="4">
        <v>0.6</v>
      </c>
    </row>
    <row r="42" s="4" customFormat="1" spans="1:14">
      <c r="A42" s="17">
        <v>521</v>
      </c>
      <c r="B42" s="4">
        <v>521</v>
      </c>
      <c r="C42" s="4">
        <v>0.545008897781372</v>
      </c>
      <c r="D42" s="4">
        <v>0.148417949676514</v>
      </c>
      <c r="E42" s="4">
        <v>9</v>
      </c>
      <c r="F42" s="4">
        <v>3</v>
      </c>
      <c r="G42" s="4">
        <v>1</v>
      </c>
      <c r="H42" s="4">
        <v>7</v>
      </c>
      <c r="I42" s="4">
        <v>0.9</v>
      </c>
      <c r="J42" s="4">
        <v>0.75</v>
      </c>
      <c r="K42" s="4">
        <v>0.818181818181818</v>
      </c>
      <c r="L42" s="4">
        <v>0.3</v>
      </c>
      <c r="M42" s="4">
        <v>0.6</v>
      </c>
      <c r="N42" s="4">
        <v>0.8</v>
      </c>
    </row>
    <row r="43" s="14" customFormat="1" spans="1:14">
      <c r="A43" s="16">
        <v>231</v>
      </c>
      <c r="B43" s="14">
        <v>231</v>
      </c>
      <c r="C43" s="14">
        <v>0.545077800750732</v>
      </c>
      <c r="D43" s="14">
        <v>0.16381049156189</v>
      </c>
      <c r="E43" s="14">
        <v>4</v>
      </c>
      <c r="F43" s="14">
        <v>6</v>
      </c>
      <c r="G43" s="14">
        <v>6</v>
      </c>
      <c r="H43" s="14">
        <v>4</v>
      </c>
      <c r="I43" s="14">
        <v>0.4</v>
      </c>
      <c r="J43" s="14">
        <v>0.4</v>
      </c>
      <c r="K43" s="14">
        <v>0.4</v>
      </c>
      <c r="L43" s="14">
        <v>0.6</v>
      </c>
      <c r="M43" s="14">
        <v>-0.2</v>
      </c>
      <c r="N43" s="14">
        <v>0.4</v>
      </c>
    </row>
    <row r="44" s="4" customFormat="1" spans="1:14">
      <c r="A44" s="17">
        <v>844</v>
      </c>
      <c r="B44" s="4">
        <v>844</v>
      </c>
      <c r="C44" s="4">
        <v>0.55314040184021</v>
      </c>
      <c r="D44" s="4">
        <v>0.158351898193359</v>
      </c>
      <c r="E44" s="4">
        <v>9</v>
      </c>
      <c r="F44" s="4">
        <v>4</v>
      </c>
      <c r="G44" s="4">
        <v>1</v>
      </c>
      <c r="H44" s="4">
        <v>6</v>
      </c>
      <c r="I44" s="4">
        <v>0.9</v>
      </c>
      <c r="J44" s="4">
        <v>0.692307692307692</v>
      </c>
      <c r="K44" s="4">
        <v>0.782608695652174</v>
      </c>
      <c r="L44" s="4">
        <v>0.4</v>
      </c>
      <c r="M44" s="4">
        <v>0.5</v>
      </c>
      <c r="N44" s="4">
        <v>0.75</v>
      </c>
    </row>
    <row r="45" s="4" customFormat="1" spans="1:14">
      <c r="A45" s="17">
        <v>748</v>
      </c>
      <c r="B45" s="4">
        <v>748</v>
      </c>
      <c r="C45" s="4">
        <v>0.553632020950317</v>
      </c>
      <c r="D45" s="4">
        <v>0.147036671638489</v>
      </c>
      <c r="E45" s="4">
        <v>9</v>
      </c>
      <c r="F45" s="4">
        <v>4</v>
      </c>
      <c r="G45" s="4">
        <v>1</v>
      </c>
      <c r="H45" s="4">
        <v>6</v>
      </c>
      <c r="I45" s="4">
        <v>0.9</v>
      </c>
      <c r="J45" s="4">
        <v>0.692307692307692</v>
      </c>
      <c r="K45" s="4">
        <v>0.782608695652174</v>
      </c>
      <c r="L45" s="4">
        <v>0.4</v>
      </c>
      <c r="M45" s="4">
        <v>0.5</v>
      </c>
      <c r="N45" s="4">
        <v>0.75</v>
      </c>
    </row>
    <row r="46" s="4" customFormat="1" spans="1:14">
      <c r="A46" s="17">
        <v>248</v>
      </c>
      <c r="B46" s="4">
        <v>248</v>
      </c>
      <c r="C46" s="4">
        <v>0.556867003440857</v>
      </c>
      <c r="D46" s="4">
        <v>0.15160608291626</v>
      </c>
      <c r="E46" s="4">
        <v>9</v>
      </c>
      <c r="F46" s="4">
        <v>2</v>
      </c>
      <c r="G46" s="4">
        <v>1</v>
      </c>
      <c r="H46" s="4">
        <v>8</v>
      </c>
      <c r="I46" s="4">
        <v>0.9</v>
      </c>
      <c r="J46" s="4">
        <v>0.818181818181818</v>
      </c>
      <c r="K46" s="4">
        <v>0.857142857142857</v>
      </c>
      <c r="L46" s="4">
        <v>0.2</v>
      </c>
      <c r="M46" s="4">
        <v>0.7</v>
      </c>
      <c r="N46" s="4">
        <v>0.85</v>
      </c>
    </row>
    <row r="47" s="4" customFormat="1" spans="1:14">
      <c r="A47" s="17">
        <v>648</v>
      </c>
      <c r="B47" s="4">
        <v>648</v>
      </c>
      <c r="C47" s="4">
        <v>0.55717945098877</v>
      </c>
      <c r="D47" s="4">
        <v>0.155620455741882</v>
      </c>
      <c r="E47" s="4">
        <v>8</v>
      </c>
      <c r="F47" s="4">
        <v>3</v>
      </c>
      <c r="G47" s="4">
        <v>2</v>
      </c>
      <c r="H47" s="4">
        <v>7</v>
      </c>
      <c r="I47" s="4">
        <v>0.8</v>
      </c>
      <c r="J47" s="4">
        <v>0.727272727272727</v>
      </c>
      <c r="K47" s="4">
        <v>0.761904761904762</v>
      </c>
      <c r="L47" s="4">
        <v>0.3</v>
      </c>
      <c r="M47" s="4">
        <v>0.5</v>
      </c>
      <c r="N47" s="4">
        <v>0.75</v>
      </c>
    </row>
    <row r="48" s="4" customFormat="1" spans="1:14">
      <c r="A48" s="17">
        <v>765</v>
      </c>
      <c r="B48" s="4">
        <v>765</v>
      </c>
      <c r="C48" s="4">
        <v>0.557815074920654</v>
      </c>
      <c r="D48" s="4">
        <v>0.176732897758484</v>
      </c>
      <c r="E48" s="4">
        <v>7</v>
      </c>
      <c r="F48" s="4">
        <v>6</v>
      </c>
      <c r="G48" s="4">
        <v>3</v>
      </c>
      <c r="H48" s="4">
        <v>4</v>
      </c>
      <c r="I48" s="4">
        <v>0.7</v>
      </c>
      <c r="J48" s="4">
        <v>0.538461538461539</v>
      </c>
      <c r="K48" s="4">
        <v>0.608695652173913</v>
      </c>
      <c r="L48" s="4">
        <v>0.6</v>
      </c>
      <c r="M48" s="4">
        <v>0.1</v>
      </c>
      <c r="N48" s="4">
        <v>0.55</v>
      </c>
    </row>
    <row r="49" s="4" customFormat="1" spans="1:14">
      <c r="A49" s="17">
        <v>719</v>
      </c>
      <c r="B49" s="4">
        <v>719</v>
      </c>
      <c r="C49" s="4">
        <v>0.55800187587738</v>
      </c>
      <c r="D49" s="4">
        <v>0.176747798919678</v>
      </c>
      <c r="E49" s="4">
        <v>7</v>
      </c>
      <c r="F49" s="4">
        <v>4</v>
      </c>
      <c r="G49" s="4">
        <v>3</v>
      </c>
      <c r="H49" s="4">
        <v>6</v>
      </c>
      <c r="I49" s="4">
        <v>0.7</v>
      </c>
      <c r="J49" s="4">
        <v>0.636363636363636</v>
      </c>
      <c r="K49" s="4">
        <v>0.666666666666667</v>
      </c>
      <c r="L49" s="4">
        <v>0.4</v>
      </c>
      <c r="M49" s="4">
        <v>0.3</v>
      </c>
      <c r="N49" s="4">
        <v>0.65</v>
      </c>
    </row>
    <row r="50" s="4" customFormat="1" spans="1:14">
      <c r="A50" s="17">
        <v>538</v>
      </c>
      <c r="B50" s="4">
        <v>538</v>
      </c>
      <c r="C50" s="4">
        <v>0.559895634651184</v>
      </c>
      <c r="D50" s="4">
        <v>0.154874205589294</v>
      </c>
      <c r="E50" s="4">
        <v>9</v>
      </c>
      <c r="F50" s="4">
        <v>2</v>
      </c>
      <c r="G50" s="4">
        <v>1</v>
      </c>
      <c r="H50" s="4">
        <v>8</v>
      </c>
      <c r="I50" s="4">
        <v>0.9</v>
      </c>
      <c r="J50" s="4">
        <v>0.818181818181818</v>
      </c>
      <c r="K50" s="4">
        <v>0.857142857142857</v>
      </c>
      <c r="L50" s="4">
        <v>0.2</v>
      </c>
      <c r="M50" s="4">
        <v>0.7</v>
      </c>
      <c r="N50" s="4">
        <v>0.85</v>
      </c>
    </row>
    <row r="51" s="4" customFormat="1" spans="1:14">
      <c r="A51" s="17">
        <v>300</v>
      </c>
      <c r="B51" s="4">
        <v>300</v>
      </c>
      <c r="C51" s="4">
        <v>0.560271143913269</v>
      </c>
      <c r="D51" s="4">
        <v>0.151661396026611</v>
      </c>
      <c r="E51" s="4">
        <v>9</v>
      </c>
      <c r="F51" s="4">
        <v>5</v>
      </c>
      <c r="G51" s="4">
        <v>1</v>
      </c>
      <c r="H51" s="4">
        <v>5</v>
      </c>
      <c r="I51" s="4">
        <v>0.9</v>
      </c>
      <c r="J51" s="4">
        <v>0.642857142857143</v>
      </c>
      <c r="K51" s="4">
        <v>0.75</v>
      </c>
      <c r="L51" s="4">
        <v>0.5</v>
      </c>
      <c r="M51" s="4">
        <v>0.4</v>
      </c>
      <c r="N51" s="4">
        <v>0.7</v>
      </c>
    </row>
    <row r="52" s="4" customFormat="1" spans="1:14">
      <c r="A52" s="17">
        <v>122</v>
      </c>
      <c r="B52" s="4">
        <v>122</v>
      </c>
      <c r="C52" s="4">
        <v>0.562414288520813</v>
      </c>
      <c r="D52" s="4">
        <v>0.181339740753174</v>
      </c>
      <c r="E52" s="4">
        <v>9</v>
      </c>
      <c r="F52" s="4">
        <v>6</v>
      </c>
      <c r="G52" s="4">
        <v>1</v>
      </c>
      <c r="H52" s="4">
        <v>4</v>
      </c>
      <c r="I52" s="4">
        <v>0.9</v>
      </c>
      <c r="J52" s="4">
        <v>0.6</v>
      </c>
      <c r="K52" s="4">
        <v>0.72</v>
      </c>
      <c r="L52" s="4">
        <v>0.6</v>
      </c>
      <c r="M52" s="4">
        <v>0.3</v>
      </c>
      <c r="N52" s="4">
        <v>0.65</v>
      </c>
    </row>
    <row r="53" s="4" customFormat="1" spans="1:14">
      <c r="A53" s="17">
        <v>674</v>
      </c>
      <c r="B53" s="4">
        <v>674</v>
      </c>
      <c r="C53" s="4">
        <v>0.564037680625916</v>
      </c>
      <c r="D53" s="4">
        <v>0.191290736198425</v>
      </c>
      <c r="E53" s="4">
        <v>7</v>
      </c>
      <c r="F53" s="4">
        <v>4</v>
      </c>
      <c r="G53" s="4">
        <v>3</v>
      </c>
      <c r="H53" s="4">
        <v>6</v>
      </c>
      <c r="I53" s="4">
        <v>0.7</v>
      </c>
      <c r="J53" s="4">
        <v>0.636363636363636</v>
      </c>
      <c r="K53" s="4">
        <v>0.666666666666667</v>
      </c>
      <c r="L53" s="4">
        <v>0.4</v>
      </c>
      <c r="M53" s="4">
        <v>0.3</v>
      </c>
      <c r="N53" s="4">
        <v>0.65</v>
      </c>
    </row>
    <row r="54" s="4" customFormat="1" spans="1:14">
      <c r="A54" s="17">
        <v>163</v>
      </c>
      <c r="B54" s="4">
        <v>163</v>
      </c>
      <c r="C54" s="4">
        <v>0.564523220062256</v>
      </c>
      <c r="D54" s="4">
        <v>0.150947570800781</v>
      </c>
      <c r="E54" s="4">
        <v>8</v>
      </c>
      <c r="F54" s="4">
        <v>5</v>
      </c>
      <c r="G54" s="4">
        <v>2</v>
      </c>
      <c r="H54" s="4">
        <v>5</v>
      </c>
      <c r="I54" s="4">
        <v>0.8</v>
      </c>
      <c r="J54" s="4">
        <v>0.615384615384615</v>
      </c>
      <c r="K54" s="4">
        <v>0.695652173913043</v>
      </c>
      <c r="L54" s="4">
        <v>0.5</v>
      </c>
      <c r="M54" s="4">
        <v>0.3</v>
      </c>
      <c r="N54" s="4">
        <v>0.65</v>
      </c>
    </row>
    <row r="55" s="4" customFormat="1" spans="1:14">
      <c r="A55" s="17">
        <v>61</v>
      </c>
      <c r="B55" s="4">
        <v>61</v>
      </c>
      <c r="C55" s="4">
        <v>0.564577460289001</v>
      </c>
      <c r="D55" s="4">
        <v>0.156044363975525</v>
      </c>
      <c r="E55" s="4">
        <v>7</v>
      </c>
      <c r="F55" s="4">
        <v>4</v>
      </c>
      <c r="G55" s="4">
        <v>3</v>
      </c>
      <c r="H55" s="4">
        <v>6</v>
      </c>
      <c r="I55" s="4">
        <v>0.7</v>
      </c>
      <c r="J55" s="4">
        <v>0.636363636363636</v>
      </c>
      <c r="K55" s="4">
        <v>0.666666666666667</v>
      </c>
      <c r="L55" s="4">
        <v>0.4</v>
      </c>
      <c r="M55" s="4">
        <v>0.3</v>
      </c>
      <c r="N55" s="4">
        <v>0.65</v>
      </c>
    </row>
    <row r="56" s="4" customFormat="1" spans="1:14">
      <c r="A56" s="17">
        <v>799</v>
      </c>
      <c r="B56" s="4">
        <v>799</v>
      </c>
      <c r="C56" s="4">
        <v>0.567524433135986</v>
      </c>
      <c r="D56" s="4">
        <v>0.155826210975647</v>
      </c>
      <c r="E56" s="4">
        <v>6</v>
      </c>
      <c r="F56" s="4">
        <v>3</v>
      </c>
      <c r="G56" s="4">
        <v>4</v>
      </c>
      <c r="H56" s="4">
        <v>7</v>
      </c>
      <c r="I56" s="4">
        <v>0.6</v>
      </c>
      <c r="J56" s="4">
        <v>0.666666666666667</v>
      </c>
      <c r="K56" s="4">
        <v>0.631578947368421</v>
      </c>
      <c r="L56" s="4">
        <v>0.3</v>
      </c>
      <c r="M56" s="4">
        <v>0.3</v>
      </c>
      <c r="N56" s="4">
        <v>0.65</v>
      </c>
    </row>
    <row r="57" s="14" customFormat="1" spans="1:14">
      <c r="A57" s="16">
        <v>873</v>
      </c>
      <c r="B57" s="14">
        <v>873</v>
      </c>
      <c r="C57" s="14">
        <v>0.570534706115723</v>
      </c>
      <c r="D57" s="14">
        <v>0.215624690055847</v>
      </c>
      <c r="E57" s="14">
        <v>7</v>
      </c>
      <c r="F57" s="14">
        <v>9</v>
      </c>
      <c r="G57" s="14">
        <v>3</v>
      </c>
      <c r="H57" s="14">
        <v>1</v>
      </c>
      <c r="I57" s="14">
        <v>0.7</v>
      </c>
      <c r="J57" s="14">
        <v>0.4375</v>
      </c>
      <c r="K57" s="14">
        <v>0.538461538461538</v>
      </c>
      <c r="L57" s="14">
        <v>0.9</v>
      </c>
      <c r="M57" s="14">
        <v>-0.2</v>
      </c>
      <c r="N57" s="14">
        <v>0.4</v>
      </c>
    </row>
    <row r="58" s="4" customFormat="1" spans="1:14">
      <c r="A58" s="17">
        <v>81</v>
      </c>
      <c r="B58" s="4">
        <v>81</v>
      </c>
      <c r="C58" s="4">
        <v>0.573015809059143</v>
      </c>
      <c r="D58" s="4">
        <v>0.131816267967224</v>
      </c>
      <c r="E58" s="4">
        <v>8</v>
      </c>
      <c r="F58" s="4">
        <v>6</v>
      </c>
      <c r="G58" s="4">
        <v>2</v>
      </c>
      <c r="H58" s="4">
        <v>4</v>
      </c>
      <c r="I58" s="4">
        <v>0.8</v>
      </c>
      <c r="J58" s="4">
        <v>0.571428571428572</v>
      </c>
      <c r="K58" s="4">
        <v>0.666666666666667</v>
      </c>
      <c r="L58" s="4">
        <v>0.6</v>
      </c>
      <c r="M58" s="4">
        <v>0.2</v>
      </c>
      <c r="N58" s="4">
        <v>0.6</v>
      </c>
    </row>
    <row r="59" s="4" customFormat="1" spans="1:14">
      <c r="A59" s="17">
        <v>179</v>
      </c>
      <c r="B59" s="4">
        <v>179</v>
      </c>
      <c r="C59" s="4">
        <v>0.573286890983582</v>
      </c>
      <c r="D59" s="4">
        <v>0.160822749137878</v>
      </c>
      <c r="E59" s="4">
        <v>7</v>
      </c>
      <c r="F59" s="4">
        <v>5</v>
      </c>
      <c r="G59" s="4">
        <v>3</v>
      </c>
      <c r="H59" s="4">
        <v>5</v>
      </c>
      <c r="I59" s="4">
        <v>0.7</v>
      </c>
      <c r="J59" s="4">
        <v>0.583333333333333</v>
      </c>
      <c r="K59" s="4">
        <v>0.636363636363636</v>
      </c>
      <c r="L59" s="4">
        <v>0.5</v>
      </c>
      <c r="M59" s="4">
        <v>0.2</v>
      </c>
      <c r="N59" s="4">
        <v>0.6</v>
      </c>
    </row>
    <row r="60" s="4" customFormat="1" spans="1:14">
      <c r="A60" s="17">
        <v>462</v>
      </c>
      <c r="B60" s="4">
        <v>462</v>
      </c>
      <c r="C60" s="4">
        <v>0.576398372650146</v>
      </c>
      <c r="D60" s="4">
        <v>0.160635709762573</v>
      </c>
      <c r="E60" s="4">
        <v>6</v>
      </c>
      <c r="F60" s="4">
        <v>7</v>
      </c>
      <c r="G60" s="4">
        <v>4</v>
      </c>
      <c r="H60" s="4">
        <v>3</v>
      </c>
      <c r="I60" s="4">
        <v>0.6</v>
      </c>
      <c r="J60" s="4">
        <v>0.461538461538462</v>
      </c>
      <c r="K60" s="4">
        <v>0.521739130434783</v>
      </c>
      <c r="L60" s="4">
        <v>0.7</v>
      </c>
      <c r="M60" s="4">
        <v>-0.1</v>
      </c>
      <c r="N60" s="4">
        <v>0.45</v>
      </c>
    </row>
    <row r="61" s="4" customFormat="1" spans="1:14">
      <c r="A61" s="17">
        <v>712</v>
      </c>
      <c r="B61" s="4">
        <v>712</v>
      </c>
      <c r="C61" s="4">
        <v>0.576433420181274</v>
      </c>
      <c r="D61" s="4">
        <v>0.146623849868774</v>
      </c>
      <c r="E61" s="4">
        <v>9</v>
      </c>
      <c r="F61" s="4">
        <v>7</v>
      </c>
      <c r="G61" s="4">
        <v>1</v>
      </c>
      <c r="H61" s="4">
        <v>3</v>
      </c>
      <c r="I61" s="4">
        <v>0.9</v>
      </c>
      <c r="J61" s="4">
        <v>0.5625</v>
      </c>
      <c r="K61" s="4">
        <v>0.692307692307692</v>
      </c>
      <c r="L61" s="4">
        <v>0.7</v>
      </c>
      <c r="M61" s="4">
        <v>0.2</v>
      </c>
      <c r="N61" s="4">
        <v>0.6</v>
      </c>
    </row>
    <row r="62" s="4" customFormat="1" spans="1:14">
      <c r="A62" s="17">
        <v>434</v>
      </c>
      <c r="B62" s="4">
        <v>434</v>
      </c>
      <c r="C62" s="4">
        <v>0.576648116111755</v>
      </c>
      <c r="D62" s="4">
        <v>0.148520231246948</v>
      </c>
      <c r="E62" s="4">
        <v>7</v>
      </c>
      <c r="F62" s="4">
        <v>5</v>
      </c>
      <c r="G62" s="4">
        <v>3</v>
      </c>
      <c r="H62" s="4">
        <v>5</v>
      </c>
      <c r="I62" s="4">
        <v>0.7</v>
      </c>
      <c r="J62" s="4">
        <v>0.583333333333333</v>
      </c>
      <c r="K62" s="4">
        <v>0.636363636363636</v>
      </c>
      <c r="L62" s="4">
        <v>0.5</v>
      </c>
      <c r="M62" s="4">
        <v>0.2</v>
      </c>
      <c r="N62" s="4">
        <v>0.6</v>
      </c>
    </row>
    <row r="63" s="4" customFormat="1" spans="1:14">
      <c r="A63" s="17">
        <v>532</v>
      </c>
      <c r="B63" s="4">
        <v>532</v>
      </c>
      <c r="C63" s="4">
        <v>0.578299045562744</v>
      </c>
      <c r="D63" s="4">
        <v>0.178171277046204</v>
      </c>
      <c r="E63" s="4">
        <v>9</v>
      </c>
      <c r="F63" s="4">
        <v>4</v>
      </c>
      <c r="G63" s="4">
        <v>1</v>
      </c>
      <c r="H63" s="4">
        <v>6</v>
      </c>
      <c r="I63" s="4">
        <v>0.9</v>
      </c>
      <c r="J63" s="4">
        <v>0.692307692307692</v>
      </c>
      <c r="K63" s="4">
        <v>0.782608695652174</v>
      </c>
      <c r="L63" s="4">
        <v>0.4</v>
      </c>
      <c r="M63" s="4">
        <v>0.5</v>
      </c>
      <c r="N63" s="4">
        <v>0.75</v>
      </c>
    </row>
    <row r="64" s="4" customFormat="1" spans="1:14">
      <c r="A64" s="17">
        <v>921</v>
      </c>
      <c r="B64" s="4">
        <v>921</v>
      </c>
      <c r="C64" s="4">
        <v>0.586636185646057</v>
      </c>
      <c r="D64" s="4">
        <v>0.143693208694458</v>
      </c>
      <c r="E64" s="4">
        <v>7</v>
      </c>
      <c r="F64" s="4">
        <v>7</v>
      </c>
      <c r="G64" s="4">
        <v>3</v>
      </c>
      <c r="H64" s="4">
        <v>3</v>
      </c>
      <c r="I64" s="4">
        <v>0.7</v>
      </c>
      <c r="J64" s="4">
        <v>0.5</v>
      </c>
      <c r="K64" s="4">
        <v>0.583333333333333</v>
      </c>
      <c r="L64" s="4">
        <v>0.7</v>
      </c>
      <c r="M64" s="4">
        <v>0</v>
      </c>
      <c r="N64" s="4">
        <v>0.5</v>
      </c>
    </row>
    <row r="65" s="4" customFormat="1" spans="1:14">
      <c r="A65" s="17">
        <v>807</v>
      </c>
      <c r="B65" s="4">
        <v>807</v>
      </c>
      <c r="C65" s="4">
        <v>0.587384819984436</v>
      </c>
      <c r="D65" s="4">
        <v>0.212218403816223</v>
      </c>
      <c r="E65" s="4">
        <v>6</v>
      </c>
      <c r="F65" s="4">
        <v>6</v>
      </c>
      <c r="G65" s="4">
        <v>4</v>
      </c>
      <c r="H65" s="4">
        <v>4</v>
      </c>
      <c r="I65" s="4">
        <v>0.6</v>
      </c>
      <c r="J65" s="4">
        <v>0.5</v>
      </c>
      <c r="K65" s="4">
        <v>0.545454545454545</v>
      </c>
      <c r="L65" s="4">
        <v>0.6</v>
      </c>
      <c r="M65" s="4">
        <v>0</v>
      </c>
      <c r="N65" s="4">
        <v>0.5</v>
      </c>
    </row>
    <row r="66" s="4" customFormat="1" spans="1:14">
      <c r="A66" s="17">
        <v>338</v>
      </c>
      <c r="B66" s="4">
        <v>338</v>
      </c>
      <c r="C66" s="4">
        <v>0.587870597839355</v>
      </c>
      <c r="D66" s="4">
        <v>0.158023715019226</v>
      </c>
      <c r="E66" s="4">
        <v>9</v>
      </c>
      <c r="F66" s="4">
        <v>5</v>
      </c>
      <c r="G66" s="4">
        <v>1</v>
      </c>
      <c r="H66" s="4">
        <v>5</v>
      </c>
      <c r="I66" s="4">
        <v>0.9</v>
      </c>
      <c r="J66" s="4">
        <v>0.642857142857143</v>
      </c>
      <c r="K66" s="4">
        <v>0.75</v>
      </c>
      <c r="L66" s="4">
        <v>0.5</v>
      </c>
      <c r="M66" s="4">
        <v>0.4</v>
      </c>
      <c r="N66" s="4">
        <v>0.7</v>
      </c>
    </row>
    <row r="67" s="4" customFormat="1" spans="1:14">
      <c r="A67" s="17">
        <v>744</v>
      </c>
      <c r="B67" s="4">
        <v>744</v>
      </c>
      <c r="C67" s="4">
        <v>0.589840054512024</v>
      </c>
      <c r="D67" s="4">
        <v>0.148994445800781</v>
      </c>
      <c r="E67" s="4">
        <v>8</v>
      </c>
      <c r="F67" s="4">
        <v>4</v>
      </c>
      <c r="G67" s="4">
        <v>2</v>
      </c>
      <c r="H67" s="4">
        <v>6</v>
      </c>
      <c r="I67" s="4">
        <v>0.8</v>
      </c>
      <c r="J67" s="4">
        <v>0.666666666666667</v>
      </c>
      <c r="K67" s="4">
        <v>0.727272727272727</v>
      </c>
      <c r="L67" s="4">
        <v>0.4</v>
      </c>
      <c r="M67" s="4">
        <v>0.4</v>
      </c>
      <c r="N67" s="4">
        <v>0.7</v>
      </c>
    </row>
    <row r="68" s="4" customFormat="1" spans="1:14">
      <c r="A68" s="17">
        <v>564</v>
      </c>
      <c r="B68" s="4">
        <v>564</v>
      </c>
      <c r="C68" s="4">
        <v>0.591322898864746</v>
      </c>
      <c r="D68" s="4">
        <v>0.230110764503479</v>
      </c>
      <c r="E68" s="4">
        <v>7</v>
      </c>
      <c r="F68" s="4">
        <v>6</v>
      </c>
      <c r="G68" s="4">
        <v>3</v>
      </c>
      <c r="H68" s="4">
        <v>4</v>
      </c>
      <c r="I68" s="4">
        <v>0.7</v>
      </c>
      <c r="J68" s="4">
        <v>0.538461538461539</v>
      </c>
      <c r="K68" s="4">
        <v>0.608695652173913</v>
      </c>
      <c r="L68" s="4">
        <v>0.6</v>
      </c>
      <c r="M68" s="4">
        <v>0.1</v>
      </c>
      <c r="N68" s="4">
        <v>0.55</v>
      </c>
    </row>
    <row r="69" s="4" customFormat="1" spans="1:14">
      <c r="A69" s="17">
        <v>128</v>
      </c>
      <c r="B69" s="4">
        <v>128</v>
      </c>
      <c r="C69" s="4">
        <v>0.591395378112793</v>
      </c>
      <c r="D69" s="4">
        <v>0.16316032409668</v>
      </c>
      <c r="E69" s="4">
        <v>9</v>
      </c>
      <c r="F69" s="4">
        <v>4</v>
      </c>
      <c r="G69" s="4">
        <v>1</v>
      </c>
      <c r="H69" s="4">
        <v>6</v>
      </c>
      <c r="I69" s="4">
        <v>0.9</v>
      </c>
      <c r="J69" s="4">
        <v>0.692307692307692</v>
      </c>
      <c r="K69" s="4">
        <v>0.782608695652174</v>
      </c>
      <c r="L69" s="4">
        <v>0.4</v>
      </c>
      <c r="M69" s="4">
        <v>0.5</v>
      </c>
      <c r="N69" s="4">
        <v>0.75</v>
      </c>
    </row>
    <row r="70" s="4" customFormat="1" spans="1:14">
      <c r="A70" s="17">
        <v>732</v>
      </c>
      <c r="B70" s="4">
        <v>732</v>
      </c>
      <c r="C70" s="4">
        <v>0.594576597213745</v>
      </c>
      <c r="D70" s="4">
        <v>0.153135180473328</v>
      </c>
      <c r="E70" s="4">
        <v>5</v>
      </c>
      <c r="F70" s="4">
        <v>6</v>
      </c>
      <c r="G70" s="4">
        <v>5</v>
      </c>
      <c r="H70" s="4">
        <v>4</v>
      </c>
      <c r="I70" s="4">
        <v>0.5</v>
      </c>
      <c r="J70" s="4">
        <v>0.454545454545454</v>
      </c>
      <c r="K70" s="4">
        <v>0.476190476190476</v>
      </c>
      <c r="L70" s="4">
        <v>0.6</v>
      </c>
      <c r="M70" s="4">
        <v>-0.1</v>
      </c>
      <c r="N70" s="4">
        <v>0.45</v>
      </c>
    </row>
    <row r="71" s="14" customFormat="1" spans="1:14">
      <c r="A71" s="16">
        <v>28</v>
      </c>
      <c r="B71" s="14">
        <v>28</v>
      </c>
      <c r="C71" s="14">
        <v>0.596928119659424</v>
      </c>
      <c r="D71" s="14">
        <v>0.172947764396668</v>
      </c>
      <c r="E71" s="14">
        <v>10</v>
      </c>
      <c r="F71" s="14">
        <v>4</v>
      </c>
      <c r="G71" s="14">
        <v>0</v>
      </c>
      <c r="H71" s="14">
        <v>6</v>
      </c>
      <c r="I71" s="14">
        <v>1</v>
      </c>
      <c r="J71" s="14">
        <v>0.714285714285714</v>
      </c>
      <c r="K71" s="14">
        <v>0.833333333333333</v>
      </c>
      <c r="L71" s="14">
        <v>0.4</v>
      </c>
      <c r="M71" s="14">
        <v>0.6</v>
      </c>
      <c r="N71" s="14">
        <v>0.8</v>
      </c>
    </row>
    <row r="72" s="4" customFormat="1" spans="1:14">
      <c r="A72" s="17">
        <v>77</v>
      </c>
      <c r="B72" s="4">
        <v>77</v>
      </c>
      <c r="C72" s="4">
        <v>0.603342056274414</v>
      </c>
      <c r="D72" s="4">
        <v>0.210291981697082</v>
      </c>
      <c r="E72" s="4">
        <v>7</v>
      </c>
      <c r="F72" s="4">
        <v>6</v>
      </c>
      <c r="G72" s="4">
        <v>3</v>
      </c>
      <c r="H72" s="4">
        <v>4</v>
      </c>
      <c r="I72" s="4">
        <v>0.7</v>
      </c>
      <c r="J72" s="4">
        <v>0.538461538461539</v>
      </c>
      <c r="K72" s="4">
        <v>0.608695652173913</v>
      </c>
      <c r="L72" s="4">
        <v>0.6</v>
      </c>
      <c r="M72" s="4">
        <v>0.1</v>
      </c>
      <c r="N72" s="4">
        <v>0.55</v>
      </c>
    </row>
    <row r="73" s="4" customFormat="1" spans="1:14">
      <c r="A73" s="17">
        <v>35</v>
      </c>
      <c r="B73" s="4">
        <v>35</v>
      </c>
      <c r="C73" s="4">
        <v>0.607787728309631</v>
      </c>
      <c r="D73" s="4">
        <v>0.209023833274841</v>
      </c>
      <c r="E73" s="4">
        <v>9</v>
      </c>
      <c r="F73" s="4">
        <v>5</v>
      </c>
      <c r="G73" s="4">
        <v>1</v>
      </c>
      <c r="H73" s="4">
        <v>5</v>
      </c>
      <c r="I73" s="4">
        <v>0.9</v>
      </c>
      <c r="J73" s="4">
        <v>0.642857142857143</v>
      </c>
      <c r="K73" s="4">
        <v>0.75</v>
      </c>
      <c r="L73" s="4">
        <v>0.5</v>
      </c>
      <c r="M73" s="4">
        <v>0.4</v>
      </c>
      <c r="N73" s="4">
        <v>0.7</v>
      </c>
    </row>
    <row r="74" s="4" customFormat="1" spans="1:14">
      <c r="A74" s="17">
        <v>904</v>
      </c>
      <c r="B74" s="4">
        <v>904</v>
      </c>
      <c r="C74" s="4">
        <v>0.610046625137329</v>
      </c>
      <c r="D74" s="4">
        <v>0.180156350135803</v>
      </c>
      <c r="E74" s="4">
        <v>9</v>
      </c>
      <c r="F74" s="4">
        <v>5</v>
      </c>
      <c r="G74" s="4">
        <v>1</v>
      </c>
      <c r="H74" s="4">
        <v>5</v>
      </c>
      <c r="I74" s="4">
        <v>0.9</v>
      </c>
      <c r="J74" s="4">
        <v>0.642857142857143</v>
      </c>
      <c r="K74" s="4">
        <v>0.75</v>
      </c>
      <c r="L74" s="4">
        <v>0.5</v>
      </c>
      <c r="M74" s="4">
        <v>0.4</v>
      </c>
      <c r="N74" s="4">
        <v>0.7</v>
      </c>
    </row>
    <row r="75" s="4" customFormat="1" spans="1:14">
      <c r="A75" s="17">
        <v>394</v>
      </c>
      <c r="B75" s="4">
        <v>394</v>
      </c>
      <c r="C75" s="4">
        <v>0.611793041229248</v>
      </c>
      <c r="D75" s="4">
        <v>0.229255795478821</v>
      </c>
      <c r="E75" s="4">
        <v>8</v>
      </c>
      <c r="F75" s="4">
        <v>6</v>
      </c>
      <c r="G75" s="4">
        <v>2</v>
      </c>
      <c r="H75" s="4">
        <v>4</v>
      </c>
      <c r="I75" s="4">
        <v>0.8</v>
      </c>
      <c r="J75" s="4">
        <v>0.571428571428572</v>
      </c>
      <c r="K75" s="4">
        <v>0.666666666666667</v>
      </c>
      <c r="L75" s="4">
        <v>0.6</v>
      </c>
      <c r="M75" s="4">
        <v>0.2</v>
      </c>
      <c r="N75" s="4">
        <v>0.6</v>
      </c>
    </row>
    <row r="76" s="4" customFormat="1" spans="1:14">
      <c r="A76" s="17">
        <v>175</v>
      </c>
      <c r="B76" s="4">
        <v>175</v>
      </c>
      <c r="C76" s="4">
        <v>0.614850163459778</v>
      </c>
      <c r="D76" s="4">
        <v>0.220418334007263</v>
      </c>
      <c r="E76" s="4">
        <v>8</v>
      </c>
      <c r="F76" s="4">
        <v>6</v>
      </c>
      <c r="G76" s="4">
        <v>2</v>
      </c>
      <c r="H76" s="4">
        <v>4</v>
      </c>
      <c r="I76" s="4">
        <v>0.8</v>
      </c>
      <c r="J76" s="4">
        <v>0.571428571428572</v>
      </c>
      <c r="K76" s="4">
        <v>0.666666666666667</v>
      </c>
      <c r="L76" s="4">
        <v>0.6</v>
      </c>
      <c r="M76" s="4">
        <v>0.2</v>
      </c>
      <c r="N76" s="4">
        <v>0.6</v>
      </c>
    </row>
    <row r="77" s="4" customFormat="1" spans="1:14">
      <c r="A77" s="17">
        <v>396</v>
      </c>
      <c r="B77" s="4">
        <v>396</v>
      </c>
      <c r="C77" s="4">
        <v>0.615647792816162</v>
      </c>
      <c r="D77" s="4">
        <v>0.24639880657196</v>
      </c>
      <c r="E77" s="4">
        <v>8</v>
      </c>
      <c r="F77" s="4">
        <v>3</v>
      </c>
      <c r="G77" s="4">
        <v>2</v>
      </c>
      <c r="H77" s="4">
        <v>7</v>
      </c>
      <c r="I77" s="4">
        <v>0.8</v>
      </c>
      <c r="J77" s="4">
        <v>0.727272727272727</v>
      </c>
      <c r="K77" s="4">
        <v>0.761904761904762</v>
      </c>
      <c r="L77" s="4">
        <v>0.3</v>
      </c>
      <c r="M77" s="4">
        <v>0.5</v>
      </c>
      <c r="N77" s="4">
        <v>0.75</v>
      </c>
    </row>
    <row r="78" s="4" customFormat="1" spans="1:14">
      <c r="A78" s="17">
        <v>624</v>
      </c>
      <c r="B78" s="4">
        <v>624</v>
      </c>
      <c r="C78" s="4">
        <v>0.61599063873291</v>
      </c>
      <c r="D78" s="4">
        <v>0.213096857070923</v>
      </c>
      <c r="E78" s="4">
        <v>8</v>
      </c>
      <c r="F78" s="4">
        <v>6</v>
      </c>
      <c r="G78" s="4">
        <v>2</v>
      </c>
      <c r="H78" s="4">
        <v>4</v>
      </c>
      <c r="I78" s="4">
        <v>0.8</v>
      </c>
      <c r="J78" s="4">
        <v>0.571428571428572</v>
      </c>
      <c r="K78" s="4">
        <v>0.666666666666667</v>
      </c>
      <c r="L78" s="4">
        <v>0.6</v>
      </c>
      <c r="M78" s="4">
        <v>0.2</v>
      </c>
      <c r="N78" s="4">
        <v>0.6</v>
      </c>
    </row>
    <row r="79" s="4" customFormat="1" spans="1:14">
      <c r="A79" s="17">
        <v>68</v>
      </c>
      <c r="B79" s="4">
        <v>68</v>
      </c>
      <c r="C79" s="4">
        <v>0.616530895233154</v>
      </c>
      <c r="D79" s="4">
        <v>0.185717225074768</v>
      </c>
      <c r="E79" s="4">
        <v>6</v>
      </c>
      <c r="F79" s="4">
        <v>4</v>
      </c>
      <c r="G79" s="4">
        <v>4</v>
      </c>
      <c r="H79" s="4">
        <v>6</v>
      </c>
      <c r="I79" s="4">
        <v>0.6</v>
      </c>
      <c r="J79" s="4">
        <v>0.6</v>
      </c>
      <c r="K79" s="4">
        <v>0.6</v>
      </c>
      <c r="L79" s="4">
        <v>0.4</v>
      </c>
      <c r="M79" s="4">
        <v>0.2</v>
      </c>
      <c r="N79" s="4">
        <v>0.6</v>
      </c>
    </row>
    <row r="80" s="4" customFormat="1" spans="1:14">
      <c r="A80" s="17">
        <v>925</v>
      </c>
      <c r="B80" s="4">
        <v>925</v>
      </c>
      <c r="C80" s="4">
        <v>0.618133544921875</v>
      </c>
      <c r="D80" s="4">
        <v>0.211237907409668</v>
      </c>
      <c r="E80" s="4">
        <v>6</v>
      </c>
      <c r="F80" s="4">
        <v>3</v>
      </c>
      <c r="G80" s="4">
        <v>4</v>
      </c>
      <c r="H80" s="4">
        <v>7</v>
      </c>
      <c r="I80" s="4">
        <v>0.6</v>
      </c>
      <c r="J80" s="4">
        <v>0.666666666666667</v>
      </c>
      <c r="K80" s="4">
        <v>0.631578947368421</v>
      </c>
      <c r="L80" s="4">
        <v>0.3</v>
      </c>
      <c r="M80" s="4">
        <v>0.3</v>
      </c>
      <c r="N80" s="4">
        <v>0.65</v>
      </c>
    </row>
    <row r="81" s="4" customFormat="1" spans="1:14">
      <c r="A81" s="17">
        <v>885</v>
      </c>
      <c r="B81" s="4">
        <v>885</v>
      </c>
      <c r="C81" s="4">
        <v>0.618173599243164</v>
      </c>
      <c r="D81" s="4">
        <v>0.176044225692749</v>
      </c>
      <c r="E81" s="4">
        <v>10</v>
      </c>
      <c r="F81" s="4">
        <v>4</v>
      </c>
      <c r="G81" s="4">
        <v>0</v>
      </c>
      <c r="H81" s="4">
        <v>6</v>
      </c>
      <c r="I81" s="4">
        <v>1</v>
      </c>
      <c r="J81" s="4">
        <v>0.714285714285714</v>
      </c>
      <c r="K81" s="4">
        <v>0.833333333333333</v>
      </c>
      <c r="L81" s="4">
        <v>0.4</v>
      </c>
      <c r="M81" s="4">
        <v>0.6</v>
      </c>
      <c r="N81" s="4">
        <v>0.8</v>
      </c>
    </row>
    <row r="82" s="4" customFormat="1" spans="1:14">
      <c r="A82" s="17">
        <v>727</v>
      </c>
      <c r="B82" s="4">
        <v>727</v>
      </c>
      <c r="C82" s="4">
        <v>0.618215918540955</v>
      </c>
      <c r="D82" s="4">
        <v>0.194237232208252</v>
      </c>
      <c r="E82" s="4">
        <v>10</v>
      </c>
      <c r="F82" s="4">
        <v>2</v>
      </c>
      <c r="G82" s="4">
        <v>0</v>
      </c>
      <c r="H82" s="4">
        <v>8</v>
      </c>
      <c r="I82" s="4">
        <v>1</v>
      </c>
      <c r="J82" s="4">
        <v>0.833333333333333</v>
      </c>
      <c r="K82" s="4">
        <v>0.909090909090909</v>
      </c>
      <c r="L82" s="4">
        <v>0.2</v>
      </c>
      <c r="M82" s="4">
        <v>0.8</v>
      </c>
      <c r="N82" s="4">
        <v>0.9</v>
      </c>
    </row>
    <row r="83" s="4" customFormat="1" spans="1:14">
      <c r="A83" s="17">
        <v>313</v>
      </c>
      <c r="B83" s="4">
        <v>313</v>
      </c>
      <c r="C83" s="4">
        <v>0.621042728424072</v>
      </c>
      <c r="D83" s="4">
        <v>0.25707471370697</v>
      </c>
      <c r="E83" s="4">
        <v>8</v>
      </c>
      <c r="F83" s="4">
        <v>5</v>
      </c>
      <c r="G83" s="4">
        <v>2</v>
      </c>
      <c r="H83" s="4">
        <v>5</v>
      </c>
      <c r="I83" s="4">
        <v>0.8</v>
      </c>
      <c r="J83" s="4">
        <v>0.615384615384615</v>
      </c>
      <c r="K83" s="4">
        <v>0.695652173913043</v>
      </c>
      <c r="L83" s="4">
        <v>0.5</v>
      </c>
      <c r="M83" s="4">
        <v>0.3</v>
      </c>
      <c r="N83" s="4">
        <v>0.65</v>
      </c>
    </row>
    <row r="84" s="4" customFormat="1" spans="1:14">
      <c r="A84" s="17">
        <v>968</v>
      </c>
      <c r="B84" s="4">
        <v>968</v>
      </c>
      <c r="C84" s="4">
        <v>0.621306657791138</v>
      </c>
      <c r="D84" s="4">
        <v>0.171425342559815</v>
      </c>
      <c r="E84" s="4">
        <v>9</v>
      </c>
      <c r="F84" s="4">
        <v>3</v>
      </c>
      <c r="G84" s="4">
        <v>1</v>
      </c>
      <c r="H84" s="4">
        <v>7</v>
      </c>
      <c r="I84" s="4">
        <v>0.9</v>
      </c>
      <c r="J84" s="4">
        <v>0.75</v>
      </c>
      <c r="K84" s="4">
        <v>0.818181818181818</v>
      </c>
      <c r="L84" s="4">
        <v>0.3</v>
      </c>
      <c r="M84" s="4">
        <v>0.6</v>
      </c>
      <c r="N84" s="4">
        <v>0.8</v>
      </c>
    </row>
    <row r="85" s="14" customFormat="1" spans="1:14">
      <c r="A85" s="16">
        <v>138</v>
      </c>
      <c r="B85" s="14">
        <v>138</v>
      </c>
      <c r="C85" s="14">
        <v>0.621886372566223</v>
      </c>
      <c r="D85" s="14">
        <v>0.197128534317017</v>
      </c>
      <c r="E85" s="14">
        <v>8</v>
      </c>
      <c r="F85" s="14">
        <v>7</v>
      </c>
      <c r="G85" s="14">
        <v>2</v>
      </c>
      <c r="H85" s="14">
        <v>3</v>
      </c>
      <c r="I85" s="14">
        <v>0.8</v>
      </c>
      <c r="J85" s="14">
        <v>0.533333333333333</v>
      </c>
      <c r="K85" s="14">
        <v>0.64</v>
      </c>
      <c r="L85" s="14">
        <v>0.7</v>
      </c>
      <c r="M85" s="14">
        <v>0.1</v>
      </c>
      <c r="N85" s="14">
        <v>0.55</v>
      </c>
    </row>
    <row r="86" s="4" customFormat="1" spans="1:14">
      <c r="A86" s="17">
        <v>840</v>
      </c>
      <c r="B86" s="4">
        <v>840</v>
      </c>
      <c r="C86" s="4">
        <v>0.622424364089966</v>
      </c>
      <c r="D86" s="4">
        <v>0.181033372879028</v>
      </c>
      <c r="E86" s="4">
        <v>9</v>
      </c>
      <c r="F86" s="4">
        <v>6</v>
      </c>
      <c r="G86" s="4">
        <v>1</v>
      </c>
      <c r="H86" s="4">
        <v>4</v>
      </c>
      <c r="I86" s="4">
        <v>0.9</v>
      </c>
      <c r="J86" s="4">
        <v>0.6</v>
      </c>
      <c r="K86" s="4">
        <v>0.72</v>
      </c>
      <c r="L86" s="4">
        <v>0.6</v>
      </c>
      <c r="M86" s="4">
        <v>0.3</v>
      </c>
      <c r="N86" s="4">
        <v>0.65</v>
      </c>
    </row>
    <row r="87" s="4" customFormat="1" spans="1:14">
      <c r="A87" s="17">
        <v>588</v>
      </c>
      <c r="B87" s="4">
        <v>588</v>
      </c>
      <c r="C87" s="4">
        <v>0.622444629669189</v>
      </c>
      <c r="D87" s="4">
        <v>0.166469931602478</v>
      </c>
      <c r="E87" s="4">
        <v>10</v>
      </c>
      <c r="F87" s="4">
        <v>5</v>
      </c>
      <c r="G87" s="4">
        <v>0</v>
      </c>
      <c r="H87" s="4">
        <v>5</v>
      </c>
      <c r="I87" s="4">
        <v>1</v>
      </c>
      <c r="J87" s="4">
        <v>0.666666666666667</v>
      </c>
      <c r="K87" s="4">
        <v>0.8</v>
      </c>
      <c r="L87" s="4">
        <v>0.5</v>
      </c>
      <c r="M87" s="4">
        <v>0.5</v>
      </c>
      <c r="N87" s="4">
        <v>0.75</v>
      </c>
    </row>
    <row r="88" s="4" customFormat="1" spans="1:14">
      <c r="A88" s="17">
        <v>473</v>
      </c>
      <c r="B88" s="4">
        <v>473</v>
      </c>
      <c r="C88" s="4">
        <v>0.622597098350525</v>
      </c>
      <c r="D88" s="4">
        <v>0.209457159042358</v>
      </c>
      <c r="E88" s="4">
        <v>8</v>
      </c>
      <c r="F88" s="4">
        <v>5</v>
      </c>
      <c r="G88" s="4">
        <v>2</v>
      </c>
      <c r="H88" s="4">
        <v>5</v>
      </c>
      <c r="I88" s="4">
        <v>0.8</v>
      </c>
      <c r="J88" s="4">
        <v>0.615384615384615</v>
      </c>
      <c r="K88" s="4">
        <v>0.695652173913043</v>
      </c>
      <c r="L88" s="4">
        <v>0.5</v>
      </c>
      <c r="M88" s="4">
        <v>0.3</v>
      </c>
      <c r="N88" s="4">
        <v>0.65</v>
      </c>
    </row>
    <row r="89" s="4" customFormat="1" spans="1:14">
      <c r="A89" s="17">
        <v>691</v>
      </c>
      <c r="B89" s="4">
        <v>691</v>
      </c>
      <c r="C89" s="4">
        <v>0.623918414115906</v>
      </c>
      <c r="D89" s="4">
        <v>0.202264666557312</v>
      </c>
      <c r="E89" s="4">
        <v>10</v>
      </c>
      <c r="F89" s="4">
        <v>4</v>
      </c>
      <c r="G89" s="4">
        <v>0</v>
      </c>
      <c r="H89" s="4">
        <v>6</v>
      </c>
      <c r="I89" s="4">
        <v>1</v>
      </c>
      <c r="J89" s="4">
        <v>0.714285714285714</v>
      </c>
      <c r="K89" s="4">
        <v>0.833333333333333</v>
      </c>
      <c r="L89" s="4">
        <v>0.4</v>
      </c>
      <c r="M89" s="4">
        <v>0.6</v>
      </c>
      <c r="N89" s="4">
        <v>0.8</v>
      </c>
    </row>
    <row r="90" s="4" customFormat="1" spans="1:14">
      <c r="A90" s="17">
        <v>849</v>
      </c>
      <c r="B90" s="4">
        <v>849</v>
      </c>
      <c r="C90" s="4">
        <v>0.624196410179138</v>
      </c>
      <c r="D90" s="4">
        <v>0.19188642501831</v>
      </c>
      <c r="E90" s="4">
        <v>10</v>
      </c>
      <c r="F90" s="4">
        <v>6</v>
      </c>
      <c r="G90" s="4">
        <v>0</v>
      </c>
      <c r="H90" s="4">
        <v>4</v>
      </c>
      <c r="I90" s="4">
        <v>1</v>
      </c>
      <c r="J90" s="4">
        <v>0.625</v>
      </c>
      <c r="K90" s="4">
        <v>0.769230769230769</v>
      </c>
      <c r="L90" s="4">
        <v>0.6</v>
      </c>
      <c r="M90" s="4">
        <v>0.4</v>
      </c>
      <c r="N90" s="4">
        <v>0.7</v>
      </c>
    </row>
    <row r="91" s="4" customFormat="1" spans="1:14">
      <c r="A91" s="17">
        <v>0</v>
      </c>
      <c r="B91" s="4">
        <v>0</v>
      </c>
      <c r="C91" s="4">
        <v>0.627311706542969</v>
      </c>
      <c r="D91" s="4">
        <v>0.206335783004761</v>
      </c>
      <c r="E91" s="4">
        <v>10</v>
      </c>
      <c r="F91" s="4">
        <v>5</v>
      </c>
      <c r="G91" s="4">
        <v>0</v>
      </c>
      <c r="H91" s="4">
        <v>5</v>
      </c>
      <c r="I91" s="4">
        <v>1</v>
      </c>
      <c r="J91" s="4">
        <v>0.666666666666667</v>
      </c>
      <c r="K91" s="4">
        <v>0.8</v>
      </c>
      <c r="L91" s="4">
        <v>0.5</v>
      </c>
      <c r="M91" s="4">
        <v>0.5</v>
      </c>
      <c r="N91" s="4">
        <v>0.75</v>
      </c>
    </row>
    <row r="92" s="4" customFormat="1" spans="1:14">
      <c r="A92" s="17">
        <v>584</v>
      </c>
      <c r="B92" s="4">
        <v>584</v>
      </c>
      <c r="C92" s="4">
        <v>0.62827479839325</v>
      </c>
      <c r="D92" s="4">
        <v>0.217533111572266</v>
      </c>
      <c r="E92" s="4">
        <v>10</v>
      </c>
      <c r="F92" s="4">
        <v>5</v>
      </c>
      <c r="G92" s="4">
        <v>0</v>
      </c>
      <c r="H92" s="4">
        <v>5</v>
      </c>
      <c r="I92" s="4">
        <v>1</v>
      </c>
      <c r="J92" s="4">
        <v>0.666666666666667</v>
      </c>
      <c r="K92" s="4">
        <v>0.8</v>
      </c>
      <c r="L92" s="4">
        <v>0.5</v>
      </c>
      <c r="M92" s="4">
        <v>0.5</v>
      </c>
      <c r="N92" s="4">
        <v>0.75</v>
      </c>
    </row>
    <row r="93" s="4" customFormat="1" spans="1:14">
      <c r="A93" s="17">
        <v>124</v>
      </c>
      <c r="B93" s="4">
        <v>124</v>
      </c>
      <c r="C93" s="4">
        <v>0.629390001296997</v>
      </c>
      <c r="D93" s="4">
        <v>0.210688233375549</v>
      </c>
      <c r="E93" s="4">
        <v>10</v>
      </c>
      <c r="F93" s="4">
        <v>9</v>
      </c>
      <c r="G93" s="4">
        <v>0</v>
      </c>
      <c r="H93" s="4">
        <v>1</v>
      </c>
      <c r="I93" s="4">
        <v>1</v>
      </c>
      <c r="J93" s="4">
        <v>0.526315789473684</v>
      </c>
      <c r="K93" s="4">
        <v>0.689655172413793</v>
      </c>
      <c r="L93" s="4">
        <v>0.9</v>
      </c>
      <c r="M93" s="4">
        <v>0.1</v>
      </c>
      <c r="N93" s="4">
        <v>0.55</v>
      </c>
    </row>
    <row r="94" s="4" customFormat="1" spans="1:14">
      <c r="A94" s="17">
        <v>983</v>
      </c>
      <c r="B94" s="4">
        <v>983</v>
      </c>
      <c r="C94" s="4">
        <v>0.630730509757996</v>
      </c>
      <c r="D94" s="4">
        <v>0.192117929458618</v>
      </c>
      <c r="E94" s="4">
        <v>8</v>
      </c>
      <c r="F94" s="4">
        <v>6</v>
      </c>
      <c r="G94" s="4">
        <v>2</v>
      </c>
      <c r="H94" s="4">
        <v>4</v>
      </c>
      <c r="I94" s="4">
        <v>0.8</v>
      </c>
      <c r="J94" s="4">
        <v>0.571428571428572</v>
      </c>
      <c r="K94" s="4">
        <v>0.666666666666667</v>
      </c>
      <c r="L94" s="4">
        <v>0.6</v>
      </c>
      <c r="M94" s="4">
        <v>0.2</v>
      </c>
      <c r="N94" s="4">
        <v>0.6</v>
      </c>
    </row>
    <row r="95" s="4" customFormat="1" spans="1:14">
      <c r="A95" s="17">
        <v>249</v>
      </c>
      <c r="B95" s="4">
        <v>249</v>
      </c>
      <c r="C95" s="4">
        <v>0.631833672523499</v>
      </c>
      <c r="D95" s="4">
        <v>0.211252689361572</v>
      </c>
      <c r="E95" s="4">
        <v>8</v>
      </c>
      <c r="F95" s="4">
        <v>4</v>
      </c>
      <c r="G95" s="4">
        <v>2</v>
      </c>
      <c r="H95" s="4">
        <v>6</v>
      </c>
      <c r="I95" s="4">
        <v>0.8</v>
      </c>
      <c r="J95" s="4">
        <v>0.666666666666667</v>
      </c>
      <c r="K95" s="4">
        <v>0.727272727272727</v>
      </c>
      <c r="L95" s="4">
        <v>0.4</v>
      </c>
      <c r="M95" s="4">
        <v>0.4</v>
      </c>
      <c r="N95" s="4">
        <v>0.7</v>
      </c>
    </row>
    <row r="96" s="4" customFormat="1" spans="1:14">
      <c r="A96" s="17">
        <v>40</v>
      </c>
      <c r="B96" s="4">
        <v>40</v>
      </c>
      <c r="C96" s="4">
        <v>0.634088516235352</v>
      </c>
      <c r="D96" s="4">
        <v>0.209302663803101</v>
      </c>
      <c r="E96" s="4">
        <v>9</v>
      </c>
      <c r="F96" s="4">
        <v>3</v>
      </c>
      <c r="G96" s="4">
        <v>1</v>
      </c>
      <c r="H96" s="4">
        <v>7</v>
      </c>
      <c r="I96" s="4">
        <v>0.9</v>
      </c>
      <c r="J96" s="4">
        <v>0.75</v>
      </c>
      <c r="K96" s="4">
        <v>0.818181818181818</v>
      </c>
      <c r="L96" s="4">
        <v>0.3</v>
      </c>
      <c r="M96" s="4">
        <v>0.6</v>
      </c>
      <c r="N96" s="4">
        <v>0.8</v>
      </c>
    </row>
    <row r="97" s="4" customFormat="1" spans="1:14">
      <c r="A97" s="17">
        <v>977</v>
      </c>
      <c r="B97" s="4">
        <v>977</v>
      </c>
      <c r="C97" s="4">
        <v>0.635453104972839</v>
      </c>
      <c r="D97" s="4">
        <v>0.185323357582092</v>
      </c>
      <c r="E97" s="4">
        <v>7</v>
      </c>
      <c r="F97" s="4">
        <v>6</v>
      </c>
      <c r="G97" s="4">
        <v>3</v>
      </c>
      <c r="H97" s="4">
        <v>4</v>
      </c>
      <c r="I97" s="4">
        <v>0.7</v>
      </c>
      <c r="J97" s="4">
        <v>0.538461538461539</v>
      </c>
      <c r="K97" s="4">
        <v>0.608695652173913</v>
      </c>
      <c r="L97" s="4">
        <v>0.6</v>
      </c>
      <c r="M97" s="4">
        <v>0.1</v>
      </c>
      <c r="N97" s="4">
        <v>0.55</v>
      </c>
    </row>
    <row r="98" s="4" customFormat="1" spans="1:14">
      <c r="A98" s="17">
        <v>716</v>
      </c>
      <c r="B98" s="4">
        <v>716</v>
      </c>
      <c r="C98" s="4">
        <v>0.645399928092957</v>
      </c>
      <c r="D98" s="4">
        <v>0.204073429107666</v>
      </c>
      <c r="E98" s="4">
        <v>9</v>
      </c>
      <c r="F98" s="4">
        <v>3</v>
      </c>
      <c r="G98" s="4">
        <v>1</v>
      </c>
      <c r="H98" s="4">
        <v>7</v>
      </c>
      <c r="I98" s="4">
        <v>0.9</v>
      </c>
      <c r="J98" s="4">
        <v>0.75</v>
      </c>
      <c r="K98" s="4">
        <v>0.818181818181818</v>
      </c>
      <c r="L98" s="4">
        <v>0.3</v>
      </c>
      <c r="M98" s="4">
        <v>0.6</v>
      </c>
      <c r="N98" s="4">
        <v>0.8</v>
      </c>
    </row>
    <row r="99" s="4" customFormat="1" spans="1:14">
      <c r="A99" s="17">
        <v>123</v>
      </c>
      <c r="B99" s="4">
        <v>123</v>
      </c>
      <c r="C99" s="4">
        <v>0.64593517780304</v>
      </c>
      <c r="D99" s="4">
        <v>0.242363452911377</v>
      </c>
      <c r="E99" s="4">
        <v>9</v>
      </c>
      <c r="F99" s="4">
        <v>7</v>
      </c>
      <c r="G99" s="4">
        <v>1</v>
      </c>
      <c r="H99" s="4">
        <v>3</v>
      </c>
      <c r="I99" s="4">
        <v>0.9</v>
      </c>
      <c r="J99" s="4">
        <v>0.5625</v>
      </c>
      <c r="K99" s="4">
        <v>0.692307692307692</v>
      </c>
      <c r="L99" s="4">
        <v>0.7</v>
      </c>
      <c r="M99" s="4">
        <v>0.2</v>
      </c>
      <c r="N99" s="4">
        <v>0.6</v>
      </c>
    </row>
    <row r="100" s="4" customFormat="1" spans="1:14">
      <c r="A100" s="17">
        <v>250</v>
      </c>
      <c r="B100" s="4">
        <v>250</v>
      </c>
      <c r="C100" s="4">
        <v>0.647572636604309</v>
      </c>
      <c r="D100" s="4">
        <v>0.24461555480957</v>
      </c>
      <c r="E100" s="4">
        <v>8</v>
      </c>
      <c r="F100" s="4">
        <v>5</v>
      </c>
      <c r="G100" s="4">
        <v>2</v>
      </c>
      <c r="H100" s="4">
        <v>5</v>
      </c>
      <c r="I100" s="4">
        <v>0.8</v>
      </c>
      <c r="J100" s="4">
        <v>0.615384615384615</v>
      </c>
      <c r="K100" s="4">
        <v>0.695652173913043</v>
      </c>
      <c r="L100" s="4">
        <v>0.5</v>
      </c>
      <c r="M100" s="4">
        <v>0.3</v>
      </c>
      <c r="N100" s="4">
        <v>0.65</v>
      </c>
    </row>
    <row r="101" s="1" customFormat="1" spans="3:14">
      <c r="C101" s="1">
        <f>AVERAGE(C2:C100)</f>
        <v>0.560525520883425</v>
      </c>
      <c r="D101" s="1">
        <f>AVERAGE(D2:D100)</f>
        <v>0.15828498445376</v>
      </c>
      <c r="I101" s="1">
        <f t="shared" ref="I101:N101" si="0">AVERAGE(I2:I100)</f>
        <v>0.814141414141414</v>
      </c>
      <c r="J101" s="1">
        <f t="shared" si="0"/>
        <v>0.622542262952949</v>
      </c>
      <c r="K101" s="1">
        <f t="shared" si="0"/>
        <v>0.702000468325631</v>
      </c>
      <c r="L101" s="1">
        <f t="shared" si="0"/>
        <v>0.5</v>
      </c>
      <c r="M101" s="1">
        <f t="shared" si="0"/>
        <v>0.314141414141414</v>
      </c>
      <c r="N101" s="1">
        <f t="shared" si="0"/>
        <v>0.657070707070707</v>
      </c>
    </row>
    <row r="102" s="1" customFormat="1"/>
    <row r="103" s="1" customFormat="1"/>
    <row r="104" s="1" customFormat="1" spans="3:6">
      <c r="C104" s="10" t="s">
        <v>13</v>
      </c>
      <c r="D104" s="1" t="s">
        <v>14</v>
      </c>
      <c r="F104" s="1" t="s">
        <v>47</v>
      </c>
    </row>
    <row r="105" s="1" customFormat="1" spans="3:9">
      <c r="C105" s="1" t="s">
        <v>15</v>
      </c>
      <c r="D105" s="1">
        <f>COUNTIF(C2:C100,"&lt;0.42")-COUNTIF(C2:C100,"&lt;0.4")</f>
        <v>0</v>
      </c>
      <c r="F105" s="11">
        <v>0.02</v>
      </c>
      <c r="G105" s="1">
        <v>-40</v>
      </c>
      <c r="H105" s="1">
        <v>1960</v>
      </c>
      <c r="I105" s="1">
        <v>98</v>
      </c>
    </row>
    <row r="106" s="1" customFormat="1" spans="3:9">
      <c r="C106" s="1" t="s">
        <v>16</v>
      </c>
      <c r="D106" s="1">
        <f>COUNTIF(C2:C100,"&lt;0.44")-COUNTIF(C2:C100,"&lt;0.42")</f>
        <v>0</v>
      </c>
      <c r="F106" s="11">
        <v>0.04</v>
      </c>
      <c r="G106" s="1">
        <v>-80</v>
      </c>
      <c r="H106" s="1">
        <v>1920</v>
      </c>
      <c r="I106" s="1">
        <v>96</v>
      </c>
    </row>
    <row r="107" s="1" customFormat="1" spans="3:9">
      <c r="C107" s="1" t="s">
        <v>17</v>
      </c>
      <c r="D107" s="1">
        <f>COUNTIF(C2:C100,"&lt;0.46")-COUNTIF(C2:C100,"&lt;0.44")</f>
        <v>0</v>
      </c>
      <c r="F107" s="11">
        <v>0.1</v>
      </c>
      <c r="G107" s="1">
        <v>-200</v>
      </c>
      <c r="H107" s="1">
        <v>1800</v>
      </c>
      <c r="I107" s="1">
        <v>90</v>
      </c>
    </row>
    <row r="108" s="1" customFormat="1" spans="3:9">
      <c r="C108" s="1" t="s">
        <v>18</v>
      </c>
      <c r="D108" s="1">
        <v>0</v>
      </c>
      <c r="F108" s="11">
        <v>0.12</v>
      </c>
      <c r="G108" s="1">
        <v>-240</v>
      </c>
      <c r="H108" s="1">
        <v>1760</v>
      </c>
      <c r="I108" s="1">
        <v>88</v>
      </c>
    </row>
    <row r="109" s="15" customFormat="1" spans="3:5">
      <c r="C109" s="15" t="s">
        <v>106</v>
      </c>
      <c r="D109" s="15">
        <f>COUNTIF(C2:C100,"&lt;0.497")-COUNTIF(C2:C100,"&lt;0.472")</f>
        <v>14</v>
      </c>
      <c r="E109" s="15">
        <v>2</v>
      </c>
    </row>
    <row r="110" s="4" customFormat="1" spans="3:5">
      <c r="C110" s="4" t="s">
        <v>107</v>
      </c>
      <c r="D110" s="4">
        <f>COUNTIF(C2:C100,"&lt;0.522")-COUNTIF(C2:C100,"&lt;0.497")</f>
        <v>14</v>
      </c>
      <c r="E110" s="4">
        <v>3</v>
      </c>
    </row>
    <row r="111" s="4" customFormat="1" spans="3:5">
      <c r="C111" s="4" t="s">
        <v>108</v>
      </c>
      <c r="D111" s="4">
        <f>COUNTIF(C2:C100,"&lt;0.547")-COUNTIF(C2:C100,"&lt;0.522")</f>
        <v>14</v>
      </c>
      <c r="E111" s="4">
        <v>4</v>
      </c>
    </row>
    <row r="112" s="4" customFormat="1" spans="3:5">
      <c r="C112" s="4" t="s">
        <v>109</v>
      </c>
      <c r="D112" s="4">
        <f>COUNTIF(C2:C100,"&lt;0.572")-COUNTIF(C2:C100,"&lt;0.547")</f>
        <v>14</v>
      </c>
      <c r="E112" s="4">
        <v>6</v>
      </c>
    </row>
    <row r="113" s="4" customFormat="1" spans="3:5">
      <c r="C113" s="4" t="s">
        <v>110</v>
      </c>
      <c r="D113" s="4">
        <f>COUNTIF(C2:C100,"&lt;0.597")-COUNTIF(C2:C100,"&lt;0.572")</f>
        <v>14</v>
      </c>
      <c r="E113" s="4">
        <v>7</v>
      </c>
    </row>
    <row r="114" s="4" customFormat="1" spans="3:5">
      <c r="C114" s="4" t="s">
        <v>111</v>
      </c>
      <c r="D114" s="4">
        <f>COUNTIF(C2:C100,"&lt;0.622")-COUNTIF(C2:C100,"&lt;0.597")</f>
        <v>14</v>
      </c>
      <c r="E114" s="4">
        <v>9</v>
      </c>
    </row>
    <row r="115" s="15" customFormat="1" spans="3:5">
      <c r="C115" s="15" t="s">
        <v>112</v>
      </c>
      <c r="D115" s="15">
        <f>COUNTIF(C2:C100,"&lt;0.647")-COUNTIF(C2:C100,"&lt;0.622")</f>
        <v>14</v>
      </c>
      <c r="E115" s="15">
        <v>12</v>
      </c>
    </row>
    <row r="116" s="4" customFormat="1" spans="3:5">
      <c r="C116" s="4" t="s">
        <v>113</v>
      </c>
      <c r="D116" s="4">
        <v>0</v>
      </c>
      <c r="E116" s="4">
        <v>14</v>
      </c>
    </row>
    <row r="117" s="4" customFormat="1" spans="3:5">
      <c r="C117" s="4" t="s">
        <v>27</v>
      </c>
      <c r="D117" s="4">
        <v>0</v>
      </c>
      <c r="E117" s="4">
        <v>12</v>
      </c>
    </row>
    <row r="118" s="4" customFormat="1" spans="3:5">
      <c r="C118" s="4" t="s">
        <v>28</v>
      </c>
      <c r="D118" s="4">
        <f>COUNTIF(C2:C100,"&lt;0.68")-COUNTIF(C2:C100,"&lt;0.66")</f>
        <v>0</v>
      </c>
      <c r="E118" s="4">
        <v>9</v>
      </c>
    </row>
    <row r="119" s="4" customFormat="1" spans="3:5">
      <c r="C119" s="4" t="s">
        <v>29</v>
      </c>
      <c r="D119" s="4">
        <f>COUNTIF(C2:C100,"&lt;0.7")-COUNTIF(C2:C100,"&lt;0.68")</f>
        <v>0</v>
      </c>
      <c r="E119" s="4">
        <v>7</v>
      </c>
    </row>
    <row r="120" s="4" customFormat="1" spans="3:5">
      <c r="C120" s="4" t="s">
        <v>30</v>
      </c>
      <c r="D120" s="4">
        <f>COUNTIF(C2:C100,"&lt;0.72")-COUNTIF(C2:C100,"&lt;0.7")</f>
        <v>0</v>
      </c>
      <c r="E120" s="4">
        <v>6</v>
      </c>
    </row>
    <row r="121" s="1" customFormat="1" spans="3:5">
      <c r="C121" s="1" t="s">
        <v>31</v>
      </c>
      <c r="D121" s="1">
        <f>COUNTIF(C2:C100,"&lt;0.74")-COUNTIF(C2:C100,"&lt;0.72")</f>
        <v>0</v>
      </c>
      <c r="E121" s="1">
        <v>4</v>
      </c>
    </row>
    <row r="122" s="1" customFormat="1" spans="3:5">
      <c r="C122" s="1" t="s">
        <v>32</v>
      </c>
      <c r="D122" s="1">
        <f>COUNTIF(C2:C100,"&lt;0.76")-COUNTIF(C2:C100,"&lt;0.74")</f>
        <v>0</v>
      </c>
      <c r="E122" s="1">
        <v>3</v>
      </c>
    </row>
    <row r="123" s="1" customFormat="1" spans="3:5">
      <c r="C123" s="1" t="s">
        <v>33</v>
      </c>
      <c r="D123" s="1">
        <f>COUNTIF(C2:C100,"&lt;0.78")-COUNTIF(C2:C100,"&lt;0.76")</f>
        <v>0</v>
      </c>
      <c r="E123" s="1">
        <v>2</v>
      </c>
    </row>
    <row r="124" s="6" customFormat="1" spans="3:4">
      <c r="C124" s="1" t="s">
        <v>34</v>
      </c>
      <c r="D124" s="6">
        <f>COUNTIF(C2:C100,"&lt;0.8")-COUNTIF(C2:C100,"&lt;0.78")</f>
        <v>0</v>
      </c>
    </row>
    <row r="125" s="1" customFormat="1" spans="3:4">
      <c r="C125" s="1" t="s">
        <v>35</v>
      </c>
      <c r="D125" s="1">
        <f>COUNTIF(C2:C100,"&lt;0.82")-COUNTIF(C2:C100,"&lt;0.8")</f>
        <v>0</v>
      </c>
    </row>
    <row r="126" s="1" customFormat="1" spans="3:4">
      <c r="C126" s="1" t="s">
        <v>36</v>
      </c>
      <c r="D126" s="1">
        <f>COUNTIF(C2:C100,"&lt;0.84")-COUNTIF(C2:C100,"&lt;0.82")</f>
        <v>0</v>
      </c>
    </row>
    <row r="127" s="1" customFormat="1" spans="3:4">
      <c r="C127" s="1" t="s">
        <v>37</v>
      </c>
      <c r="D127" s="1">
        <f>COUNTIF(C2:C100,"&lt;0.86")-COUNTIF(C2:C100,"&lt;0.84")</f>
        <v>0</v>
      </c>
    </row>
    <row r="128" s="1" customFormat="1" spans="3:4">
      <c r="C128" s="1" t="s">
        <v>38</v>
      </c>
      <c r="D128" s="1">
        <f>COUNTIF(C2:C100,"&lt;0.88")-COUNTIF(C2:C100,"&lt;0.86")</f>
        <v>0</v>
      </c>
    </row>
    <row r="129" s="1" customFormat="1" spans="3:4">
      <c r="C129" s="1" t="s">
        <v>39</v>
      </c>
      <c r="D129" s="1">
        <f>COUNTIF(C2:C100,"&lt;0.9")-COUNTIF(C2:C100,"&lt;0.88")</f>
        <v>0</v>
      </c>
    </row>
    <row r="130" s="1" customFormat="1" spans="3:7">
      <c r="C130" s="1" t="s">
        <v>40</v>
      </c>
      <c r="D130" s="1">
        <f>COUNTIF(C2:C100,"&lt;0.92")-COUNTIF(C2:C100,"&lt;0.9")</f>
        <v>0</v>
      </c>
      <c r="F130" s="4">
        <v>0.545</v>
      </c>
      <c r="G130" s="4">
        <v>0.087</v>
      </c>
    </row>
    <row r="131" s="1" customFormat="1" spans="3:7">
      <c r="C131" s="1" t="s">
        <v>41</v>
      </c>
      <c r="D131" s="1">
        <f>COUNTIF(C2:C100,"&lt;0.94")-COUNTIF(C2:C100,"&lt;0.92")</f>
        <v>0</v>
      </c>
      <c r="F131" s="4">
        <v>0.623</v>
      </c>
      <c r="G131" s="4">
        <v>0.11</v>
      </c>
    </row>
    <row r="132" s="1" customFormat="1" spans="3:7">
      <c r="C132" s="1" t="s">
        <v>42</v>
      </c>
      <c r="D132" s="1">
        <f>COUNTIF(C2:C100,"&lt;0.96")-COUNTIF(C2:C100,"&lt;0.94")</f>
        <v>0</v>
      </c>
      <c r="F132" s="4">
        <v>0.729</v>
      </c>
      <c r="G132" s="4">
        <v>0.156</v>
      </c>
    </row>
    <row r="133" s="1" customFormat="1" spans="3:4">
      <c r="C133" s="1" t="s">
        <v>43</v>
      </c>
      <c r="D133" s="1">
        <f>COUNTIF(C2:C100,"&lt;0.98")-COUNTIF(C2:C100,"&lt;0.96")</f>
        <v>0</v>
      </c>
    </row>
    <row r="134" s="1" customFormat="1" spans="3:4">
      <c r="C134" s="1" t="s">
        <v>44</v>
      </c>
      <c r="D134" s="1">
        <f>COUNTIF(C2:C100,"&lt;1")-COUNTIF(C2:C100,"&lt;0.98")</f>
        <v>0</v>
      </c>
    </row>
    <row r="135" s="1" customFormat="1" spans="3:4">
      <c r="C135" s="1" t="s">
        <v>45</v>
      </c>
      <c r="D135" s="1">
        <f>COUNTIF(C2:C100,"&lt;1.02")-COUNTIF(C2:C100,"&lt;1")</f>
        <v>0</v>
      </c>
    </row>
    <row r="136" s="1" customFormat="1" spans="3:4">
      <c r="C136" s="1" t="s">
        <v>46</v>
      </c>
      <c r="D136" s="1">
        <f>COUNTIF(C2:C100,"&lt;1.04")-COUNTIF(C2:C100,"&lt;1.02")</f>
        <v>0</v>
      </c>
    </row>
  </sheetData>
  <pageMargins left="0.75" right="0.75" top="1" bottom="1" header="0.5" footer="0.5"/>
  <headerFooter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0" workbookViewId="0">
      <selection activeCell="A23" sqref="$A23:$XFD23"/>
    </sheetView>
  </sheetViews>
  <sheetFormatPr defaultColWidth="9" defaultRowHeight="13.5"/>
  <cols>
    <col min="3" max="3" width="17.375" customWidth="1"/>
    <col min="4" max="4" width="15.125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227</v>
      </c>
      <c r="B2" s="1">
        <v>227</v>
      </c>
      <c r="C2" s="1">
        <v>0.474483132362366</v>
      </c>
      <c r="D2" s="1">
        <v>0.0722849369049072</v>
      </c>
      <c r="E2" s="1">
        <v>8</v>
      </c>
      <c r="F2" s="1">
        <v>6</v>
      </c>
      <c r="G2" s="1">
        <v>2</v>
      </c>
      <c r="H2" s="1">
        <v>4</v>
      </c>
      <c r="I2" s="1">
        <v>0.8</v>
      </c>
      <c r="J2" s="1">
        <v>0.571428571428572</v>
      </c>
      <c r="K2" s="1">
        <v>0.666666666666667</v>
      </c>
      <c r="L2" s="1">
        <v>0.6</v>
      </c>
      <c r="M2" s="1">
        <v>0.2</v>
      </c>
      <c r="N2" s="1">
        <v>0.6</v>
      </c>
    </row>
    <row r="3" s="1" customFormat="1" spans="1:14">
      <c r="A3" s="7">
        <v>83</v>
      </c>
      <c r="B3" s="1">
        <v>83</v>
      </c>
      <c r="C3" s="1">
        <v>0.475554227828979</v>
      </c>
      <c r="D3" s="1">
        <v>0.00178062915802002</v>
      </c>
      <c r="E3" s="1">
        <v>10</v>
      </c>
      <c r="F3" s="1">
        <v>3</v>
      </c>
      <c r="G3" s="1">
        <v>0</v>
      </c>
      <c r="H3" s="1">
        <v>7</v>
      </c>
      <c r="I3" s="1">
        <v>1</v>
      </c>
      <c r="J3" s="1">
        <v>0.769230769230769</v>
      </c>
      <c r="K3" s="1">
        <v>0.869565217391304</v>
      </c>
      <c r="L3" s="1">
        <v>0.3</v>
      </c>
      <c r="M3" s="1">
        <v>0.7</v>
      </c>
      <c r="N3" s="1">
        <v>0.85</v>
      </c>
    </row>
    <row r="4" s="1" customFormat="1" spans="1:14">
      <c r="A4" s="7">
        <v>204</v>
      </c>
      <c r="B4" s="1">
        <v>204</v>
      </c>
      <c r="C4" s="1">
        <v>0.475684762001038</v>
      </c>
      <c r="D4" s="1">
        <v>0.015682578086853</v>
      </c>
      <c r="E4" s="1">
        <v>10</v>
      </c>
      <c r="F4" s="1">
        <v>6</v>
      </c>
      <c r="G4" s="1">
        <v>0</v>
      </c>
      <c r="H4" s="1">
        <v>4</v>
      </c>
      <c r="I4" s="1">
        <v>1</v>
      </c>
      <c r="J4" s="1">
        <v>0.625</v>
      </c>
      <c r="K4" s="1">
        <v>0.769230769230769</v>
      </c>
      <c r="L4" s="1">
        <v>0.6</v>
      </c>
      <c r="M4" s="1">
        <v>0.4</v>
      </c>
      <c r="N4" s="1">
        <v>0.7</v>
      </c>
    </row>
    <row r="5" s="1" customFormat="1" spans="1:14">
      <c r="A5" s="7">
        <v>976</v>
      </c>
      <c r="B5" s="1">
        <v>976</v>
      </c>
      <c r="C5" s="1">
        <v>0.477346539497375</v>
      </c>
      <c r="D5" s="1">
        <v>0.0637125968933105</v>
      </c>
      <c r="E5" s="1">
        <v>10</v>
      </c>
      <c r="F5" s="1">
        <v>5</v>
      </c>
      <c r="G5" s="1">
        <v>0</v>
      </c>
      <c r="H5" s="1">
        <v>5</v>
      </c>
      <c r="I5" s="1">
        <v>1</v>
      </c>
      <c r="J5" s="1">
        <v>0.666666666666667</v>
      </c>
      <c r="K5" s="1">
        <v>0.8</v>
      </c>
      <c r="L5" s="1">
        <v>0.5</v>
      </c>
      <c r="M5" s="1">
        <v>0.5</v>
      </c>
      <c r="N5" s="1">
        <v>0.75</v>
      </c>
    </row>
    <row r="6" s="1" customFormat="1" spans="1:14">
      <c r="A6" s="7">
        <v>153</v>
      </c>
      <c r="B6" s="1">
        <v>153</v>
      </c>
      <c r="C6" s="1">
        <v>0.4783034324646</v>
      </c>
      <c r="D6" s="1">
        <v>0.0223274230957031</v>
      </c>
      <c r="E6" s="1">
        <v>10</v>
      </c>
      <c r="F6" s="1">
        <v>4</v>
      </c>
      <c r="G6" s="1">
        <v>0</v>
      </c>
      <c r="H6" s="1">
        <v>6</v>
      </c>
      <c r="I6" s="1">
        <v>1</v>
      </c>
      <c r="J6" s="1">
        <v>0.714285714285714</v>
      </c>
      <c r="K6" s="1">
        <v>0.833333333333333</v>
      </c>
      <c r="L6" s="1">
        <v>0.4</v>
      </c>
      <c r="M6" s="1">
        <v>0.6</v>
      </c>
      <c r="N6" s="1">
        <v>0.8</v>
      </c>
    </row>
    <row r="7" s="4" customFormat="1" spans="1:14">
      <c r="A7" s="17">
        <v>566</v>
      </c>
      <c r="B7" s="4">
        <v>566</v>
      </c>
      <c r="C7" s="4">
        <v>0.479554414749146</v>
      </c>
      <c r="D7" s="4">
        <v>0.09343421459198</v>
      </c>
      <c r="E7" s="4">
        <v>8</v>
      </c>
      <c r="F7" s="4">
        <v>8</v>
      </c>
      <c r="G7" s="4">
        <v>2</v>
      </c>
      <c r="H7" s="4">
        <v>2</v>
      </c>
      <c r="I7" s="4">
        <v>0.8</v>
      </c>
      <c r="J7" s="4">
        <v>0.5</v>
      </c>
      <c r="K7" s="4">
        <v>0.615384615384615</v>
      </c>
      <c r="L7" s="4">
        <v>0.8</v>
      </c>
      <c r="M7" s="4">
        <v>0</v>
      </c>
      <c r="N7" s="4">
        <v>0.5</v>
      </c>
    </row>
    <row r="8" s="1" customFormat="1" spans="1:14">
      <c r="A8" s="7">
        <v>560</v>
      </c>
      <c r="B8" s="1">
        <v>560</v>
      </c>
      <c r="C8" s="1">
        <v>0.480135202407837</v>
      </c>
      <c r="D8" s="1">
        <v>0.0856159925460815</v>
      </c>
      <c r="E8" s="1">
        <v>8</v>
      </c>
      <c r="F8" s="1">
        <v>7</v>
      </c>
      <c r="G8" s="1">
        <v>2</v>
      </c>
      <c r="H8" s="1">
        <v>3</v>
      </c>
      <c r="I8" s="1">
        <v>0.8</v>
      </c>
      <c r="J8" s="1">
        <v>0.533333333333333</v>
      </c>
      <c r="K8" s="1">
        <v>0.64</v>
      </c>
      <c r="L8" s="1">
        <v>0.7</v>
      </c>
      <c r="M8" s="1">
        <v>0.1</v>
      </c>
      <c r="N8" s="1">
        <v>0.55</v>
      </c>
    </row>
    <row r="9" s="1" customFormat="1" spans="1:14">
      <c r="A9" s="7">
        <v>102</v>
      </c>
      <c r="B9" s="1">
        <v>102</v>
      </c>
      <c r="C9" s="1">
        <v>0.481022000312805</v>
      </c>
      <c r="D9" s="1">
        <v>0.0691198110580444</v>
      </c>
      <c r="E9" s="1">
        <v>10</v>
      </c>
      <c r="F9" s="1">
        <v>3</v>
      </c>
      <c r="G9" s="1">
        <v>0</v>
      </c>
      <c r="H9" s="1">
        <v>7</v>
      </c>
      <c r="I9" s="1">
        <v>1</v>
      </c>
      <c r="J9" s="1">
        <v>0.769230769230769</v>
      </c>
      <c r="K9" s="1">
        <v>0.869565217391304</v>
      </c>
      <c r="L9" s="1">
        <v>0.3</v>
      </c>
      <c r="M9" s="1">
        <v>0.7</v>
      </c>
      <c r="N9" s="1">
        <v>0.85</v>
      </c>
    </row>
    <row r="10" s="18" customFormat="1" spans="1:14">
      <c r="A10" s="19">
        <v>515</v>
      </c>
      <c r="B10" s="18">
        <v>515</v>
      </c>
      <c r="C10" s="18">
        <v>0.488664388656616</v>
      </c>
      <c r="D10" s="18">
        <v>0.100366592407227</v>
      </c>
      <c r="E10" s="18">
        <v>6</v>
      </c>
      <c r="F10" s="18">
        <v>6</v>
      </c>
      <c r="G10" s="18">
        <v>4</v>
      </c>
      <c r="H10" s="18">
        <v>4</v>
      </c>
      <c r="I10" s="18">
        <v>0.6</v>
      </c>
      <c r="J10" s="18">
        <v>0.5</v>
      </c>
      <c r="K10" s="18">
        <v>0.545454545454545</v>
      </c>
      <c r="L10" s="18">
        <v>0.6</v>
      </c>
      <c r="M10" s="18">
        <v>0</v>
      </c>
      <c r="N10" s="18">
        <v>0.5</v>
      </c>
    </row>
    <row r="11" s="18" customFormat="1" spans="1:14">
      <c r="A11" s="19">
        <v>620</v>
      </c>
      <c r="B11" s="18">
        <v>620</v>
      </c>
      <c r="C11" s="18">
        <v>0.489030361175537</v>
      </c>
      <c r="D11" s="18">
        <v>0.124538898468018</v>
      </c>
      <c r="E11" s="18">
        <v>8</v>
      </c>
      <c r="F11" s="18">
        <v>5</v>
      </c>
      <c r="G11" s="18">
        <v>2</v>
      </c>
      <c r="H11" s="18">
        <v>5</v>
      </c>
      <c r="I11" s="18">
        <v>0.8</v>
      </c>
      <c r="J11" s="18">
        <v>0.615384615384615</v>
      </c>
      <c r="K11" s="18">
        <v>0.695652173913043</v>
      </c>
      <c r="L11" s="18">
        <v>0.5</v>
      </c>
      <c r="M11" s="18">
        <v>0.3</v>
      </c>
      <c r="N11" s="18">
        <v>0.65</v>
      </c>
    </row>
    <row r="12" s="18" customFormat="1" spans="1:14">
      <c r="A12" s="19">
        <v>529</v>
      </c>
      <c r="B12" s="18">
        <v>529</v>
      </c>
      <c r="C12" s="18">
        <v>0.489478945732117</v>
      </c>
      <c r="D12" s="18">
        <v>0.123929500579834</v>
      </c>
      <c r="E12" s="18">
        <v>8</v>
      </c>
      <c r="F12" s="18">
        <v>5</v>
      </c>
      <c r="G12" s="18">
        <v>2</v>
      </c>
      <c r="H12" s="18">
        <v>5</v>
      </c>
      <c r="I12" s="18">
        <v>0.8</v>
      </c>
      <c r="J12" s="18">
        <v>0.615384615384615</v>
      </c>
      <c r="K12" s="18">
        <v>0.695652173913043</v>
      </c>
      <c r="L12" s="18">
        <v>0.5</v>
      </c>
      <c r="M12" s="18">
        <v>0.3</v>
      </c>
      <c r="N12" s="18">
        <v>0.65</v>
      </c>
    </row>
    <row r="13" s="18" customFormat="1" spans="1:14">
      <c r="A13" s="19">
        <v>42</v>
      </c>
      <c r="B13" s="18">
        <v>42</v>
      </c>
      <c r="C13" s="18">
        <v>0.494099974632263</v>
      </c>
      <c r="D13" s="18">
        <v>0.111146330833435</v>
      </c>
      <c r="E13" s="18">
        <v>7</v>
      </c>
      <c r="F13" s="18">
        <v>5</v>
      </c>
      <c r="G13" s="18">
        <v>3</v>
      </c>
      <c r="H13" s="18">
        <v>5</v>
      </c>
      <c r="I13" s="18">
        <v>0.7</v>
      </c>
      <c r="J13" s="18">
        <v>0.583333333333333</v>
      </c>
      <c r="K13" s="18">
        <v>0.636363636363636</v>
      </c>
      <c r="L13" s="18">
        <v>0.5</v>
      </c>
      <c r="M13" s="18">
        <v>0.2</v>
      </c>
      <c r="N13" s="18">
        <v>0.6</v>
      </c>
    </row>
    <row r="14" s="18" customFormat="1" spans="1:14">
      <c r="A14" s="19">
        <v>472</v>
      </c>
      <c r="B14" s="18">
        <v>472</v>
      </c>
      <c r="C14" s="18">
        <v>0.494504332542419</v>
      </c>
      <c r="D14" s="18">
        <v>0.141242623329163</v>
      </c>
      <c r="E14" s="18">
        <v>10</v>
      </c>
      <c r="F14" s="18">
        <v>2</v>
      </c>
      <c r="G14" s="18">
        <v>0</v>
      </c>
      <c r="H14" s="18">
        <v>8</v>
      </c>
      <c r="I14" s="18">
        <v>1</v>
      </c>
      <c r="J14" s="18">
        <v>0.833333333333333</v>
      </c>
      <c r="K14" s="18">
        <v>0.909090909090909</v>
      </c>
      <c r="L14" s="18">
        <v>0.2</v>
      </c>
      <c r="M14" s="18">
        <v>0.8</v>
      </c>
      <c r="N14" s="18">
        <v>0.9</v>
      </c>
    </row>
    <row r="15" s="18" customFormat="1" spans="1:14">
      <c r="A15" s="19">
        <v>726</v>
      </c>
      <c r="B15" s="18">
        <v>726</v>
      </c>
      <c r="C15" s="18">
        <v>0.496374607086182</v>
      </c>
      <c r="D15" s="18">
        <v>0.120480537414551</v>
      </c>
      <c r="E15" s="18">
        <v>4</v>
      </c>
      <c r="F15" s="18">
        <v>6</v>
      </c>
      <c r="G15" s="18">
        <v>6</v>
      </c>
      <c r="H15" s="18">
        <v>4</v>
      </c>
      <c r="I15" s="18">
        <v>0.4</v>
      </c>
      <c r="J15" s="18">
        <v>0.4</v>
      </c>
      <c r="K15" s="18">
        <v>0.4</v>
      </c>
      <c r="L15" s="18">
        <v>0.6</v>
      </c>
      <c r="M15" s="18">
        <v>-0.2</v>
      </c>
      <c r="N15" s="18">
        <v>0.4</v>
      </c>
    </row>
    <row r="16" s="18" customFormat="1" spans="1:14">
      <c r="A16" s="19">
        <v>617</v>
      </c>
      <c r="B16" s="18">
        <v>617</v>
      </c>
      <c r="C16" s="18">
        <v>0.497442245483398</v>
      </c>
      <c r="D16" s="18">
        <v>0.169996380805969</v>
      </c>
      <c r="E16" s="18">
        <v>8</v>
      </c>
      <c r="F16" s="18">
        <v>5</v>
      </c>
      <c r="G16" s="18">
        <v>2</v>
      </c>
      <c r="H16" s="18">
        <v>5</v>
      </c>
      <c r="I16" s="18">
        <v>0.8</v>
      </c>
      <c r="J16" s="18">
        <v>0.615384615384615</v>
      </c>
      <c r="K16" s="18">
        <v>0.695652173913043</v>
      </c>
      <c r="L16" s="18">
        <v>0.5</v>
      </c>
      <c r="M16" s="18">
        <v>0.3</v>
      </c>
      <c r="N16" s="18">
        <v>0.65</v>
      </c>
    </row>
    <row r="17" s="14" customFormat="1" spans="1:14">
      <c r="A17" s="16">
        <v>673</v>
      </c>
      <c r="B17" s="14">
        <v>673</v>
      </c>
      <c r="C17" s="14">
        <v>0.498719096183777</v>
      </c>
      <c r="D17" s="14">
        <v>0.132249593734741</v>
      </c>
      <c r="E17" s="14">
        <v>9</v>
      </c>
      <c r="F17" s="14">
        <v>5</v>
      </c>
      <c r="G17" s="14">
        <v>1</v>
      </c>
      <c r="H17" s="14">
        <v>5</v>
      </c>
      <c r="I17" s="14">
        <v>0.9</v>
      </c>
      <c r="J17" s="14">
        <v>0.642857142857143</v>
      </c>
      <c r="K17" s="14">
        <v>0.75</v>
      </c>
      <c r="L17" s="14">
        <v>0.5</v>
      </c>
      <c r="M17" s="14">
        <v>0.4</v>
      </c>
      <c r="N17" s="14">
        <v>0.7</v>
      </c>
    </row>
    <row r="18" s="4" customFormat="1" spans="1:14">
      <c r="A18" s="17">
        <v>967</v>
      </c>
      <c r="B18" s="4">
        <v>967</v>
      </c>
      <c r="C18" s="4">
        <v>0.505633950233459</v>
      </c>
      <c r="D18" s="4">
        <v>0.134837865829468</v>
      </c>
      <c r="E18" s="4">
        <v>10</v>
      </c>
      <c r="F18" s="4">
        <v>4</v>
      </c>
      <c r="G18" s="4">
        <v>0</v>
      </c>
      <c r="H18" s="4">
        <v>6</v>
      </c>
      <c r="I18" s="4">
        <v>1</v>
      </c>
      <c r="J18" s="4">
        <v>0.714285714285714</v>
      </c>
      <c r="K18" s="4">
        <v>0.833333333333333</v>
      </c>
      <c r="L18" s="4">
        <v>0.4</v>
      </c>
      <c r="M18" s="4">
        <v>0.6</v>
      </c>
      <c r="N18" s="4">
        <v>0.8</v>
      </c>
    </row>
    <row r="19" s="4" customFormat="1" spans="1:14">
      <c r="A19" s="17">
        <v>320</v>
      </c>
      <c r="B19" s="4">
        <v>320</v>
      </c>
      <c r="C19" s="4">
        <v>0.505656719207764</v>
      </c>
      <c r="D19" s="4">
        <v>0.121524333953857</v>
      </c>
      <c r="E19" s="4">
        <v>9</v>
      </c>
      <c r="F19" s="4">
        <v>7</v>
      </c>
      <c r="G19" s="4">
        <v>1</v>
      </c>
      <c r="H19" s="4">
        <v>3</v>
      </c>
      <c r="I19" s="4">
        <v>0.9</v>
      </c>
      <c r="J19" s="4">
        <v>0.5625</v>
      </c>
      <c r="K19" s="4">
        <v>0.692307692307692</v>
      </c>
      <c r="L19" s="4">
        <v>0.7</v>
      </c>
      <c r="M19" s="4">
        <v>0.2</v>
      </c>
      <c r="N19" s="4">
        <v>0.6</v>
      </c>
    </row>
    <row r="20" s="4" customFormat="1" spans="1:14">
      <c r="A20" s="17">
        <v>601</v>
      </c>
      <c r="B20" s="4">
        <v>601</v>
      </c>
      <c r="C20" s="4">
        <v>0.507957339286804</v>
      </c>
      <c r="D20" s="4">
        <v>0.136493921279907</v>
      </c>
      <c r="E20" s="4">
        <v>10</v>
      </c>
      <c r="F20" s="4">
        <v>6</v>
      </c>
      <c r="G20" s="4">
        <v>0</v>
      </c>
      <c r="H20" s="4">
        <v>4</v>
      </c>
      <c r="I20" s="4">
        <v>1</v>
      </c>
      <c r="J20" s="4">
        <v>0.625</v>
      </c>
      <c r="K20" s="4">
        <v>0.769230769230769</v>
      </c>
      <c r="L20" s="4">
        <v>0.6</v>
      </c>
      <c r="M20" s="4">
        <v>0.4</v>
      </c>
      <c r="N20" s="4">
        <v>0.7</v>
      </c>
    </row>
    <row r="21" s="4" customFormat="1" spans="1:14">
      <c r="A21" s="17">
        <v>845</v>
      </c>
      <c r="B21" s="4">
        <v>845</v>
      </c>
      <c r="C21" s="4">
        <v>0.510368227958679</v>
      </c>
      <c r="D21" s="4">
        <v>0.0996036529541016</v>
      </c>
      <c r="E21" s="4">
        <v>9</v>
      </c>
      <c r="F21" s="4">
        <v>5</v>
      </c>
      <c r="G21" s="4">
        <v>1</v>
      </c>
      <c r="H21" s="4">
        <v>5</v>
      </c>
      <c r="I21" s="4">
        <v>0.9</v>
      </c>
      <c r="J21" s="4">
        <v>0.642857142857143</v>
      </c>
      <c r="K21" s="4">
        <v>0.75</v>
      </c>
      <c r="L21" s="4">
        <v>0.5</v>
      </c>
      <c r="M21" s="4">
        <v>0.4</v>
      </c>
      <c r="N21" s="4">
        <v>0.7</v>
      </c>
    </row>
    <row r="22" s="4" customFormat="1" spans="1:14">
      <c r="A22" s="17">
        <v>603</v>
      </c>
      <c r="B22" s="4">
        <v>603</v>
      </c>
      <c r="C22" s="4">
        <v>0.510679364204407</v>
      </c>
      <c r="D22" s="4">
        <v>0.140520811080933</v>
      </c>
      <c r="E22" s="4">
        <v>8</v>
      </c>
      <c r="F22" s="4">
        <v>4</v>
      </c>
      <c r="G22" s="4">
        <v>2</v>
      </c>
      <c r="H22" s="4">
        <v>6</v>
      </c>
      <c r="I22" s="4">
        <v>0.8</v>
      </c>
      <c r="J22" s="4">
        <v>0.666666666666667</v>
      </c>
      <c r="K22" s="4">
        <v>0.727272727272727</v>
      </c>
      <c r="L22" s="4">
        <v>0.4</v>
      </c>
      <c r="M22" s="4">
        <v>0.4</v>
      </c>
      <c r="N22" s="4">
        <v>0.7</v>
      </c>
    </row>
    <row r="23" s="4" customFormat="1" spans="1:14">
      <c r="A23" s="17">
        <v>433</v>
      </c>
      <c r="B23" s="4">
        <v>433</v>
      </c>
      <c r="C23" s="4">
        <v>0.510927319526672</v>
      </c>
      <c r="D23" s="4">
        <v>0.150305390357971</v>
      </c>
      <c r="E23" s="4">
        <v>4</v>
      </c>
      <c r="F23" s="4">
        <v>4</v>
      </c>
      <c r="G23" s="4">
        <v>6</v>
      </c>
      <c r="H23" s="4">
        <v>6</v>
      </c>
      <c r="I23" s="4">
        <v>0.4</v>
      </c>
      <c r="J23" s="4">
        <v>0.5</v>
      </c>
      <c r="K23" s="4">
        <v>0.444444444444444</v>
      </c>
      <c r="L23" s="4">
        <v>0.4</v>
      </c>
      <c r="M23" s="4">
        <v>0</v>
      </c>
      <c r="N23" s="4">
        <v>0.5</v>
      </c>
    </row>
    <row r="24" s="4" customFormat="1" spans="1:14">
      <c r="A24" s="17">
        <v>635</v>
      </c>
      <c r="B24" s="4">
        <v>635</v>
      </c>
      <c r="C24" s="4">
        <v>0.511435985565186</v>
      </c>
      <c r="D24" s="4">
        <v>0.165743589401245</v>
      </c>
      <c r="E24" s="4">
        <v>8</v>
      </c>
      <c r="F24" s="4">
        <v>4</v>
      </c>
      <c r="G24" s="4">
        <v>2</v>
      </c>
      <c r="H24" s="4">
        <v>6</v>
      </c>
      <c r="I24" s="4">
        <v>0.8</v>
      </c>
      <c r="J24" s="4">
        <v>0.666666666666667</v>
      </c>
      <c r="K24" s="4">
        <v>0.727272727272727</v>
      </c>
      <c r="L24" s="4">
        <v>0.4</v>
      </c>
      <c r="M24" s="4">
        <v>0.4</v>
      </c>
      <c r="N24" s="4">
        <v>0.7</v>
      </c>
    </row>
    <row r="25" s="4" customFormat="1" spans="1:14">
      <c r="A25" s="17">
        <v>942</v>
      </c>
      <c r="B25" s="4">
        <v>942</v>
      </c>
      <c r="C25" s="4">
        <v>0.514297127723694</v>
      </c>
      <c r="D25" s="4">
        <v>0.156838059425354</v>
      </c>
      <c r="E25" s="4">
        <v>7</v>
      </c>
      <c r="F25" s="4">
        <v>3</v>
      </c>
      <c r="G25" s="4">
        <v>3</v>
      </c>
      <c r="H25" s="4">
        <v>7</v>
      </c>
      <c r="I25" s="4">
        <v>0.7</v>
      </c>
      <c r="J25" s="4">
        <v>0.7</v>
      </c>
      <c r="K25" s="4">
        <v>0.7</v>
      </c>
      <c r="L25" s="4">
        <v>0.3</v>
      </c>
      <c r="M25" s="4">
        <v>0.4</v>
      </c>
      <c r="N25" s="4">
        <v>0.7</v>
      </c>
    </row>
    <row r="26" s="4" customFormat="1" spans="1:14">
      <c r="A26" s="17">
        <v>53</v>
      </c>
      <c r="B26" s="4">
        <v>53</v>
      </c>
      <c r="C26" s="4">
        <v>0.514984965324402</v>
      </c>
      <c r="D26" s="4">
        <v>0.102656722068787</v>
      </c>
      <c r="E26" s="4">
        <v>9</v>
      </c>
      <c r="F26" s="4">
        <v>5</v>
      </c>
      <c r="G26" s="4">
        <v>1</v>
      </c>
      <c r="H26" s="4">
        <v>5</v>
      </c>
      <c r="I26" s="4">
        <v>0.9</v>
      </c>
      <c r="J26" s="4">
        <v>0.642857142857143</v>
      </c>
      <c r="K26" s="4">
        <v>0.75</v>
      </c>
      <c r="L26" s="4">
        <v>0.5</v>
      </c>
      <c r="M26" s="4">
        <v>0.4</v>
      </c>
      <c r="N26" s="4">
        <v>0.7</v>
      </c>
    </row>
    <row r="27" s="4" customFormat="1" spans="1:14">
      <c r="A27" s="17">
        <v>283</v>
      </c>
      <c r="B27" s="4">
        <v>283</v>
      </c>
      <c r="C27" s="4">
        <v>0.517791271209717</v>
      </c>
      <c r="D27" s="4">
        <v>0.104413986206055</v>
      </c>
      <c r="E27" s="4">
        <v>9</v>
      </c>
      <c r="F27" s="4">
        <v>5</v>
      </c>
      <c r="G27" s="4">
        <v>1</v>
      </c>
      <c r="H27" s="4">
        <v>5</v>
      </c>
      <c r="I27" s="4">
        <v>0.9</v>
      </c>
      <c r="J27" s="4">
        <v>0.642857142857143</v>
      </c>
      <c r="K27" s="4">
        <v>0.75</v>
      </c>
      <c r="L27" s="4">
        <v>0.5</v>
      </c>
      <c r="M27" s="4">
        <v>0.4</v>
      </c>
      <c r="N27" s="4">
        <v>0.7</v>
      </c>
    </row>
    <row r="28" s="4" customFormat="1" spans="1:14">
      <c r="A28" s="17">
        <v>44</v>
      </c>
      <c r="B28" s="4">
        <v>44</v>
      </c>
      <c r="C28" s="4">
        <v>0.518035650253296</v>
      </c>
      <c r="D28" s="4">
        <v>0.109353542327881</v>
      </c>
      <c r="E28" s="4">
        <v>6</v>
      </c>
      <c r="F28" s="4">
        <v>7</v>
      </c>
      <c r="G28" s="4">
        <v>4</v>
      </c>
      <c r="H28" s="4">
        <v>3</v>
      </c>
      <c r="I28" s="4">
        <v>0.6</v>
      </c>
      <c r="J28" s="4">
        <v>0.461538461538462</v>
      </c>
      <c r="K28" s="4">
        <v>0.521739130434783</v>
      </c>
      <c r="L28" s="4">
        <v>0.7</v>
      </c>
      <c r="M28" s="4">
        <v>-0.1</v>
      </c>
      <c r="N28" s="4">
        <v>0.45</v>
      </c>
    </row>
    <row r="29" s="4" customFormat="1" spans="1:14">
      <c r="A29" s="17">
        <v>510</v>
      </c>
      <c r="B29" s="4">
        <v>510</v>
      </c>
      <c r="C29" s="4">
        <v>0.519075632095337</v>
      </c>
      <c r="D29" s="4">
        <v>0.115707755088806</v>
      </c>
      <c r="E29" s="4">
        <v>8</v>
      </c>
      <c r="F29" s="4">
        <v>4</v>
      </c>
      <c r="G29" s="4">
        <v>2</v>
      </c>
      <c r="H29" s="4">
        <v>6</v>
      </c>
      <c r="I29" s="4">
        <v>0.8</v>
      </c>
      <c r="J29" s="4">
        <v>0.666666666666667</v>
      </c>
      <c r="K29" s="4">
        <v>0.727272727272727</v>
      </c>
      <c r="L29" s="4">
        <v>0.4</v>
      </c>
      <c r="M29" s="4">
        <v>0.4</v>
      </c>
      <c r="N29" s="4">
        <v>0.7</v>
      </c>
    </row>
    <row r="30" s="4" customFormat="1" spans="1:14">
      <c r="A30" s="17">
        <v>906</v>
      </c>
      <c r="B30" s="4">
        <v>906</v>
      </c>
      <c r="C30" s="4">
        <v>0.51990270614624</v>
      </c>
      <c r="D30" s="4">
        <v>0.155476093292236</v>
      </c>
      <c r="E30" s="4">
        <v>9</v>
      </c>
      <c r="F30" s="4">
        <v>5</v>
      </c>
      <c r="G30" s="4">
        <v>1</v>
      </c>
      <c r="H30" s="4">
        <v>5</v>
      </c>
      <c r="I30" s="4">
        <v>0.9</v>
      </c>
      <c r="J30" s="4">
        <v>0.642857142857143</v>
      </c>
      <c r="K30" s="4">
        <v>0.75</v>
      </c>
      <c r="L30" s="4">
        <v>0.5</v>
      </c>
      <c r="M30" s="4">
        <v>0.4</v>
      </c>
      <c r="N30" s="4">
        <v>0.7</v>
      </c>
    </row>
    <row r="31" s="4" customFormat="1" spans="1:14">
      <c r="A31" s="17">
        <v>703</v>
      </c>
      <c r="B31" s="4">
        <v>703</v>
      </c>
      <c r="C31" s="4">
        <v>0.525601744651794</v>
      </c>
      <c r="D31" s="4">
        <v>0.133638381958008</v>
      </c>
      <c r="E31" s="4">
        <v>7</v>
      </c>
      <c r="F31" s="4">
        <v>4</v>
      </c>
      <c r="G31" s="4">
        <v>3</v>
      </c>
      <c r="H31" s="4">
        <v>6</v>
      </c>
      <c r="I31" s="4">
        <v>0.7</v>
      </c>
      <c r="J31" s="4">
        <v>0.636363636363636</v>
      </c>
      <c r="K31" s="4">
        <v>0.666666666666667</v>
      </c>
      <c r="L31" s="4">
        <v>0.4</v>
      </c>
      <c r="M31" s="4">
        <v>0.3</v>
      </c>
      <c r="N31" s="4">
        <v>0.65</v>
      </c>
    </row>
    <row r="32" s="4" customFormat="1" spans="1:14">
      <c r="A32" s="17">
        <v>137</v>
      </c>
      <c r="B32" s="4">
        <v>137</v>
      </c>
      <c r="C32" s="4">
        <v>0.525725841522217</v>
      </c>
      <c r="D32" s="4">
        <v>0.184110879898071</v>
      </c>
      <c r="E32" s="4">
        <v>7</v>
      </c>
      <c r="F32" s="4">
        <v>5</v>
      </c>
      <c r="G32" s="4">
        <v>3</v>
      </c>
      <c r="H32" s="4">
        <v>5</v>
      </c>
      <c r="I32" s="4">
        <v>0.7</v>
      </c>
      <c r="J32" s="4">
        <v>0.583333333333333</v>
      </c>
      <c r="K32" s="4">
        <v>0.636363636363636</v>
      </c>
      <c r="L32" s="4">
        <v>0.5</v>
      </c>
      <c r="M32" s="4">
        <v>0.2</v>
      </c>
      <c r="N32" s="4">
        <v>0.6</v>
      </c>
    </row>
    <row r="33" s="14" customFormat="1" spans="1:14">
      <c r="A33" s="16">
        <v>975</v>
      </c>
      <c r="B33" s="14">
        <v>975</v>
      </c>
      <c r="C33" s="14">
        <v>0.530361294746399</v>
      </c>
      <c r="D33" s="14">
        <v>0.13452959060669</v>
      </c>
      <c r="E33" s="14">
        <v>8</v>
      </c>
      <c r="F33" s="14">
        <v>8</v>
      </c>
      <c r="G33" s="14">
        <v>2</v>
      </c>
      <c r="H33" s="14">
        <v>2</v>
      </c>
      <c r="I33" s="14">
        <v>0.8</v>
      </c>
      <c r="J33" s="14">
        <v>0.5</v>
      </c>
      <c r="K33" s="14">
        <v>0.615384615384615</v>
      </c>
      <c r="L33" s="14">
        <v>0.8</v>
      </c>
      <c r="M33" s="14">
        <v>0</v>
      </c>
      <c r="N33" s="14">
        <v>0.5</v>
      </c>
    </row>
    <row r="34" s="4" customFormat="1" spans="1:14">
      <c r="A34" s="17">
        <v>820</v>
      </c>
      <c r="B34" s="4">
        <v>820</v>
      </c>
      <c r="C34" s="4">
        <v>0.533361554145813</v>
      </c>
      <c r="D34" s="4">
        <v>0.134491801261902</v>
      </c>
      <c r="E34" s="4">
        <v>7</v>
      </c>
      <c r="F34" s="4">
        <v>8</v>
      </c>
      <c r="G34" s="4">
        <v>3</v>
      </c>
      <c r="H34" s="4">
        <v>2</v>
      </c>
      <c r="I34" s="4">
        <v>0.7</v>
      </c>
      <c r="J34" s="4">
        <v>0.466666666666667</v>
      </c>
      <c r="K34" s="4">
        <v>0.56</v>
      </c>
      <c r="L34" s="4">
        <v>0.8</v>
      </c>
      <c r="M34" s="4">
        <v>-0.1</v>
      </c>
      <c r="N34" s="4">
        <v>0.45</v>
      </c>
    </row>
    <row r="35" s="4" customFormat="1" spans="1:14">
      <c r="A35" s="17">
        <v>734</v>
      </c>
      <c r="B35" s="4">
        <v>734</v>
      </c>
      <c r="C35" s="4">
        <v>0.534730076789856</v>
      </c>
      <c r="D35" s="4">
        <v>0.167190194129944</v>
      </c>
      <c r="E35" s="4">
        <v>9</v>
      </c>
      <c r="F35" s="4">
        <v>5</v>
      </c>
      <c r="G35" s="4">
        <v>1</v>
      </c>
      <c r="H35" s="4">
        <v>5</v>
      </c>
      <c r="I35" s="4">
        <v>0.9</v>
      </c>
      <c r="J35" s="4">
        <v>0.642857142857143</v>
      </c>
      <c r="K35" s="4">
        <v>0.75</v>
      </c>
      <c r="L35" s="4">
        <v>0.5</v>
      </c>
      <c r="M35" s="4">
        <v>0.4</v>
      </c>
      <c r="N35" s="4">
        <v>0.7</v>
      </c>
    </row>
    <row r="36" s="4" customFormat="1" spans="1:14">
      <c r="A36" s="17">
        <v>164</v>
      </c>
      <c r="B36" s="4">
        <v>164</v>
      </c>
      <c r="C36" s="4">
        <v>0.534845352172852</v>
      </c>
      <c r="D36" s="4">
        <v>0.169167995452881</v>
      </c>
      <c r="E36" s="4">
        <v>5</v>
      </c>
      <c r="F36" s="4">
        <v>4</v>
      </c>
      <c r="G36" s="4">
        <v>5</v>
      </c>
      <c r="H36" s="4">
        <v>6</v>
      </c>
      <c r="I36" s="4">
        <v>0.5</v>
      </c>
      <c r="J36" s="4">
        <v>0.555555555555556</v>
      </c>
      <c r="K36" s="4">
        <v>0.526315789473684</v>
      </c>
      <c r="L36" s="4">
        <v>0.4</v>
      </c>
      <c r="M36" s="4">
        <v>0.1</v>
      </c>
      <c r="N36" s="4">
        <v>0.55</v>
      </c>
    </row>
    <row r="37" s="4" customFormat="1" spans="1:14">
      <c r="A37" s="17">
        <v>883</v>
      </c>
      <c r="B37" s="4">
        <v>883</v>
      </c>
      <c r="C37" s="4">
        <v>0.536781072616577</v>
      </c>
      <c r="D37" s="4">
        <v>0.176890254020691</v>
      </c>
      <c r="E37" s="4">
        <v>6</v>
      </c>
      <c r="F37" s="4">
        <v>5</v>
      </c>
      <c r="G37" s="4">
        <v>4</v>
      </c>
      <c r="H37" s="4">
        <v>5</v>
      </c>
      <c r="I37" s="4">
        <v>0.6</v>
      </c>
      <c r="J37" s="4">
        <v>0.545454545454545</v>
      </c>
      <c r="K37" s="4">
        <v>0.571428571428571</v>
      </c>
      <c r="L37" s="4">
        <v>0.5</v>
      </c>
      <c r="M37" s="4">
        <v>0.1</v>
      </c>
      <c r="N37" s="4">
        <v>0.55</v>
      </c>
    </row>
    <row r="38" s="4" customFormat="1" spans="1:14">
      <c r="A38" s="17">
        <v>650</v>
      </c>
      <c r="B38" s="4">
        <v>650</v>
      </c>
      <c r="C38" s="4">
        <v>0.538241386413574</v>
      </c>
      <c r="D38" s="4">
        <v>0.150728464126587</v>
      </c>
      <c r="E38" s="4">
        <v>7</v>
      </c>
      <c r="F38" s="4">
        <v>5</v>
      </c>
      <c r="G38" s="4">
        <v>3</v>
      </c>
      <c r="H38" s="4">
        <v>5</v>
      </c>
      <c r="I38" s="4">
        <v>0.7</v>
      </c>
      <c r="J38" s="4">
        <v>0.583333333333333</v>
      </c>
      <c r="K38" s="4">
        <v>0.636363636363636</v>
      </c>
      <c r="L38" s="4">
        <v>0.5</v>
      </c>
      <c r="M38" s="4">
        <v>0.2</v>
      </c>
      <c r="N38" s="4">
        <v>0.6</v>
      </c>
    </row>
    <row r="39" s="4" customFormat="1" spans="1:14">
      <c r="A39" s="17">
        <v>213</v>
      </c>
      <c r="B39" s="4">
        <v>213</v>
      </c>
      <c r="C39" s="4">
        <v>0.540220141410828</v>
      </c>
      <c r="D39" s="4">
        <v>0.181421518325806</v>
      </c>
      <c r="E39" s="4">
        <v>8</v>
      </c>
      <c r="F39" s="4">
        <v>6</v>
      </c>
      <c r="G39" s="4">
        <v>2</v>
      </c>
      <c r="H39" s="4">
        <v>4</v>
      </c>
      <c r="I39" s="4">
        <v>0.8</v>
      </c>
      <c r="J39" s="4">
        <v>0.571428571428572</v>
      </c>
      <c r="K39" s="4">
        <v>0.666666666666667</v>
      </c>
      <c r="L39" s="4">
        <v>0.6</v>
      </c>
      <c r="M39" s="4">
        <v>0.2</v>
      </c>
      <c r="N39" s="4">
        <v>0.6</v>
      </c>
    </row>
    <row r="40" s="4" customFormat="1" spans="1:14">
      <c r="A40" s="17">
        <v>180</v>
      </c>
      <c r="B40" s="4">
        <v>180</v>
      </c>
      <c r="C40" s="4">
        <v>0.541766285896301</v>
      </c>
      <c r="D40" s="4">
        <v>0.149829506874085</v>
      </c>
      <c r="E40" s="4">
        <v>8</v>
      </c>
      <c r="F40" s="4">
        <v>6</v>
      </c>
      <c r="G40" s="4">
        <v>2</v>
      </c>
      <c r="H40" s="4">
        <v>4</v>
      </c>
      <c r="I40" s="4">
        <v>0.8</v>
      </c>
      <c r="J40" s="4">
        <v>0.571428571428572</v>
      </c>
      <c r="K40" s="4">
        <v>0.666666666666667</v>
      </c>
      <c r="L40" s="4">
        <v>0.6</v>
      </c>
      <c r="M40" s="4">
        <v>0.2</v>
      </c>
      <c r="N40" s="4">
        <v>0.6</v>
      </c>
    </row>
    <row r="41" s="4" customFormat="1" spans="1:14">
      <c r="A41" s="17">
        <v>258</v>
      </c>
      <c r="B41" s="4">
        <v>258</v>
      </c>
      <c r="C41" s="4">
        <v>0.543748259544373</v>
      </c>
      <c r="D41" s="4">
        <v>0.161749958992004</v>
      </c>
      <c r="E41" s="4">
        <v>9</v>
      </c>
      <c r="F41" s="4">
        <v>7</v>
      </c>
      <c r="G41" s="4">
        <v>1</v>
      </c>
      <c r="H41" s="4">
        <v>3</v>
      </c>
      <c r="I41" s="4">
        <v>0.9</v>
      </c>
      <c r="J41" s="4">
        <v>0.5625</v>
      </c>
      <c r="K41" s="4">
        <v>0.692307692307692</v>
      </c>
      <c r="L41" s="4">
        <v>0.7</v>
      </c>
      <c r="M41" s="4">
        <v>0.2</v>
      </c>
      <c r="N41" s="4">
        <v>0.6</v>
      </c>
    </row>
    <row r="42" s="4" customFormat="1" spans="1:14">
      <c r="A42" s="17">
        <v>231</v>
      </c>
      <c r="B42" s="4">
        <v>231</v>
      </c>
      <c r="C42" s="4">
        <v>0.545077800750732</v>
      </c>
      <c r="D42" s="4">
        <v>0.16381049156189</v>
      </c>
      <c r="E42" s="4">
        <v>4</v>
      </c>
      <c r="F42" s="4">
        <v>6</v>
      </c>
      <c r="G42" s="4">
        <v>6</v>
      </c>
      <c r="H42" s="4">
        <v>4</v>
      </c>
      <c r="I42" s="4">
        <v>0.4</v>
      </c>
      <c r="J42" s="4">
        <v>0.4</v>
      </c>
      <c r="K42" s="4">
        <v>0.4</v>
      </c>
      <c r="L42" s="4">
        <v>0.6</v>
      </c>
      <c r="M42" s="4">
        <v>-0.2</v>
      </c>
      <c r="N42" s="4">
        <v>0.4</v>
      </c>
    </row>
    <row r="43" s="4" customFormat="1" spans="1:14">
      <c r="A43" s="17">
        <v>844</v>
      </c>
      <c r="B43" s="4">
        <v>844</v>
      </c>
      <c r="C43" s="4">
        <v>0.55314040184021</v>
      </c>
      <c r="D43" s="4">
        <v>0.158351898193359</v>
      </c>
      <c r="E43" s="4">
        <v>9</v>
      </c>
      <c r="F43" s="4">
        <v>4</v>
      </c>
      <c r="G43" s="4">
        <v>1</v>
      </c>
      <c r="H43" s="4">
        <v>6</v>
      </c>
      <c r="I43" s="4">
        <v>0.9</v>
      </c>
      <c r="J43" s="4">
        <v>0.692307692307692</v>
      </c>
      <c r="K43" s="4">
        <v>0.782608695652174</v>
      </c>
      <c r="L43" s="4">
        <v>0.4</v>
      </c>
      <c r="M43" s="4">
        <v>0.5</v>
      </c>
      <c r="N43" s="4">
        <v>0.75</v>
      </c>
    </row>
    <row r="44" s="4" customFormat="1" spans="1:14">
      <c r="A44" s="17">
        <v>248</v>
      </c>
      <c r="B44" s="4">
        <v>248</v>
      </c>
      <c r="C44" s="4">
        <v>0.556867003440857</v>
      </c>
      <c r="D44" s="4">
        <v>0.15160608291626</v>
      </c>
      <c r="E44" s="4">
        <v>9</v>
      </c>
      <c r="F44" s="4">
        <v>2</v>
      </c>
      <c r="G44" s="4">
        <v>1</v>
      </c>
      <c r="H44" s="4">
        <v>8</v>
      </c>
      <c r="I44" s="4">
        <v>0.9</v>
      </c>
      <c r="J44" s="4">
        <v>0.818181818181818</v>
      </c>
      <c r="K44" s="4">
        <v>0.857142857142857</v>
      </c>
      <c r="L44" s="4">
        <v>0.2</v>
      </c>
      <c r="M44" s="4">
        <v>0.7</v>
      </c>
      <c r="N44" s="4">
        <v>0.85</v>
      </c>
    </row>
    <row r="45" s="4" customFormat="1" spans="1:14">
      <c r="A45" s="17">
        <v>648</v>
      </c>
      <c r="B45" s="4">
        <v>648</v>
      </c>
      <c r="C45" s="4">
        <v>0.55717945098877</v>
      </c>
      <c r="D45" s="4">
        <v>0.155620455741882</v>
      </c>
      <c r="E45" s="4">
        <v>8</v>
      </c>
      <c r="F45" s="4">
        <v>3</v>
      </c>
      <c r="G45" s="4">
        <v>2</v>
      </c>
      <c r="H45" s="4">
        <v>7</v>
      </c>
      <c r="I45" s="4">
        <v>0.8</v>
      </c>
      <c r="J45" s="4">
        <v>0.727272727272727</v>
      </c>
      <c r="K45" s="4">
        <v>0.761904761904762</v>
      </c>
      <c r="L45" s="4">
        <v>0.3</v>
      </c>
      <c r="M45" s="4">
        <v>0.5</v>
      </c>
      <c r="N45" s="4">
        <v>0.75</v>
      </c>
    </row>
    <row r="46" s="4" customFormat="1" spans="1:14">
      <c r="A46" s="17">
        <v>765</v>
      </c>
      <c r="B46" s="4">
        <v>765</v>
      </c>
      <c r="C46" s="4">
        <v>0.557815074920654</v>
      </c>
      <c r="D46" s="4">
        <v>0.176732897758484</v>
      </c>
      <c r="E46" s="4">
        <v>7</v>
      </c>
      <c r="F46" s="4">
        <v>6</v>
      </c>
      <c r="G46" s="4">
        <v>3</v>
      </c>
      <c r="H46" s="4">
        <v>4</v>
      </c>
      <c r="I46" s="4">
        <v>0.7</v>
      </c>
      <c r="J46" s="4">
        <v>0.538461538461539</v>
      </c>
      <c r="K46" s="4">
        <v>0.608695652173913</v>
      </c>
      <c r="L46" s="4">
        <v>0.6</v>
      </c>
      <c r="M46" s="4">
        <v>0.1</v>
      </c>
      <c r="N46" s="4">
        <v>0.55</v>
      </c>
    </row>
    <row r="47" s="4" customFormat="1" spans="1:14">
      <c r="A47" s="17">
        <v>719</v>
      </c>
      <c r="B47" s="4">
        <v>719</v>
      </c>
      <c r="C47" s="4">
        <v>0.55800187587738</v>
      </c>
      <c r="D47" s="4">
        <v>0.176747798919678</v>
      </c>
      <c r="E47" s="4">
        <v>7</v>
      </c>
      <c r="F47" s="4">
        <v>4</v>
      </c>
      <c r="G47" s="4">
        <v>3</v>
      </c>
      <c r="H47" s="4">
        <v>6</v>
      </c>
      <c r="I47" s="4">
        <v>0.7</v>
      </c>
      <c r="J47" s="4">
        <v>0.636363636363636</v>
      </c>
      <c r="K47" s="4">
        <v>0.666666666666667</v>
      </c>
      <c r="L47" s="4">
        <v>0.4</v>
      </c>
      <c r="M47" s="4">
        <v>0.3</v>
      </c>
      <c r="N47" s="4">
        <v>0.65</v>
      </c>
    </row>
    <row r="48" s="4" customFormat="1" spans="1:14">
      <c r="A48" s="17">
        <v>538</v>
      </c>
      <c r="B48" s="4">
        <v>538</v>
      </c>
      <c r="C48" s="4">
        <v>0.559895634651184</v>
      </c>
      <c r="D48" s="4">
        <v>0.154874205589294</v>
      </c>
      <c r="E48" s="4">
        <v>9</v>
      </c>
      <c r="F48" s="4">
        <v>2</v>
      </c>
      <c r="G48" s="4">
        <v>1</v>
      </c>
      <c r="H48" s="4">
        <v>8</v>
      </c>
      <c r="I48" s="4">
        <v>0.9</v>
      </c>
      <c r="J48" s="4">
        <v>0.818181818181818</v>
      </c>
      <c r="K48" s="4">
        <v>0.857142857142857</v>
      </c>
      <c r="L48" s="4">
        <v>0.2</v>
      </c>
      <c r="M48" s="4">
        <v>0.7</v>
      </c>
      <c r="N48" s="4">
        <v>0.85</v>
      </c>
    </row>
    <row r="49" s="14" customFormat="1" spans="1:14">
      <c r="A49" s="16">
        <v>300</v>
      </c>
      <c r="B49" s="14">
        <v>300</v>
      </c>
      <c r="C49" s="14">
        <v>0.560271143913269</v>
      </c>
      <c r="D49" s="14">
        <v>0.151661396026611</v>
      </c>
      <c r="E49" s="14">
        <v>9</v>
      </c>
      <c r="F49" s="14">
        <v>5</v>
      </c>
      <c r="G49" s="14">
        <v>1</v>
      </c>
      <c r="H49" s="14">
        <v>5</v>
      </c>
      <c r="I49" s="14">
        <v>0.9</v>
      </c>
      <c r="J49" s="14">
        <v>0.642857142857143</v>
      </c>
      <c r="K49" s="14">
        <v>0.75</v>
      </c>
      <c r="L49" s="14">
        <v>0.5</v>
      </c>
      <c r="M49" s="14">
        <v>0.4</v>
      </c>
      <c r="N49" s="14">
        <v>0.7</v>
      </c>
    </row>
    <row r="50" s="4" customFormat="1" spans="1:14">
      <c r="A50" s="17">
        <v>122</v>
      </c>
      <c r="B50" s="4">
        <v>122</v>
      </c>
      <c r="C50" s="4">
        <v>0.562414288520813</v>
      </c>
      <c r="D50" s="4">
        <v>0.181339740753174</v>
      </c>
      <c r="E50" s="4">
        <v>9</v>
      </c>
      <c r="F50" s="4">
        <v>6</v>
      </c>
      <c r="G50" s="4">
        <v>1</v>
      </c>
      <c r="H50" s="4">
        <v>4</v>
      </c>
      <c r="I50" s="4">
        <v>0.9</v>
      </c>
      <c r="J50" s="4">
        <v>0.6</v>
      </c>
      <c r="K50" s="4">
        <v>0.72</v>
      </c>
      <c r="L50" s="4">
        <v>0.6</v>
      </c>
      <c r="M50" s="4">
        <v>0.3</v>
      </c>
      <c r="N50" s="4">
        <v>0.65</v>
      </c>
    </row>
    <row r="51" s="4" customFormat="1" spans="1:14">
      <c r="A51" s="17">
        <v>395</v>
      </c>
      <c r="B51" s="4">
        <v>395</v>
      </c>
      <c r="C51" s="4">
        <v>0.563697099685669</v>
      </c>
      <c r="D51" s="4">
        <v>0.130377411842346</v>
      </c>
      <c r="E51" s="4">
        <v>8</v>
      </c>
      <c r="F51" s="4">
        <v>4</v>
      </c>
      <c r="G51" s="4">
        <v>2</v>
      </c>
      <c r="H51" s="4">
        <v>6</v>
      </c>
      <c r="I51" s="4">
        <v>0.8</v>
      </c>
      <c r="J51" s="4">
        <v>0.666666666666667</v>
      </c>
      <c r="K51" s="4">
        <v>0.727272727272727</v>
      </c>
      <c r="L51" s="4">
        <v>0.4</v>
      </c>
      <c r="M51" s="4">
        <v>0.4</v>
      </c>
      <c r="N51" s="4">
        <v>0.7</v>
      </c>
    </row>
    <row r="52" s="4" customFormat="1" spans="1:14">
      <c r="A52" s="17">
        <v>674</v>
      </c>
      <c r="B52" s="4">
        <v>674</v>
      </c>
      <c r="C52" s="4">
        <v>0.564037680625916</v>
      </c>
      <c r="D52" s="4">
        <v>0.191290736198425</v>
      </c>
      <c r="E52" s="4">
        <v>7</v>
      </c>
      <c r="F52" s="4">
        <v>4</v>
      </c>
      <c r="G52" s="4">
        <v>3</v>
      </c>
      <c r="H52" s="4">
        <v>6</v>
      </c>
      <c r="I52" s="4">
        <v>0.7</v>
      </c>
      <c r="J52" s="4">
        <v>0.636363636363636</v>
      </c>
      <c r="K52" s="4">
        <v>0.666666666666667</v>
      </c>
      <c r="L52" s="4">
        <v>0.4</v>
      </c>
      <c r="M52" s="4">
        <v>0.3</v>
      </c>
      <c r="N52" s="4">
        <v>0.65</v>
      </c>
    </row>
    <row r="53" s="4" customFormat="1" spans="1:14">
      <c r="A53" s="17">
        <v>163</v>
      </c>
      <c r="B53" s="4">
        <v>163</v>
      </c>
      <c r="C53" s="4">
        <v>0.564523220062256</v>
      </c>
      <c r="D53" s="4">
        <v>0.150947570800781</v>
      </c>
      <c r="E53" s="4">
        <v>8</v>
      </c>
      <c r="F53" s="4">
        <v>5</v>
      </c>
      <c r="G53" s="4">
        <v>2</v>
      </c>
      <c r="H53" s="4">
        <v>5</v>
      </c>
      <c r="I53" s="4">
        <v>0.8</v>
      </c>
      <c r="J53" s="4">
        <v>0.615384615384615</v>
      </c>
      <c r="K53" s="4">
        <v>0.695652173913043</v>
      </c>
      <c r="L53" s="4">
        <v>0.5</v>
      </c>
      <c r="M53" s="4">
        <v>0.3</v>
      </c>
      <c r="N53" s="4">
        <v>0.65</v>
      </c>
    </row>
    <row r="54" s="4" customFormat="1" spans="1:14">
      <c r="A54" s="17">
        <v>61</v>
      </c>
      <c r="B54" s="4">
        <v>61</v>
      </c>
      <c r="C54" s="4">
        <v>0.564577460289001</v>
      </c>
      <c r="D54" s="4">
        <v>0.156044363975525</v>
      </c>
      <c r="E54" s="4">
        <v>7</v>
      </c>
      <c r="F54" s="4">
        <v>4</v>
      </c>
      <c r="G54" s="4">
        <v>3</v>
      </c>
      <c r="H54" s="4">
        <v>6</v>
      </c>
      <c r="I54" s="4">
        <v>0.7</v>
      </c>
      <c r="J54" s="4">
        <v>0.636363636363636</v>
      </c>
      <c r="K54" s="4">
        <v>0.666666666666667</v>
      </c>
      <c r="L54" s="4">
        <v>0.4</v>
      </c>
      <c r="M54" s="4">
        <v>0.3</v>
      </c>
      <c r="N54" s="4">
        <v>0.65</v>
      </c>
    </row>
    <row r="55" s="4" customFormat="1" spans="1:14">
      <c r="A55" s="17">
        <v>794</v>
      </c>
      <c r="B55" s="4">
        <v>794</v>
      </c>
      <c r="C55" s="4">
        <v>0.564637064933777</v>
      </c>
      <c r="D55" s="4">
        <v>0.143502593040466</v>
      </c>
      <c r="E55" s="4">
        <v>9</v>
      </c>
      <c r="F55" s="4">
        <v>6</v>
      </c>
      <c r="G55" s="4">
        <v>1</v>
      </c>
      <c r="H55" s="4">
        <v>4</v>
      </c>
      <c r="I55" s="4">
        <v>0.9</v>
      </c>
      <c r="J55" s="4">
        <v>0.6</v>
      </c>
      <c r="K55" s="4">
        <v>0.72</v>
      </c>
      <c r="L55" s="4">
        <v>0.6</v>
      </c>
      <c r="M55" s="4">
        <v>0.3</v>
      </c>
      <c r="N55" s="4">
        <v>0.65</v>
      </c>
    </row>
    <row r="56" s="4" customFormat="1" spans="1:14">
      <c r="A56" s="17">
        <v>799</v>
      </c>
      <c r="B56" s="4">
        <v>799</v>
      </c>
      <c r="C56" s="4">
        <v>0.567524433135986</v>
      </c>
      <c r="D56" s="4">
        <v>0.155826210975647</v>
      </c>
      <c r="E56" s="4">
        <v>6</v>
      </c>
      <c r="F56" s="4">
        <v>3</v>
      </c>
      <c r="G56" s="4">
        <v>4</v>
      </c>
      <c r="H56" s="4">
        <v>7</v>
      </c>
      <c r="I56" s="4">
        <v>0.6</v>
      </c>
      <c r="J56" s="4">
        <v>0.666666666666667</v>
      </c>
      <c r="K56" s="4">
        <v>0.631578947368421</v>
      </c>
      <c r="L56" s="4">
        <v>0.3</v>
      </c>
      <c r="M56" s="4">
        <v>0.3</v>
      </c>
      <c r="N56" s="4">
        <v>0.65</v>
      </c>
    </row>
    <row r="57" s="4" customFormat="1" spans="1:14">
      <c r="A57" s="17">
        <v>456</v>
      </c>
      <c r="B57" s="4">
        <v>456</v>
      </c>
      <c r="C57" s="4">
        <v>0.57045841217041</v>
      </c>
      <c r="D57" s="4">
        <v>0.132010340690613</v>
      </c>
      <c r="E57" s="4">
        <v>8</v>
      </c>
      <c r="F57" s="4">
        <v>4</v>
      </c>
      <c r="G57" s="4">
        <v>2</v>
      </c>
      <c r="H57" s="4">
        <v>6</v>
      </c>
      <c r="I57" s="4">
        <v>0.8</v>
      </c>
      <c r="J57" s="4">
        <v>0.666666666666667</v>
      </c>
      <c r="K57" s="4">
        <v>0.727272727272727</v>
      </c>
      <c r="L57" s="4">
        <v>0.4</v>
      </c>
      <c r="M57" s="4">
        <v>0.4</v>
      </c>
      <c r="N57" s="4">
        <v>0.7</v>
      </c>
    </row>
    <row r="58" s="4" customFormat="1" spans="1:14">
      <c r="A58" s="17">
        <v>873</v>
      </c>
      <c r="B58" s="4">
        <v>873</v>
      </c>
      <c r="C58" s="4">
        <v>0.570534706115723</v>
      </c>
      <c r="D58" s="4">
        <v>0.215624690055847</v>
      </c>
      <c r="E58" s="4">
        <v>7</v>
      </c>
      <c r="F58" s="4">
        <v>9</v>
      </c>
      <c r="G58" s="4">
        <v>3</v>
      </c>
      <c r="H58" s="4">
        <v>1</v>
      </c>
      <c r="I58" s="4">
        <v>0.7</v>
      </c>
      <c r="J58" s="4">
        <v>0.4375</v>
      </c>
      <c r="K58" s="4">
        <v>0.538461538461538</v>
      </c>
      <c r="L58" s="4">
        <v>0.9</v>
      </c>
      <c r="M58" s="4">
        <v>-0.2</v>
      </c>
      <c r="N58" s="4">
        <v>0.4</v>
      </c>
    </row>
    <row r="59" s="4" customFormat="1" spans="1:14">
      <c r="A59" s="17">
        <v>81</v>
      </c>
      <c r="B59" s="4">
        <v>81</v>
      </c>
      <c r="C59" s="4">
        <v>0.573015809059143</v>
      </c>
      <c r="D59" s="4">
        <v>0.131816267967224</v>
      </c>
      <c r="E59" s="4">
        <v>8</v>
      </c>
      <c r="F59" s="4">
        <v>6</v>
      </c>
      <c r="G59" s="4">
        <v>2</v>
      </c>
      <c r="H59" s="4">
        <v>4</v>
      </c>
      <c r="I59" s="4">
        <v>0.8</v>
      </c>
      <c r="J59" s="4">
        <v>0.571428571428572</v>
      </c>
      <c r="K59" s="4">
        <v>0.666666666666667</v>
      </c>
      <c r="L59" s="4">
        <v>0.6</v>
      </c>
      <c r="M59" s="4">
        <v>0.2</v>
      </c>
      <c r="N59" s="4">
        <v>0.6</v>
      </c>
    </row>
    <row r="60" s="4" customFormat="1" spans="1:14">
      <c r="A60" s="17">
        <v>179</v>
      </c>
      <c r="B60" s="4">
        <v>179</v>
      </c>
      <c r="C60" s="4">
        <v>0.573286890983582</v>
      </c>
      <c r="D60" s="4">
        <v>0.160822749137878</v>
      </c>
      <c r="E60" s="4">
        <v>7</v>
      </c>
      <c r="F60" s="4">
        <v>5</v>
      </c>
      <c r="G60" s="4">
        <v>3</v>
      </c>
      <c r="H60" s="4">
        <v>5</v>
      </c>
      <c r="I60" s="4">
        <v>0.7</v>
      </c>
      <c r="J60" s="4">
        <v>0.583333333333333</v>
      </c>
      <c r="K60" s="4">
        <v>0.636363636363636</v>
      </c>
      <c r="L60" s="4">
        <v>0.5</v>
      </c>
      <c r="M60" s="4">
        <v>0.2</v>
      </c>
      <c r="N60" s="4">
        <v>0.6</v>
      </c>
    </row>
    <row r="61" s="4" customFormat="1" spans="1:14">
      <c r="A61" s="17">
        <v>462</v>
      </c>
      <c r="B61" s="4">
        <v>462</v>
      </c>
      <c r="C61" s="4">
        <v>0.576398372650146</v>
      </c>
      <c r="D61" s="4">
        <v>0.160635709762573</v>
      </c>
      <c r="E61" s="4">
        <v>6</v>
      </c>
      <c r="F61" s="4">
        <v>7</v>
      </c>
      <c r="G61" s="4">
        <v>4</v>
      </c>
      <c r="H61" s="4">
        <v>3</v>
      </c>
      <c r="I61" s="4">
        <v>0.6</v>
      </c>
      <c r="J61" s="4">
        <v>0.461538461538462</v>
      </c>
      <c r="K61" s="4">
        <v>0.521739130434783</v>
      </c>
      <c r="L61" s="4">
        <v>0.7</v>
      </c>
      <c r="M61" s="4">
        <v>-0.1</v>
      </c>
      <c r="N61" s="4">
        <v>0.45</v>
      </c>
    </row>
    <row r="62" s="4" customFormat="1" spans="1:14">
      <c r="A62" s="17">
        <v>532</v>
      </c>
      <c r="B62" s="4">
        <v>532</v>
      </c>
      <c r="C62" s="4">
        <v>0.578299045562744</v>
      </c>
      <c r="D62" s="4">
        <v>0.178171277046204</v>
      </c>
      <c r="E62" s="4">
        <v>9</v>
      </c>
      <c r="F62" s="4">
        <v>4</v>
      </c>
      <c r="G62" s="4">
        <v>1</v>
      </c>
      <c r="H62" s="4">
        <v>6</v>
      </c>
      <c r="I62" s="4">
        <v>0.9</v>
      </c>
      <c r="J62" s="4">
        <v>0.692307692307692</v>
      </c>
      <c r="K62" s="4">
        <v>0.782608695652174</v>
      </c>
      <c r="L62" s="4">
        <v>0.4</v>
      </c>
      <c r="M62" s="4">
        <v>0.5</v>
      </c>
      <c r="N62" s="4">
        <v>0.75</v>
      </c>
    </row>
    <row r="63" s="4" customFormat="1" spans="1:14">
      <c r="A63" s="17">
        <v>807</v>
      </c>
      <c r="B63" s="4">
        <v>807</v>
      </c>
      <c r="C63" s="4">
        <v>0.587384819984436</v>
      </c>
      <c r="D63" s="4">
        <v>0.212218403816223</v>
      </c>
      <c r="E63" s="4">
        <v>6</v>
      </c>
      <c r="F63" s="4">
        <v>6</v>
      </c>
      <c r="G63" s="4">
        <v>4</v>
      </c>
      <c r="H63" s="4">
        <v>4</v>
      </c>
      <c r="I63" s="4">
        <v>0.6</v>
      </c>
      <c r="J63" s="4">
        <v>0.5</v>
      </c>
      <c r="K63" s="4">
        <v>0.545454545454545</v>
      </c>
      <c r="L63" s="4">
        <v>0.6</v>
      </c>
      <c r="M63" s="4">
        <v>0</v>
      </c>
      <c r="N63" s="4">
        <v>0.5</v>
      </c>
    </row>
    <row r="64" s="4" customFormat="1" spans="1:14">
      <c r="A64" s="17">
        <v>338</v>
      </c>
      <c r="B64" s="4">
        <v>338</v>
      </c>
      <c r="C64" s="4">
        <v>0.587870597839355</v>
      </c>
      <c r="D64" s="4">
        <v>0.158023715019226</v>
      </c>
      <c r="E64" s="4">
        <v>9</v>
      </c>
      <c r="F64" s="4">
        <v>5</v>
      </c>
      <c r="G64" s="4">
        <v>1</v>
      </c>
      <c r="H64" s="4">
        <v>5</v>
      </c>
      <c r="I64" s="4">
        <v>0.9</v>
      </c>
      <c r="J64" s="4">
        <v>0.642857142857143</v>
      </c>
      <c r="K64" s="4">
        <v>0.75</v>
      </c>
      <c r="L64" s="4">
        <v>0.5</v>
      </c>
      <c r="M64" s="4">
        <v>0.4</v>
      </c>
      <c r="N64" s="4">
        <v>0.7</v>
      </c>
    </row>
    <row r="65" s="14" customFormat="1" spans="1:14">
      <c r="A65" s="16">
        <v>564</v>
      </c>
      <c r="B65" s="14">
        <v>564</v>
      </c>
      <c r="C65" s="14">
        <v>0.591322898864746</v>
      </c>
      <c r="D65" s="14">
        <v>0.230110764503479</v>
      </c>
      <c r="E65" s="14">
        <v>7</v>
      </c>
      <c r="F65" s="14">
        <v>6</v>
      </c>
      <c r="G65" s="14">
        <v>3</v>
      </c>
      <c r="H65" s="14">
        <v>4</v>
      </c>
      <c r="I65" s="14">
        <v>0.7</v>
      </c>
      <c r="J65" s="14">
        <v>0.538461538461539</v>
      </c>
      <c r="K65" s="14">
        <v>0.608695652173913</v>
      </c>
      <c r="L65" s="14">
        <v>0.6</v>
      </c>
      <c r="M65" s="14">
        <v>0.1</v>
      </c>
      <c r="N65" s="14">
        <v>0.55</v>
      </c>
    </row>
    <row r="66" s="4" customFormat="1" spans="1:14">
      <c r="A66" s="17">
        <v>732</v>
      </c>
      <c r="B66" s="4">
        <v>732</v>
      </c>
      <c r="C66" s="4">
        <v>0.594576597213745</v>
      </c>
      <c r="D66" s="4">
        <v>0.153135180473328</v>
      </c>
      <c r="E66" s="4">
        <v>5</v>
      </c>
      <c r="F66" s="4">
        <v>6</v>
      </c>
      <c r="G66" s="4">
        <v>5</v>
      </c>
      <c r="H66" s="4">
        <v>4</v>
      </c>
      <c r="I66" s="4">
        <v>0.5</v>
      </c>
      <c r="J66" s="4">
        <v>0.454545454545454</v>
      </c>
      <c r="K66" s="4">
        <v>0.476190476190476</v>
      </c>
      <c r="L66" s="4">
        <v>0.6</v>
      </c>
      <c r="M66" s="4">
        <v>-0.1</v>
      </c>
      <c r="N66" s="4">
        <v>0.45</v>
      </c>
    </row>
    <row r="67" s="4" customFormat="1" spans="1:14">
      <c r="A67" s="17">
        <v>28</v>
      </c>
      <c r="B67" s="4">
        <v>28</v>
      </c>
      <c r="C67" s="4">
        <v>0.596928119659424</v>
      </c>
      <c r="D67" s="4">
        <v>0.172947764396668</v>
      </c>
      <c r="E67" s="4">
        <v>10</v>
      </c>
      <c r="F67" s="4">
        <v>4</v>
      </c>
      <c r="G67" s="4">
        <v>0</v>
      </c>
      <c r="H67" s="4">
        <v>6</v>
      </c>
      <c r="I67" s="4">
        <v>1</v>
      </c>
      <c r="J67" s="4">
        <v>0.714285714285714</v>
      </c>
      <c r="K67" s="4">
        <v>0.833333333333333</v>
      </c>
      <c r="L67" s="4">
        <v>0.4</v>
      </c>
      <c r="M67" s="4">
        <v>0.6</v>
      </c>
      <c r="N67" s="4">
        <v>0.8</v>
      </c>
    </row>
    <row r="68" s="4" customFormat="1" spans="1:14">
      <c r="A68" s="17">
        <v>871</v>
      </c>
      <c r="B68" s="4">
        <v>871</v>
      </c>
      <c r="C68" s="4">
        <v>0.600039958953857</v>
      </c>
      <c r="D68" s="4">
        <v>0.160753011703491</v>
      </c>
      <c r="E68" s="4">
        <v>7</v>
      </c>
      <c r="F68" s="4">
        <v>5</v>
      </c>
      <c r="G68" s="4">
        <v>3</v>
      </c>
      <c r="H68" s="4">
        <v>5</v>
      </c>
      <c r="I68" s="4">
        <v>0.7</v>
      </c>
      <c r="J68" s="4">
        <v>0.583333333333333</v>
      </c>
      <c r="K68" s="4">
        <v>0.636363636363636</v>
      </c>
      <c r="L68" s="4">
        <v>0.5</v>
      </c>
      <c r="M68" s="4">
        <v>0.2</v>
      </c>
      <c r="N68" s="4">
        <v>0.6</v>
      </c>
    </row>
    <row r="69" s="4" customFormat="1" spans="1:14">
      <c r="A69" s="17">
        <v>77</v>
      </c>
      <c r="B69" s="4">
        <v>77</v>
      </c>
      <c r="C69" s="4">
        <v>0.603342056274414</v>
      </c>
      <c r="D69" s="4">
        <v>0.210291981697082</v>
      </c>
      <c r="E69" s="4">
        <v>7</v>
      </c>
      <c r="F69" s="4">
        <v>6</v>
      </c>
      <c r="G69" s="4">
        <v>3</v>
      </c>
      <c r="H69" s="4">
        <v>4</v>
      </c>
      <c r="I69" s="4">
        <v>0.7</v>
      </c>
      <c r="J69" s="4">
        <v>0.538461538461539</v>
      </c>
      <c r="K69" s="4">
        <v>0.608695652173913</v>
      </c>
      <c r="L69" s="4">
        <v>0.6</v>
      </c>
      <c r="M69" s="4">
        <v>0.1</v>
      </c>
      <c r="N69" s="4">
        <v>0.55</v>
      </c>
    </row>
    <row r="70" s="4" customFormat="1" spans="1:14">
      <c r="A70" s="17">
        <v>420</v>
      </c>
      <c r="B70" s="4">
        <v>420</v>
      </c>
      <c r="C70" s="4">
        <v>0.604953646659851</v>
      </c>
      <c r="D70" s="4">
        <v>0.140899419784546</v>
      </c>
      <c r="E70" s="4">
        <v>8</v>
      </c>
      <c r="F70" s="4">
        <v>5</v>
      </c>
      <c r="G70" s="4">
        <v>2</v>
      </c>
      <c r="H70" s="4">
        <v>5</v>
      </c>
      <c r="I70" s="4">
        <v>0.8</v>
      </c>
      <c r="J70" s="4">
        <v>0.615384615384615</v>
      </c>
      <c r="K70" s="4">
        <v>0.695652173913043</v>
      </c>
      <c r="L70" s="4">
        <v>0.5</v>
      </c>
      <c r="M70" s="4">
        <v>0.3</v>
      </c>
      <c r="N70" s="4">
        <v>0.65</v>
      </c>
    </row>
    <row r="71" s="4" customFormat="1" spans="1:14">
      <c r="A71" s="17">
        <v>273</v>
      </c>
      <c r="B71" s="4">
        <v>273</v>
      </c>
      <c r="C71" s="4">
        <v>0.605259418487549</v>
      </c>
      <c r="D71" s="4">
        <v>0.168003916740418</v>
      </c>
      <c r="E71" s="4">
        <v>7</v>
      </c>
      <c r="F71" s="4">
        <v>2</v>
      </c>
      <c r="G71" s="4">
        <v>3</v>
      </c>
      <c r="H71" s="4">
        <v>8</v>
      </c>
      <c r="I71" s="4">
        <v>0.7</v>
      </c>
      <c r="J71" s="4">
        <v>0.777777777777778</v>
      </c>
      <c r="K71" s="4">
        <v>0.736842105263158</v>
      </c>
      <c r="L71" s="4">
        <v>0.2</v>
      </c>
      <c r="M71" s="4">
        <v>0.5</v>
      </c>
      <c r="N71" s="4">
        <v>0.75</v>
      </c>
    </row>
    <row r="72" s="4" customFormat="1" spans="1:14">
      <c r="A72" s="17">
        <v>35</v>
      </c>
      <c r="B72" s="4">
        <v>35</v>
      </c>
      <c r="C72" s="4">
        <v>0.607787728309631</v>
      </c>
      <c r="D72" s="4">
        <v>0.209023833274841</v>
      </c>
      <c r="E72" s="4">
        <v>9</v>
      </c>
      <c r="F72" s="4">
        <v>5</v>
      </c>
      <c r="G72" s="4">
        <v>1</v>
      </c>
      <c r="H72" s="4">
        <v>5</v>
      </c>
      <c r="I72" s="4">
        <v>0.9</v>
      </c>
      <c r="J72" s="4">
        <v>0.642857142857143</v>
      </c>
      <c r="K72" s="4">
        <v>0.75</v>
      </c>
      <c r="L72" s="4">
        <v>0.5</v>
      </c>
      <c r="M72" s="4">
        <v>0.4</v>
      </c>
      <c r="N72" s="4">
        <v>0.7</v>
      </c>
    </row>
    <row r="73" s="4" customFormat="1" spans="1:14">
      <c r="A73" s="17">
        <v>394</v>
      </c>
      <c r="B73" s="4">
        <v>394</v>
      </c>
      <c r="C73" s="4">
        <v>0.611793041229248</v>
      </c>
      <c r="D73" s="4">
        <v>0.229255795478821</v>
      </c>
      <c r="E73" s="4">
        <v>8</v>
      </c>
      <c r="F73" s="4">
        <v>6</v>
      </c>
      <c r="G73" s="4">
        <v>2</v>
      </c>
      <c r="H73" s="4">
        <v>4</v>
      </c>
      <c r="I73" s="4">
        <v>0.8</v>
      </c>
      <c r="J73" s="4">
        <v>0.571428571428572</v>
      </c>
      <c r="K73" s="4">
        <v>0.666666666666667</v>
      </c>
      <c r="L73" s="4">
        <v>0.6</v>
      </c>
      <c r="M73" s="4">
        <v>0.2</v>
      </c>
      <c r="N73" s="4">
        <v>0.6</v>
      </c>
    </row>
    <row r="74" s="4" customFormat="1" spans="1:14">
      <c r="A74" s="17">
        <v>175</v>
      </c>
      <c r="B74" s="4">
        <v>175</v>
      </c>
      <c r="C74" s="4">
        <v>0.614850163459778</v>
      </c>
      <c r="D74" s="4">
        <v>0.220418334007263</v>
      </c>
      <c r="E74" s="4">
        <v>8</v>
      </c>
      <c r="F74" s="4">
        <v>6</v>
      </c>
      <c r="G74" s="4">
        <v>2</v>
      </c>
      <c r="H74" s="4">
        <v>4</v>
      </c>
      <c r="I74" s="4">
        <v>0.8</v>
      </c>
      <c r="J74" s="4">
        <v>0.571428571428572</v>
      </c>
      <c r="K74" s="4">
        <v>0.666666666666667</v>
      </c>
      <c r="L74" s="4">
        <v>0.6</v>
      </c>
      <c r="M74" s="4">
        <v>0.2</v>
      </c>
      <c r="N74" s="4">
        <v>0.6</v>
      </c>
    </row>
    <row r="75" s="4" customFormat="1" spans="1:14">
      <c r="A75" s="17">
        <v>396</v>
      </c>
      <c r="B75" s="4">
        <v>396</v>
      </c>
      <c r="C75" s="4">
        <v>0.615647792816162</v>
      </c>
      <c r="D75" s="4">
        <v>0.24639880657196</v>
      </c>
      <c r="E75" s="4">
        <v>8</v>
      </c>
      <c r="F75" s="4">
        <v>3</v>
      </c>
      <c r="G75" s="4">
        <v>2</v>
      </c>
      <c r="H75" s="4">
        <v>7</v>
      </c>
      <c r="I75" s="4">
        <v>0.8</v>
      </c>
      <c r="J75" s="4">
        <v>0.727272727272727</v>
      </c>
      <c r="K75" s="4">
        <v>0.761904761904762</v>
      </c>
      <c r="L75" s="4">
        <v>0.3</v>
      </c>
      <c r="M75" s="4">
        <v>0.5</v>
      </c>
      <c r="N75" s="4">
        <v>0.75</v>
      </c>
    </row>
    <row r="76" s="4" customFormat="1" spans="1:14">
      <c r="A76" s="17">
        <v>624</v>
      </c>
      <c r="B76" s="4">
        <v>624</v>
      </c>
      <c r="C76" s="4">
        <v>0.61599063873291</v>
      </c>
      <c r="D76" s="4">
        <v>0.213096857070923</v>
      </c>
      <c r="E76" s="4">
        <v>8</v>
      </c>
      <c r="F76" s="4">
        <v>6</v>
      </c>
      <c r="G76" s="4">
        <v>2</v>
      </c>
      <c r="H76" s="4">
        <v>4</v>
      </c>
      <c r="I76" s="4">
        <v>0.8</v>
      </c>
      <c r="J76" s="4">
        <v>0.571428571428572</v>
      </c>
      <c r="K76" s="4">
        <v>0.666666666666667</v>
      </c>
      <c r="L76" s="4">
        <v>0.6</v>
      </c>
      <c r="M76" s="4">
        <v>0.2</v>
      </c>
      <c r="N76" s="4">
        <v>0.6</v>
      </c>
    </row>
    <row r="77" s="4" customFormat="1" spans="1:14">
      <c r="A77" s="17">
        <v>68</v>
      </c>
      <c r="B77" s="4">
        <v>68</v>
      </c>
      <c r="C77" s="4">
        <v>0.616530895233154</v>
      </c>
      <c r="D77" s="4">
        <v>0.185717225074768</v>
      </c>
      <c r="E77" s="4">
        <v>6</v>
      </c>
      <c r="F77" s="4">
        <v>4</v>
      </c>
      <c r="G77" s="4">
        <v>4</v>
      </c>
      <c r="H77" s="4">
        <v>6</v>
      </c>
      <c r="I77" s="4">
        <v>0.6</v>
      </c>
      <c r="J77" s="4">
        <v>0.6</v>
      </c>
      <c r="K77" s="4">
        <v>0.6</v>
      </c>
      <c r="L77" s="4">
        <v>0.4</v>
      </c>
      <c r="M77" s="4">
        <v>0.2</v>
      </c>
      <c r="N77" s="4">
        <v>0.6</v>
      </c>
    </row>
    <row r="78" s="4" customFormat="1" spans="1:14">
      <c r="A78" s="17">
        <v>925</v>
      </c>
      <c r="B78" s="4">
        <v>925</v>
      </c>
      <c r="C78" s="4">
        <v>0.618133544921875</v>
      </c>
      <c r="D78" s="4">
        <v>0.211237907409668</v>
      </c>
      <c r="E78" s="4">
        <v>6</v>
      </c>
      <c r="F78" s="4">
        <v>3</v>
      </c>
      <c r="G78" s="4">
        <v>4</v>
      </c>
      <c r="H78" s="4">
        <v>7</v>
      </c>
      <c r="I78" s="4">
        <v>0.6</v>
      </c>
      <c r="J78" s="4">
        <v>0.666666666666667</v>
      </c>
      <c r="K78" s="4">
        <v>0.631578947368421</v>
      </c>
      <c r="L78" s="4">
        <v>0.3</v>
      </c>
      <c r="M78" s="4">
        <v>0.3</v>
      </c>
      <c r="N78" s="4">
        <v>0.65</v>
      </c>
    </row>
    <row r="79" s="4" customFormat="1" spans="1:14">
      <c r="A79" s="17">
        <v>885</v>
      </c>
      <c r="B79" s="4">
        <v>885</v>
      </c>
      <c r="C79" s="4">
        <v>0.618173599243164</v>
      </c>
      <c r="D79" s="4">
        <v>0.176044225692749</v>
      </c>
      <c r="E79" s="4">
        <v>10</v>
      </c>
      <c r="F79" s="4">
        <v>4</v>
      </c>
      <c r="G79" s="4">
        <v>0</v>
      </c>
      <c r="H79" s="4">
        <v>6</v>
      </c>
      <c r="I79" s="4">
        <v>1</v>
      </c>
      <c r="J79" s="4">
        <v>0.714285714285714</v>
      </c>
      <c r="K79" s="4">
        <v>0.833333333333333</v>
      </c>
      <c r="L79" s="4">
        <v>0.4</v>
      </c>
      <c r="M79" s="4">
        <v>0.6</v>
      </c>
      <c r="N79" s="4">
        <v>0.8</v>
      </c>
    </row>
    <row r="80" s="4" customFormat="1" spans="1:14">
      <c r="A80" s="17">
        <v>727</v>
      </c>
      <c r="B80" s="4">
        <v>727</v>
      </c>
      <c r="C80" s="4">
        <v>0.618215918540955</v>
      </c>
      <c r="D80" s="4">
        <v>0.194237232208252</v>
      </c>
      <c r="E80" s="4">
        <v>10</v>
      </c>
      <c r="F80" s="4">
        <v>2</v>
      </c>
      <c r="G80" s="4">
        <v>0</v>
      </c>
      <c r="H80" s="4">
        <v>8</v>
      </c>
      <c r="I80" s="4">
        <v>1</v>
      </c>
      <c r="J80" s="4">
        <v>0.833333333333333</v>
      </c>
      <c r="K80" s="4">
        <v>0.909090909090909</v>
      </c>
      <c r="L80" s="4">
        <v>0.2</v>
      </c>
      <c r="M80" s="4">
        <v>0.8</v>
      </c>
      <c r="N80" s="4">
        <v>0.9</v>
      </c>
    </row>
    <row r="81" s="14" customFormat="1" spans="1:14">
      <c r="A81" s="16">
        <v>313</v>
      </c>
      <c r="B81" s="14">
        <v>313</v>
      </c>
      <c r="C81" s="14">
        <v>0.621042728424072</v>
      </c>
      <c r="D81" s="14">
        <v>0.25707471370697</v>
      </c>
      <c r="E81" s="14">
        <v>8</v>
      </c>
      <c r="F81" s="14">
        <v>5</v>
      </c>
      <c r="G81" s="14">
        <v>2</v>
      </c>
      <c r="H81" s="14">
        <v>5</v>
      </c>
      <c r="I81" s="14">
        <v>0.8</v>
      </c>
      <c r="J81" s="14">
        <v>0.615384615384615</v>
      </c>
      <c r="K81" s="14">
        <v>0.695652173913043</v>
      </c>
      <c r="L81" s="14">
        <v>0.5</v>
      </c>
      <c r="M81" s="14">
        <v>0.3</v>
      </c>
      <c r="N81" s="14">
        <v>0.65</v>
      </c>
    </row>
    <row r="82" s="4" customFormat="1" spans="1:14">
      <c r="A82" s="17">
        <v>840</v>
      </c>
      <c r="B82" s="4">
        <v>840</v>
      </c>
      <c r="C82" s="4">
        <v>0.622424364089966</v>
      </c>
      <c r="D82" s="4">
        <v>0.181033372879028</v>
      </c>
      <c r="E82" s="4">
        <v>9</v>
      </c>
      <c r="F82" s="4">
        <v>6</v>
      </c>
      <c r="G82" s="4">
        <v>1</v>
      </c>
      <c r="H82" s="4">
        <v>4</v>
      </c>
      <c r="I82" s="4">
        <v>0.9</v>
      </c>
      <c r="J82" s="4">
        <v>0.6</v>
      </c>
      <c r="K82" s="4">
        <v>0.72</v>
      </c>
      <c r="L82" s="4">
        <v>0.6</v>
      </c>
      <c r="M82" s="4">
        <v>0.3</v>
      </c>
      <c r="N82" s="4">
        <v>0.65</v>
      </c>
    </row>
    <row r="83" s="4" customFormat="1" spans="1:14">
      <c r="A83" s="17">
        <v>588</v>
      </c>
      <c r="B83" s="4">
        <v>588</v>
      </c>
      <c r="C83" s="4">
        <v>0.622444629669189</v>
      </c>
      <c r="D83" s="4">
        <v>0.166469931602478</v>
      </c>
      <c r="E83" s="4">
        <v>10</v>
      </c>
      <c r="F83" s="4">
        <v>5</v>
      </c>
      <c r="G83" s="4">
        <v>0</v>
      </c>
      <c r="H83" s="4">
        <v>5</v>
      </c>
      <c r="I83" s="4">
        <v>1</v>
      </c>
      <c r="J83" s="4">
        <v>0.666666666666667</v>
      </c>
      <c r="K83" s="4">
        <v>0.8</v>
      </c>
      <c r="L83" s="4">
        <v>0.5</v>
      </c>
      <c r="M83" s="4">
        <v>0.5</v>
      </c>
      <c r="N83" s="4">
        <v>0.75</v>
      </c>
    </row>
    <row r="84" s="4" customFormat="1" spans="1:14">
      <c r="A84" s="17">
        <v>473</v>
      </c>
      <c r="B84" s="4">
        <v>473</v>
      </c>
      <c r="C84" s="4">
        <v>0.622597098350525</v>
      </c>
      <c r="D84" s="4">
        <v>0.209457159042358</v>
      </c>
      <c r="E84" s="4">
        <v>8</v>
      </c>
      <c r="F84" s="4">
        <v>5</v>
      </c>
      <c r="G84" s="4">
        <v>2</v>
      </c>
      <c r="H84" s="4">
        <v>5</v>
      </c>
      <c r="I84" s="4">
        <v>0.8</v>
      </c>
      <c r="J84" s="4">
        <v>0.615384615384615</v>
      </c>
      <c r="K84" s="4">
        <v>0.695652173913043</v>
      </c>
      <c r="L84" s="4">
        <v>0.5</v>
      </c>
      <c r="M84" s="4">
        <v>0.3</v>
      </c>
      <c r="N84" s="4">
        <v>0.65</v>
      </c>
    </row>
    <row r="85" s="4" customFormat="1" spans="1:14">
      <c r="A85" s="17">
        <v>691</v>
      </c>
      <c r="B85" s="4">
        <v>691</v>
      </c>
      <c r="C85" s="4">
        <v>0.623918414115906</v>
      </c>
      <c r="D85" s="4">
        <v>0.202264666557312</v>
      </c>
      <c r="E85" s="4">
        <v>10</v>
      </c>
      <c r="F85" s="4">
        <v>4</v>
      </c>
      <c r="G85" s="4">
        <v>0</v>
      </c>
      <c r="H85" s="4">
        <v>6</v>
      </c>
      <c r="I85" s="4">
        <v>1</v>
      </c>
      <c r="J85" s="4">
        <v>0.714285714285714</v>
      </c>
      <c r="K85" s="4">
        <v>0.833333333333333</v>
      </c>
      <c r="L85" s="4">
        <v>0.4</v>
      </c>
      <c r="M85" s="4">
        <v>0.6</v>
      </c>
      <c r="N85" s="4">
        <v>0.8</v>
      </c>
    </row>
    <row r="86" s="4" customFormat="1" spans="1:14">
      <c r="A86" s="17">
        <v>849</v>
      </c>
      <c r="B86" s="4">
        <v>849</v>
      </c>
      <c r="C86" s="4">
        <v>0.624196410179138</v>
      </c>
      <c r="D86" s="4">
        <v>0.19188642501831</v>
      </c>
      <c r="E86" s="4">
        <v>10</v>
      </c>
      <c r="F86" s="4">
        <v>6</v>
      </c>
      <c r="G86" s="4">
        <v>0</v>
      </c>
      <c r="H86" s="4">
        <v>4</v>
      </c>
      <c r="I86" s="4">
        <v>1</v>
      </c>
      <c r="J86" s="4">
        <v>0.625</v>
      </c>
      <c r="K86" s="4">
        <v>0.769230769230769</v>
      </c>
      <c r="L86" s="4">
        <v>0.6</v>
      </c>
      <c r="M86" s="4">
        <v>0.4</v>
      </c>
      <c r="N86" s="4">
        <v>0.7</v>
      </c>
    </row>
    <row r="87" s="4" customFormat="1" spans="1:14">
      <c r="A87" s="17">
        <v>130</v>
      </c>
      <c r="B87" s="4">
        <v>130</v>
      </c>
      <c r="C87" s="4">
        <v>0.62420129776001</v>
      </c>
      <c r="D87" s="4">
        <v>0.159538388252258</v>
      </c>
      <c r="E87" s="4">
        <v>10</v>
      </c>
      <c r="F87" s="4">
        <v>6</v>
      </c>
      <c r="G87" s="4">
        <v>0</v>
      </c>
      <c r="H87" s="4">
        <v>4</v>
      </c>
      <c r="I87" s="4">
        <v>1</v>
      </c>
      <c r="J87" s="4">
        <v>0.625</v>
      </c>
      <c r="K87" s="4">
        <v>0.769230769230769</v>
      </c>
      <c r="L87" s="4">
        <v>0.6</v>
      </c>
      <c r="M87" s="4">
        <v>0.4</v>
      </c>
      <c r="N87" s="4">
        <v>0.7</v>
      </c>
    </row>
    <row r="88" s="4" customFormat="1" spans="1:14">
      <c r="A88" s="17">
        <v>0</v>
      </c>
      <c r="B88" s="4">
        <v>0</v>
      </c>
      <c r="C88" s="4">
        <v>0.627311706542969</v>
      </c>
      <c r="D88" s="4">
        <v>0.206335783004761</v>
      </c>
      <c r="E88" s="4">
        <v>10</v>
      </c>
      <c r="F88" s="4">
        <v>5</v>
      </c>
      <c r="G88" s="4">
        <v>0</v>
      </c>
      <c r="H88" s="4">
        <v>5</v>
      </c>
      <c r="I88" s="4">
        <v>1</v>
      </c>
      <c r="J88" s="4">
        <v>0.666666666666667</v>
      </c>
      <c r="K88" s="4">
        <v>0.8</v>
      </c>
      <c r="L88" s="4">
        <v>0.5</v>
      </c>
      <c r="M88" s="4">
        <v>0.5</v>
      </c>
      <c r="N88" s="4">
        <v>0.75</v>
      </c>
    </row>
    <row r="89" s="4" customFormat="1" spans="1:14">
      <c r="A89" s="17">
        <v>936</v>
      </c>
      <c r="B89" s="4">
        <v>936</v>
      </c>
      <c r="C89" s="4">
        <v>0.627339482307434</v>
      </c>
      <c r="D89" s="4">
        <v>0.170146346092224</v>
      </c>
      <c r="E89" s="4">
        <v>10</v>
      </c>
      <c r="F89" s="4">
        <v>4</v>
      </c>
      <c r="G89" s="4">
        <v>0</v>
      </c>
      <c r="H89" s="4">
        <v>6</v>
      </c>
      <c r="I89" s="4">
        <v>1</v>
      </c>
      <c r="J89" s="4">
        <v>0.714285714285714</v>
      </c>
      <c r="K89" s="4">
        <v>0.833333333333333</v>
      </c>
      <c r="L89" s="4">
        <v>0.4</v>
      </c>
      <c r="M89" s="4">
        <v>0.6</v>
      </c>
      <c r="N89" s="4">
        <v>0.8</v>
      </c>
    </row>
    <row r="90" s="4" customFormat="1" spans="1:14">
      <c r="A90" s="17">
        <v>965</v>
      </c>
      <c r="B90" s="4">
        <v>965</v>
      </c>
      <c r="C90" s="4">
        <v>0.627762794494629</v>
      </c>
      <c r="D90" s="4">
        <v>0.168763637542725</v>
      </c>
      <c r="E90" s="4">
        <v>8</v>
      </c>
      <c r="F90" s="4">
        <v>4</v>
      </c>
      <c r="G90" s="4">
        <v>2</v>
      </c>
      <c r="H90" s="4">
        <v>6</v>
      </c>
      <c r="I90" s="4">
        <v>0.8</v>
      </c>
      <c r="J90" s="4">
        <v>0.666666666666667</v>
      </c>
      <c r="K90" s="4">
        <v>0.727272727272727</v>
      </c>
      <c r="L90" s="4">
        <v>0.4</v>
      </c>
      <c r="M90" s="4">
        <v>0.4</v>
      </c>
      <c r="N90" s="4">
        <v>0.7</v>
      </c>
    </row>
    <row r="91" s="4" customFormat="1" spans="1:14">
      <c r="A91" s="17">
        <v>584</v>
      </c>
      <c r="B91" s="4">
        <v>584</v>
      </c>
      <c r="C91" s="4">
        <v>0.62827479839325</v>
      </c>
      <c r="D91" s="4">
        <v>0.217533111572266</v>
      </c>
      <c r="E91" s="4">
        <v>10</v>
      </c>
      <c r="F91" s="4">
        <v>5</v>
      </c>
      <c r="G91" s="4">
        <v>0</v>
      </c>
      <c r="H91" s="4">
        <v>5</v>
      </c>
      <c r="I91" s="4">
        <v>1</v>
      </c>
      <c r="J91" s="4">
        <v>0.666666666666667</v>
      </c>
      <c r="K91" s="4">
        <v>0.8</v>
      </c>
      <c r="L91" s="4">
        <v>0.5</v>
      </c>
      <c r="M91" s="4">
        <v>0.5</v>
      </c>
      <c r="N91" s="4">
        <v>0.75</v>
      </c>
    </row>
    <row r="92" s="4" customFormat="1" spans="1:14">
      <c r="A92" s="17">
        <v>182</v>
      </c>
      <c r="B92" s="4">
        <v>182</v>
      </c>
      <c r="C92" s="4">
        <v>0.628848195075989</v>
      </c>
      <c r="D92" s="4">
        <v>0.155686855316162</v>
      </c>
      <c r="E92" s="4">
        <v>7</v>
      </c>
      <c r="F92" s="4">
        <v>3</v>
      </c>
      <c r="G92" s="4">
        <v>3</v>
      </c>
      <c r="H92" s="4">
        <v>7</v>
      </c>
      <c r="I92" s="4">
        <v>0.7</v>
      </c>
      <c r="J92" s="4">
        <v>0.7</v>
      </c>
      <c r="K92" s="4">
        <v>0.7</v>
      </c>
      <c r="L92" s="4">
        <v>0.3</v>
      </c>
      <c r="M92" s="4">
        <v>0.4</v>
      </c>
      <c r="N92" s="4">
        <v>0.7</v>
      </c>
    </row>
    <row r="93" s="4" customFormat="1" spans="1:14">
      <c r="A93" s="17">
        <v>124</v>
      </c>
      <c r="B93" s="4">
        <v>124</v>
      </c>
      <c r="C93" s="4">
        <v>0.629390001296997</v>
      </c>
      <c r="D93" s="4">
        <v>0.210688233375549</v>
      </c>
      <c r="E93" s="4">
        <v>10</v>
      </c>
      <c r="F93" s="4">
        <v>9</v>
      </c>
      <c r="G93" s="4">
        <v>0</v>
      </c>
      <c r="H93" s="4">
        <v>1</v>
      </c>
      <c r="I93" s="4">
        <v>1</v>
      </c>
      <c r="J93" s="4">
        <v>0.526315789473684</v>
      </c>
      <c r="K93" s="4">
        <v>0.689655172413793</v>
      </c>
      <c r="L93" s="4">
        <v>0.9</v>
      </c>
      <c r="M93" s="4">
        <v>0.1</v>
      </c>
      <c r="N93" s="4">
        <v>0.55</v>
      </c>
    </row>
    <row r="94" s="4" customFormat="1" spans="1:14">
      <c r="A94" s="17">
        <v>983</v>
      </c>
      <c r="B94" s="4">
        <v>983</v>
      </c>
      <c r="C94" s="4">
        <v>0.630730509757996</v>
      </c>
      <c r="D94" s="4">
        <v>0.192117929458618</v>
      </c>
      <c r="E94" s="4">
        <v>8</v>
      </c>
      <c r="F94" s="4">
        <v>6</v>
      </c>
      <c r="G94" s="4">
        <v>2</v>
      </c>
      <c r="H94" s="4">
        <v>4</v>
      </c>
      <c r="I94" s="4">
        <v>0.8</v>
      </c>
      <c r="J94" s="4">
        <v>0.571428571428572</v>
      </c>
      <c r="K94" s="4">
        <v>0.666666666666667</v>
      </c>
      <c r="L94" s="4">
        <v>0.6</v>
      </c>
      <c r="M94" s="4">
        <v>0.2</v>
      </c>
      <c r="N94" s="4">
        <v>0.6</v>
      </c>
    </row>
    <row r="95" s="4" customFormat="1" spans="1:14">
      <c r="A95" s="17">
        <v>249</v>
      </c>
      <c r="B95" s="4">
        <v>249</v>
      </c>
      <c r="C95" s="4">
        <v>0.631833672523499</v>
      </c>
      <c r="D95" s="4">
        <v>0.211252689361572</v>
      </c>
      <c r="E95" s="4">
        <v>8</v>
      </c>
      <c r="F95" s="4">
        <v>4</v>
      </c>
      <c r="G95" s="4">
        <v>2</v>
      </c>
      <c r="H95" s="4">
        <v>6</v>
      </c>
      <c r="I95" s="4">
        <v>0.8</v>
      </c>
      <c r="J95" s="4">
        <v>0.666666666666667</v>
      </c>
      <c r="K95" s="4">
        <v>0.727272727272727</v>
      </c>
      <c r="L95" s="4">
        <v>0.4</v>
      </c>
      <c r="M95" s="4">
        <v>0.4</v>
      </c>
      <c r="N95" s="4">
        <v>0.7</v>
      </c>
    </row>
    <row r="96" s="4" customFormat="1" spans="1:14">
      <c r="A96" s="17">
        <v>623</v>
      </c>
      <c r="B96" s="4">
        <v>623</v>
      </c>
      <c r="C96" s="4">
        <v>0.632972717285156</v>
      </c>
      <c r="D96" s="4">
        <v>0.181615591049194</v>
      </c>
      <c r="E96" s="4">
        <v>9</v>
      </c>
      <c r="F96" s="4">
        <v>5</v>
      </c>
      <c r="G96" s="4">
        <v>1</v>
      </c>
      <c r="H96" s="4">
        <v>5</v>
      </c>
      <c r="I96" s="4">
        <v>0.9</v>
      </c>
      <c r="J96" s="4">
        <v>0.642857142857143</v>
      </c>
      <c r="K96" s="4">
        <v>0.75</v>
      </c>
      <c r="L96" s="4">
        <v>0.5</v>
      </c>
      <c r="M96" s="4">
        <v>0.4</v>
      </c>
      <c r="N96" s="4">
        <v>0.7</v>
      </c>
    </row>
    <row r="97" s="4" customFormat="1" spans="1:14">
      <c r="A97" s="17">
        <v>40</v>
      </c>
      <c r="B97" s="4">
        <v>40</v>
      </c>
      <c r="C97" s="4">
        <v>0.634088516235352</v>
      </c>
      <c r="D97" s="4">
        <v>0.209302663803101</v>
      </c>
      <c r="E97" s="4">
        <v>9</v>
      </c>
      <c r="F97" s="4">
        <v>3</v>
      </c>
      <c r="G97" s="4">
        <v>1</v>
      </c>
      <c r="H97" s="4">
        <v>7</v>
      </c>
      <c r="I97" s="4">
        <v>0.9</v>
      </c>
      <c r="J97" s="4">
        <v>0.75</v>
      </c>
      <c r="K97" s="4">
        <v>0.818181818181818</v>
      </c>
      <c r="L97" s="4">
        <v>0.3</v>
      </c>
      <c r="M97" s="4">
        <v>0.6</v>
      </c>
      <c r="N97" s="4">
        <v>0.8</v>
      </c>
    </row>
    <row r="98" s="1" customFormat="1" spans="3:14">
      <c r="C98" s="1">
        <f>AVERAGE(C2:C97)</f>
        <v>0.559712068488201</v>
      </c>
      <c r="D98" s="1">
        <f>AVERAGE(D2:D97)</f>
        <v>0.156728434065978</v>
      </c>
      <c r="I98" s="1">
        <f t="shared" ref="I98:N98" si="0">AVERAGE(I2:I97)</f>
        <v>0.807291666666667</v>
      </c>
      <c r="J98" s="1">
        <f t="shared" si="0"/>
        <v>0.622015185563705</v>
      </c>
      <c r="K98" s="1">
        <f t="shared" si="0"/>
        <v>0.698753928996718</v>
      </c>
      <c r="L98" s="1">
        <f t="shared" si="0"/>
        <v>0.494791666666667</v>
      </c>
      <c r="M98" s="1">
        <f t="shared" si="0"/>
        <v>0.3125</v>
      </c>
      <c r="N98" s="1">
        <f t="shared" si="0"/>
        <v>0.65625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6</v>
      </c>
      <c r="F105" s="11">
        <v>0.12</v>
      </c>
      <c r="G105" s="1">
        <v>-240</v>
      </c>
      <c r="H105" s="1">
        <v>1760</v>
      </c>
      <c r="I105" s="1">
        <v>88</v>
      </c>
    </row>
    <row r="106" s="15" customFormat="1" spans="3:5">
      <c r="C106" s="15" t="s">
        <v>114</v>
      </c>
      <c r="D106" s="15">
        <f>COUNTIF(C2:C97,"&lt;0.502")-COUNTIF(C2:C97,"&lt;0.472")</f>
        <v>16</v>
      </c>
      <c r="E106" s="15">
        <v>2</v>
      </c>
    </row>
    <row r="107" s="4" customFormat="1" spans="3:5">
      <c r="C107" s="4" t="s">
        <v>115</v>
      </c>
      <c r="D107" s="4">
        <f>COUNTIF(C2:C97,"&lt;0.532")-COUNTIF(C2:C97,"&lt;0.502")</f>
        <v>16</v>
      </c>
      <c r="E107" s="4">
        <v>3</v>
      </c>
    </row>
    <row r="108" s="4" customFormat="1" spans="3:5">
      <c r="C108" s="4" t="s">
        <v>116</v>
      </c>
      <c r="D108" s="4">
        <f>COUNTIF(C2:C97,"&lt;0.562")-COUNTIF(C2:C97,"&lt;0.532")</f>
        <v>16</v>
      </c>
      <c r="E108" s="4">
        <v>4</v>
      </c>
    </row>
    <row r="109" s="4" customFormat="1" spans="3:5">
      <c r="C109" s="4" t="s">
        <v>117</v>
      </c>
      <c r="D109" s="4">
        <f>COUNTIF(C2:C97,"&lt;0.592")-COUNTIF(C2:C97,"&lt;0.562")</f>
        <v>16</v>
      </c>
      <c r="E109" s="4">
        <v>6</v>
      </c>
    </row>
    <row r="110" s="4" customFormat="1" spans="3:5">
      <c r="C110" s="4" t="s">
        <v>118</v>
      </c>
      <c r="D110" s="4">
        <f>COUNTIF(C2:C97,"&lt;0.622")-COUNTIF(C2:C97,"&lt;0.592")</f>
        <v>16</v>
      </c>
      <c r="E110" s="4">
        <v>7</v>
      </c>
    </row>
    <row r="111" s="15" customFormat="1" spans="3:5">
      <c r="C111" s="15" t="s">
        <v>119</v>
      </c>
      <c r="D111" s="15">
        <f>COUNTIF(C2:C97,"&lt;0.652")-COUNTIF(C2:C97,"&lt;0.622")</f>
        <v>16</v>
      </c>
      <c r="E111" s="15">
        <v>9</v>
      </c>
    </row>
    <row r="112" s="4" customFormat="1" spans="3:5">
      <c r="C112" s="4" t="s">
        <v>120</v>
      </c>
      <c r="D112" s="4">
        <f>COUNTIF(C2:C97,"&lt;0.682")-COUNTIF(C2:C97,"&lt;0.652")</f>
        <v>0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17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0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0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0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0</v>
      </c>
      <c r="E117" s="4">
        <v>6</v>
      </c>
    </row>
    <row r="118" s="1" customFormat="1" spans="3:5">
      <c r="C118" s="1" t="s">
        <v>31</v>
      </c>
      <c r="D118" s="1">
        <f>COUNTIF(C2:C97,"&lt;0.74")-COUNTIF(C2:C97,"&lt;0.72")</f>
        <v>0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0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4">
      <c r="C124" s="1" t="s">
        <v>37</v>
      </c>
      <c r="D124" s="1">
        <f>COUNTIF(C2:C97,"&lt;0.86")-COUNTIF(C2:C97,"&lt;0.84")</f>
        <v>0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73" workbookViewId="0">
      <selection activeCell="A23" sqref="$A23:$XFD23"/>
    </sheetView>
  </sheetViews>
  <sheetFormatPr defaultColWidth="9" defaultRowHeight="13.5"/>
  <cols>
    <col min="3" max="4" width="17.875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227</v>
      </c>
      <c r="B2" s="1">
        <v>227</v>
      </c>
      <c r="C2" s="1">
        <v>0.474483132362366</v>
      </c>
      <c r="D2" s="1">
        <v>0.0722849369049072</v>
      </c>
      <c r="E2" s="1">
        <v>8</v>
      </c>
      <c r="F2" s="1">
        <v>6</v>
      </c>
      <c r="G2" s="1">
        <v>2</v>
      </c>
      <c r="H2" s="1">
        <v>4</v>
      </c>
      <c r="I2" s="1">
        <v>0.8</v>
      </c>
      <c r="J2" s="1">
        <v>0.571428571428572</v>
      </c>
      <c r="K2" s="1">
        <v>0.666666666666667</v>
      </c>
      <c r="L2" s="1">
        <v>0.6</v>
      </c>
      <c r="M2" s="1">
        <v>0.2</v>
      </c>
      <c r="N2" s="1">
        <v>0.6</v>
      </c>
    </row>
    <row r="3" s="4" customFormat="1" spans="1:14">
      <c r="A3" s="17">
        <v>566</v>
      </c>
      <c r="B3" s="4">
        <v>566</v>
      </c>
      <c r="C3" s="4">
        <v>0.479554414749146</v>
      </c>
      <c r="D3" s="4">
        <v>0.09343421459198</v>
      </c>
      <c r="E3" s="4">
        <v>8</v>
      </c>
      <c r="F3" s="4">
        <v>8</v>
      </c>
      <c r="G3" s="4">
        <v>2</v>
      </c>
      <c r="H3" s="4">
        <v>2</v>
      </c>
      <c r="I3" s="4">
        <v>0.8</v>
      </c>
      <c r="J3" s="4">
        <v>0.5</v>
      </c>
      <c r="K3" s="4">
        <v>0.615384615384615</v>
      </c>
      <c r="L3" s="4">
        <v>0.8</v>
      </c>
      <c r="M3" s="4">
        <v>0</v>
      </c>
      <c r="N3" s="4">
        <v>0.5</v>
      </c>
    </row>
    <row r="4" s="1" customFormat="1" spans="1:14">
      <c r="A4" s="7">
        <v>560</v>
      </c>
      <c r="B4" s="1">
        <v>560</v>
      </c>
      <c r="C4" s="1">
        <v>0.480135202407837</v>
      </c>
      <c r="D4" s="1">
        <v>0.0856159925460815</v>
      </c>
      <c r="E4" s="1">
        <v>8</v>
      </c>
      <c r="F4" s="1">
        <v>7</v>
      </c>
      <c r="G4" s="1">
        <v>2</v>
      </c>
      <c r="H4" s="1">
        <v>3</v>
      </c>
      <c r="I4" s="1">
        <v>0.8</v>
      </c>
      <c r="J4" s="1">
        <v>0.533333333333333</v>
      </c>
      <c r="K4" s="1">
        <v>0.64</v>
      </c>
      <c r="L4" s="1">
        <v>0.7</v>
      </c>
      <c r="M4" s="1">
        <v>0.1</v>
      </c>
      <c r="N4" s="1">
        <v>0.55</v>
      </c>
    </row>
    <row r="5" s="1" customFormat="1" spans="1:14">
      <c r="A5" s="7">
        <v>102</v>
      </c>
      <c r="B5" s="1">
        <v>102</v>
      </c>
      <c r="C5" s="1">
        <v>0.481022000312805</v>
      </c>
      <c r="D5" s="1">
        <v>0.0691198110580444</v>
      </c>
      <c r="E5" s="1">
        <v>10</v>
      </c>
      <c r="F5" s="1">
        <v>3</v>
      </c>
      <c r="G5" s="1">
        <v>0</v>
      </c>
      <c r="H5" s="1">
        <v>7</v>
      </c>
      <c r="I5" s="1">
        <v>1</v>
      </c>
      <c r="J5" s="1">
        <v>0.769230769230769</v>
      </c>
      <c r="K5" s="1">
        <v>0.869565217391304</v>
      </c>
      <c r="L5" s="1">
        <v>0.3</v>
      </c>
      <c r="M5" s="1">
        <v>0.7</v>
      </c>
      <c r="N5" s="1">
        <v>0.85</v>
      </c>
    </row>
    <row r="6" s="1" customFormat="1" spans="1:14">
      <c r="A6" s="7">
        <v>587</v>
      </c>
      <c r="B6" s="1">
        <v>587</v>
      </c>
      <c r="C6" s="1">
        <v>0.48110568523407</v>
      </c>
      <c r="D6" s="1">
        <v>0.0662893056869507</v>
      </c>
      <c r="E6" s="1">
        <v>7</v>
      </c>
      <c r="F6" s="1">
        <v>4</v>
      </c>
      <c r="G6" s="1">
        <v>3</v>
      </c>
      <c r="H6" s="1">
        <v>6</v>
      </c>
      <c r="I6" s="1">
        <v>0.7</v>
      </c>
      <c r="J6" s="1">
        <v>0.636363636363636</v>
      </c>
      <c r="K6" s="1">
        <v>0.666666666666667</v>
      </c>
      <c r="L6" s="1">
        <v>0.4</v>
      </c>
      <c r="M6" s="1">
        <v>0.3</v>
      </c>
      <c r="N6" s="1">
        <v>0.65</v>
      </c>
    </row>
    <row r="7" s="1" customFormat="1" spans="1:14">
      <c r="A7" s="7">
        <v>421</v>
      </c>
      <c r="B7" s="1">
        <v>421</v>
      </c>
      <c r="C7" s="1">
        <v>0.481773972511292</v>
      </c>
      <c r="D7" s="1">
        <v>0.0948684215545654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1" customFormat="1" spans="1:14">
      <c r="A8" s="7">
        <v>796</v>
      </c>
      <c r="B8" s="1">
        <v>796</v>
      </c>
      <c r="C8" s="1">
        <v>0.48770797252655</v>
      </c>
      <c r="D8" s="1">
        <v>0.0696252584457397</v>
      </c>
      <c r="E8" s="1">
        <v>8</v>
      </c>
      <c r="F8" s="1">
        <v>7</v>
      </c>
      <c r="G8" s="1">
        <v>2</v>
      </c>
      <c r="H8" s="1">
        <v>3</v>
      </c>
      <c r="I8" s="1">
        <v>0.8</v>
      </c>
      <c r="J8" s="1">
        <v>0.533333333333333</v>
      </c>
      <c r="K8" s="1">
        <v>0.64</v>
      </c>
      <c r="L8" s="1">
        <v>0.7</v>
      </c>
      <c r="M8" s="1">
        <v>0.1</v>
      </c>
      <c r="N8" s="1">
        <v>0.55</v>
      </c>
    </row>
    <row r="9" s="1" customFormat="1" spans="1:14">
      <c r="A9" s="7">
        <v>432</v>
      </c>
      <c r="B9" s="1">
        <v>432</v>
      </c>
      <c r="C9" s="1">
        <v>0.487752676010132</v>
      </c>
      <c r="D9" s="1">
        <v>0.086894154548645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683</v>
      </c>
      <c r="B10" s="1">
        <v>683</v>
      </c>
      <c r="C10" s="1">
        <v>0.487874031066894</v>
      </c>
      <c r="D10" s="1">
        <v>0.0992802381515503</v>
      </c>
      <c r="E10" s="1">
        <v>9</v>
      </c>
      <c r="F10" s="1">
        <v>5</v>
      </c>
      <c r="G10" s="1">
        <v>1</v>
      </c>
      <c r="H10" s="1">
        <v>5</v>
      </c>
      <c r="I10" s="1">
        <v>0.9</v>
      </c>
      <c r="J10" s="1">
        <v>0.642857142857143</v>
      </c>
      <c r="K10" s="1">
        <v>0.75</v>
      </c>
      <c r="L10" s="1">
        <v>0.5</v>
      </c>
      <c r="M10" s="1">
        <v>0.4</v>
      </c>
      <c r="N10" s="1">
        <v>0.7</v>
      </c>
    </row>
    <row r="11" s="14" customFormat="1" spans="1:14">
      <c r="A11" s="16">
        <v>515</v>
      </c>
      <c r="B11" s="14">
        <v>515</v>
      </c>
      <c r="C11" s="14">
        <v>0.488664388656616</v>
      </c>
      <c r="D11" s="14">
        <v>0.100366592407227</v>
      </c>
      <c r="E11" s="14">
        <v>6</v>
      </c>
      <c r="F11" s="14">
        <v>6</v>
      </c>
      <c r="G11" s="14">
        <v>4</v>
      </c>
      <c r="H11" s="14">
        <v>4</v>
      </c>
      <c r="I11" s="14">
        <v>0.6</v>
      </c>
      <c r="J11" s="14">
        <v>0.5</v>
      </c>
      <c r="K11" s="14">
        <v>0.545454545454545</v>
      </c>
      <c r="L11" s="14">
        <v>0.6</v>
      </c>
      <c r="M11" s="14">
        <v>0</v>
      </c>
      <c r="N11" s="14">
        <v>0.5</v>
      </c>
    </row>
    <row r="12" s="4" customFormat="1" spans="1:14">
      <c r="A12" s="17">
        <v>42</v>
      </c>
      <c r="B12" s="4">
        <v>42</v>
      </c>
      <c r="C12" s="4">
        <v>0.494099974632263</v>
      </c>
      <c r="D12" s="4">
        <v>0.111146330833435</v>
      </c>
      <c r="E12" s="4">
        <v>7</v>
      </c>
      <c r="F12" s="4">
        <v>5</v>
      </c>
      <c r="G12" s="4">
        <v>3</v>
      </c>
      <c r="H12" s="4">
        <v>5</v>
      </c>
      <c r="I12" s="4">
        <v>0.7</v>
      </c>
      <c r="J12" s="4">
        <v>0.583333333333333</v>
      </c>
      <c r="K12" s="4">
        <v>0.636363636363636</v>
      </c>
      <c r="L12" s="4">
        <v>0.5</v>
      </c>
      <c r="M12" s="4">
        <v>0.2</v>
      </c>
      <c r="N12" s="4">
        <v>0.6</v>
      </c>
    </row>
    <row r="13" s="4" customFormat="1" spans="1:14">
      <c r="A13" s="17">
        <v>472</v>
      </c>
      <c r="B13" s="4">
        <v>472</v>
      </c>
      <c r="C13" s="4">
        <v>0.494504332542419</v>
      </c>
      <c r="D13" s="4">
        <v>0.141242623329163</v>
      </c>
      <c r="E13" s="4">
        <v>10</v>
      </c>
      <c r="F13" s="4">
        <v>2</v>
      </c>
      <c r="G13" s="4">
        <v>0</v>
      </c>
      <c r="H13" s="4">
        <v>8</v>
      </c>
      <c r="I13" s="4">
        <v>1</v>
      </c>
      <c r="J13" s="4">
        <v>0.833333333333333</v>
      </c>
      <c r="K13" s="4">
        <v>0.909090909090909</v>
      </c>
      <c r="L13" s="4">
        <v>0.2</v>
      </c>
      <c r="M13" s="4">
        <v>0.8</v>
      </c>
      <c r="N13" s="4">
        <v>0.9</v>
      </c>
    </row>
    <row r="14" s="4" customFormat="1" spans="1:14">
      <c r="A14" s="17">
        <v>726</v>
      </c>
      <c r="B14" s="4">
        <v>726</v>
      </c>
      <c r="C14" s="4">
        <v>0.496374607086182</v>
      </c>
      <c r="D14" s="4">
        <v>0.120480537414551</v>
      </c>
      <c r="E14" s="4">
        <v>4</v>
      </c>
      <c r="F14" s="4">
        <v>6</v>
      </c>
      <c r="G14" s="4">
        <v>6</v>
      </c>
      <c r="H14" s="4">
        <v>4</v>
      </c>
      <c r="I14" s="4">
        <v>0.4</v>
      </c>
      <c r="J14" s="4">
        <v>0.4</v>
      </c>
      <c r="K14" s="4">
        <v>0.4</v>
      </c>
      <c r="L14" s="4">
        <v>0.6</v>
      </c>
      <c r="M14" s="4">
        <v>-0.2</v>
      </c>
      <c r="N14" s="4">
        <v>0.4</v>
      </c>
    </row>
    <row r="15" s="4" customFormat="1" spans="1:14">
      <c r="A15" s="17">
        <v>617</v>
      </c>
      <c r="B15" s="4">
        <v>617</v>
      </c>
      <c r="C15" s="4">
        <v>0.497442245483398</v>
      </c>
      <c r="D15" s="4">
        <v>0.169996380805969</v>
      </c>
      <c r="E15" s="4">
        <v>8</v>
      </c>
      <c r="F15" s="4">
        <v>5</v>
      </c>
      <c r="G15" s="4">
        <v>2</v>
      </c>
      <c r="H15" s="4">
        <v>5</v>
      </c>
      <c r="I15" s="4">
        <v>0.8</v>
      </c>
      <c r="J15" s="4">
        <v>0.615384615384615</v>
      </c>
      <c r="K15" s="4">
        <v>0.695652173913043</v>
      </c>
      <c r="L15" s="4">
        <v>0.5</v>
      </c>
      <c r="M15" s="4">
        <v>0.3</v>
      </c>
      <c r="N15" s="4">
        <v>0.65</v>
      </c>
    </row>
    <row r="16" s="4" customFormat="1" spans="1:14">
      <c r="A16" s="17">
        <v>673</v>
      </c>
      <c r="B16" s="4">
        <v>673</v>
      </c>
      <c r="C16" s="4">
        <v>0.498719096183777</v>
      </c>
      <c r="D16" s="4">
        <v>0.132249593734741</v>
      </c>
      <c r="E16" s="4">
        <v>9</v>
      </c>
      <c r="F16" s="4">
        <v>5</v>
      </c>
      <c r="G16" s="4">
        <v>1</v>
      </c>
      <c r="H16" s="4">
        <v>5</v>
      </c>
      <c r="I16" s="4">
        <v>0.9</v>
      </c>
      <c r="J16" s="4">
        <v>0.642857142857143</v>
      </c>
      <c r="K16" s="4">
        <v>0.75</v>
      </c>
      <c r="L16" s="4">
        <v>0.5</v>
      </c>
      <c r="M16" s="4">
        <v>0.4</v>
      </c>
      <c r="N16" s="4">
        <v>0.7</v>
      </c>
    </row>
    <row r="17" s="4" customFormat="1" spans="1:14">
      <c r="A17" s="17">
        <v>957</v>
      </c>
      <c r="B17" s="4">
        <v>957</v>
      </c>
      <c r="C17" s="4">
        <v>0.501754760742187</v>
      </c>
      <c r="D17" s="4">
        <v>0.11188817024231</v>
      </c>
      <c r="E17" s="4">
        <v>10</v>
      </c>
      <c r="F17" s="4">
        <v>1</v>
      </c>
      <c r="G17" s="4">
        <v>0</v>
      </c>
      <c r="H17" s="4">
        <v>9</v>
      </c>
      <c r="I17" s="4">
        <v>1</v>
      </c>
      <c r="J17" s="4">
        <v>0.909090909090909</v>
      </c>
      <c r="K17" s="4">
        <v>0.952380952380952</v>
      </c>
      <c r="L17" s="4">
        <v>0.1</v>
      </c>
      <c r="M17" s="4">
        <v>0.9</v>
      </c>
      <c r="N17" s="4">
        <v>0.95</v>
      </c>
    </row>
    <row r="18" s="4" customFormat="1" spans="1:14">
      <c r="A18" s="17">
        <v>651</v>
      </c>
      <c r="B18" s="4">
        <v>651</v>
      </c>
      <c r="C18" s="4">
        <v>0.501839160919189</v>
      </c>
      <c r="D18" s="4">
        <v>0.142430782318115</v>
      </c>
      <c r="E18" s="4">
        <v>10</v>
      </c>
      <c r="F18" s="4">
        <v>5</v>
      </c>
      <c r="G18" s="4">
        <v>0</v>
      </c>
      <c r="H18" s="4">
        <v>5</v>
      </c>
      <c r="I18" s="4">
        <v>1</v>
      </c>
      <c r="J18" s="4">
        <v>0.666666666666667</v>
      </c>
      <c r="K18" s="4">
        <v>0.8</v>
      </c>
      <c r="L18" s="4">
        <v>0.5</v>
      </c>
      <c r="M18" s="4">
        <v>0.5</v>
      </c>
      <c r="N18" s="4">
        <v>0.75</v>
      </c>
    </row>
    <row r="19" s="4" customFormat="1" spans="1:14">
      <c r="A19" s="17">
        <v>967</v>
      </c>
      <c r="B19" s="4">
        <v>967</v>
      </c>
      <c r="C19" s="4">
        <v>0.505633950233459</v>
      </c>
      <c r="D19" s="4">
        <v>0.134837865829468</v>
      </c>
      <c r="E19" s="4">
        <v>10</v>
      </c>
      <c r="F19" s="4">
        <v>4</v>
      </c>
      <c r="G19" s="4">
        <v>0</v>
      </c>
      <c r="H19" s="4">
        <v>6</v>
      </c>
      <c r="I19" s="4">
        <v>1</v>
      </c>
      <c r="J19" s="4">
        <v>0.714285714285714</v>
      </c>
      <c r="K19" s="4">
        <v>0.833333333333333</v>
      </c>
      <c r="L19" s="4">
        <v>0.4</v>
      </c>
      <c r="M19" s="4">
        <v>0.6</v>
      </c>
      <c r="N19" s="4">
        <v>0.8</v>
      </c>
    </row>
    <row r="20" s="4" customFormat="1" spans="1:14">
      <c r="A20" s="17">
        <v>320</v>
      </c>
      <c r="B20" s="4">
        <v>320</v>
      </c>
      <c r="C20" s="4">
        <v>0.505656719207764</v>
      </c>
      <c r="D20" s="4">
        <v>0.121524333953857</v>
      </c>
      <c r="E20" s="4">
        <v>9</v>
      </c>
      <c r="F20" s="4">
        <v>7</v>
      </c>
      <c r="G20" s="4">
        <v>1</v>
      </c>
      <c r="H20" s="4">
        <v>3</v>
      </c>
      <c r="I20" s="4">
        <v>0.9</v>
      </c>
      <c r="J20" s="4">
        <v>0.5625</v>
      </c>
      <c r="K20" s="4">
        <v>0.692307692307692</v>
      </c>
      <c r="L20" s="4">
        <v>0.7</v>
      </c>
      <c r="M20" s="4">
        <v>0.2</v>
      </c>
      <c r="N20" s="4">
        <v>0.6</v>
      </c>
    </row>
    <row r="21" s="14" customFormat="1" spans="1:14">
      <c r="A21" s="16">
        <v>601</v>
      </c>
      <c r="B21" s="14">
        <v>601</v>
      </c>
      <c r="C21" s="14">
        <v>0.507957339286804</v>
      </c>
      <c r="D21" s="14">
        <v>0.136493921279907</v>
      </c>
      <c r="E21" s="14">
        <v>10</v>
      </c>
      <c r="F21" s="14">
        <v>6</v>
      </c>
      <c r="G21" s="14">
        <v>0</v>
      </c>
      <c r="H21" s="14">
        <v>4</v>
      </c>
      <c r="I21" s="14">
        <v>1</v>
      </c>
      <c r="J21" s="14">
        <v>0.625</v>
      </c>
      <c r="K21" s="14">
        <v>0.769230769230769</v>
      </c>
      <c r="L21" s="14">
        <v>0.6</v>
      </c>
      <c r="M21" s="14">
        <v>0.4</v>
      </c>
      <c r="N21" s="14">
        <v>0.7</v>
      </c>
    </row>
    <row r="22" s="1" customFormat="1" spans="1:14">
      <c r="A22" s="7">
        <v>603</v>
      </c>
      <c r="B22" s="1">
        <v>603</v>
      </c>
      <c r="C22" s="1">
        <v>0.510679364204407</v>
      </c>
      <c r="D22" s="1">
        <v>0.140520811080933</v>
      </c>
      <c r="E22" s="1">
        <v>8</v>
      </c>
      <c r="F22" s="1">
        <v>4</v>
      </c>
      <c r="G22" s="1">
        <v>2</v>
      </c>
      <c r="H22" s="1">
        <v>6</v>
      </c>
      <c r="I22" s="1">
        <v>0.8</v>
      </c>
      <c r="J22" s="1">
        <v>0.666666666666667</v>
      </c>
      <c r="K22" s="1">
        <v>0.727272727272727</v>
      </c>
      <c r="L22" s="1">
        <v>0.4</v>
      </c>
      <c r="M22" s="1">
        <v>0.4</v>
      </c>
      <c r="N22" s="1">
        <v>0.7</v>
      </c>
    </row>
    <row r="23" s="1" customFormat="1" spans="1:14">
      <c r="A23" s="7">
        <v>433</v>
      </c>
      <c r="B23" s="1">
        <v>433</v>
      </c>
      <c r="C23" s="1">
        <v>0.510927319526672</v>
      </c>
      <c r="D23" s="1">
        <v>0.150305390357971</v>
      </c>
      <c r="E23" s="1">
        <v>4</v>
      </c>
      <c r="F23" s="1">
        <v>4</v>
      </c>
      <c r="G23" s="1">
        <v>6</v>
      </c>
      <c r="H23" s="1">
        <v>6</v>
      </c>
      <c r="I23" s="1">
        <v>0.4</v>
      </c>
      <c r="J23" s="1">
        <v>0.5</v>
      </c>
      <c r="K23" s="1">
        <v>0.444444444444444</v>
      </c>
      <c r="L23" s="1">
        <v>0.4</v>
      </c>
      <c r="M23" s="1">
        <v>0</v>
      </c>
      <c r="N23" s="1">
        <v>0.5</v>
      </c>
    </row>
    <row r="24" s="1" customFormat="1" spans="1:14">
      <c r="A24" s="7">
        <v>635</v>
      </c>
      <c r="B24" s="1">
        <v>635</v>
      </c>
      <c r="C24" s="1">
        <v>0.511435985565186</v>
      </c>
      <c r="D24" s="1">
        <v>0.165743589401245</v>
      </c>
      <c r="E24" s="1">
        <v>8</v>
      </c>
      <c r="F24" s="1">
        <v>4</v>
      </c>
      <c r="G24" s="1">
        <v>2</v>
      </c>
      <c r="H24" s="1">
        <v>6</v>
      </c>
      <c r="I24" s="1">
        <v>0.8</v>
      </c>
      <c r="J24" s="1">
        <v>0.666666666666667</v>
      </c>
      <c r="K24" s="1">
        <v>0.727272727272727</v>
      </c>
      <c r="L24" s="1">
        <v>0.4</v>
      </c>
      <c r="M24" s="1">
        <v>0.4</v>
      </c>
      <c r="N24" s="1">
        <v>0.7</v>
      </c>
    </row>
    <row r="25" s="1" customFormat="1" spans="1:14">
      <c r="A25" s="7">
        <v>942</v>
      </c>
      <c r="B25" s="1">
        <v>942</v>
      </c>
      <c r="C25" s="1">
        <v>0.514297127723694</v>
      </c>
      <c r="D25" s="1">
        <v>0.156838059425354</v>
      </c>
      <c r="E25" s="1">
        <v>7</v>
      </c>
      <c r="F25" s="1">
        <v>3</v>
      </c>
      <c r="G25" s="1">
        <v>3</v>
      </c>
      <c r="H25" s="1">
        <v>7</v>
      </c>
      <c r="I25" s="1">
        <v>0.7</v>
      </c>
      <c r="J25" s="1">
        <v>0.7</v>
      </c>
      <c r="K25" s="1">
        <v>0.7</v>
      </c>
      <c r="L25" s="1">
        <v>0.3</v>
      </c>
      <c r="M25" s="1">
        <v>0.4</v>
      </c>
      <c r="N25" s="1">
        <v>0.7</v>
      </c>
    </row>
    <row r="26" s="1" customFormat="1" spans="1:14">
      <c r="A26" s="7">
        <v>283</v>
      </c>
      <c r="B26" s="1">
        <v>283</v>
      </c>
      <c r="C26" s="1">
        <v>0.517791271209717</v>
      </c>
      <c r="D26" s="1">
        <v>0.104413986206055</v>
      </c>
      <c r="E26" s="1">
        <v>9</v>
      </c>
      <c r="F26" s="1">
        <v>5</v>
      </c>
      <c r="G26" s="1">
        <v>1</v>
      </c>
      <c r="H26" s="1">
        <v>5</v>
      </c>
      <c r="I26" s="1">
        <v>0.9</v>
      </c>
      <c r="J26" s="1">
        <v>0.642857142857143</v>
      </c>
      <c r="K26" s="1">
        <v>0.75</v>
      </c>
      <c r="L26" s="1">
        <v>0.5</v>
      </c>
      <c r="M26" s="1">
        <v>0.4</v>
      </c>
      <c r="N26" s="1">
        <v>0.7</v>
      </c>
    </row>
    <row r="27" s="1" customFormat="1" spans="1:14">
      <c r="A27" s="7">
        <v>44</v>
      </c>
      <c r="B27" s="1">
        <v>44</v>
      </c>
      <c r="C27" s="1">
        <v>0.518035650253296</v>
      </c>
      <c r="D27" s="1">
        <v>0.109353542327881</v>
      </c>
      <c r="E27" s="1">
        <v>6</v>
      </c>
      <c r="F27" s="1">
        <v>7</v>
      </c>
      <c r="G27" s="1">
        <v>4</v>
      </c>
      <c r="H27" s="1">
        <v>3</v>
      </c>
      <c r="I27" s="1">
        <v>0.6</v>
      </c>
      <c r="J27" s="1">
        <v>0.461538461538462</v>
      </c>
      <c r="K27" s="1">
        <v>0.521739130434783</v>
      </c>
      <c r="L27" s="1">
        <v>0.7</v>
      </c>
      <c r="M27" s="1">
        <v>-0.1</v>
      </c>
      <c r="N27" s="1">
        <v>0.45</v>
      </c>
    </row>
    <row r="28" s="1" customFormat="1" spans="1:14">
      <c r="A28" s="7">
        <v>510</v>
      </c>
      <c r="B28" s="1">
        <v>510</v>
      </c>
      <c r="C28" s="1">
        <v>0.519075632095337</v>
      </c>
      <c r="D28" s="1">
        <v>0.115707755088806</v>
      </c>
      <c r="E28" s="1">
        <v>8</v>
      </c>
      <c r="F28" s="1">
        <v>4</v>
      </c>
      <c r="G28" s="1">
        <v>2</v>
      </c>
      <c r="H28" s="1">
        <v>6</v>
      </c>
      <c r="I28" s="1">
        <v>0.8</v>
      </c>
      <c r="J28" s="1">
        <v>0.666666666666667</v>
      </c>
      <c r="K28" s="1">
        <v>0.727272727272727</v>
      </c>
      <c r="L28" s="1">
        <v>0.4</v>
      </c>
      <c r="M28" s="1">
        <v>0.4</v>
      </c>
      <c r="N28" s="1">
        <v>0.7</v>
      </c>
    </row>
    <row r="29" s="4" customFormat="1" spans="1:14">
      <c r="A29" s="17">
        <v>906</v>
      </c>
      <c r="B29" s="4">
        <v>906</v>
      </c>
      <c r="C29" s="4">
        <v>0.51990270614624</v>
      </c>
      <c r="D29" s="4">
        <v>0.155476093292236</v>
      </c>
      <c r="E29" s="4">
        <v>9</v>
      </c>
      <c r="F29" s="4">
        <v>5</v>
      </c>
      <c r="G29" s="4">
        <v>1</v>
      </c>
      <c r="H29" s="4">
        <v>5</v>
      </c>
      <c r="I29" s="4">
        <v>0.9</v>
      </c>
      <c r="J29" s="4">
        <v>0.642857142857143</v>
      </c>
      <c r="K29" s="4">
        <v>0.75</v>
      </c>
      <c r="L29" s="4">
        <v>0.5</v>
      </c>
      <c r="M29" s="4">
        <v>0.4</v>
      </c>
      <c r="N29" s="4">
        <v>0.7</v>
      </c>
    </row>
    <row r="30" s="1" customFormat="1" spans="1:14">
      <c r="A30" s="7">
        <v>703</v>
      </c>
      <c r="B30" s="1">
        <v>703</v>
      </c>
      <c r="C30" s="1">
        <v>0.525601744651794</v>
      </c>
      <c r="D30" s="1">
        <v>0.133638381958008</v>
      </c>
      <c r="E30" s="1">
        <v>7</v>
      </c>
      <c r="F30" s="1">
        <v>4</v>
      </c>
      <c r="G30" s="1">
        <v>3</v>
      </c>
      <c r="H30" s="1">
        <v>6</v>
      </c>
      <c r="I30" s="1">
        <v>0.7</v>
      </c>
      <c r="J30" s="1">
        <v>0.636363636363636</v>
      </c>
      <c r="K30" s="1">
        <v>0.666666666666667</v>
      </c>
      <c r="L30" s="1">
        <v>0.4</v>
      </c>
      <c r="M30" s="1">
        <v>0.3</v>
      </c>
      <c r="N30" s="1">
        <v>0.65</v>
      </c>
    </row>
    <row r="31" s="14" customFormat="1" spans="1:14">
      <c r="A31" s="16">
        <v>137</v>
      </c>
      <c r="B31" s="14">
        <v>137</v>
      </c>
      <c r="C31" s="14">
        <v>0.525725841522217</v>
      </c>
      <c r="D31" s="14">
        <v>0.184110879898071</v>
      </c>
      <c r="E31" s="14">
        <v>7</v>
      </c>
      <c r="F31" s="14">
        <v>5</v>
      </c>
      <c r="G31" s="14">
        <v>3</v>
      </c>
      <c r="H31" s="14">
        <v>5</v>
      </c>
      <c r="I31" s="14">
        <v>0.7</v>
      </c>
      <c r="J31" s="14">
        <v>0.583333333333333</v>
      </c>
      <c r="K31" s="14">
        <v>0.636363636363636</v>
      </c>
      <c r="L31" s="14">
        <v>0.5</v>
      </c>
      <c r="M31" s="14">
        <v>0.2</v>
      </c>
      <c r="N31" s="14">
        <v>0.6</v>
      </c>
    </row>
    <row r="32" s="1" customFormat="1" spans="1:14">
      <c r="A32" s="7">
        <v>975</v>
      </c>
      <c r="B32" s="1">
        <v>975</v>
      </c>
      <c r="C32" s="1">
        <v>0.530361294746399</v>
      </c>
      <c r="D32" s="1">
        <v>0.13452959060669</v>
      </c>
      <c r="E32" s="1">
        <v>8</v>
      </c>
      <c r="F32" s="1">
        <v>8</v>
      </c>
      <c r="G32" s="1">
        <v>2</v>
      </c>
      <c r="H32" s="1">
        <v>2</v>
      </c>
      <c r="I32" s="1">
        <v>0.8</v>
      </c>
      <c r="J32" s="1">
        <v>0.5</v>
      </c>
      <c r="K32" s="1">
        <v>0.615384615384615</v>
      </c>
      <c r="L32" s="1">
        <v>0.8</v>
      </c>
      <c r="M32" s="1">
        <v>0</v>
      </c>
      <c r="N32" s="1">
        <v>0.5</v>
      </c>
    </row>
    <row r="33" s="1" customFormat="1" spans="1:14">
      <c r="A33" s="7">
        <v>820</v>
      </c>
      <c r="B33" s="1">
        <v>820</v>
      </c>
      <c r="C33" s="1">
        <v>0.533361554145813</v>
      </c>
      <c r="D33" s="1">
        <v>0.134491801261902</v>
      </c>
      <c r="E33" s="1">
        <v>7</v>
      </c>
      <c r="F33" s="1">
        <v>8</v>
      </c>
      <c r="G33" s="1">
        <v>3</v>
      </c>
      <c r="H33" s="1">
        <v>2</v>
      </c>
      <c r="I33" s="1">
        <v>0.7</v>
      </c>
      <c r="J33" s="1">
        <v>0.466666666666667</v>
      </c>
      <c r="K33" s="1">
        <v>0.56</v>
      </c>
      <c r="L33" s="1">
        <v>0.8</v>
      </c>
      <c r="M33" s="1">
        <v>-0.1</v>
      </c>
      <c r="N33" s="1">
        <v>0.45</v>
      </c>
    </row>
    <row r="34" s="1" customFormat="1" spans="1:14">
      <c r="A34" s="7">
        <v>734</v>
      </c>
      <c r="B34" s="1">
        <v>734</v>
      </c>
      <c r="C34" s="1">
        <v>0.534730076789856</v>
      </c>
      <c r="D34" s="1">
        <v>0.167190194129944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164</v>
      </c>
      <c r="B35" s="1">
        <v>164</v>
      </c>
      <c r="C35" s="1">
        <v>0.534845352172852</v>
      </c>
      <c r="D35" s="1">
        <v>0.169167995452881</v>
      </c>
      <c r="E35" s="1">
        <v>5</v>
      </c>
      <c r="F35" s="1">
        <v>4</v>
      </c>
      <c r="G35" s="1">
        <v>5</v>
      </c>
      <c r="H35" s="1">
        <v>6</v>
      </c>
      <c r="I35" s="1">
        <v>0.5</v>
      </c>
      <c r="J35" s="1">
        <v>0.555555555555556</v>
      </c>
      <c r="K35" s="1">
        <v>0.526315789473684</v>
      </c>
      <c r="L35" s="1">
        <v>0.4</v>
      </c>
      <c r="M35" s="1">
        <v>0.1</v>
      </c>
      <c r="N35" s="1">
        <v>0.55</v>
      </c>
    </row>
    <row r="36" s="1" customFormat="1" spans="1:14">
      <c r="A36" s="7">
        <v>883</v>
      </c>
      <c r="B36" s="1">
        <v>883</v>
      </c>
      <c r="C36" s="1">
        <v>0.536781072616577</v>
      </c>
      <c r="D36" s="1">
        <v>0.176890254020691</v>
      </c>
      <c r="E36" s="1">
        <v>6</v>
      </c>
      <c r="F36" s="1">
        <v>5</v>
      </c>
      <c r="G36" s="1">
        <v>4</v>
      </c>
      <c r="H36" s="1">
        <v>5</v>
      </c>
      <c r="I36" s="1">
        <v>0.6</v>
      </c>
      <c r="J36" s="1">
        <v>0.545454545454545</v>
      </c>
      <c r="K36" s="1">
        <v>0.571428571428571</v>
      </c>
      <c r="L36" s="1">
        <v>0.5</v>
      </c>
      <c r="M36" s="1">
        <v>0.1</v>
      </c>
      <c r="N36" s="1">
        <v>0.55</v>
      </c>
    </row>
    <row r="37" s="1" customFormat="1" spans="1:14">
      <c r="A37" s="7">
        <v>650</v>
      </c>
      <c r="B37" s="1">
        <v>650</v>
      </c>
      <c r="C37" s="1">
        <v>0.538241386413574</v>
      </c>
      <c r="D37" s="1">
        <v>0.150728464126587</v>
      </c>
      <c r="E37" s="1">
        <v>7</v>
      </c>
      <c r="F37" s="1">
        <v>5</v>
      </c>
      <c r="G37" s="1">
        <v>3</v>
      </c>
      <c r="H37" s="1">
        <v>5</v>
      </c>
      <c r="I37" s="1">
        <v>0.7</v>
      </c>
      <c r="J37" s="1">
        <v>0.583333333333333</v>
      </c>
      <c r="K37" s="1">
        <v>0.636363636363636</v>
      </c>
      <c r="L37" s="1">
        <v>0.5</v>
      </c>
      <c r="M37" s="1">
        <v>0.2</v>
      </c>
      <c r="N37" s="1">
        <v>0.6</v>
      </c>
    </row>
    <row r="38" s="1" customFormat="1" spans="1:14">
      <c r="A38" s="7">
        <v>213</v>
      </c>
      <c r="B38" s="1">
        <v>213</v>
      </c>
      <c r="C38" s="1">
        <v>0.540220141410828</v>
      </c>
      <c r="D38" s="1">
        <v>0.181421518325806</v>
      </c>
      <c r="E38" s="1">
        <v>8</v>
      </c>
      <c r="F38" s="1">
        <v>6</v>
      </c>
      <c r="G38" s="1">
        <v>2</v>
      </c>
      <c r="H38" s="1">
        <v>4</v>
      </c>
      <c r="I38" s="1">
        <v>0.8</v>
      </c>
      <c r="J38" s="1">
        <v>0.571428571428572</v>
      </c>
      <c r="K38" s="1">
        <v>0.666666666666667</v>
      </c>
      <c r="L38" s="1">
        <v>0.6</v>
      </c>
      <c r="M38" s="1">
        <v>0.2</v>
      </c>
      <c r="N38" s="1">
        <v>0.6</v>
      </c>
    </row>
    <row r="39" s="1" customFormat="1" spans="1:14">
      <c r="A39" s="7">
        <v>165</v>
      </c>
      <c r="B39" s="1">
        <v>165</v>
      </c>
      <c r="C39" s="1">
        <v>0.540544867515564</v>
      </c>
      <c r="D39" s="1">
        <v>0.12562894821167</v>
      </c>
      <c r="E39" s="1">
        <v>7</v>
      </c>
      <c r="F39" s="1">
        <v>4</v>
      </c>
      <c r="G39" s="1">
        <v>3</v>
      </c>
      <c r="H39" s="1">
        <v>6</v>
      </c>
      <c r="I39" s="1">
        <v>0.7</v>
      </c>
      <c r="J39" s="1">
        <v>0.636363636363636</v>
      </c>
      <c r="K39" s="1">
        <v>0.666666666666667</v>
      </c>
      <c r="L39" s="1">
        <v>0.4</v>
      </c>
      <c r="M39" s="1">
        <v>0.3</v>
      </c>
      <c r="N39" s="1">
        <v>0.65</v>
      </c>
    </row>
    <row r="40" s="1" customFormat="1" spans="1:14">
      <c r="A40" s="7">
        <v>180</v>
      </c>
      <c r="B40" s="1">
        <v>180</v>
      </c>
      <c r="C40" s="1">
        <v>0.541766285896301</v>
      </c>
      <c r="D40" s="1">
        <v>0.149829506874085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4" customFormat="1" spans="1:14">
      <c r="A41" s="16">
        <v>258</v>
      </c>
      <c r="B41" s="14">
        <v>258</v>
      </c>
      <c r="C41" s="14">
        <v>0.543748259544373</v>
      </c>
      <c r="D41" s="14">
        <v>0.161749958992004</v>
      </c>
      <c r="E41" s="14">
        <v>9</v>
      </c>
      <c r="F41" s="14">
        <v>7</v>
      </c>
      <c r="G41" s="14">
        <v>1</v>
      </c>
      <c r="H41" s="14">
        <v>3</v>
      </c>
      <c r="I41" s="14">
        <v>0.9</v>
      </c>
      <c r="J41" s="14">
        <v>0.5625</v>
      </c>
      <c r="K41" s="14">
        <v>0.692307692307692</v>
      </c>
      <c r="L41" s="14">
        <v>0.7</v>
      </c>
      <c r="M41" s="14">
        <v>0.2</v>
      </c>
      <c r="N41" s="14">
        <v>0.6</v>
      </c>
    </row>
    <row r="42" s="4" customFormat="1" spans="1:14">
      <c r="A42" s="17">
        <v>521</v>
      </c>
      <c r="B42" s="4">
        <v>521</v>
      </c>
      <c r="C42" s="4">
        <v>0.545008897781372</v>
      </c>
      <c r="D42" s="4">
        <v>0.148417949676514</v>
      </c>
      <c r="E42" s="4">
        <v>9</v>
      </c>
      <c r="F42" s="4">
        <v>3</v>
      </c>
      <c r="G42" s="4">
        <v>1</v>
      </c>
      <c r="H42" s="4">
        <v>7</v>
      </c>
      <c r="I42" s="4">
        <v>0.9</v>
      </c>
      <c r="J42" s="4">
        <v>0.75</v>
      </c>
      <c r="K42" s="4">
        <v>0.818181818181818</v>
      </c>
      <c r="L42" s="4">
        <v>0.3</v>
      </c>
      <c r="M42" s="4">
        <v>0.6</v>
      </c>
      <c r="N42" s="4">
        <v>0.8</v>
      </c>
    </row>
    <row r="43" s="4" customFormat="1" spans="1:14">
      <c r="A43" s="17">
        <v>231</v>
      </c>
      <c r="B43" s="4">
        <v>231</v>
      </c>
      <c r="C43" s="4">
        <v>0.545077800750732</v>
      </c>
      <c r="D43" s="4">
        <v>0.16381049156189</v>
      </c>
      <c r="E43" s="4">
        <v>4</v>
      </c>
      <c r="F43" s="4">
        <v>6</v>
      </c>
      <c r="G43" s="4">
        <v>6</v>
      </c>
      <c r="H43" s="4">
        <v>4</v>
      </c>
      <c r="I43" s="4">
        <v>0.4</v>
      </c>
      <c r="J43" s="4">
        <v>0.4</v>
      </c>
      <c r="K43" s="4">
        <v>0.4</v>
      </c>
      <c r="L43" s="4">
        <v>0.6</v>
      </c>
      <c r="M43" s="4">
        <v>-0.2</v>
      </c>
      <c r="N43" s="4">
        <v>0.4</v>
      </c>
    </row>
    <row r="44" s="4" customFormat="1" spans="1:14">
      <c r="A44" s="17">
        <v>844</v>
      </c>
      <c r="B44" s="4">
        <v>844</v>
      </c>
      <c r="C44" s="4">
        <v>0.55314040184021</v>
      </c>
      <c r="D44" s="4">
        <v>0.158351898193359</v>
      </c>
      <c r="E44" s="4">
        <v>9</v>
      </c>
      <c r="F44" s="4">
        <v>4</v>
      </c>
      <c r="G44" s="4">
        <v>1</v>
      </c>
      <c r="H44" s="4">
        <v>6</v>
      </c>
      <c r="I44" s="4">
        <v>0.9</v>
      </c>
      <c r="J44" s="4">
        <v>0.692307692307692</v>
      </c>
      <c r="K44" s="4">
        <v>0.782608695652174</v>
      </c>
      <c r="L44" s="4">
        <v>0.4</v>
      </c>
      <c r="M44" s="4">
        <v>0.5</v>
      </c>
      <c r="N44" s="4">
        <v>0.75</v>
      </c>
    </row>
    <row r="45" s="1" customFormat="1" spans="1:14">
      <c r="A45" s="7">
        <v>748</v>
      </c>
      <c r="B45" s="1">
        <v>748</v>
      </c>
      <c r="C45" s="1">
        <v>0.553632020950317</v>
      </c>
      <c r="D45" s="1">
        <v>0.147036671638489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1" customFormat="1" spans="1:14">
      <c r="A46" s="7">
        <v>248</v>
      </c>
      <c r="B46" s="1">
        <v>248</v>
      </c>
      <c r="C46" s="1">
        <v>0.556867003440857</v>
      </c>
      <c r="D46" s="1">
        <v>0.15160608291626</v>
      </c>
      <c r="E46" s="1">
        <v>9</v>
      </c>
      <c r="F46" s="1">
        <v>2</v>
      </c>
      <c r="G46" s="1">
        <v>1</v>
      </c>
      <c r="H46" s="1">
        <v>8</v>
      </c>
      <c r="I46" s="1">
        <v>0.9</v>
      </c>
      <c r="J46" s="1">
        <v>0.818181818181818</v>
      </c>
      <c r="K46" s="1">
        <v>0.857142857142857</v>
      </c>
      <c r="L46" s="1">
        <v>0.2</v>
      </c>
      <c r="M46" s="1">
        <v>0.7</v>
      </c>
      <c r="N46" s="1">
        <v>0.85</v>
      </c>
    </row>
    <row r="47" s="1" customFormat="1" spans="1:14">
      <c r="A47" s="7">
        <v>648</v>
      </c>
      <c r="B47" s="1">
        <v>648</v>
      </c>
      <c r="C47" s="1">
        <v>0.55717945098877</v>
      </c>
      <c r="D47" s="1">
        <v>0.155620455741882</v>
      </c>
      <c r="E47" s="1">
        <v>8</v>
      </c>
      <c r="F47" s="1">
        <v>3</v>
      </c>
      <c r="G47" s="1">
        <v>2</v>
      </c>
      <c r="H47" s="1">
        <v>7</v>
      </c>
      <c r="I47" s="1">
        <v>0.8</v>
      </c>
      <c r="J47" s="1">
        <v>0.727272727272727</v>
      </c>
      <c r="K47" s="1">
        <v>0.761904761904762</v>
      </c>
      <c r="L47" s="1">
        <v>0.3</v>
      </c>
      <c r="M47" s="1">
        <v>0.5</v>
      </c>
      <c r="N47" s="1">
        <v>0.75</v>
      </c>
    </row>
    <row r="48" s="1" customFormat="1" spans="1:14">
      <c r="A48" s="7">
        <v>765</v>
      </c>
      <c r="B48" s="1">
        <v>765</v>
      </c>
      <c r="C48" s="1">
        <v>0.557815074920654</v>
      </c>
      <c r="D48" s="1">
        <v>0.176732897758484</v>
      </c>
      <c r="E48" s="1">
        <v>7</v>
      </c>
      <c r="F48" s="1">
        <v>6</v>
      </c>
      <c r="G48" s="1">
        <v>3</v>
      </c>
      <c r="H48" s="1">
        <v>4</v>
      </c>
      <c r="I48" s="1">
        <v>0.7</v>
      </c>
      <c r="J48" s="1">
        <v>0.538461538461539</v>
      </c>
      <c r="K48" s="1">
        <v>0.608695652173913</v>
      </c>
      <c r="L48" s="1">
        <v>0.6</v>
      </c>
      <c r="M48" s="1">
        <v>0.1</v>
      </c>
      <c r="N48" s="1">
        <v>0.55</v>
      </c>
    </row>
    <row r="49" s="1" customFormat="1" spans="1:14">
      <c r="A49" s="7">
        <v>719</v>
      </c>
      <c r="B49" s="1">
        <v>719</v>
      </c>
      <c r="C49" s="1">
        <v>0.55800187587738</v>
      </c>
      <c r="D49" s="1">
        <v>0.176747798919678</v>
      </c>
      <c r="E49" s="1">
        <v>7</v>
      </c>
      <c r="F49" s="1">
        <v>4</v>
      </c>
      <c r="G49" s="1">
        <v>3</v>
      </c>
      <c r="H49" s="1">
        <v>6</v>
      </c>
      <c r="I49" s="1">
        <v>0.7</v>
      </c>
      <c r="J49" s="1">
        <v>0.636363636363636</v>
      </c>
      <c r="K49" s="1">
        <v>0.666666666666667</v>
      </c>
      <c r="L49" s="1">
        <v>0.4</v>
      </c>
      <c r="M49" s="1">
        <v>0.3</v>
      </c>
      <c r="N49" s="1">
        <v>0.65</v>
      </c>
    </row>
    <row r="50" s="1" customFormat="1" spans="1:14">
      <c r="A50" s="7">
        <v>538</v>
      </c>
      <c r="B50" s="1">
        <v>538</v>
      </c>
      <c r="C50" s="1">
        <v>0.559895634651184</v>
      </c>
      <c r="D50" s="1">
        <v>0.154874205589294</v>
      </c>
      <c r="E50" s="1">
        <v>9</v>
      </c>
      <c r="F50" s="1">
        <v>2</v>
      </c>
      <c r="G50" s="1">
        <v>1</v>
      </c>
      <c r="H50" s="1">
        <v>8</v>
      </c>
      <c r="I50" s="1">
        <v>0.9</v>
      </c>
      <c r="J50" s="1">
        <v>0.818181818181818</v>
      </c>
      <c r="K50" s="1">
        <v>0.857142857142857</v>
      </c>
      <c r="L50" s="1">
        <v>0.2</v>
      </c>
      <c r="M50" s="1">
        <v>0.7</v>
      </c>
      <c r="N50" s="1">
        <v>0.85</v>
      </c>
    </row>
    <row r="51" s="14" customFormat="1" spans="1:14">
      <c r="A51" s="16">
        <v>300</v>
      </c>
      <c r="B51" s="14">
        <v>300</v>
      </c>
      <c r="C51" s="14">
        <v>0.560271143913269</v>
      </c>
      <c r="D51" s="14">
        <v>0.151661396026611</v>
      </c>
      <c r="E51" s="14">
        <v>9</v>
      </c>
      <c r="F51" s="14">
        <v>5</v>
      </c>
      <c r="G51" s="14">
        <v>1</v>
      </c>
      <c r="H51" s="14">
        <v>5</v>
      </c>
      <c r="I51" s="14">
        <v>0.9</v>
      </c>
      <c r="J51" s="14">
        <v>0.642857142857143</v>
      </c>
      <c r="K51" s="14">
        <v>0.75</v>
      </c>
      <c r="L51" s="14">
        <v>0.5</v>
      </c>
      <c r="M51" s="14">
        <v>0.4</v>
      </c>
      <c r="N51" s="14">
        <v>0.7</v>
      </c>
    </row>
    <row r="52" s="4" customFormat="1" spans="1:14">
      <c r="A52" s="17">
        <v>122</v>
      </c>
      <c r="B52" s="4">
        <v>122</v>
      </c>
      <c r="C52" s="4">
        <v>0.562414288520813</v>
      </c>
      <c r="D52" s="4">
        <v>0.181339740753174</v>
      </c>
      <c r="E52" s="4">
        <v>9</v>
      </c>
      <c r="F52" s="4">
        <v>6</v>
      </c>
      <c r="G52" s="4">
        <v>1</v>
      </c>
      <c r="H52" s="4">
        <v>4</v>
      </c>
      <c r="I52" s="4">
        <v>0.9</v>
      </c>
      <c r="J52" s="4">
        <v>0.6</v>
      </c>
      <c r="K52" s="4">
        <v>0.72</v>
      </c>
      <c r="L52" s="4">
        <v>0.6</v>
      </c>
      <c r="M52" s="4">
        <v>0.3</v>
      </c>
      <c r="N52" s="4">
        <v>0.65</v>
      </c>
    </row>
    <row r="53" s="4" customFormat="1" spans="1:14">
      <c r="A53" s="17">
        <v>674</v>
      </c>
      <c r="B53" s="4">
        <v>674</v>
      </c>
      <c r="C53" s="4">
        <v>0.564037680625916</v>
      </c>
      <c r="D53" s="4">
        <v>0.191290736198425</v>
      </c>
      <c r="E53" s="4">
        <v>7</v>
      </c>
      <c r="F53" s="4">
        <v>4</v>
      </c>
      <c r="G53" s="4">
        <v>3</v>
      </c>
      <c r="H53" s="4">
        <v>6</v>
      </c>
      <c r="I53" s="4">
        <v>0.7</v>
      </c>
      <c r="J53" s="4">
        <v>0.636363636363636</v>
      </c>
      <c r="K53" s="4">
        <v>0.666666666666667</v>
      </c>
      <c r="L53" s="4">
        <v>0.4</v>
      </c>
      <c r="M53" s="4">
        <v>0.3</v>
      </c>
      <c r="N53" s="4">
        <v>0.65</v>
      </c>
    </row>
    <row r="54" s="4" customFormat="1" spans="1:14">
      <c r="A54" s="17">
        <v>163</v>
      </c>
      <c r="B54" s="4">
        <v>163</v>
      </c>
      <c r="C54" s="4">
        <v>0.564523220062256</v>
      </c>
      <c r="D54" s="4">
        <v>0.150947570800781</v>
      </c>
      <c r="E54" s="4">
        <v>8</v>
      </c>
      <c r="F54" s="4">
        <v>5</v>
      </c>
      <c r="G54" s="4">
        <v>2</v>
      </c>
      <c r="H54" s="4">
        <v>5</v>
      </c>
      <c r="I54" s="4">
        <v>0.8</v>
      </c>
      <c r="J54" s="4">
        <v>0.615384615384615</v>
      </c>
      <c r="K54" s="4">
        <v>0.695652173913043</v>
      </c>
      <c r="L54" s="4">
        <v>0.5</v>
      </c>
      <c r="M54" s="4">
        <v>0.3</v>
      </c>
      <c r="N54" s="4">
        <v>0.65</v>
      </c>
    </row>
    <row r="55" s="4" customFormat="1" spans="1:14">
      <c r="A55" s="17">
        <v>61</v>
      </c>
      <c r="B55" s="4">
        <v>61</v>
      </c>
      <c r="C55" s="4">
        <v>0.564577460289001</v>
      </c>
      <c r="D55" s="4">
        <v>0.156044363975525</v>
      </c>
      <c r="E55" s="4">
        <v>7</v>
      </c>
      <c r="F55" s="4">
        <v>4</v>
      </c>
      <c r="G55" s="4">
        <v>3</v>
      </c>
      <c r="H55" s="4">
        <v>6</v>
      </c>
      <c r="I55" s="4">
        <v>0.7</v>
      </c>
      <c r="J55" s="4">
        <v>0.636363636363636</v>
      </c>
      <c r="K55" s="4">
        <v>0.666666666666667</v>
      </c>
      <c r="L55" s="4">
        <v>0.4</v>
      </c>
      <c r="M55" s="4">
        <v>0.3</v>
      </c>
      <c r="N55" s="4">
        <v>0.65</v>
      </c>
    </row>
    <row r="56" s="4" customFormat="1" spans="1:14">
      <c r="A56" s="17">
        <v>794</v>
      </c>
      <c r="B56" s="4">
        <v>794</v>
      </c>
      <c r="C56" s="4">
        <v>0.564637064933777</v>
      </c>
      <c r="D56" s="4">
        <v>0.143502593040466</v>
      </c>
      <c r="E56" s="4">
        <v>9</v>
      </c>
      <c r="F56" s="4">
        <v>6</v>
      </c>
      <c r="G56" s="4">
        <v>1</v>
      </c>
      <c r="H56" s="4">
        <v>4</v>
      </c>
      <c r="I56" s="4">
        <v>0.9</v>
      </c>
      <c r="J56" s="4">
        <v>0.6</v>
      </c>
      <c r="K56" s="4">
        <v>0.72</v>
      </c>
      <c r="L56" s="4">
        <v>0.6</v>
      </c>
      <c r="M56" s="4">
        <v>0.3</v>
      </c>
      <c r="N56" s="4">
        <v>0.65</v>
      </c>
    </row>
    <row r="57" s="4" customFormat="1" spans="1:14">
      <c r="A57" s="17">
        <v>799</v>
      </c>
      <c r="B57" s="4">
        <v>799</v>
      </c>
      <c r="C57" s="4">
        <v>0.567524433135986</v>
      </c>
      <c r="D57" s="4">
        <v>0.155826210975647</v>
      </c>
      <c r="E57" s="4">
        <v>6</v>
      </c>
      <c r="F57" s="4">
        <v>3</v>
      </c>
      <c r="G57" s="4">
        <v>4</v>
      </c>
      <c r="H57" s="4">
        <v>7</v>
      </c>
      <c r="I57" s="4">
        <v>0.6</v>
      </c>
      <c r="J57" s="4">
        <v>0.666666666666667</v>
      </c>
      <c r="K57" s="4">
        <v>0.631578947368421</v>
      </c>
      <c r="L57" s="4">
        <v>0.3</v>
      </c>
      <c r="M57" s="4">
        <v>0.3</v>
      </c>
      <c r="N57" s="4">
        <v>0.65</v>
      </c>
    </row>
    <row r="58" s="4" customFormat="1" spans="1:14">
      <c r="A58" s="17">
        <v>873</v>
      </c>
      <c r="B58" s="4">
        <v>873</v>
      </c>
      <c r="C58" s="4">
        <v>0.570534706115723</v>
      </c>
      <c r="D58" s="4">
        <v>0.215624690055847</v>
      </c>
      <c r="E58" s="4">
        <v>7</v>
      </c>
      <c r="F58" s="4">
        <v>9</v>
      </c>
      <c r="G58" s="4">
        <v>3</v>
      </c>
      <c r="H58" s="4">
        <v>1</v>
      </c>
      <c r="I58" s="4">
        <v>0.7</v>
      </c>
      <c r="J58" s="4">
        <v>0.4375</v>
      </c>
      <c r="K58" s="4">
        <v>0.538461538461538</v>
      </c>
      <c r="L58" s="4">
        <v>0.9</v>
      </c>
      <c r="M58" s="4">
        <v>-0.2</v>
      </c>
      <c r="N58" s="4">
        <v>0.4</v>
      </c>
    </row>
    <row r="59" s="4" customFormat="1" spans="1:14">
      <c r="A59" s="17">
        <v>179</v>
      </c>
      <c r="B59" s="4">
        <v>179</v>
      </c>
      <c r="C59" s="4">
        <v>0.573286890983582</v>
      </c>
      <c r="D59" s="4">
        <v>0.160822749137878</v>
      </c>
      <c r="E59" s="4">
        <v>7</v>
      </c>
      <c r="F59" s="4">
        <v>5</v>
      </c>
      <c r="G59" s="4">
        <v>3</v>
      </c>
      <c r="H59" s="4">
        <v>5</v>
      </c>
      <c r="I59" s="4">
        <v>0.7</v>
      </c>
      <c r="J59" s="4">
        <v>0.583333333333333</v>
      </c>
      <c r="K59" s="4">
        <v>0.636363636363636</v>
      </c>
      <c r="L59" s="4">
        <v>0.5</v>
      </c>
      <c r="M59" s="4">
        <v>0.2</v>
      </c>
      <c r="N59" s="4">
        <v>0.6</v>
      </c>
    </row>
    <row r="60" s="4" customFormat="1" spans="1:14">
      <c r="A60" s="17">
        <v>462</v>
      </c>
      <c r="B60" s="4">
        <v>462</v>
      </c>
      <c r="C60" s="4">
        <v>0.576398372650146</v>
      </c>
      <c r="D60" s="4">
        <v>0.160635709762573</v>
      </c>
      <c r="E60" s="4">
        <v>6</v>
      </c>
      <c r="F60" s="4">
        <v>7</v>
      </c>
      <c r="G60" s="4">
        <v>4</v>
      </c>
      <c r="H60" s="4">
        <v>3</v>
      </c>
      <c r="I60" s="4">
        <v>0.6</v>
      </c>
      <c r="J60" s="4">
        <v>0.461538461538462</v>
      </c>
      <c r="K60" s="4">
        <v>0.521739130434783</v>
      </c>
      <c r="L60" s="4">
        <v>0.7</v>
      </c>
      <c r="M60" s="4">
        <v>-0.1</v>
      </c>
      <c r="N60" s="4">
        <v>0.45</v>
      </c>
    </row>
    <row r="61" s="14" customFormat="1" spans="1:14">
      <c r="A61" s="16">
        <v>532</v>
      </c>
      <c r="B61" s="14">
        <v>532</v>
      </c>
      <c r="C61" s="14">
        <v>0.578299045562744</v>
      </c>
      <c r="D61" s="14">
        <v>0.178171277046204</v>
      </c>
      <c r="E61" s="14">
        <v>9</v>
      </c>
      <c r="F61" s="14">
        <v>4</v>
      </c>
      <c r="G61" s="14">
        <v>1</v>
      </c>
      <c r="H61" s="14">
        <v>6</v>
      </c>
      <c r="I61" s="14">
        <v>0.9</v>
      </c>
      <c r="J61" s="14">
        <v>0.692307692307692</v>
      </c>
      <c r="K61" s="14">
        <v>0.782608695652174</v>
      </c>
      <c r="L61" s="14">
        <v>0.4</v>
      </c>
      <c r="M61" s="14">
        <v>0.5</v>
      </c>
      <c r="N61" s="14">
        <v>0.75</v>
      </c>
    </row>
    <row r="62" s="4" customFormat="1" spans="1:14">
      <c r="A62" s="17">
        <v>536</v>
      </c>
      <c r="B62" s="4">
        <v>536</v>
      </c>
      <c r="C62" s="4">
        <v>0.585767984390259</v>
      </c>
      <c r="D62" s="4">
        <v>0.130775928497315</v>
      </c>
      <c r="E62" s="4">
        <v>10</v>
      </c>
      <c r="F62" s="4">
        <v>4</v>
      </c>
      <c r="G62" s="4">
        <v>0</v>
      </c>
      <c r="H62" s="4">
        <v>6</v>
      </c>
      <c r="I62" s="4">
        <v>1</v>
      </c>
      <c r="J62" s="4">
        <v>0.714285714285714</v>
      </c>
      <c r="K62" s="4">
        <v>0.833333333333333</v>
      </c>
      <c r="L62" s="4">
        <v>0.4</v>
      </c>
      <c r="M62" s="4">
        <v>0.6</v>
      </c>
      <c r="N62" s="4">
        <v>0.8</v>
      </c>
    </row>
    <row r="63" s="4" customFormat="1" spans="1:14">
      <c r="A63" s="17">
        <v>921</v>
      </c>
      <c r="B63" s="4">
        <v>921</v>
      </c>
      <c r="C63" s="4">
        <v>0.586636185646057</v>
      </c>
      <c r="D63" s="4">
        <v>0.143693208694458</v>
      </c>
      <c r="E63" s="4">
        <v>7</v>
      </c>
      <c r="F63" s="4">
        <v>7</v>
      </c>
      <c r="G63" s="4">
        <v>3</v>
      </c>
      <c r="H63" s="4">
        <v>3</v>
      </c>
      <c r="I63" s="4">
        <v>0.7</v>
      </c>
      <c r="J63" s="4">
        <v>0.5</v>
      </c>
      <c r="K63" s="4">
        <v>0.583333333333333</v>
      </c>
      <c r="L63" s="4">
        <v>0.7</v>
      </c>
      <c r="M63" s="4">
        <v>0</v>
      </c>
      <c r="N63" s="4">
        <v>0.5</v>
      </c>
    </row>
    <row r="64" s="4" customFormat="1" spans="1:14">
      <c r="A64" s="17">
        <v>807</v>
      </c>
      <c r="B64" s="4">
        <v>807</v>
      </c>
      <c r="C64" s="4">
        <v>0.587384819984436</v>
      </c>
      <c r="D64" s="4">
        <v>0.212218403816223</v>
      </c>
      <c r="E64" s="4">
        <v>6</v>
      </c>
      <c r="F64" s="4">
        <v>6</v>
      </c>
      <c r="G64" s="4">
        <v>4</v>
      </c>
      <c r="H64" s="4">
        <v>4</v>
      </c>
      <c r="I64" s="4">
        <v>0.6</v>
      </c>
      <c r="J64" s="4">
        <v>0.5</v>
      </c>
      <c r="K64" s="4">
        <v>0.545454545454545</v>
      </c>
      <c r="L64" s="4">
        <v>0.6</v>
      </c>
      <c r="M64" s="4">
        <v>0</v>
      </c>
      <c r="N64" s="4">
        <v>0.5</v>
      </c>
    </row>
    <row r="65" s="4" customFormat="1" spans="1:14">
      <c r="A65" s="17">
        <v>338</v>
      </c>
      <c r="B65" s="4">
        <v>338</v>
      </c>
      <c r="C65" s="4">
        <v>0.587870597839355</v>
      </c>
      <c r="D65" s="4">
        <v>0.158023715019226</v>
      </c>
      <c r="E65" s="4">
        <v>9</v>
      </c>
      <c r="F65" s="4">
        <v>5</v>
      </c>
      <c r="G65" s="4">
        <v>1</v>
      </c>
      <c r="H65" s="4">
        <v>5</v>
      </c>
      <c r="I65" s="4">
        <v>0.9</v>
      </c>
      <c r="J65" s="4">
        <v>0.642857142857143</v>
      </c>
      <c r="K65" s="4">
        <v>0.75</v>
      </c>
      <c r="L65" s="4">
        <v>0.5</v>
      </c>
      <c r="M65" s="4">
        <v>0.4</v>
      </c>
      <c r="N65" s="4">
        <v>0.7</v>
      </c>
    </row>
    <row r="66" s="4" customFormat="1" spans="1:14">
      <c r="A66" s="17">
        <v>744</v>
      </c>
      <c r="B66" s="4">
        <v>744</v>
      </c>
      <c r="C66" s="4">
        <v>0.589840054512024</v>
      </c>
      <c r="D66" s="4">
        <v>0.148994445800781</v>
      </c>
      <c r="E66" s="4">
        <v>8</v>
      </c>
      <c r="F66" s="4">
        <v>4</v>
      </c>
      <c r="G66" s="4">
        <v>2</v>
      </c>
      <c r="H66" s="4">
        <v>6</v>
      </c>
      <c r="I66" s="4">
        <v>0.8</v>
      </c>
      <c r="J66" s="4">
        <v>0.666666666666667</v>
      </c>
      <c r="K66" s="4">
        <v>0.727272727272727</v>
      </c>
      <c r="L66" s="4">
        <v>0.4</v>
      </c>
      <c r="M66" s="4">
        <v>0.4</v>
      </c>
      <c r="N66" s="4">
        <v>0.7</v>
      </c>
    </row>
    <row r="67" s="4" customFormat="1" spans="1:14">
      <c r="A67" s="17">
        <v>564</v>
      </c>
      <c r="B67" s="4">
        <v>564</v>
      </c>
      <c r="C67" s="4">
        <v>0.591322898864746</v>
      </c>
      <c r="D67" s="4">
        <v>0.230110764503479</v>
      </c>
      <c r="E67" s="4">
        <v>7</v>
      </c>
      <c r="F67" s="4">
        <v>6</v>
      </c>
      <c r="G67" s="4">
        <v>3</v>
      </c>
      <c r="H67" s="4">
        <v>4</v>
      </c>
      <c r="I67" s="4">
        <v>0.7</v>
      </c>
      <c r="J67" s="4">
        <v>0.538461538461539</v>
      </c>
      <c r="K67" s="4">
        <v>0.608695652173913</v>
      </c>
      <c r="L67" s="4">
        <v>0.6</v>
      </c>
      <c r="M67" s="4">
        <v>0.1</v>
      </c>
      <c r="N67" s="4">
        <v>0.55</v>
      </c>
    </row>
    <row r="68" s="4" customFormat="1" spans="1:14">
      <c r="A68" s="17">
        <v>128</v>
      </c>
      <c r="B68" s="4">
        <v>128</v>
      </c>
      <c r="C68" s="4">
        <v>0.591395378112793</v>
      </c>
      <c r="D68" s="4">
        <v>0.16316032409668</v>
      </c>
      <c r="E68" s="4">
        <v>9</v>
      </c>
      <c r="F68" s="4">
        <v>4</v>
      </c>
      <c r="G68" s="4">
        <v>1</v>
      </c>
      <c r="H68" s="4">
        <v>6</v>
      </c>
      <c r="I68" s="4">
        <v>0.9</v>
      </c>
      <c r="J68" s="4">
        <v>0.692307692307692</v>
      </c>
      <c r="K68" s="4">
        <v>0.782608695652174</v>
      </c>
      <c r="L68" s="4">
        <v>0.4</v>
      </c>
      <c r="M68" s="4">
        <v>0.5</v>
      </c>
      <c r="N68" s="4">
        <v>0.75</v>
      </c>
    </row>
    <row r="69" s="4" customFormat="1" spans="1:14">
      <c r="A69" s="17">
        <v>732</v>
      </c>
      <c r="B69" s="4">
        <v>732</v>
      </c>
      <c r="C69" s="4">
        <v>0.594576597213745</v>
      </c>
      <c r="D69" s="4">
        <v>0.153135180473328</v>
      </c>
      <c r="E69" s="4">
        <v>5</v>
      </c>
      <c r="F69" s="4">
        <v>6</v>
      </c>
      <c r="G69" s="4">
        <v>5</v>
      </c>
      <c r="H69" s="4">
        <v>4</v>
      </c>
      <c r="I69" s="4">
        <v>0.5</v>
      </c>
      <c r="J69" s="4">
        <v>0.454545454545454</v>
      </c>
      <c r="K69" s="4">
        <v>0.476190476190476</v>
      </c>
      <c r="L69" s="4">
        <v>0.6</v>
      </c>
      <c r="M69" s="4">
        <v>-0.1</v>
      </c>
      <c r="N69" s="4">
        <v>0.45</v>
      </c>
    </row>
    <row r="70" s="4" customFormat="1" spans="1:14">
      <c r="A70" s="17">
        <v>28</v>
      </c>
      <c r="B70" s="4">
        <v>28</v>
      </c>
      <c r="C70" s="4">
        <v>0.596928119659424</v>
      </c>
      <c r="D70" s="4">
        <v>0.172947764396668</v>
      </c>
      <c r="E70" s="4">
        <v>10</v>
      </c>
      <c r="F70" s="4">
        <v>4</v>
      </c>
      <c r="G70" s="4">
        <v>0</v>
      </c>
      <c r="H70" s="4">
        <v>6</v>
      </c>
      <c r="I70" s="4">
        <v>1</v>
      </c>
      <c r="J70" s="4">
        <v>0.714285714285714</v>
      </c>
      <c r="K70" s="4">
        <v>0.833333333333333</v>
      </c>
      <c r="L70" s="4">
        <v>0.4</v>
      </c>
      <c r="M70" s="4">
        <v>0.6</v>
      </c>
      <c r="N70" s="4">
        <v>0.8</v>
      </c>
    </row>
    <row r="71" s="14" customFormat="1" spans="1:14">
      <c r="A71" s="16">
        <v>345</v>
      </c>
      <c r="B71" s="14">
        <v>345</v>
      </c>
      <c r="C71" s="14">
        <v>0.597182989120483</v>
      </c>
      <c r="D71" s="14">
        <v>0.0755835771560669</v>
      </c>
      <c r="E71" s="14">
        <v>10</v>
      </c>
      <c r="F71" s="14">
        <v>5</v>
      </c>
      <c r="G71" s="14">
        <v>0</v>
      </c>
      <c r="H71" s="14">
        <v>5</v>
      </c>
      <c r="I71" s="14">
        <v>1</v>
      </c>
      <c r="J71" s="14">
        <v>0.666666666666667</v>
      </c>
      <c r="K71" s="14">
        <v>0.8</v>
      </c>
      <c r="L71" s="14">
        <v>0.5</v>
      </c>
      <c r="M71" s="14">
        <v>0.5</v>
      </c>
      <c r="N71" s="14">
        <v>0.75</v>
      </c>
    </row>
    <row r="72" s="4" customFormat="1" spans="1:14">
      <c r="A72" s="17">
        <v>871</v>
      </c>
      <c r="B72" s="4">
        <v>871</v>
      </c>
      <c r="C72" s="4">
        <v>0.600039958953857</v>
      </c>
      <c r="D72" s="4">
        <v>0.160753011703491</v>
      </c>
      <c r="E72" s="4">
        <v>7</v>
      </c>
      <c r="F72" s="4">
        <v>5</v>
      </c>
      <c r="G72" s="4">
        <v>3</v>
      </c>
      <c r="H72" s="4">
        <v>5</v>
      </c>
      <c r="I72" s="4">
        <v>0.7</v>
      </c>
      <c r="J72" s="4">
        <v>0.583333333333333</v>
      </c>
      <c r="K72" s="4">
        <v>0.636363636363636</v>
      </c>
      <c r="L72" s="4">
        <v>0.5</v>
      </c>
      <c r="M72" s="4">
        <v>0.2</v>
      </c>
      <c r="N72" s="4">
        <v>0.6</v>
      </c>
    </row>
    <row r="73" s="4" customFormat="1" spans="1:14">
      <c r="A73" s="17">
        <v>77</v>
      </c>
      <c r="B73" s="4">
        <v>77</v>
      </c>
      <c r="C73" s="4">
        <v>0.603342056274414</v>
      </c>
      <c r="D73" s="4">
        <v>0.210291981697082</v>
      </c>
      <c r="E73" s="4">
        <v>7</v>
      </c>
      <c r="F73" s="4">
        <v>6</v>
      </c>
      <c r="G73" s="4">
        <v>3</v>
      </c>
      <c r="H73" s="4">
        <v>4</v>
      </c>
      <c r="I73" s="4">
        <v>0.7</v>
      </c>
      <c r="J73" s="4">
        <v>0.538461538461539</v>
      </c>
      <c r="K73" s="4">
        <v>0.608695652173913</v>
      </c>
      <c r="L73" s="4">
        <v>0.6</v>
      </c>
      <c r="M73" s="4">
        <v>0.1</v>
      </c>
      <c r="N73" s="4">
        <v>0.55</v>
      </c>
    </row>
    <row r="74" s="4" customFormat="1" spans="1:14">
      <c r="A74" s="17">
        <v>273</v>
      </c>
      <c r="B74" s="4">
        <v>273</v>
      </c>
      <c r="C74" s="4">
        <v>0.605259418487549</v>
      </c>
      <c r="D74" s="4">
        <v>0.168003916740418</v>
      </c>
      <c r="E74" s="4">
        <v>7</v>
      </c>
      <c r="F74" s="4">
        <v>2</v>
      </c>
      <c r="G74" s="4">
        <v>3</v>
      </c>
      <c r="H74" s="4">
        <v>8</v>
      </c>
      <c r="I74" s="4">
        <v>0.7</v>
      </c>
      <c r="J74" s="4">
        <v>0.777777777777778</v>
      </c>
      <c r="K74" s="4">
        <v>0.736842105263158</v>
      </c>
      <c r="L74" s="4">
        <v>0.2</v>
      </c>
      <c r="M74" s="4">
        <v>0.5</v>
      </c>
      <c r="N74" s="4">
        <v>0.75</v>
      </c>
    </row>
    <row r="75" s="4" customFormat="1" spans="1:14">
      <c r="A75" s="17">
        <v>35</v>
      </c>
      <c r="B75" s="4">
        <v>35</v>
      </c>
      <c r="C75" s="4">
        <v>0.607787728309631</v>
      </c>
      <c r="D75" s="4">
        <v>0.209023833274841</v>
      </c>
      <c r="E75" s="4">
        <v>9</v>
      </c>
      <c r="F75" s="4">
        <v>5</v>
      </c>
      <c r="G75" s="4">
        <v>1</v>
      </c>
      <c r="H75" s="4">
        <v>5</v>
      </c>
      <c r="I75" s="4">
        <v>0.9</v>
      </c>
      <c r="J75" s="4">
        <v>0.642857142857143</v>
      </c>
      <c r="K75" s="4">
        <v>0.75</v>
      </c>
      <c r="L75" s="4">
        <v>0.5</v>
      </c>
      <c r="M75" s="4">
        <v>0.4</v>
      </c>
      <c r="N75" s="4">
        <v>0.7</v>
      </c>
    </row>
    <row r="76" s="4" customFormat="1" spans="1:14">
      <c r="A76" s="17">
        <v>904</v>
      </c>
      <c r="B76" s="4">
        <v>904</v>
      </c>
      <c r="C76" s="4">
        <v>0.610046625137329</v>
      </c>
      <c r="D76" s="4">
        <v>0.180156350135803</v>
      </c>
      <c r="E76" s="4">
        <v>9</v>
      </c>
      <c r="F76" s="4">
        <v>5</v>
      </c>
      <c r="G76" s="4">
        <v>1</v>
      </c>
      <c r="H76" s="4">
        <v>5</v>
      </c>
      <c r="I76" s="4">
        <v>0.9</v>
      </c>
      <c r="J76" s="4">
        <v>0.642857142857143</v>
      </c>
      <c r="K76" s="4">
        <v>0.75</v>
      </c>
      <c r="L76" s="4">
        <v>0.5</v>
      </c>
      <c r="M76" s="4">
        <v>0.4</v>
      </c>
      <c r="N76" s="4">
        <v>0.7</v>
      </c>
    </row>
    <row r="77" s="4" customFormat="1" spans="1:14">
      <c r="A77" s="17">
        <v>394</v>
      </c>
      <c r="B77" s="4">
        <v>394</v>
      </c>
      <c r="C77" s="4">
        <v>0.611793041229248</v>
      </c>
      <c r="D77" s="4">
        <v>0.229255795478821</v>
      </c>
      <c r="E77" s="4">
        <v>8</v>
      </c>
      <c r="F77" s="4">
        <v>6</v>
      </c>
      <c r="G77" s="4">
        <v>2</v>
      </c>
      <c r="H77" s="4">
        <v>4</v>
      </c>
      <c r="I77" s="4">
        <v>0.8</v>
      </c>
      <c r="J77" s="4">
        <v>0.571428571428572</v>
      </c>
      <c r="K77" s="4">
        <v>0.666666666666667</v>
      </c>
      <c r="L77" s="4">
        <v>0.6</v>
      </c>
      <c r="M77" s="4">
        <v>0.2</v>
      </c>
      <c r="N77" s="4">
        <v>0.6</v>
      </c>
    </row>
    <row r="78" s="4" customFormat="1" spans="1:14">
      <c r="A78" s="17">
        <v>34</v>
      </c>
      <c r="B78" s="4">
        <v>34</v>
      </c>
      <c r="C78" s="4">
        <v>0.612673282623291</v>
      </c>
      <c r="D78" s="4">
        <v>0.168728590011597</v>
      </c>
      <c r="E78" s="4">
        <v>9</v>
      </c>
      <c r="F78" s="4">
        <v>4</v>
      </c>
      <c r="G78" s="4">
        <v>1</v>
      </c>
      <c r="H78" s="4">
        <v>6</v>
      </c>
      <c r="I78" s="4">
        <v>0.9</v>
      </c>
      <c r="J78" s="4">
        <v>0.692307692307692</v>
      </c>
      <c r="K78" s="4">
        <v>0.782608695652174</v>
      </c>
      <c r="L78" s="4">
        <v>0.4</v>
      </c>
      <c r="M78" s="4">
        <v>0.5</v>
      </c>
      <c r="N78" s="4">
        <v>0.75</v>
      </c>
    </row>
    <row r="79" s="4" customFormat="1" spans="1:14">
      <c r="A79" s="17">
        <v>175</v>
      </c>
      <c r="B79" s="4">
        <v>175</v>
      </c>
      <c r="C79" s="4">
        <v>0.614850163459778</v>
      </c>
      <c r="D79" s="4">
        <v>0.220418334007263</v>
      </c>
      <c r="E79" s="4">
        <v>8</v>
      </c>
      <c r="F79" s="4">
        <v>6</v>
      </c>
      <c r="G79" s="4">
        <v>2</v>
      </c>
      <c r="H79" s="4">
        <v>4</v>
      </c>
      <c r="I79" s="4">
        <v>0.8</v>
      </c>
      <c r="J79" s="4">
        <v>0.571428571428572</v>
      </c>
      <c r="K79" s="4">
        <v>0.666666666666667</v>
      </c>
      <c r="L79" s="4">
        <v>0.6</v>
      </c>
      <c r="M79" s="4">
        <v>0.2</v>
      </c>
      <c r="N79" s="4">
        <v>0.6</v>
      </c>
    </row>
    <row r="80" s="4" customFormat="1" spans="1:14">
      <c r="A80" s="17">
        <v>396</v>
      </c>
      <c r="B80" s="4">
        <v>396</v>
      </c>
      <c r="C80" s="4">
        <v>0.615647792816162</v>
      </c>
      <c r="D80" s="4">
        <v>0.24639880657196</v>
      </c>
      <c r="E80" s="4">
        <v>8</v>
      </c>
      <c r="F80" s="4">
        <v>3</v>
      </c>
      <c r="G80" s="4">
        <v>2</v>
      </c>
      <c r="H80" s="4">
        <v>7</v>
      </c>
      <c r="I80" s="4">
        <v>0.8</v>
      </c>
      <c r="J80" s="4">
        <v>0.727272727272727</v>
      </c>
      <c r="K80" s="4">
        <v>0.761904761904762</v>
      </c>
      <c r="L80" s="4">
        <v>0.3</v>
      </c>
      <c r="M80" s="4">
        <v>0.5</v>
      </c>
      <c r="N80" s="4">
        <v>0.75</v>
      </c>
    </row>
    <row r="81" s="14" customFormat="1" spans="1:14">
      <c r="A81" s="16">
        <v>624</v>
      </c>
      <c r="B81" s="14">
        <v>624</v>
      </c>
      <c r="C81" s="14">
        <v>0.61599063873291</v>
      </c>
      <c r="D81" s="14">
        <v>0.213096857070923</v>
      </c>
      <c r="E81" s="14">
        <v>8</v>
      </c>
      <c r="F81" s="14">
        <v>6</v>
      </c>
      <c r="G81" s="14">
        <v>2</v>
      </c>
      <c r="H81" s="14">
        <v>4</v>
      </c>
      <c r="I81" s="14">
        <v>0.8</v>
      </c>
      <c r="J81" s="14">
        <v>0.571428571428572</v>
      </c>
      <c r="K81" s="14">
        <v>0.666666666666667</v>
      </c>
      <c r="L81" s="14">
        <v>0.6</v>
      </c>
      <c r="M81" s="14">
        <v>0.2</v>
      </c>
      <c r="N81" s="14">
        <v>0.6</v>
      </c>
    </row>
    <row r="82" s="4" customFormat="1" spans="1:14">
      <c r="A82" s="17">
        <v>925</v>
      </c>
      <c r="B82" s="4">
        <v>925</v>
      </c>
      <c r="C82" s="4">
        <v>0.618133544921875</v>
      </c>
      <c r="D82" s="4">
        <v>0.211237907409668</v>
      </c>
      <c r="E82" s="4">
        <v>6</v>
      </c>
      <c r="F82" s="4">
        <v>3</v>
      </c>
      <c r="G82" s="4">
        <v>4</v>
      </c>
      <c r="H82" s="4">
        <v>7</v>
      </c>
      <c r="I82" s="4">
        <v>0.6</v>
      </c>
      <c r="J82" s="4">
        <v>0.666666666666667</v>
      </c>
      <c r="K82" s="4">
        <v>0.631578947368421</v>
      </c>
      <c r="L82" s="4">
        <v>0.3</v>
      </c>
      <c r="M82" s="4">
        <v>0.3</v>
      </c>
      <c r="N82" s="4">
        <v>0.65</v>
      </c>
    </row>
    <row r="83" s="4" customFormat="1" spans="1:14">
      <c r="A83" s="17">
        <v>727</v>
      </c>
      <c r="B83" s="4">
        <v>727</v>
      </c>
      <c r="C83" s="4">
        <v>0.618215918540955</v>
      </c>
      <c r="D83" s="4">
        <v>0.194237232208252</v>
      </c>
      <c r="E83" s="4">
        <v>10</v>
      </c>
      <c r="F83" s="4">
        <v>2</v>
      </c>
      <c r="G83" s="4">
        <v>0</v>
      </c>
      <c r="H83" s="4">
        <v>8</v>
      </c>
      <c r="I83" s="4">
        <v>1</v>
      </c>
      <c r="J83" s="4">
        <v>0.833333333333333</v>
      </c>
      <c r="K83" s="4">
        <v>0.909090909090909</v>
      </c>
      <c r="L83" s="4">
        <v>0.2</v>
      </c>
      <c r="M83" s="4">
        <v>0.8</v>
      </c>
      <c r="N83" s="4">
        <v>0.9</v>
      </c>
    </row>
    <row r="84" s="4" customFormat="1" spans="1:14">
      <c r="A84" s="17">
        <v>313</v>
      </c>
      <c r="B84" s="4">
        <v>313</v>
      </c>
      <c r="C84" s="4">
        <v>0.621042728424072</v>
      </c>
      <c r="D84" s="4">
        <v>0.25707471370697</v>
      </c>
      <c r="E84" s="4">
        <v>8</v>
      </c>
      <c r="F84" s="4">
        <v>5</v>
      </c>
      <c r="G84" s="4">
        <v>2</v>
      </c>
      <c r="H84" s="4">
        <v>5</v>
      </c>
      <c r="I84" s="4">
        <v>0.8</v>
      </c>
      <c r="J84" s="4">
        <v>0.615384615384615</v>
      </c>
      <c r="K84" s="4">
        <v>0.695652173913043</v>
      </c>
      <c r="L84" s="4">
        <v>0.5</v>
      </c>
      <c r="M84" s="4">
        <v>0.3</v>
      </c>
      <c r="N84" s="4">
        <v>0.65</v>
      </c>
    </row>
    <row r="85" s="4" customFormat="1" spans="1:14">
      <c r="A85" s="17">
        <v>138</v>
      </c>
      <c r="B85" s="4">
        <v>138</v>
      </c>
      <c r="C85" s="4">
        <v>0.621886372566223</v>
      </c>
      <c r="D85" s="4">
        <v>0.197128534317017</v>
      </c>
      <c r="E85" s="4">
        <v>8</v>
      </c>
      <c r="F85" s="4">
        <v>7</v>
      </c>
      <c r="G85" s="4">
        <v>2</v>
      </c>
      <c r="H85" s="4">
        <v>3</v>
      </c>
      <c r="I85" s="4">
        <v>0.8</v>
      </c>
      <c r="J85" s="4">
        <v>0.533333333333333</v>
      </c>
      <c r="K85" s="4">
        <v>0.64</v>
      </c>
      <c r="L85" s="4">
        <v>0.7</v>
      </c>
      <c r="M85" s="4">
        <v>0.1</v>
      </c>
      <c r="N85" s="4">
        <v>0.55</v>
      </c>
    </row>
    <row r="86" s="4" customFormat="1" spans="1:14">
      <c r="A86" s="17">
        <v>473</v>
      </c>
      <c r="B86" s="4">
        <v>473</v>
      </c>
      <c r="C86" s="4">
        <v>0.622597098350525</v>
      </c>
      <c r="D86" s="4">
        <v>0.209457159042358</v>
      </c>
      <c r="E86" s="4">
        <v>8</v>
      </c>
      <c r="F86" s="4">
        <v>5</v>
      </c>
      <c r="G86" s="4">
        <v>2</v>
      </c>
      <c r="H86" s="4">
        <v>5</v>
      </c>
      <c r="I86" s="4">
        <v>0.8</v>
      </c>
      <c r="J86" s="4">
        <v>0.615384615384615</v>
      </c>
      <c r="K86" s="4">
        <v>0.695652173913043</v>
      </c>
      <c r="L86" s="4">
        <v>0.5</v>
      </c>
      <c r="M86" s="4">
        <v>0.3</v>
      </c>
      <c r="N86" s="4">
        <v>0.65</v>
      </c>
    </row>
    <row r="87" s="4" customFormat="1" spans="1:14">
      <c r="A87" s="17">
        <v>691</v>
      </c>
      <c r="B87" s="4">
        <v>691</v>
      </c>
      <c r="C87" s="4">
        <v>0.623918414115906</v>
      </c>
      <c r="D87" s="4">
        <v>0.202264666557312</v>
      </c>
      <c r="E87" s="4">
        <v>10</v>
      </c>
      <c r="F87" s="4">
        <v>4</v>
      </c>
      <c r="G87" s="4">
        <v>0</v>
      </c>
      <c r="H87" s="4">
        <v>6</v>
      </c>
      <c r="I87" s="4">
        <v>1</v>
      </c>
      <c r="J87" s="4">
        <v>0.714285714285714</v>
      </c>
      <c r="K87" s="4">
        <v>0.833333333333333</v>
      </c>
      <c r="L87" s="4">
        <v>0.4</v>
      </c>
      <c r="M87" s="4">
        <v>0.6</v>
      </c>
      <c r="N87" s="4">
        <v>0.8</v>
      </c>
    </row>
    <row r="88" s="4" customFormat="1" spans="1:14">
      <c r="A88" s="17">
        <v>0</v>
      </c>
      <c r="B88" s="4">
        <v>0</v>
      </c>
      <c r="C88" s="4">
        <v>0.627311706542969</v>
      </c>
      <c r="D88" s="4">
        <v>0.206335783004761</v>
      </c>
      <c r="E88" s="4">
        <v>10</v>
      </c>
      <c r="F88" s="4">
        <v>5</v>
      </c>
      <c r="G88" s="4">
        <v>0</v>
      </c>
      <c r="H88" s="4">
        <v>5</v>
      </c>
      <c r="I88" s="4">
        <v>1</v>
      </c>
      <c r="J88" s="4">
        <v>0.666666666666667</v>
      </c>
      <c r="K88" s="4">
        <v>0.8</v>
      </c>
      <c r="L88" s="4">
        <v>0.5</v>
      </c>
      <c r="M88" s="4">
        <v>0.5</v>
      </c>
      <c r="N88" s="4">
        <v>0.75</v>
      </c>
    </row>
    <row r="89" s="4" customFormat="1" spans="1:14">
      <c r="A89" s="17">
        <v>584</v>
      </c>
      <c r="B89" s="4">
        <v>584</v>
      </c>
      <c r="C89" s="4">
        <v>0.62827479839325</v>
      </c>
      <c r="D89" s="4">
        <v>0.217533111572266</v>
      </c>
      <c r="E89" s="4">
        <v>10</v>
      </c>
      <c r="F89" s="4">
        <v>5</v>
      </c>
      <c r="G89" s="4">
        <v>0</v>
      </c>
      <c r="H89" s="4">
        <v>5</v>
      </c>
      <c r="I89" s="4">
        <v>1</v>
      </c>
      <c r="J89" s="4">
        <v>0.666666666666667</v>
      </c>
      <c r="K89" s="4">
        <v>0.8</v>
      </c>
      <c r="L89" s="4">
        <v>0.5</v>
      </c>
      <c r="M89" s="4">
        <v>0.5</v>
      </c>
      <c r="N89" s="4">
        <v>0.75</v>
      </c>
    </row>
    <row r="90" s="4" customFormat="1" spans="1:14">
      <c r="A90" s="17">
        <v>124</v>
      </c>
      <c r="B90" s="4">
        <v>124</v>
      </c>
      <c r="C90" s="4">
        <v>0.629390001296997</v>
      </c>
      <c r="D90" s="4">
        <v>0.210688233375549</v>
      </c>
      <c r="E90" s="4">
        <v>10</v>
      </c>
      <c r="F90" s="4">
        <v>9</v>
      </c>
      <c r="G90" s="4">
        <v>0</v>
      </c>
      <c r="H90" s="4">
        <v>1</v>
      </c>
      <c r="I90" s="4">
        <v>1</v>
      </c>
      <c r="J90" s="4">
        <v>0.526315789473684</v>
      </c>
      <c r="K90" s="4">
        <v>0.689655172413793</v>
      </c>
      <c r="L90" s="4">
        <v>0.9</v>
      </c>
      <c r="M90" s="4">
        <v>0.1</v>
      </c>
      <c r="N90" s="4">
        <v>0.55</v>
      </c>
    </row>
    <row r="91" s="4" customFormat="1" spans="1:14">
      <c r="A91" s="17">
        <v>249</v>
      </c>
      <c r="B91" s="4">
        <v>249</v>
      </c>
      <c r="C91" s="4">
        <v>0.631833672523499</v>
      </c>
      <c r="D91" s="4">
        <v>0.211252689361572</v>
      </c>
      <c r="E91" s="4">
        <v>8</v>
      </c>
      <c r="F91" s="4">
        <v>4</v>
      </c>
      <c r="G91" s="4">
        <v>2</v>
      </c>
      <c r="H91" s="4">
        <v>6</v>
      </c>
      <c r="I91" s="4">
        <v>0.8</v>
      </c>
      <c r="J91" s="4">
        <v>0.666666666666667</v>
      </c>
      <c r="K91" s="4">
        <v>0.727272727272727</v>
      </c>
      <c r="L91" s="4">
        <v>0.4</v>
      </c>
      <c r="M91" s="4">
        <v>0.4</v>
      </c>
      <c r="N91" s="4">
        <v>0.7</v>
      </c>
    </row>
    <row r="92" s="1" customFormat="1" spans="3:14">
      <c r="C92" s="1">
        <f>AVERAGE(C2:C91)</f>
        <v>0.554046573903826</v>
      </c>
      <c r="D92" s="1">
        <f>AVERAGE(D2:D91)</f>
        <v>0.15687613884608</v>
      </c>
      <c r="I92" s="1">
        <f t="shared" ref="I92:N92" si="0">AVERAGE(I2:I91)</f>
        <v>0.797777777777778</v>
      </c>
      <c r="J92" s="1">
        <f t="shared" si="0"/>
        <v>0.62092125953968</v>
      </c>
      <c r="K92" s="1">
        <f t="shared" si="0"/>
        <v>0.69457129210563</v>
      </c>
      <c r="L92" s="1">
        <f t="shared" si="0"/>
        <v>0.493333333333333</v>
      </c>
      <c r="M92" s="1">
        <f t="shared" si="0"/>
        <v>0.304444444444444</v>
      </c>
      <c r="N92" s="1">
        <f t="shared" si="0"/>
        <v>0.652222222222222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F95" s="1" t="s">
        <v>47</v>
      </c>
    </row>
    <row r="96" s="1" customFormat="1" spans="3:9">
      <c r="C96" s="1" t="s">
        <v>15</v>
      </c>
      <c r="D96" s="1">
        <f>COUNTIF(C2:C91,"&lt;0.42")-COUNTIF(C2:C91,"&lt;0.4")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17</v>
      </c>
      <c r="D98" s="1">
        <f>COUNTIF(C2:C91,"&lt;0.46")-COUNTIF(C2:C91,"&lt;0.44")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18</v>
      </c>
      <c r="D99" s="1">
        <f>COUNTIF(C2:C91,"&lt;0.48")-COUNTIF(C2:C91,"&lt;0.46")</f>
        <v>2</v>
      </c>
      <c r="F99" s="11">
        <v>0.12</v>
      </c>
      <c r="G99" s="1">
        <v>-240</v>
      </c>
      <c r="H99" s="1">
        <v>1760</v>
      </c>
      <c r="I99" s="1">
        <v>88</v>
      </c>
    </row>
    <row r="100" s="15" customFormat="1" spans="3:5">
      <c r="C100" s="15" t="s">
        <v>121</v>
      </c>
      <c r="D100" s="15">
        <f>COUNTIF(C2:C91,"&lt;0.49")-COUNTIF(C2:C91,"&lt;0.472")</f>
        <v>10</v>
      </c>
      <c r="E100" s="15">
        <v>2</v>
      </c>
    </row>
    <row r="101" s="4" customFormat="1" spans="3:5">
      <c r="C101" s="4" t="s">
        <v>122</v>
      </c>
      <c r="D101" s="4">
        <f>COUNTIF(C2:C91,"&lt;0.508")-COUNTIF(C2:C91,"&lt;0.49")</f>
        <v>10</v>
      </c>
      <c r="E101" s="4">
        <v>3</v>
      </c>
    </row>
    <row r="102" s="4" customFormat="1" spans="3:5">
      <c r="C102" s="4" t="s">
        <v>123</v>
      </c>
      <c r="D102" s="4">
        <f>COUNTIF(C2:C91,"&lt;0.526")-COUNTIF(C2:C91,"&lt;0.508")</f>
        <v>10</v>
      </c>
      <c r="E102" s="4">
        <v>4</v>
      </c>
    </row>
    <row r="103" s="4" customFormat="1" spans="3:5">
      <c r="C103" s="4" t="s">
        <v>124</v>
      </c>
      <c r="D103" s="4">
        <f>COUNTIF(C2:C91,"&lt;0.544")-COUNTIF(C2:C91,"&lt;0.526")</f>
        <v>10</v>
      </c>
      <c r="E103" s="4">
        <v>6</v>
      </c>
    </row>
    <row r="104" s="4" customFormat="1" spans="3:5">
      <c r="C104" s="4" t="s">
        <v>125</v>
      </c>
      <c r="D104" s="4">
        <f>COUNTIF(C2:C91,"&lt;0.562")-COUNTIF(C2:C91,"&lt;0.544")</f>
        <v>10</v>
      </c>
      <c r="E104" s="4">
        <v>7</v>
      </c>
    </row>
    <row r="105" s="4" customFormat="1" spans="3:5">
      <c r="C105" s="4" t="s">
        <v>126</v>
      </c>
      <c r="D105" s="4">
        <f>COUNTIF(C2:C91,"&lt;0.58")-COUNTIF(C2:C91,"&lt;0.562")</f>
        <v>10</v>
      </c>
      <c r="E105" s="4">
        <v>9</v>
      </c>
    </row>
    <row r="106" s="4" customFormat="1" spans="3:5">
      <c r="C106" s="4" t="s">
        <v>127</v>
      </c>
      <c r="D106" s="4">
        <f>COUNTIF(C2:C91,"&lt;0.598")-COUNTIF(C2:C91,"&lt;0.58")</f>
        <v>10</v>
      </c>
      <c r="E106" s="4">
        <v>12</v>
      </c>
    </row>
    <row r="107" s="4" customFormat="1" spans="3:5">
      <c r="C107" s="4" t="s">
        <v>128</v>
      </c>
      <c r="D107" s="4">
        <f>COUNTIF(C2:C91,"&lt;0.616")-COUNTIF(C2:C91,"&lt;0.598")</f>
        <v>10</v>
      </c>
      <c r="E107" s="4">
        <v>14</v>
      </c>
    </row>
    <row r="108" s="15" customFormat="1" spans="3:5">
      <c r="C108" s="15" t="s">
        <v>129</v>
      </c>
      <c r="D108" s="15">
        <f>COUNTIF(C2:C91,"&lt;0.634")-COUNTIF(C2:C91,"&lt;0.616")</f>
        <v>10</v>
      </c>
      <c r="E108" s="15">
        <v>12</v>
      </c>
    </row>
    <row r="109" s="4" customFormat="1" spans="3:5">
      <c r="C109" s="4" t="s">
        <v>130</v>
      </c>
      <c r="D109" s="4">
        <f>COUNTIF(C2:C91,"&lt;0.652")-COUNTIF(C2:C91,"&lt;0.634")</f>
        <v>0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0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0</v>
      </c>
      <c r="E111" s="4">
        <v>6</v>
      </c>
    </row>
    <row r="112" s="1" customFormat="1" spans="3:5">
      <c r="C112" s="1" t="s">
        <v>31</v>
      </c>
      <c r="D112" s="1">
        <f>COUNTIF(C2:C91,"&lt;0.74")-COUNTIF(C2:C91,"&lt;0.72")</f>
        <v>0</v>
      </c>
      <c r="E112" s="1">
        <v>4</v>
      </c>
    </row>
    <row r="113" s="1" customFormat="1" spans="3:5">
      <c r="C113" s="1" t="s">
        <v>32</v>
      </c>
      <c r="D113" s="1">
        <f>COUNTIF(C2:C91,"&lt;0.76")-COUNTIF(C2:C91,"&lt;0.74")</f>
        <v>0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0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7">
      <c r="C121" s="1" t="s">
        <v>40</v>
      </c>
      <c r="D121" s="1">
        <f>COUNTIF(C2:C91,"&lt;0.92")-COUNTIF(C2:C91,"&lt;0.9")</f>
        <v>0</v>
      </c>
      <c r="F121" s="4">
        <v>0.545</v>
      </c>
      <c r="G121" s="4">
        <v>0.087</v>
      </c>
    </row>
    <row r="122" s="1" customFormat="1" spans="3:7">
      <c r="C122" s="1" t="s">
        <v>41</v>
      </c>
      <c r="D122" s="1">
        <f>COUNTIF(C2:C91,"&lt;0.94")-COUNTIF(C2:C91,"&lt;0.92")</f>
        <v>0</v>
      </c>
      <c r="F122" s="4">
        <v>0.623</v>
      </c>
      <c r="G122" s="4">
        <v>0.11</v>
      </c>
    </row>
    <row r="123" s="1" customFormat="1" spans="3:7">
      <c r="C123" s="1" t="s">
        <v>42</v>
      </c>
      <c r="D123" s="1">
        <f>COUNTIF(C2:C91,"&lt;0.96")-COUNTIF(C2:C91,"&lt;0.94")</f>
        <v>0</v>
      </c>
      <c r="F123" s="4">
        <v>0.729</v>
      </c>
      <c r="G123" s="4">
        <v>0.156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2" workbookViewId="0">
      <selection activeCell="A23" sqref="$A23:$XFD23"/>
    </sheetView>
  </sheetViews>
  <sheetFormatPr defaultColWidth="9" defaultRowHeight="13.5"/>
  <cols>
    <col min="3" max="4" width="18.375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885</v>
      </c>
      <c r="B2" s="1">
        <v>885</v>
      </c>
      <c r="C2" s="1">
        <v>0.618173599243164</v>
      </c>
      <c r="D2" s="1">
        <v>0.176044225692749</v>
      </c>
      <c r="E2" s="1">
        <v>10</v>
      </c>
      <c r="F2" s="1">
        <v>4</v>
      </c>
      <c r="G2" s="1">
        <v>0</v>
      </c>
      <c r="H2" s="1">
        <v>6</v>
      </c>
      <c r="I2" s="1">
        <v>1</v>
      </c>
      <c r="J2" s="1">
        <v>0.714285714285714</v>
      </c>
      <c r="K2" s="1">
        <v>0.833333333333333</v>
      </c>
      <c r="L2" s="1">
        <v>0.4</v>
      </c>
      <c r="M2" s="1">
        <v>0.6</v>
      </c>
      <c r="N2" s="1">
        <v>0.8</v>
      </c>
    </row>
    <row r="3" s="1" customFormat="1" spans="1:14">
      <c r="A3" s="7">
        <v>371</v>
      </c>
      <c r="B3" s="1">
        <v>371</v>
      </c>
      <c r="C3" s="1">
        <v>0.61618435382843</v>
      </c>
      <c r="D3" s="1">
        <v>0.125104665756226</v>
      </c>
      <c r="E3" s="1">
        <v>9</v>
      </c>
      <c r="F3" s="1">
        <v>6</v>
      </c>
      <c r="G3" s="1">
        <v>1</v>
      </c>
      <c r="H3" s="1">
        <v>4</v>
      </c>
      <c r="I3" s="1">
        <v>0.9</v>
      </c>
      <c r="J3" s="1">
        <v>0.6</v>
      </c>
      <c r="K3" s="1">
        <v>0.72</v>
      </c>
      <c r="L3" s="1">
        <v>0.6</v>
      </c>
      <c r="M3" s="1">
        <v>0.3</v>
      </c>
      <c r="N3" s="1">
        <v>0.65</v>
      </c>
    </row>
    <row r="4" s="1" customFormat="1" spans="1:14">
      <c r="A4" s="7">
        <v>925</v>
      </c>
      <c r="B4" s="1">
        <v>925</v>
      </c>
      <c r="C4" s="1">
        <v>0.618133544921875</v>
      </c>
      <c r="D4" s="1">
        <v>0.211237907409668</v>
      </c>
      <c r="E4" s="1">
        <v>6</v>
      </c>
      <c r="F4" s="1">
        <v>3</v>
      </c>
      <c r="G4" s="1">
        <v>4</v>
      </c>
      <c r="H4" s="1">
        <v>7</v>
      </c>
      <c r="I4" s="1">
        <v>0.6</v>
      </c>
      <c r="J4" s="1">
        <v>0.666666666666667</v>
      </c>
      <c r="K4" s="1">
        <v>0.631578947368421</v>
      </c>
      <c r="L4" s="1">
        <v>0.3</v>
      </c>
      <c r="M4" s="1">
        <v>0.3</v>
      </c>
      <c r="N4" s="1">
        <v>0.65</v>
      </c>
    </row>
    <row r="5" s="1" customFormat="1" spans="1:14">
      <c r="A5" s="7">
        <v>68</v>
      </c>
      <c r="B5" s="1">
        <v>68</v>
      </c>
      <c r="C5" s="1">
        <v>0.616530895233154</v>
      </c>
      <c r="D5" s="1">
        <v>0.185717225074768</v>
      </c>
      <c r="E5" s="1">
        <v>6</v>
      </c>
      <c r="F5" s="1">
        <v>4</v>
      </c>
      <c r="G5" s="1">
        <v>4</v>
      </c>
      <c r="H5" s="1">
        <v>6</v>
      </c>
      <c r="I5" s="1">
        <v>0.6</v>
      </c>
      <c r="J5" s="1">
        <v>0.6</v>
      </c>
      <c r="K5" s="1">
        <v>0.6</v>
      </c>
      <c r="L5" s="1">
        <v>0.4</v>
      </c>
      <c r="M5" s="1">
        <v>0.2</v>
      </c>
      <c r="N5" s="1">
        <v>0.6</v>
      </c>
    </row>
    <row r="6" s="1" customFormat="1" spans="1:14">
      <c r="A6" s="7">
        <v>677</v>
      </c>
      <c r="B6" s="1">
        <v>677</v>
      </c>
      <c r="C6" s="1">
        <v>0.616542935371399</v>
      </c>
      <c r="D6" s="1">
        <v>0.1126948595047</v>
      </c>
      <c r="E6" s="1">
        <v>8</v>
      </c>
      <c r="F6" s="1">
        <v>3</v>
      </c>
      <c r="G6" s="1">
        <v>2</v>
      </c>
      <c r="H6" s="1">
        <v>7</v>
      </c>
      <c r="I6" s="1">
        <v>0.8</v>
      </c>
      <c r="J6" s="1">
        <v>0.727272727272727</v>
      </c>
      <c r="K6" s="1">
        <v>0.761904761904762</v>
      </c>
      <c r="L6" s="1">
        <v>0.3</v>
      </c>
      <c r="M6" s="1">
        <v>0.5</v>
      </c>
      <c r="N6" s="1">
        <v>0.75</v>
      </c>
    </row>
    <row r="7" s="1" customFormat="1" spans="1:14">
      <c r="A7" s="7">
        <v>14</v>
      </c>
      <c r="B7" s="1">
        <v>14</v>
      </c>
      <c r="C7" s="1">
        <v>0.616560101509094</v>
      </c>
      <c r="D7" s="1">
        <v>0.120269060134888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464</v>
      </c>
      <c r="B8" s="1">
        <v>464</v>
      </c>
      <c r="C8" s="1">
        <v>0.616784691810608</v>
      </c>
      <c r="D8" s="1">
        <v>0.110382080078125</v>
      </c>
      <c r="E8" s="1">
        <v>9</v>
      </c>
      <c r="F8" s="1">
        <v>4</v>
      </c>
      <c r="G8" s="1">
        <v>1</v>
      </c>
      <c r="H8" s="1">
        <v>6</v>
      </c>
      <c r="I8" s="1">
        <v>0.9</v>
      </c>
      <c r="J8" s="1">
        <v>0.692307692307692</v>
      </c>
      <c r="K8" s="1">
        <v>0.782608695652174</v>
      </c>
      <c r="L8" s="1">
        <v>0.4</v>
      </c>
      <c r="M8" s="1">
        <v>0.5</v>
      </c>
      <c r="N8" s="1">
        <v>0.75</v>
      </c>
    </row>
    <row r="9" s="1" customFormat="1" spans="1:14">
      <c r="A9" s="7">
        <v>329</v>
      </c>
      <c r="B9" s="1">
        <v>329</v>
      </c>
      <c r="C9" s="1">
        <v>0.616957664489746</v>
      </c>
      <c r="D9" s="1">
        <v>0.128409028053284</v>
      </c>
      <c r="E9" s="1">
        <v>9</v>
      </c>
      <c r="F9" s="1">
        <v>3</v>
      </c>
      <c r="G9" s="1">
        <v>1</v>
      </c>
      <c r="H9" s="1">
        <v>7</v>
      </c>
      <c r="I9" s="1">
        <v>0.9</v>
      </c>
      <c r="J9" s="1">
        <v>0.75</v>
      </c>
      <c r="K9" s="1">
        <v>0.818181818181818</v>
      </c>
      <c r="L9" s="1">
        <v>0.3</v>
      </c>
      <c r="M9" s="1">
        <v>0.6</v>
      </c>
      <c r="N9" s="1">
        <v>0.8</v>
      </c>
    </row>
    <row r="10" s="1" customFormat="1" spans="1:14">
      <c r="A10" s="7">
        <v>580</v>
      </c>
      <c r="B10" s="1">
        <v>580</v>
      </c>
      <c r="C10" s="1">
        <v>0.61696994304657</v>
      </c>
      <c r="D10" s="1">
        <v>0.130015015602112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87</v>
      </c>
      <c r="B11" s="1">
        <v>87</v>
      </c>
      <c r="C11" s="1">
        <v>0.61718761920929</v>
      </c>
      <c r="D11" s="1">
        <v>0.138734340667725</v>
      </c>
      <c r="E11" s="1">
        <v>9</v>
      </c>
      <c r="F11" s="1">
        <v>4</v>
      </c>
      <c r="G11" s="1">
        <v>1</v>
      </c>
      <c r="H11" s="1">
        <v>6</v>
      </c>
      <c r="I11" s="1">
        <v>0.9</v>
      </c>
      <c r="J11" s="1">
        <v>0.692307692307692</v>
      </c>
      <c r="K11" s="1">
        <v>0.782608695652174</v>
      </c>
      <c r="L11" s="1">
        <v>0.4</v>
      </c>
      <c r="M11" s="1">
        <v>0.5</v>
      </c>
      <c r="N11" s="1">
        <v>0.75</v>
      </c>
    </row>
    <row r="12" s="14" customFormat="1" spans="1:14">
      <c r="A12" s="16">
        <v>727</v>
      </c>
      <c r="B12" s="14">
        <v>727</v>
      </c>
      <c r="C12" s="14">
        <v>0.618215918540955</v>
      </c>
      <c r="D12" s="14">
        <v>0.194237232208252</v>
      </c>
      <c r="E12" s="14">
        <v>10</v>
      </c>
      <c r="F12" s="14">
        <v>2</v>
      </c>
      <c r="G12" s="14">
        <v>0</v>
      </c>
      <c r="H12" s="14">
        <v>8</v>
      </c>
      <c r="I12" s="14">
        <v>1</v>
      </c>
      <c r="J12" s="14">
        <v>0.833333333333333</v>
      </c>
      <c r="K12" s="14">
        <v>0.909090909090909</v>
      </c>
      <c r="L12" s="14">
        <v>0.2</v>
      </c>
      <c r="M12" s="14">
        <v>0.8</v>
      </c>
      <c r="N12" s="14">
        <v>0.9</v>
      </c>
    </row>
    <row r="13" s="1" customFormat="1" spans="1:14">
      <c r="A13" s="7">
        <v>843</v>
      </c>
      <c r="B13" s="1">
        <v>843</v>
      </c>
      <c r="C13" s="1">
        <v>0.490600228309631</v>
      </c>
      <c r="D13" s="1">
        <v>0.108559012413025</v>
      </c>
      <c r="E13" s="1">
        <v>8</v>
      </c>
      <c r="F13" s="1">
        <v>6</v>
      </c>
      <c r="G13" s="1">
        <v>2</v>
      </c>
      <c r="H13" s="1">
        <v>4</v>
      </c>
      <c r="I13" s="1">
        <v>0.8</v>
      </c>
      <c r="J13" s="1">
        <v>0.571428571428572</v>
      </c>
      <c r="K13" s="1">
        <v>0.666666666666667</v>
      </c>
      <c r="L13" s="1">
        <v>0.6</v>
      </c>
      <c r="M13" s="1">
        <v>0.2</v>
      </c>
      <c r="N13" s="1">
        <v>0.6</v>
      </c>
    </row>
    <row r="14" s="1" customFormat="1" spans="1:14">
      <c r="A14" s="7">
        <v>42</v>
      </c>
      <c r="B14" s="1">
        <v>42</v>
      </c>
      <c r="C14" s="1">
        <v>0.494099974632263</v>
      </c>
      <c r="D14" s="1">
        <v>0.111146330833435</v>
      </c>
      <c r="E14" s="1">
        <v>7</v>
      </c>
      <c r="F14" s="1">
        <v>5</v>
      </c>
      <c r="G14" s="1">
        <v>3</v>
      </c>
      <c r="H14" s="1">
        <v>5</v>
      </c>
      <c r="I14" s="1">
        <v>0.7</v>
      </c>
      <c r="J14" s="1">
        <v>0.583333333333333</v>
      </c>
      <c r="K14" s="1">
        <v>0.636363636363636</v>
      </c>
      <c r="L14" s="1">
        <v>0.5</v>
      </c>
      <c r="M14" s="1">
        <v>0.2</v>
      </c>
      <c r="N14" s="1">
        <v>0.6</v>
      </c>
    </row>
    <row r="15" s="1" customFormat="1" spans="1:14">
      <c r="A15" s="7">
        <v>472</v>
      </c>
      <c r="B15" s="1">
        <v>472</v>
      </c>
      <c r="C15" s="1">
        <v>0.494504332542419</v>
      </c>
      <c r="D15" s="1">
        <v>0.141242623329163</v>
      </c>
      <c r="E15" s="1">
        <v>10</v>
      </c>
      <c r="F15" s="1">
        <v>2</v>
      </c>
      <c r="G15" s="1">
        <v>0</v>
      </c>
      <c r="H15" s="1">
        <v>8</v>
      </c>
      <c r="I15" s="1">
        <v>1</v>
      </c>
      <c r="J15" s="1">
        <v>0.833333333333333</v>
      </c>
      <c r="K15" s="1">
        <v>0.909090909090909</v>
      </c>
      <c r="L15" s="1">
        <v>0.2</v>
      </c>
      <c r="M15" s="1">
        <v>0.8</v>
      </c>
      <c r="N15" s="1">
        <v>0.9</v>
      </c>
    </row>
    <row r="16" s="1" customFormat="1" spans="1:14">
      <c r="A16" s="7">
        <v>726</v>
      </c>
      <c r="B16" s="1">
        <v>726</v>
      </c>
      <c r="C16" s="1">
        <v>0.496374607086182</v>
      </c>
      <c r="D16" s="1">
        <v>0.120480537414551</v>
      </c>
      <c r="E16" s="1">
        <v>4</v>
      </c>
      <c r="F16" s="1">
        <v>6</v>
      </c>
      <c r="G16" s="1">
        <v>6</v>
      </c>
      <c r="H16" s="1">
        <v>4</v>
      </c>
      <c r="I16" s="1">
        <v>0.4</v>
      </c>
      <c r="J16" s="1">
        <v>0.4</v>
      </c>
      <c r="K16" s="1">
        <v>0.4</v>
      </c>
      <c r="L16" s="1">
        <v>0.6</v>
      </c>
      <c r="M16" s="1">
        <v>-0.2</v>
      </c>
      <c r="N16" s="1">
        <v>0.4</v>
      </c>
    </row>
    <row r="17" s="1" customFormat="1" spans="1:14">
      <c r="A17" s="7">
        <v>617</v>
      </c>
      <c r="B17" s="1">
        <v>617</v>
      </c>
      <c r="C17" s="1">
        <v>0.497442245483398</v>
      </c>
      <c r="D17" s="1">
        <v>0.169996380805969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673</v>
      </c>
      <c r="B18" s="1">
        <v>673</v>
      </c>
      <c r="C18" s="1">
        <v>0.498719096183777</v>
      </c>
      <c r="D18" s="1">
        <v>0.132249593734741</v>
      </c>
      <c r="E18" s="1">
        <v>9</v>
      </c>
      <c r="F18" s="1">
        <v>5</v>
      </c>
      <c r="G18" s="1">
        <v>1</v>
      </c>
      <c r="H18" s="1">
        <v>5</v>
      </c>
      <c r="I18" s="1">
        <v>0.9</v>
      </c>
      <c r="J18" s="1">
        <v>0.642857142857143</v>
      </c>
      <c r="K18" s="1">
        <v>0.75</v>
      </c>
      <c r="L18" s="1">
        <v>0.5</v>
      </c>
      <c r="M18" s="1">
        <v>0.4</v>
      </c>
      <c r="N18" s="1">
        <v>0.7</v>
      </c>
    </row>
    <row r="19" s="1" customFormat="1" spans="1:14">
      <c r="A19" s="7">
        <v>957</v>
      </c>
      <c r="B19" s="1">
        <v>957</v>
      </c>
      <c r="C19" s="1">
        <v>0.501754760742187</v>
      </c>
      <c r="D19" s="1">
        <v>0.11188817024231</v>
      </c>
      <c r="E19" s="1">
        <v>10</v>
      </c>
      <c r="F19" s="1">
        <v>1</v>
      </c>
      <c r="G19" s="1">
        <v>0</v>
      </c>
      <c r="H19" s="1">
        <v>9</v>
      </c>
      <c r="I19" s="1">
        <v>1</v>
      </c>
      <c r="J19" s="1">
        <v>0.909090909090909</v>
      </c>
      <c r="K19" s="1">
        <v>0.952380952380952</v>
      </c>
      <c r="L19" s="1">
        <v>0.1</v>
      </c>
      <c r="M19" s="1">
        <v>0.9</v>
      </c>
      <c r="N19" s="1">
        <v>0.95</v>
      </c>
    </row>
    <row r="20" s="1" customFormat="1" spans="1:14">
      <c r="A20" s="7">
        <v>651</v>
      </c>
      <c r="B20" s="1">
        <v>651</v>
      </c>
      <c r="C20" s="1">
        <v>0.501839160919189</v>
      </c>
      <c r="D20" s="1">
        <v>0.142430782318115</v>
      </c>
      <c r="E20" s="1">
        <v>10</v>
      </c>
      <c r="F20" s="1">
        <v>5</v>
      </c>
      <c r="G20" s="1">
        <v>0</v>
      </c>
      <c r="H20" s="1">
        <v>5</v>
      </c>
      <c r="I20" s="1">
        <v>1</v>
      </c>
      <c r="J20" s="1">
        <v>0.666666666666667</v>
      </c>
      <c r="K20" s="1">
        <v>0.8</v>
      </c>
      <c r="L20" s="1">
        <v>0.5</v>
      </c>
      <c r="M20" s="1">
        <v>0.5</v>
      </c>
      <c r="N20" s="1">
        <v>0.75</v>
      </c>
    </row>
    <row r="21" s="1" customFormat="1" spans="1:14">
      <c r="A21" s="7">
        <v>967</v>
      </c>
      <c r="B21" s="1">
        <v>967</v>
      </c>
      <c r="C21" s="1">
        <v>0.505633950233459</v>
      </c>
      <c r="D21" s="1">
        <v>0.134837865829468</v>
      </c>
      <c r="E21" s="1">
        <v>10</v>
      </c>
      <c r="F21" s="1">
        <v>4</v>
      </c>
      <c r="G21" s="1">
        <v>0</v>
      </c>
      <c r="H21" s="1">
        <v>6</v>
      </c>
      <c r="I21" s="1">
        <v>1</v>
      </c>
      <c r="J21" s="1">
        <v>0.714285714285714</v>
      </c>
      <c r="K21" s="1">
        <v>0.833333333333333</v>
      </c>
      <c r="L21" s="1">
        <v>0.4</v>
      </c>
      <c r="M21" s="1">
        <v>0.6</v>
      </c>
      <c r="N21" s="1">
        <v>0.8</v>
      </c>
    </row>
    <row r="22" s="1" customFormat="1" spans="1:14">
      <c r="A22" s="7">
        <v>320</v>
      </c>
      <c r="B22" s="1">
        <v>320</v>
      </c>
      <c r="C22" s="1">
        <v>0.505656719207764</v>
      </c>
      <c r="D22" s="1">
        <v>0.121524333953857</v>
      </c>
      <c r="E22" s="1">
        <v>9</v>
      </c>
      <c r="F22" s="1">
        <v>7</v>
      </c>
      <c r="G22" s="1">
        <v>1</v>
      </c>
      <c r="H22" s="1">
        <v>3</v>
      </c>
      <c r="I22" s="1">
        <v>0.9</v>
      </c>
      <c r="J22" s="1">
        <v>0.5625</v>
      </c>
      <c r="K22" s="1">
        <v>0.692307692307692</v>
      </c>
      <c r="L22" s="1">
        <v>0.7</v>
      </c>
      <c r="M22" s="1">
        <v>0.2</v>
      </c>
      <c r="N22" s="1">
        <v>0.6</v>
      </c>
    </row>
    <row r="23" s="14" customFormat="1" spans="1:14">
      <c r="A23" s="16">
        <v>601</v>
      </c>
      <c r="B23" s="14">
        <v>601</v>
      </c>
      <c r="C23" s="14">
        <v>0.507957339286804</v>
      </c>
      <c r="D23" s="14">
        <v>0.136493921279907</v>
      </c>
      <c r="E23" s="14">
        <v>10</v>
      </c>
      <c r="F23" s="14">
        <v>6</v>
      </c>
      <c r="G23" s="14">
        <v>0</v>
      </c>
      <c r="H23" s="14">
        <v>4</v>
      </c>
      <c r="I23" s="14">
        <v>1</v>
      </c>
      <c r="J23" s="14">
        <v>0.625</v>
      </c>
      <c r="K23" s="14">
        <v>0.769230769230769</v>
      </c>
      <c r="L23" s="14">
        <v>0.6</v>
      </c>
      <c r="M23" s="14">
        <v>0.4</v>
      </c>
      <c r="N23" s="14">
        <v>0.7</v>
      </c>
    </row>
    <row r="24" s="4" customFormat="1" spans="1:14">
      <c r="A24" s="17">
        <v>603</v>
      </c>
      <c r="B24" s="4">
        <v>603</v>
      </c>
      <c r="C24" s="4">
        <v>0.510679364204407</v>
      </c>
      <c r="D24" s="4">
        <v>0.140520811080933</v>
      </c>
      <c r="E24" s="4">
        <v>8</v>
      </c>
      <c r="F24" s="4">
        <v>4</v>
      </c>
      <c r="G24" s="4">
        <v>2</v>
      </c>
      <c r="H24" s="4">
        <v>6</v>
      </c>
      <c r="I24" s="4">
        <v>0.8</v>
      </c>
      <c r="J24" s="4">
        <v>0.666666666666667</v>
      </c>
      <c r="K24" s="4">
        <v>0.727272727272727</v>
      </c>
      <c r="L24" s="4">
        <v>0.4</v>
      </c>
      <c r="M24" s="4">
        <v>0.4</v>
      </c>
      <c r="N24" s="4">
        <v>0.7</v>
      </c>
    </row>
    <row r="25" s="4" customFormat="1" spans="1:14">
      <c r="A25" s="17">
        <v>433</v>
      </c>
      <c r="B25" s="4">
        <v>433</v>
      </c>
      <c r="C25" s="4">
        <v>0.510927319526672</v>
      </c>
      <c r="D25" s="4">
        <v>0.150305390357971</v>
      </c>
      <c r="E25" s="4">
        <v>4</v>
      </c>
      <c r="F25" s="4">
        <v>4</v>
      </c>
      <c r="G25" s="4">
        <v>6</v>
      </c>
      <c r="H25" s="4">
        <v>6</v>
      </c>
      <c r="I25" s="4">
        <v>0.4</v>
      </c>
      <c r="J25" s="4">
        <v>0.5</v>
      </c>
      <c r="K25" s="4">
        <v>0.444444444444444</v>
      </c>
      <c r="L25" s="4">
        <v>0.4</v>
      </c>
      <c r="M25" s="4">
        <v>0</v>
      </c>
      <c r="N25" s="4">
        <v>0.5</v>
      </c>
    </row>
    <row r="26" s="4" customFormat="1" spans="1:14">
      <c r="A26" s="17">
        <v>635</v>
      </c>
      <c r="B26" s="4">
        <v>635</v>
      </c>
      <c r="C26" s="4">
        <v>0.511435985565186</v>
      </c>
      <c r="D26" s="4">
        <v>0.165743589401245</v>
      </c>
      <c r="E26" s="4">
        <v>8</v>
      </c>
      <c r="F26" s="4">
        <v>4</v>
      </c>
      <c r="G26" s="4">
        <v>2</v>
      </c>
      <c r="H26" s="4">
        <v>6</v>
      </c>
      <c r="I26" s="4">
        <v>0.8</v>
      </c>
      <c r="J26" s="4">
        <v>0.666666666666667</v>
      </c>
      <c r="K26" s="4">
        <v>0.727272727272727</v>
      </c>
      <c r="L26" s="4">
        <v>0.4</v>
      </c>
      <c r="M26" s="4">
        <v>0.4</v>
      </c>
      <c r="N26" s="4">
        <v>0.7</v>
      </c>
    </row>
    <row r="27" s="4" customFormat="1" spans="1:14">
      <c r="A27" s="17">
        <v>942</v>
      </c>
      <c r="B27" s="4">
        <v>942</v>
      </c>
      <c r="C27" s="4">
        <v>0.514297127723694</v>
      </c>
      <c r="D27" s="4">
        <v>0.156838059425354</v>
      </c>
      <c r="E27" s="4">
        <v>7</v>
      </c>
      <c r="F27" s="4">
        <v>3</v>
      </c>
      <c r="G27" s="4">
        <v>3</v>
      </c>
      <c r="H27" s="4">
        <v>7</v>
      </c>
      <c r="I27" s="4">
        <v>0.7</v>
      </c>
      <c r="J27" s="4">
        <v>0.7</v>
      </c>
      <c r="K27" s="4">
        <v>0.7</v>
      </c>
      <c r="L27" s="4">
        <v>0.3</v>
      </c>
      <c r="M27" s="4">
        <v>0.4</v>
      </c>
      <c r="N27" s="4">
        <v>0.7</v>
      </c>
    </row>
    <row r="28" s="4" customFormat="1" spans="1:14">
      <c r="A28" s="17">
        <v>53</v>
      </c>
      <c r="B28" s="4">
        <v>53</v>
      </c>
      <c r="C28" s="4">
        <v>0.514984965324402</v>
      </c>
      <c r="D28" s="4">
        <v>0.102656722068787</v>
      </c>
      <c r="E28" s="4">
        <v>9</v>
      </c>
      <c r="F28" s="4">
        <v>5</v>
      </c>
      <c r="G28" s="4">
        <v>1</v>
      </c>
      <c r="H28" s="4">
        <v>5</v>
      </c>
      <c r="I28" s="4">
        <v>0.9</v>
      </c>
      <c r="J28" s="4">
        <v>0.642857142857143</v>
      </c>
      <c r="K28" s="4">
        <v>0.75</v>
      </c>
      <c r="L28" s="4">
        <v>0.5</v>
      </c>
      <c r="M28" s="4">
        <v>0.4</v>
      </c>
      <c r="N28" s="4">
        <v>0.7</v>
      </c>
    </row>
    <row r="29" s="4" customFormat="1" spans="1:14">
      <c r="A29" s="17">
        <v>283</v>
      </c>
      <c r="B29" s="4">
        <v>283</v>
      </c>
      <c r="C29" s="4">
        <v>0.517791271209717</v>
      </c>
      <c r="D29" s="4">
        <v>0.104413986206055</v>
      </c>
      <c r="E29" s="4">
        <v>9</v>
      </c>
      <c r="F29" s="4">
        <v>5</v>
      </c>
      <c r="G29" s="4">
        <v>1</v>
      </c>
      <c r="H29" s="4">
        <v>5</v>
      </c>
      <c r="I29" s="4">
        <v>0.9</v>
      </c>
      <c r="J29" s="4">
        <v>0.642857142857143</v>
      </c>
      <c r="K29" s="4">
        <v>0.75</v>
      </c>
      <c r="L29" s="4">
        <v>0.5</v>
      </c>
      <c r="M29" s="4">
        <v>0.4</v>
      </c>
      <c r="N29" s="4">
        <v>0.7</v>
      </c>
    </row>
    <row r="30" s="4" customFormat="1" spans="1:14">
      <c r="A30" s="17">
        <v>44</v>
      </c>
      <c r="B30" s="4">
        <v>44</v>
      </c>
      <c r="C30" s="4">
        <v>0.518035650253296</v>
      </c>
      <c r="D30" s="4">
        <v>0.109353542327881</v>
      </c>
      <c r="E30" s="4">
        <v>6</v>
      </c>
      <c r="F30" s="4">
        <v>7</v>
      </c>
      <c r="G30" s="4">
        <v>4</v>
      </c>
      <c r="H30" s="4">
        <v>3</v>
      </c>
      <c r="I30" s="4">
        <v>0.6</v>
      </c>
      <c r="J30" s="4">
        <v>0.461538461538462</v>
      </c>
      <c r="K30" s="4">
        <v>0.521739130434783</v>
      </c>
      <c r="L30" s="4">
        <v>0.7</v>
      </c>
      <c r="M30" s="4">
        <v>-0.1</v>
      </c>
      <c r="N30" s="4">
        <v>0.45</v>
      </c>
    </row>
    <row r="31" s="4" customFormat="1" spans="1:14">
      <c r="A31" s="17">
        <v>510</v>
      </c>
      <c r="B31" s="4">
        <v>510</v>
      </c>
      <c r="C31" s="4">
        <v>0.519075632095337</v>
      </c>
      <c r="D31" s="4">
        <v>0.115707755088806</v>
      </c>
      <c r="E31" s="4">
        <v>8</v>
      </c>
      <c r="F31" s="4">
        <v>4</v>
      </c>
      <c r="G31" s="4">
        <v>2</v>
      </c>
      <c r="H31" s="4">
        <v>6</v>
      </c>
      <c r="I31" s="4">
        <v>0.8</v>
      </c>
      <c r="J31" s="4">
        <v>0.666666666666667</v>
      </c>
      <c r="K31" s="4">
        <v>0.727272727272727</v>
      </c>
      <c r="L31" s="4">
        <v>0.4</v>
      </c>
      <c r="M31" s="4">
        <v>0.4</v>
      </c>
      <c r="N31" s="4">
        <v>0.7</v>
      </c>
    </row>
    <row r="32" s="4" customFormat="1" spans="1:14">
      <c r="A32" s="17">
        <v>906</v>
      </c>
      <c r="B32" s="4">
        <v>906</v>
      </c>
      <c r="C32" s="4">
        <v>0.51990270614624</v>
      </c>
      <c r="D32" s="4">
        <v>0.155476093292236</v>
      </c>
      <c r="E32" s="4">
        <v>9</v>
      </c>
      <c r="F32" s="4">
        <v>5</v>
      </c>
      <c r="G32" s="4">
        <v>1</v>
      </c>
      <c r="H32" s="4">
        <v>5</v>
      </c>
      <c r="I32" s="4">
        <v>0.9</v>
      </c>
      <c r="J32" s="4">
        <v>0.642857142857143</v>
      </c>
      <c r="K32" s="4">
        <v>0.75</v>
      </c>
      <c r="L32" s="4">
        <v>0.5</v>
      </c>
      <c r="M32" s="4">
        <v>0.4</v>
      </c>
      <c r="N32" s="4">
        <v>0.7</v>
      </c>
    </row>
    <row r="33" s="4" customFormat="1" spans="1:14">
      <c r="A33" s="17">
        <v>703</v>
      </c>
      <c r="B33" s="4">
        <v>703</v>
      </c>
      <c r="C33" s="4">
        <v>0.525601744651794</v>
      </c>
      <c r="D33" s="4">
        <v>0.133638381958008</v>
      </c>
      <c r="E33" s="4">
        <v>7</v>
      </c>
      <c r="F33" s="4">
        <v>4</v>
      </c>
      <c r="G33" s="4">
        <v>3</v>
      </c>
      <c r="H33" s="4">
        <v>6</v>
      </c>
      <c r="I33" s="4">
        <v>0.7</v>
      </c>
      <c r="J33" s="4">
        <v>0.636363636363636</v>
      </c>
      <c r="K33" s="4">
        <v>0.666666666666667</v>
      </c>
      <c r="L33" s="4">
        <v>0.4</v>
      </c>
      <c r="M33" s="4">
        <v>0.3</v>
      </c>
      <c r="N33" s="4">
        <v>0.65</v>
      </c>
    </row>
    <row r="34" s="14" customFormat="1" spans="1:14">
      <c r="A34" s="16">
        <v>137</v>
      </c>
      <c r="B34" s="14">
        <v>137</v>
      </c>
      <c r="C34" s="14">
        <v>0.525725841522217</v>
      </c>
      <c r="D34" s="14">
        <v>0.184110879898071</v>
      </c>
      <c r="E34" s="14">
        <v>7</v>
      </c>
      <c r="F34" s="14">
        <v>5</v>
      </c>
      <c r="G34" s="14">
        <v>3</v>
      </c>
      <c r="H34" s="14">
        <v>5</v>
      </c>
      <c r="I34" s="14">
        <v>0.7</v>
      </c>
      <c r="J34" s="14">
        <v>0.583333333333333</v>
      </c>
      <c r="K34" s="14">
        <v>0.636363636363636</v>
      </c>
      <c r="L34" s="14">
        <v>0.5</v>
      </c>
      <c r="M34" s="14">
        <v>0.2</v>
      </c>
      <c r="N34" s="14">
        <v>0.6</v>
      </c>
    </row>
    <row r="35" s="4" customFormat="1" spans="1:14">
      <c r="A35" s="17">
        <v>975</v>
      </c>
      <c r="B35" s="4">
        <v>975</v>
      </c>
      <c r="C35" s="4">
        <v>0.530361294746399</v>
      </c>
      <c r="D35" s="4">
        <v>0.13452959060669</v>
      </c>
      <c r="E35" s="4">
        <v>8</v>
      </c>
      <c r="F35" s="4">
        <v>8</v>
      </c>
      <c r="G35" s="4">
        <v>2</v>
      </c>
      <c r="H35" s="4">
        <v>2</v>
      </c>
      <c r="I35" s="4">
        <v>0.8</v>
      </c>
      <c r="J35" s="4">
        <v>0.5</v>
      </c>
      <c r="K35" s="4">
        <v>0.615384615384615</v>
      </c>
      <c r="L35" s="4">
        <v>0.8</v>
      </c>
      <c r="M35" s="4">
        <v>0</v>
      </c>
      <c r="N35" s="4">
        <v>0.5</v>
      </c>
    </row>
    <row r="36" s="4" customFormat="1" spans="1:14">
      <c r="A36" s="17">
        <v>820</v>
      </c>
      <c r="B36" s="4">
        <v>820</v>
      </c>
      <c r="C36" s="4">
        <v>0.533361554145813</v>
      </c>
      <c r="D36" s="4">
        <v>0.134491801261902</v>
      </c>
      <c r="E36" s="4">
        <v>7</v>
      </c>
      <c r="F36" s="4">
        <v>8</v>
      </c>
      <c r="G36" s="4">
        <v>3</v>
      </c>
      <c r="H36" s="4">
        <v>2</v>
      </c>
      <c r="I36" s="4">
        <v>0.7</v>
      </c>
      <c r="J36" s="4">
        <v>0.466666666666667</v>
      </c>
      <c r="K36" s="4">
        <v>0.56</v>
      </c>
      <c r="L36" s="4">
        <v>0.8</v>
      </c>
      <c r="M36" s="4">
        <v>-0.1</v>
      </c>
      <c r="N36" s="4">
        <v>0.45</v>
      </c>
    </row>
    <row r="37" s="4" customFormat="1" spans="1:14">
      <c r="A37" s="17">
        <v>734</v>
      </c>
      <c r="B37" s="4">
        <v>734</v>
      </c>
      <c r="C37" s="4">
        <v>0.534730076789856</v>
      </c>
      <c r="D37" s="4">
        <v>0.167190194129944</v>
      </c>
      <c r="E37" s="4">
        <v>9</v>
      </c>
      <c r="F37" s="4">
        <v>5</v>
      </c>
      <c r="G37" s="4">
        <v>1</v>
      </c>
      <c r="H37" s="4">
        <v>5</v>
      </c>
      <c r="I37" s="4">
        <v>0.9</v>
      </c>
      <c r="J37" s="4">
        <v>0.642857142857143</v>
      </c>
      <c r="K37" s="4">
        <v>0.75</v>
      </c>
      <c r="L37" s="4">
        <v>0.5</v>
      </c>
      <c r="M37" s="4">
        <v>0.4</v>
      </c>
      <c r="N37" s="4">
        <v>0.7</v>
      </c>
    </row>
    <row r="38" s="4" customFormat="1" spans="1:14">
      <c r="A38" s="17">
        <v>164</v>
      </c>
      <c r="B38" s="4">
        <v>164</v>
      </c>
      <c r="C38" s="4">
        <v>0.534845352172852</v>
      </c>
      <c r="D38" s="4">
        <v>0.169167995452881</v>
      </c>
      <c r="E38" s="4">
        <v>5</v>
      </c>
      <c r="F38" s="4">
        <v>4</v>
      </c>
      <c r="G38" s="4">
        <v>5</v>
      </c>
      <c r="H38" s="4">
        <v>6</v>
      </c>
      <c r="I38" s="4">
        <v>0.5</v>
      </c>
      <c r="J38" s="4">
        <v>0.555555555555556</v>
      </c>
      <c r="K38" s="4">
        <v>0.526315789473684</v>
      </c>
      <c r="L38" s="4">
        <v>0.4</v>
      </c>
      <c r="M38" s="4">
        <v>0.1</v>
      </c>
      <c r="N38" s="4">
        <v>0.55</v>
      </c>
    </row>
    <row r="39" s="4" customFormat="1" spans="1:14">
      <c r="A39" s="17">
        <v>883</v>
      </c>
      <c r="B39" s="4">
        <v>883</v>
      </c>
      <c r="C39" s="4">
        <v>0.536781072616577</v>
      </c>
      <c r="D39" s="4">
        <v>0.176890254020691</v>
      </c>
      <c r="E39" s="4">
        <v>6</v>
      </c>
      <c r="F39" s="4">
        <v>5</v>
      </c>
      <c r="G39" s="4">
        <v>4</v>
      </c>
      <c r="H39" s="4">
        <v>5</v>
      </c>
      <c r="I39" s="4">
        <v>0.6</v>
      </c>
      <c r="J39" s="4">
        <v>0.545454545454545</v>
      </c>
      <c r="K39" s="4">
        <v>0.571428571428571</v>
      </c>
      <c r="L39" s="4">
        <v>0.5</v>
      </c>
      <c r="M39" s="4">
        <v>0.1</v>
      </c>
      <c r="N39" s="4">
        <v>0.55</v>
      </c>
    </row>
    <row r="40" s="4" customFormat="1" spans="1:14">
      <c r="A40" s="17">
        <v>650</v>
      </c>
      <c r="B40" s="4">
        <v>650</v>
      </c>
      <c r="C40" s="4">
        <v>0.538241386413574</v>
      </c>
      <c r="D40" s="4">
        <v>0.150728464126587</v>
      </c>
      <c r="E40" s="4">
        <v>7</v>
      </c>
      <c r="F40" s="4">
        <v>5</v>
      </c>
      <c r="G40" s="4">
        <v>3</v>
      </c>
      <c r="H40" s="4">
        <v>5</v>
      </c>
      <c r="I40" s="4">
        <v>0.7</v>
      </c>
      <c r="J40" s="4">
        <v>0.583333333333333</v>
      </c>
      <c r="K40" s="4">
        <v>0.636363636363636</v>
      </c>
      <c r="L40" s="4">
        <v>0.5</v>
      </c>
      <c r="M40" s="4">
        <v>0.2</v>
      </c>
      <c r="N40" s="4">
        <v>0.6</v>
      </c>
    </row>
    <row r="41" s="4" customFormat="1" spans="1:14">
      <c r="A41" s="17">
        <v>915</v>
      </c>
      <c r="B41" s="4">
        <v>915</v>
      </c>
      <c r="C41" s="4">
        <v>0.539467930793762</v>
      </c>
      <c r="D41" s="4">
        <v>0.120784521102905</v>
      </c>
      <c r="E41" s="4">
        <v>9</v>
      </c>
      <c r="F41" s="4">
        <v>5</v>
      </c>
      <c r="G41" s="4">
        <v>1</v>
      </c>
      <c r="H41" s="4">
        <v>5</v>
      </c>
      <c r="I41" s="4">
        <v>0.9</v>
      </c>
      <c r="J41" s="4">
        <v>0.642857142857143</v>
      </c>
      <c r="K41" s="4">
        <v>0.75</v>
      </c>
      <c r="L41" s="4">
        <v>0.5</v>
      </c>
      <c r="M41" s="4">
        <v>0.4</v>
      </c>
      <c r="N41" s="4">
        <v>0.7</v>
      </c>
    </row>
    <row r="42" s="4" customFormat="1" spans="1:14">
      <c r="A42" s="17">
        <v>213</v>
      </c>
      <c r="B42" s="4">
        <v>213</v>
      </c>
      <c r="C42" s="4">
        <v>0.540220141410828</v>
      </c>
      <c r="D42" s="4">
        <v>0.181421518325806</v>
      </c>
      <c r="E42" s="4">
        <v>8</v>
      </c>
      <c r="F42" s="4">
        <v>6</v>
      </c>
      <c r="G42" s="4">
        <v>2</v>
      </c>
      <c r="H42" s="4">
        <v>4</v>
      </c>
      <c r="I42" s="4">
        <v>0.8</v>
      </c>
      <c r="J42" s="4">
        <v>0.571428571428572</v>
      </c>
      <c r="K42" s="4">
        <v>0.666666666666667</v>
      </c>
      <c r="L42" s="4">
        <v>0.6</v>
      </c>
      <c r="M42" s="4">
        <v>0.2</v>
      </c>
      <c r="N42" s="4">
        <v>0.6</v>
      </c>
    </row>
    <row r="43" s="4" customFormat="1" spans="1:14">
      <c r="A43" s="17">
        <v>165</v>
      </c>
      <c r="B43" s="4">
        <v>165</v>
      </c>
      <c r="C43" s="4">
        <v>0.540544867515564</v>
      </c>
      <c r="D43" s="4">
        <v>0.12562894821167</v>
      </c>
      <c r="E43" s="4">
        <v>7</v>
      </c>
      <c r="F43" s="4">
        <v>4</v>
      </c>
      <c r="G43" s="4">
        <v>3</v>
      </c>
      <c r="H43" s="4">
        <v>6</v>
      </c>
      <c r="I43" s="4">
        <v>0.7</v>
      </c>
      <c r="J43" s="4">
        <v>0.636363636363636</v>
      </c>
      <c r="K43" s="4">
        <v>0.666666666666667</v>
      </c>
      <c r="L43" s="4">
        <v>0.4</v>
      </c>
      <c r="M43" s="4">
        <v>0.3</v>
      </c>
      <c r="N43" s="4">
        <v>0.65</v>
      </c>
    </row>
    <row r="44" s="4" customFormat="1" spans="1:14">
      <c r="A44" s="17">
        <v>180</v>
      </c>
      <c r="B44" s="4">
        <v>180</v>
      </c>
      <c r="C44" s="4">
        <v>0.541766285896301</v>
      </c>
      <c r="D44" s="4">
        <v>0.149829506874085</v>
      </c>
      <c r="E44" s="4">
        <v>8</v>
      </c>
      <c r="F44" s="4">
        <v>6</v>
      </c>
      <c r="G44" s="4">
        <v>2</v>
      </c>
      <c r="H44" s="4">
        <v>4</v>
      </c>
      <c r="I44" s="4">
        <v>0.8</v>
      </c>
      <c r="J44" s="4">
        <v>0.571428571428572</v>
      </c>
      <c r="K44" s="4">
        <v>0.666666666666667</v>
      </c>
      <c r="L44" s="4">
        <v>0.6</v>
      </c>
      <c r="M44" s="4">
        <v>0.2</v>
      </c>
      <c r="N44" s="4">
        <v>0.6</v>
      </c>
    </row>
    <row r="45" s="14" customFormat="1" spans="1:14">
      <c r="A45" s="16">
        <v>258</v>
      </c>
      <c r="B45" s="14">
        <v>258</v>
      </c>
      <c r="C45" s="14">
        <v>0.543748259544373</v>
      </c>
      <c r="D45" s="14">
        <v>0.161749958992004</v>
      </c>
      <c r="E45" s="14">
        <v>9</v>
      </c>
      <c r="F45" s="14">
        <v>7</v>
      </c>
      <c r="G45" s="14">
        <v>1</v>
      </c>
      <c r="H45" s="14">
        <v>3</v>
      </c>
      <c r="I45" s="14">
        <v>0.9</v>
      </c>
      <c r="J45" s="14">
        <v>0.5625</v>
      </c>
      <c r="K45" s="14">
        <v>0.692307692307692</v>
      </c>
      <c r="L45" s="14">
        <v>0.7</v>
      </c>
      <c r="M45" s="14">
        <v>0.2</v>
      </c>
      <c r="N45" s="14">
        <v>0.6</v>
      </c>
    </row>
    <row r="46" s="4" customFormat="1" spans="1:14">
      <c r="A46" s="17">
        <v>521</v>
      </c>
      <c r="B46" s="4">
        <v>521</v>
      </c>
      <c r="C46" s="4">
        <v>0.545008897781372</v>
      </c>
      <c r="D46" s="4">
        <v>0.148417949676514</v>
      </c>
      <c r="E46" s="4">
        <v>9</v>
      </c>
      <c r="F46" s="4">
        <v>3</v>
      </c>
      <c r="G46" s="4">
        <v>1</v>
      </c>
      <c r="H46" s="4">
        <v>7</v>
      </c>
      <c r="I46" s="4">
        <v>0.9</v>
      </c>
      <c r="J46" s="4">
        <v>0.75</v>
      </c>
      <c r="K46" s="4">
        <v>0.818181818181818</v>
      </c>
      <c r="L46" s="4">
        <v>0.3</v>
      </c>
      <c r="M46" s="4">
        <v>0.6</v>
      </c>
      <c r="N46" s="4">
        <v>0.8</v>
      </c>
    </row>
    <row r="47" s="4" customFormat="1" spans="1:14">
      <c r="A47" s="17">
        <v>231</v>
      </c>
      <c r="B47" s="4">
        <v>231</v>
      </c>
      <c r="C47" s="4">
        <v>0.545077800750732</v>
      </c>
      <c r="D47" s="4">
        <v>0.16381049156189</v>
      </c>
      <c r="E47" s="4">
        <v>4</v>
      </c>
      <c r="F47" s="4">
        <v>6</v>
      </c>
      <c r="G47" s="4">
        <v>6</v>
      </c>
      <c r="H47" s="4">
        <v>4</v>
      </c>
      <c r="I47" s="4">
        <v>0.4</v>
      </c>
      <c r="J47" s="4">
        <v>0.4</v>
      </c>
      <c r="K47" s="4">
        <v>0.4</v>
      </c>
      <c r="L47" s="4">
        <v>0.6</v>
      </c>
      <c r="M47" s="4">
        <v>-0.2</v>
      </c>
      <c r="N47" s="4">
        <v>0.4</v>
      </c>
    </row>
    <row r="48" s="4" customFormat="1" spans="1:14">
      <c r="A48" s="17">
        <v>844</v>
      </c>
      <c r="B48" s="4">
        <v>844</v>
      </c>
      <c r="C48" s="4">
        <v>0.55314040184021</v>
      </c>
      <c r="D48" s="4">
        <v>0.158351898193359</v>
      </c>
      <c r="E48" s="4">
        <v>9</v>
      </c>
      <c r="F48" s="4">
        <v>4</v>
      </c>
      <c r="G48" s="4">
        <v>1</v>
      </c>
      <c r="H48" s="4">
        <v>6</v>
      </c>
      <c r="I48" s="4">
        <v>0.9</v>
      </c>
      <c r="J48" s="4">
        <v>0.692307692307692</v>
      </c>
      <c r="K48" s="4">
        <v>0.782608695652174</v>
      </c>
      <c r="L48" s="4">
        <v>0.4</v>
      </c>
      <c r="M48" s="4">
        <v>0.5</v>
      </c>
      <c r="N48" s="4">
        <v>0.75</v>
      </c>
    </row>
    <row r="49" s="4" customFormat="1" spans="1:14">
      <c r="A49" s="17">
        <v>595</v>
      </c>
      <c r="B49" s="4">
        <v>595</v>
      </c>
      <c r="C49" s="4">
        <v>0.553184151649475</v>
      </c>
      <c r="D49" s="4">
        <v>0.143512606620789</v>
      </c>
      <c r="E49" s="4">
        <v>4</v>
      </c>
      <c r="F49" s="4">
        <v>6</v>
      </c>
      <c r="G49" s="4">
        <v>6</v>
      </c>
      <c r="H49" s="4">
        <v>4</v>
      </c>
      <c r="I49" s="4">
        <v>0.4</v>
      </c>
      <c r="J49" s="4">
        <v>0.4</v>
      </c>
      <c r="K49" s="4">
        <v>0.4</v>
      </c>
      <c r="L49" s="4">
        <v>0.6</v>
      </c>
      <c r="M49" s="4">
        <v>-0.2</v>
      </c>
      <c r="N49" s="4">
        <v>0.4</v>
      </c>
    </row>
    <row r="50" s="4" customFormat="1" spans="1:14">
      <c r="A50" s="17">
        <v>748</v>
      </c>
      <c r="B50" s="4">
        <v>748</v>
      </c>
      <c r="C50" s="4">
        <v>0.553632020950317</v>
      </c>
      <c r="D50" s="4">
        <v>0.147036671638489</v>
      </c>
      <c r="E50" s="4">
        <v>9</v>
      </c>
      <c r="F50" s="4">
        <v>4</v>
      </c>
      <c r="G50" s="4">
        <v>1</v>
      </c>
      <c r="H50" s="4">
        <v>6</v>
      </c>
      <c r="I50" s="4">
        <v>0.9</v>
      </c>
      <c r="J50" s="4">
        <v>0.692307692307692</v>
      </c>
      <c r="K50" s="4">
        <v>0.782608695652174</v>
      </c>
      <c r="L50" s="4">
        <v>0.4</v>
      </c>
      <c r="M50" s="4">
        <v>0.5</v>
      </c>
      <c r="N50" s="4">
        <v>0.75</v>
      </c>
    </row>
    <row r="51" s="4" customFormat="1" spans="1:14">
      <c r="A51" s="17">
        <v>248</v>
      </c>
      <c r="B51" s="4">
        <v>248</v>
      </c>
      <c r="C51" s="4">
        <v>0.556867003440857</v>
      </c>
      <c r="D51" s="4">
        <v>0.15160608291626</v>
      </c>
      <c r="E51" s="4">
        <v>9</v>
      </c>
      <c r="F51" s="4">
        <v>2</v>
      </c>
      <c r="G51" s="4">
        <v>1</v>
      </c>
      <c r="H51" s="4">
        <v>8</v>
      </c>
      <c r="I51" s="4">
        <v>0.9</v>
      </c>
      <c r="J51" s="4">
        <v>0.818181818181818</v>
      </c>
      <c r="K51" s="4">
        <v>0.857142857142857</v>
      </c>
      <c r="L51" s="4">
        <v>0.2</v>
      </c>
      <c r="M51" s="4">
        <v>0.7</v>
      </c>
      <c r="N51" s="4">
        <v>0.85</v>
      </c>
    </row>
    <row r="52" s="4" customFormat="1" spans="1:14">
      <c r="A52" s="17">
        <v>648</v>
      </c>
      <c r="B52" s="4">
        <v>648</v>
      </c>
      <c r="C52" s="4">
        <v>0.55717945098877</v>
      </c>
      <c r="D52" s="4">
        <v>0.155620455741882</v>
      </c>
      <c r="E52" s="4">
        <v>8</v>
      </c>
      <c r="F52" s="4">
        <v>3</v>
      </c>
      <c r="G52" s="4">
        <v>2</v>
      </c>
      <c r="H52" s="4">
        <v>7</v>
      </c>
      <c r="I52" s="4">
        <v>0.8</v>
      </c>
      <c r="J52" s="4">
        <v>0.727272727272727</v>
      </c>
      <c r="K52" s="4">
        <v>0.761904761904762</v>
      </c>
      <c r="L52" s="4">
        <v>0.3</v>
      </c>
      <c r="M52" s="4">
        <v>0.5</v>
      </c>
      <c r="N52" s="4">
        <v>0.75</v>
      </c>
    </row>
    <row r="53" s="1" customFormat="1" spans="1:14">
      <c r="A53" s="7">
        <v>765</v>
      </c>
      <c r="B53" s="1">
        <v>765</v>
      </c>
      <c r="C53" s="1">
        <v>0.557815074920654</v>
      </c>
      <c r="D53" s="1">
        <v>0.176732897758484</v>
      </c>
      <c r="E53" s="1">
        <v>7</v>
      </c>
      <c r="F53" s="1">
        <v>6</v>
      </c>
      <c r="G53" s="1">
        <v>3</v>
      </c>
      <c r="H53" s="1">
        <v>4</v>
      </c>
      <c r="I53" s="1">
        <v>0.7</v>
      </c>
      <c r="J53" s="1">
        <v>0.538461538461539</v>
      </c>
      <c r="K53" s="1">
        <v>0.608695652173913</v>
      </c>
      <c r="L53" s="1">
        <v>0.6</v>
      </c>
      <c r="M53" s="1">
        <v>0.1</v>
      </c>
      <c r="N53" s="1">
        <v>0.55</v>
      </c>
    </row>
    <row r="54" s="1" customFormat="1" spans="1:14">
      <c r="A54" s="7">
        <v>719</v>
      </c>
      <c r="B54" s="1">
        <v>719</v>
      </c>
      <c r="C54" s="1">
        <v>0.55800187587738</v>
      </c>
      <c r="D54" s="1">
        <v>0.176747798919678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538</v>
      </c>
      <c r="B55" s="1">
        <v>538</v>
      </c>
      <c r="C55" s="1">
        <v>0.559895634651184</v>
      </c>
      <c r="D55" s="1">
        <v>0.154874205589294</v>
      </c>
      <c r="E55" s="1">
        <v>9</v>
      </c>
      <c r="F55" s="1">
        <v>2</v>
      </c>
      <c r="G55" s="1">
        <v>1</v>
      </c>
      <c r="H55" s="1">
        <v>8</v>
      </c>
      <c r="I55" s="1">
        <v>0.9</v>
      </c>
      <c r="J55" s="1">
        <v>0.818181818181818</v>
      </c>
      <c r="K55" s="1">
        <v>0.857142857142857</v>
      </c>
      <c r="L55" s="1">
        <v>0.2</v>
      </c>
      <c r="M55" s="1">
        <v>0.7</v>
      </c>
      <c r="N55" s="1">
        <v>0.85</v>
      </c>
    </row>
    <row r="56" s="14" customFormat="1" spans="1:14">
      <c r="A56" s="16">
        <v>300</v>
      </c>
      <c r="B56" s="14">
        <v>300</v>
      </c>
      <c r="C56" s="14">
        <v>0.560271143913269</v>
      </c>
      <c r="D56" s="14">
        <v>0.151661396026611</v>
      </c>
      <c r="E56" s="14">
        <v>9</v>
      </c>
      <c r="F56" s="14">
        <v>5</v>
      </c>
      <c r="G56" s="14">
        <v>1</v>
      </c>
      <c r="H56" s="14">
        <v>5</v>
      </c>
      <c r="I56" s="14">
        <v>0.9</v>
      </c>
      <c r="J56" s="14">
        <v>0.642857142857143</v>
      </c>
      <c r="K56" s="14">
        <v>0.75</v>
      </c>
      <c r="L56" s="14">
        <v>0.5</v>
      </c>
      <c r="M56" s="14">
        <v>0.4</v>
      </c>
      <c r="N56" s="14">
        <v>0.7</v>
      </c>
    </row>
    <row r="57" s="4" customFormat="1" spans="1:14">
      <c r="A57" s="17">
        <v>122</v>
      </c>
      <c r="B57" s="4">
        <v>122</v>
      </c>
      <c r="C57" s="4">
        <v>0.562414288520813</v>
      </c>
      <c r="D57" s="4">
        <v>0.181339740753174</v>
      </c>
      <c r="E57" s="4">
        <v>9</v>
      </c>
      <c r="F57" s="4">
        <v>6</v>
      </c>
      <c r="G57" s="4">
        <v>1</v>
      </c>
      <c r="H57" s="4">
        <v>4</v>
      </c>
      <c r="I57" s="4">
        <v>0.9</v>
      </c>
      <c r="J57" s="4">
        <v>0.6</v>
      </c>
      <c r="K57" s="4">
        <v>0.72</v>
      </c>
      <c r="L57" s="4">
        <v>0.6</v>
      </c>
      <c r="M57" s="4">
        <v>0.3</v>
      </c>
      <c r="N57" s="4">
        <v>0.65</v>
      </c>
    </row>
    <row r="58" s="4" customFormat="1" spans="1:14">
      <c r="A58" s="17">
        <v>674</v>
      </c>
      <c r="B58" s="4">
        <v>674</v>
      </c>
      <c r="C58" s="4">
        <v>0.564037680625916</v>
      </c>
      <c r="D58" s="4">
        <v>0.191290736198425</v>
      </c>
      <c r="E58" s="4">
        <v>7</v>
      </c>
      <c r="F58" s="4">
        <v>4</v>
      </c>
      <c r="G58" s="4">
        <v>3</v>
      </c>
      <c r="H58" s="4">
        <v>6</v>
      </c>
      <c r="I58" s="4">
        <v>0.7</v>
      </c>
      <c r="J58" s="4">
        <v>0.636363636363636</v>
      </c>
      <c r="K58" s="4">
        <v>0.666666666666667</v>
      </c>
      <c r="L58" s="4">
        <v>0.4</v>
      </c>
      <c r="M58" s="4">
        <v>0.3</v>
      </c>
      <c r="N58" s="4">
        <v>0.65</v>
      </c>
    </row>
    <row r="59" s="4" customFormat="1" spans="1:14">
      <c r="A59" s="17">
        <v>163</v>
      </c>
      <c r="B59" s="4">
        <v>163</v>
      </c>
      <c r="C59" s="4">
        <v>0.564523220062256</v>
      </c>
      <c r="D59" s="4">
        <v>0.150947570800781</v>
      </c>
      <c r="E59" s="4">
        <v>8</v>
      </c>
      <c r="F59" s="4">
        <v>5</v>
      </c>
      <c r="G59" s="4">
        <v>2</v>
      </c>
      <c r="H59" s="4">
        <v>5</v>
      </c>
      <c r="I59" s="4">
        <v>0.8</v>
      </c>
      <c r="J59" s="4">
        <v>0.615384615384615</v>
      </c>
      <c r="K59" s="4">
        <v>0.695652173913043</v>
      </c>
      <c r="L59" s="4">
        <v>0.5</v>
      </c>
      <c r="M59" s="4">
        <v>0.3</v>
      </c>
      <c r="N59" s="4">
        <v>0.65</v>
      </c>
    </row>
    <row r="60" s="4" customFormat="1" spans="1:14">
      <c r="A60" s="17">
        <v>61</v>
      </c>
      <c r="B60" s="4">
        <v>61</v>
      </c>
      <c r="C60" s="4">
        <v>0.564577460289001</v>
      </c>
      <c r="D60" s="4">
        <v>0.156044363975525</v>
      </c>
      <c r="E60" s="4">
        <v>7</v>
      </c>
      <c r="F60" s="4">
        <v>4</v>
      </c>
      <c r="G60" s="4">
        <v>3</v>
      </c>
      <c r="H60" s="4">
        <v>6</v>
      </c>
      <c r="I60" s="4">
        <v>0.7</v>
      </c>
      <c r="J60" s="4">
        <v>0.636363636363636</v>
      </c>
      <c r="K60" s="4">
        <v>0.666666666666667</v>
      </c>
      <c r="L60" s="4">
        <v>0.4</v>
      </c>
      <c r="M60" s="4">
        <v>0.3</v>
      </c>
      <c r="N60" s="4">
        <v>0.65</v>
      </c>
    </row>
    <row r="61" s="4" customFormat="1" spans="1:14">
      <c r="A61" s="17">
        <v>799</v>
      </c>
      <c r="B61" s="4">
        <v>799</v>
      </c>
      <c r="C61" s="4">
        <v>0.567524433135986</v>
      </c>
      <c r="D61" s="4">
        <v>0.155826210975647</v>
      </c>
      <c r="E61" s="4">
        <v>6</v>
      </c>
      <c r="F61" s="4">
        <v>3</v>
      </c>
      <c r="G61" s="4">
        <v>4</v>
      </c>
      <c r="H61" s="4">
        <v>7</v>
      </c>
      <c r="I61" s="4">
        <v>0.6</v>
      </c>
      <c r="J61" s="4">
        <v>0.666666666666667</v>
      </c>
      <c r="K61" s="4">
        <v>0.631578947368421</v>
      </c>
      <c r="L61" s="4">
        <v>0.3</v>
      </c>
      <c r="M61" s="4">
        <v>0.3</v>
      </c>
      <c r="N61" s="4">
        <v>0.65</v>
      </c>
    </row>
    <row r="62" s="4" customFormat="1" spans="1:14">
      <c r="A62" s="17">
        <v>873</v>
      </c>
      <c r="B62" s="4">
        <v>873</v>
      </c>
      <c r="C62" s="4">
        <v>0.570534706115723</v>
      </c>
      <c r="D62" s="4">
        <v>0.215624690055847</v>
      </c>
      <c r="E62" s="4">
        <v>7</v>
      </c>
      <c r="F62" s="4">
        <v>9</v>
      </c>
      <c r="G62" s="4">
        <v>3</v>
      </c>
      <c r="H62" s="4">
        <v>1</v>
      </c>
      <c r="I62" s="4">
        <v>0.7</v>
      </c>
      <c r="J62" s="4">
        <v>0.4375</v>
      </c>
      <c r="K62" s="4">
        <v>0.538461538461538</v>
      </c>
      <c r="L62" s="4">
        <v>0.9</v>
      </c>
      <c r="M62" s="4">
        <v>-0.2</v>
      </c>
      <c r="N62" s="4">
        <v>0.4</v>
      </c>
    </row>
    <row r="63" s="4" customFormat="1" spans="1:14">
      <c r="A63" s="17">
        <v>179</v>
      </c>
      <c r="B63" s="4">
        <v>179</v>
      </c>
      <c r="C63" s="4">
        <v>0.573286890983582</v>
      </c>
      <c r="D63" s="4">
        <v>0.160822749137878</v>
      </c>
      <c r="E63" s="4">
        <v>7</v>
      </c>
      <c r="F63" s="4">
        <v>5</v>
      </c>
      <c r="G63" s="4">
        <v>3</v>
      </c>
      <c r="H63" s="4">
        <v>5</v>
      </c>
      <c r="I63" s="4">
        <v>0.7</v>
      </c>
      <c r="J63" s="4">
        <v>0.583333333333333</v>
      </c>
      <c r="K63" s="4">
        <v>0.636363636363636</v>
      </c>
      <c r="L63" s="4">
        <v>0.5</v>
      </c>
      <c r="M63" s="4">
        <v>0.2</v>
      </c>
      <c r="N63" s="4">
        <v>0.6</v>
      </c>
    </row>
    <row r="64" s="4" customFormat="1" spans="1:14">
      <c r="A64" s="17">
        <v>462</v>
      </c>
      <c r="B64" s="4">
        <v>462</v>
      </c>
      <c r="C64" s="4">
        <v>0.576398372650146</v>
      </c>
      <c r="D64" s="4">
        <v>0.160635709762573</v>
      </c>
      <c r="E64" s="4">
        <v>6</v>
      </c>
      <c r="F64" s="4">
        <v>7</v>
      </c>
      <c r="G64" s="4">
        <v>4</v>
      </c>
      <c r="H64" s="4">
        <v>3</v>
      </c>
      <c r="I64" s="4">
        <v>0.6</v>
      </c>
      <c r="J64" s="4">
        <v>0.461538461538462</v>
      </c>
      <c r="K64" s="4">
        <v>0.521739130434783</v>
      </c>
      <c r="L64" s="4">
        <v>0.7</v>
      </c>
      <c r="M64" s="4">
        <v>-0.1</v>
      </c>
      <c r="N64" s="4">
        <v>0.45</v>
      </c>
    </row>
    <row r="65" s="4" customFormat="1" spans="1:14">
      <c r="A65" s="17">
        <v>712</v>
      </c>
      <c r="B65" s="4">
        <v>712</v>
      </c>
      <c r="C65" s="4">
        <v>0.576433420181274</v>
      </c>
      <c r="D65" s="4">
        <v>0.146623849868774</v>
      </c>
      <c r="E65" s="4">
        <v>9</v>
      </c>
      <c r="F65" s="4">
        <v>7</v>
      </c>
      <c r="G65" s="4">
        <v>1</v>
      </c>
      <c r="H65" s="4">
        <v>3</v>
      </c>
      <c r="I65" s="4">
        <v>0.9</v>
      </c>
      <c r="J65" s="4">
        <v>0.5625</v>
      </c>
      <c r="K65" s="4">
        <v>0.692307692307692</v>
      </c>
      <c r="L65" s="4">
        <v>0.7</v>
      </c>
      <c r="M65" s="4">
        <v>0.2</v>
      </c>
      <c r="N65" s="4">
        <v>0.6</v>
      </c>
    </row>
    <row r="66" s="4" customFormat="1" spans="1:14">
      <c r="A66" s="17">
        <v>434</v>
      </c>
      <c r="B66" s="4">
        <v>434</v>
      </c>
      <c r="C66" s="4">
        <v>0.576648116111755</v>
      </c>
      <c r="D66" s="4">
        <v>0.148520231246948</v>
      </c>
      <c r="E66" s="4">
        <v>7</v>
      </c>
      <c r="F66" s="4">
        <v>5</v>
      </c>
      <c r="G66" s="4">
        <v>3</v>
      </c>
      <c r="H66" s="4">
        <v>5</v>
      </c>
      <c r="I66" s="4">
        <v>0.7</v>
      </c>
      <c r="J66" s="4">
        <v>0.583333333333333</v>
      </c>
      <c r="K66" s="4">
        <v>0.636363636363636</v>
      </c>
      <c r="L66" s="4">
        <v>0.5</v>
      </c>
      <c r="M66" s="4">
        <v>0.2</v>
      </c>
      <c r="N66" s="4">
        <v>0.6</v>
      </c>
    </row>
    <row r="67" s="14" customFormat="1" spans="1:14">
      <c r="A67" s="16">
        <v>532</v>
      </c>
      <c r="B67" s="14">
        <v>532</v>
      </c>
      <c r="C67" s="14">
        <v>0.578299045562744</v>
      </c>
      <c r="D67" s="14">
        <v>0.178171277046204</v>
      </c>
      <c r="E67" s="14">
        <v>9</v>
      </c>
      <c r="F67" s="14">
        <v>4</v>
      </c>
      <c r="G67" s="14">
        <v>1</v>
      </c>
      <c r="H67" s="14">
        <v>6</v>
      </c>
      <c r="I67" s="14">
        <v>0.9</v>
      </c>
      <c r="J67" s="14">
        <v>0.692307692307692</v>
      </c>
      <c r="K67" s="14">
        <v>0.782608695652174</v>
      </c>
      <c r="L67" s="14">
        <v>0.4</v>
      </c>
      <c r="M67" s="14">
        <v>0.5</v>
      </c>
      <c r="N67" s="14">
        <v>0.75</v>
      </c>
    </row>
    <row r="68" s="4" customFormat="1" spans="1:14">
      <c r="A68" s="17">
        <v>769</v>
      </c>
      <c r="B68" s="4">
        <v>769</v>
      </c>
      <c r="C68" s="4">
        <v>0.583063125610352</v>
      </c>
      <c r="D68" s="4">
        <v>0.129210829734802</v>
      </c>
      <c r="E68" s="4">
        <v>8</v>
      </c>
      <c r="F68" s="4">
        <v>6</v>
      </c>
      <c r="G68" s="4">
        <v>2</v>
      </c>
      <c r="H68" s="4">
        <v>4</v>
      </c>
      <c r="I68" s="4">
        <v>0.8</v>
      </c>
      <c r="J68" s="4">
        <v>0.571428571428572</v>
      </c>
      <c r="K68" s="4">
        <v>0.666666666666667</v>
      </c>
      <c r="L68" s="4">
        <v>0.6</v>
      </c>
      <c r="M68" s="4">
        <v>0.2</v>
      </c>
      <c r="N68" s="4">
        <v>0.6</v>
      </c>
    </row>
    <row r="69" s="4" customFormat="1" spans="1:14">
      <c r="A69" s="17">
        <v>536</v>
      </c>
      <c r="B69" s="4">
        <v>536</v>
      </c>
      <c r="C69" s="4">
        <v>0.585767984390259</v>
      </c>
      <c r="D69" s="4">
        <v>0.130775928497315</v>
      </c>
      <c r="E69" s="4">
        <v>10</v>
      </c>
      <c r="F69" s="4">
        <v>4</v>
      </c>
      <c r="G69" s="4">
        <v>0</v>
      </c>
      <c r="H69" s="4">
        <v>6</v>
      </c>
      <c r="I69" s="4">
        <v>1</v>
      </c>
      <c r="J69" s="4">
        <v>0.714285714285714</v>
      </c>
      <c r="K69" s="4">
        <v>0.833333333333333</v>
      </c>
      <c r="L69" s="4">
        <v>0.4</v>
      </c>
      <c r="M69" s="4">
        <v>0.6</v>
      </c>
      <c r="N69" s="4">
        <v>0.8</v>
      </c>
    </row>
    <row r="70" s="4" customFormat="1" spans="1:14">
      <c r="A70" s="17">
        <v>921</v>
      </c>
      <c r="B70" s="4">
        <v>921</v>
      </c>
      <c r="C70" s="4">
        <v>0.586636185646057</v>
      </c>
      <c r="D70" s="4">
        <v>0.143693208694458</v>
      </c>
      <c r="E70" s="4">
        <v>7</v>
      </c>
      <c r="F70" s="4">
        <v>7</v>
      </c>
      <c r="G70" s="4">
        <v>3</v>
      </c>
      <c r="H70" s="4">
        <v>3</v>
      </c>
      <c r="I70" s="4">
        <v>0.7</v>
      </c>
      <c r="J70" s="4">
        <v>0.5</v>
      </c>
      <c r="K70" s="4">
        <v>0.583333333333333</v>
      </c>
      <c r="L70" s="4">
        <v>0.7</v>
      </c>
      <c r="M70" s="4">
        <v>0</v>
      </c>
      <c r="N70" s="4">
        <v>0.5</v>
      </c>
    </row>
    <row r="71" s="4" customFormat="1" spans="1:14">
      <c r="A71" s="17">
        <v>807</v>
      </c>
      <c r="B71" s="4">
        <v>807</v>
      </c>
      <c r="C71" s="4">
        <v>0.587384819984436</v>
      </c>
      <c r="D71" s="4">
        <v>0.212218403816223</v>
      </c>
      <c r="E71" s="4">
        <v>6</v>
      </c>
      <c r="F71" s="4">
        <v>6</v>
      </c>
      <c r="G71" s="4">
        <v>4</v>
      </c>
      <c r="H71" s="4">
        <v>4</v>
      </c>
      <c r="I71" s="4">
        <v>0.6</v>
      </c>
      <c r="J71" s="4">
        <v>0.5</v>
      </c>
      <c r="K71" s="4">
        <v>0.545454545454545</v>
      </c>
      <c r="L71" s="4">
        <v>0.6</v>
      </c>
      <c r="M71" s="4">
        <v>0</v>
      </c>
      <c r="N71" s="4">
        <v>0.5</v>
      </c>
    </row>
    <row r="72" s="4" customFormat="1" spans="1:14">
      <c r="A72" s="17">
        <v>338</v>
      </c>
      <c r="B72" s="4">
        <v>338</v>
      </c>
      <c r="C72" s="4">
        <v>0.587870597839355</v>
      </c>
      <c r="D72" s="4">
        <v>0.158023715019226</v>
      </c>
      <c r="E72" s="4">
        <v>9</v>
      </c>
      <c r="F72" s="4">
        <v>5</v>
      </c>
      <c r="G72" s="4">
        <v>1</v>
      </c>
      <c r="H72" s="4">
        <v>5</v>
      </c>
      <c r="I72" s="4">
        <v>0.9</v>
      </c>
      <c r="J72" s="4">
        <v>0.642857142857143</v>
      </c>
      <c r="K72" s="4">
        <v>0.75</v>
      </c>
      <c r="L72" s="4">
        <v>0.5</v>
      </c>
      <c r="M72" s="4">
        <v>0.4</v>
      </c>
      <c r="N72" s="4">
        <v>0.7</v>
      </c>
    </row>
    <row r="73" s="4" customFormat="1" spans="1:14">
      <c r="A73" s="17">
        <v>744</v>
      </c>
      <c r="B73" s="4">
        <v>744</v>
      </c>
      <c r="C73" s="4">
        <v>0.589840054512024</v>
      </c>
      <c r="D73" s="4">
        <v>0.148994445800781</v>
      </c>
      <c r="E73" s="4">
        <v>8</v>
      </c>
      <c r="F73" s="4">
        <v>4</v>
      </c>
      <c r="G73" s="4">
        <v>2</v>
      </c>
      <c r="H73" s="4">
        <v>6</v>
      </c>
      <c r="I73" s="4">
        <v>0.8</v>
      </c>
      <c r="J73" s="4">
        <v>0.666666666666667</v>
      </c>
      <c r="K73" s="4">
        <v>0.727272727272727</v>
      </c>
      <c r="L73" s="4">
        <v>0.4</v>
      </c>
      <c r="M73" s="4">
        <v>0.4</v>
      </c>
      <c r="N73" s="4">
        <v>0.7</v>
      </c>
    </row>
    <row r="74" s="4" customFormat="1" spans="1:14">
      <c r="A74" s="17">
        <v>564</v>
      </c>
      <c r="B74" s="4">
        <v>564</v>
      </c>
      <c r="C74" s="4">
        <v>0.591322898864746</v>
      </c>
      <c r="D74" s="4">
        <v>0.230110764503479</v>
      </c>
      <c r="E74" s="4">
        <v>7</v>
      </c>
      <c r="F74" s="4">
        <v>6</v>
      </c>
      <c r="G74" s="4">
        <v>3</v>
      </c>
      <c r="H74" s="4">
        <v>4</v>
      </c>
      <c r="I74" s="4">
        <v>0.7</v>
      </c>
      <c r="J74" s="4">
        <v>0.538461538461539</v>
      </c>
      <c r="K74" s="4">
        <v>0.608695652173913</v>
      </c>
      <c r="L74" s="4">
        <v>0.6</v>
      </c>
      <c r="M74" s="4">
        <v>0.1</v>
      </c>
      <c r="N74" s="4">
        <v>0.55</v>
      </c>
    </row>
    <row r="75" s="4" customFormat="1" spans="1:14">
      <c r="A75" s="17">
        <v>128</v>
      </c>
      <c r="B75" s="4">
        <v>128</v>
      </c>
      <c r="C75" s="4">
        <v>0.591395378112793</v>
      </c>
      <c r="D75" s="4">
        <v>0.16316032409668</v>
      </c>
      <c r="E75" s="4">
        <v>9</v>
      </c>
      <c r="F75" s="4">
        <v>4</v>
      </c>
      <c r="G75" s="4">
        <v>1</v>
      </c>
      <c r="H75" s="4">
        <v>6</v>
      </c>
      <c r="I75" s="4">
        <v>0.9</v>
      </c>
      <c r="J75" s="4">
        <v>0.692307692307692</v>
      </c>
      <c r="K75" s="4">
        <v>0.782608695652174</v>
      </c>
      <c r="L75" s="4">
        <v>0.4</v>
      </c>
      <c r="M75" s="4">
        <v>0.5</v>
      </c>
      <c r="N75" s="4">
        <v>0.75</v>
      </c>
    </row>
    <row r="76" s="4" customFormat="1" spans="1:14">
      <c r="A76" s="17">
        <v>680</v>
      </c>
      <c r="B76" s="4">
        <v>680</v>
      </c>
      <c r="C76" s="4">
        <v>0.591787695884705</v>
      </c>
      <c r="D76" s="4">
        <v>0.122963666915894</v>
      </c>
      <c r="E76" s="4">
        <v>6</v>
      </c>
      <c r="F76" s="4">
        <v>5</v>
      </c>
      <c r="G76" s="4">
        <v>4</v>
      </c>
      <c r="H76" s="4">
        <v>5</v>
      </c>
      <c r="I76" s="4">
        <v>0.6</v>
      </c>
      <c r="J76" s="4">
        <v>0.545454545454545</v>
      </c>
      <c r="K76" s="4">
        <v>0.571428571428571</v>
      </c>
      <c r="L76" s="4">
        <v>0.5</v>
      </c>
      <c r="M76" s="4">
        <v>0.1</v>
      </c>
      <c r="N76" s="4">
        <v>0.55</v>
      </c>
    </row>
    <row r="77" s="4" customFormat="1" spans="1:14">
      <c r="A77" s="17">
        <v>792</v>
      </c>
      <c r="B77" s="4">
        <v>792</v>
      </c>
      <c r="C77" s="4">
        <v>0.592767238616943</v>
      </c>
      <c r="D77" s="4">
        <v>0.125526428222656</v>
      </c>
      <c r="E77" s="4">
        <v>8</v>
      </c>
      <c r="F77" s="4">
        <v>4</v>
      </c>
      <c r="G77" s="4">
        <v>2</v>
      </c>
      <c r="H77" s="4">
        <v>6</v>
      </c>
      <c r="I77" s="4">
        <v>0.8</v>
      </c>
      <c r="J77" s="4">
        <v>0.666666666666667</v>
      </c>
      <c r="K77" s="4">
        <v>0.727272727272727</v>
      </c>
      <c r="L77" s="4">
        <v>0.4</v>
      </c>
      <c r="M77" s="4">
        <v>0.4</v>
      </c>
      <c r="N77" s="4">
        <v>0.7</v>
      </c>
    </row>
    <row r="78" s="14" customFormat="1" spans="1:14">
      <c r="A78" s="16">
        <v>28</v>
      </c>
      <c r="B78" s="14">
        <v>28</v>
      </c>
      <c r="C78" s="14">
        <v>0.596928119659424</v>
      </c>
      <c r="D78" s="14">
        <v>0.172947764396668</v>
      </c>
      <c r="E78" s="14">
        <v>10</v>
      </c>
      <c r="F78" s="14">
        <v>4</v>
      </c>
      <c r="G78" s="14">
        <v>0</v>
      </c>
      <c r="H78" s="14">
        <v>6</v>
      </c>
      <c r="I78" s="14">
        <v>1</v>
      </c>
      <c r="J78" s="14">
        <v>0.714285714285714</v>
      </c>
      <c r="K78" s="14">
        <v>0.833333333333333</v>
      </c>
      <c r="L78" s="14">
        <v>0.4</v>
      </c>
      <c r="M78" s="14">
        <v>0.6</v>
      </c>
      <c r="N78" s="14">
        <v>0.8</v>
      </c>
    </row>
    <row r="79" s="4" customFormat="1" spans="1:14">
      <c r="A79" s="17">
        <v>889</v>
      </c>
      <c r="B79" s="4">
        <v>889</v>
      </c>
      <c r="C79" s="4">
        <v>0.598838210105896</v>
      </c>
      <c r="D79" s="4">
        <v>0.145676851272583</v>
      </c>
      <c r="E79" s="4">
        <v>9</v>
      </c>
      <c r="F79" s="4">
        <v>4</v>
      </c>
      <c r="G79" s="4">
        <v>1</v>
      </c>
      <c r="H79" s="4">
        <v>6</v>
      </c>
      <c r="I79" s="4">
        <v>0.9</v>
      </c>
      <c r="J79" s="4">
        <v>0.692307692307692</v>
      </c>
      <c r="K79" s="4">
        <v>0.782608695652174</v>
      </c>
      <c r="L79" s="4">
        <v>0.4</v>
      </c>
      <c r="M79" s="4">
        <v>0.5</v>
      </c>
      <c r="N79" s="4">
        <v>0.75</v>
      </c>
    </row>
    <row r="80" s="4" customFormat="1" spans="1:14">
      <c r="A80" s="17">
        <v>77</v>
      </c>
      <c r="B80" s="4">
        <v>77</v>
      </c>
      <c r="C80" s="4">
        <v>0.603342056274414</v>
      </c>
      <c r="D80" s="4">
        <v>0.210291981697082</v>
      </c>
      <c r="E80" s="4">
        <v>7</v>
      </c>
      <c r="F80" s="4">
        <v>6</v>
      </c>
      <c r="G80" s="4">
        <v>3</v>
      </c>
      <c r="H80" s="4">
        <v>4</v>
      </c>
      <c r="I80" s="4">
        <v>0.7</v>
      </c>
      <c r="J80" s="4">
        <v>0.538461538461539</v>
      </c>
      <c r="K80" s="4">
        <v>0.608695652173913</v>
      </c>
      <c r="L80" s="4">
        <v>0.6</v>
      </c>
      <c r="M80" s="4">
        <v>0.1</v>
      </c>
      <c r="N80" s="4">
        <v>0.55</v>
      </c>
    </row>
    <row r="81" s="4" customFormat="1" spans="1:14">
      <c r="A81" s="17">
        <v>273</v>
      </c>
      <c r="B81" s="4">
        <v>273</v>
      </c>
      <c r="C81" s="4">
        <v>0.605259418487549</v>
      </c>
      <c r="D81" s="4">
        <v>0.168003916740418</v>
      </c>
      <c r="E81" s="4">
        <v>7</v>
      </c>
      <c r="F81" s="4">
        <v>2</v>
      </c>
      <c r="G81" s="4">
        <v>3</v>
      </c>
      <c r="H81" s="4">
        <v>8</v>
      </c>
      <c r="I81" s="4">
        <v>0.7</v>
      </c>
      <c r="J81" s="4">
        <v>0.777777777777778</v>
      </c>
      <c r="K81" s="4">
        <v>0.736842105263158</v>
      </c>
      <c r="L81" s="4">
        <v>0.2</v>
      </c>
      <c r="M81" s="4">
        <v>0.5</v>
      </c>
      <c r="N81" s="4">
        <v>0.75</v>
      </c>
    </row>
    <row r="82" s="4" customFormat="1" spans="1:14">
      <c r="A82" s="17">
        <v>35</v>
      </c>
      <c r="B82" s="4">
        <v>35</v>
      </c>
      <c r="C82" s="4">
        <v>0.607787728309631</v>
      </c>
      <c r="D82" s="4">
        <v>0.209023833274841</v>
      </c>
      <c r="E82" s="4">
        <v>9</v>
      </c>
      <c r="F82" s="4">
        <v>5</v>
      </c>
      <c r="G82" s="4">
        <v>1</v>
      </c>
      <c r="H82" s="4">
        <v>5</v>
      </c>
      <c r="I82" s="4">
        <v>0.9</v>
      </c>
      <c r="J82" s="4">
        <v>0.642857142857143</v>
      </c>
      <c r="K82" s="4">
        <v>0.75</v>
      </c>
      <c r="L82" s="4">
        <v>0.5</v>
      </c>
      <c r="M82" s="4">
        <v>0.4</v>
      </c>
      <c r="N82" s="4">
        <v>0.7</v>
      </c>
    </row>
    <row r="83" s="4" customFormat="1" spans="1:14">
      <c r="A83" s="17">
        <v>904</v>
      </c>
      <c r="B83" s="4">
        <v>904</v>
      </c>
      <c r="C83" s="4">
        <v>0.610046625137329</v>
      </c>
      <c r="D83" s="4">
        <v>0.180156350135803</v>
      </c>
      <c r="E83" s="4">
        <v>9</v>
      </c>
      <c r="F83" s="4">
        <v>5</v>
      </c>
      <c r="G83" s="4">
        <v>1</v>
      </c>
      <c r="H83" s="4">
        <v>5</v>
      </c>
      <c r="I83" s="4">
        <v>0.9</v>
      </c>
      <c r="J83" s="4">
        <v>0.642857142857143</v>
      </c>
      <c r="K83" s="4">
        <v>0.75</v>
      </c>
      <c r="L83" s="4">
        <v>0.5</v>
      </c>
      <c r="M83" s="4">
        <v>0.4</v>
      </c>
      <c r="N83" s="4">
        <v>0.7</v>
      </c>
    </row>
    <row r="84" s="4" customFormat="1" spans="1:14">
      <c r="A84" s="17">
        <v>394</v>
      </c>
      <c r="B84" s="4">
        <v>394</v>
      </c>
      <c r="C84" s="4">
        <v>0.611793041229248</v>
      </c>
      <c r="D84" s="4">
        <v>0.229255795478821</v>
      </c>
      <c r="E84" s="4">
        <v>8</v>
      </c>
      <c r="F84" s="4">
        <v>6</v>
      </c>
      <c r="G84" s="4">
        <v>2</v>
      </c>
      <c r="H84" s="4">
        <v>4</v>
      </c>
      <c r="I84" s="4">
        <v>0.8</v>
      </c>
      <c r="J84" s="4">
        <v>0.571428571428572</v>
      </c>
      <c r="K84" s="4">
        <v>0.666666666666667</v>
      </c>
      <c r="L84" s="4">
        <v>0.6</v>
      </c>
      <c r="M84" s="4">
        <v>0.2</v>
      </c>
      <c r="N84" s="4">
        <v>0.6</v>
      </c>
    </row>
    <row r="85" s="4" customFormat="1" spans="1:14">
      <c r="A85" s="17">
        <v>34</v>
      </c>
      <c r="B85" s="4">
        <v>34</v>
      </c>
      <c r="C85" s="4">
        <v>0.612673282623291</v>
      </c>
      <c r="D85" s="4">
        <v>0.168728590011597</v>
      </c>
      <c r="E85" s="4">
        <v>9</v>
      </c>
      <c r="F85" s="4">
        <v>4</v>
      </c>
      <c r="G85" s="4">
        <v>1</v>
      </c>
      <c r="H85" s="4">
        <v>6</v>
      </c>
      <c r="I85" s="4">
        <v>0.9</v>
      </c>
      <c r="J85" s="4">
        <v>0.692307692307692</v>
      </c>
      <c r="K85" s="4">
        <v>0.782608695652174</v>
      </c>
      <c r="L85" s="4">
        <v>0.4</v>
      </c>
      <c r="M85" s="4">
        <v>0.5</v>
      </c>
      <c r="N85" s="4">
        <v>0.75</v>
      </c>
    </row>
    <row r="86" s="4" customFormat="1" spans="1:14">
      <c r="A86" s="17">
        <v>175</v>
      </c>
      <c r="B86" s="4">
        <v>175</v>
      </c>
      <c r="C86" s="4">
        <v>0.614850163459778</v>
      </c>
      <c r="D86" s="4">
        <v>0.220418334007263</v>
      </c>
      <c r="E86" s="4">
        <v>8</v>
      </c>
      <c r="F86" s="4">
        <v>6</v>
      </c>
      <c r="G86" s="4">
        <v>2</v>
      </c>
      <c r="H86" s="4">
        <v>4</v>
      </c>
      <c r="I86" s="4">
        <v>0.8</v>
      </c>
      <c r="J86" s="4">
        <v>0.571428571428572</v>
      </c>
      <c r="K86" s="4">
        <v>0.666666666666667</v>
      </c>
      <c r="L86" s="4">
        <v>0.6</v>
      </c>
      <c r="M86" s="4">
        <v>0.2</v>
      </c>
      <c r="N86" s="4">
        <v>0.6</v>
      </c>
    </row>
    <row r="87" s="4" customFormat="1" spans="1:14">
      <c r="A87" s="17">
        <v>261</v>
      </c>
      <c r="B87" s="4">
        <v>261</v>
      </c>
      <c r="C87" s="4">
        <v>0.615523934364319</v>
      </c>
      <c r="D87" s="4">
        <v>0.149794220924377</v>
      </c>
      <c r="E87" s="4">
        <v>6</v>
      </c>
      <c r="F87" s="4">
        <v>5</v>
      </c>
      <c r="G87" s="4">
        <v>4</v>
      </c>
      <c r="H87" s="4">
        <v>5</v>
      </c>
      <c r="I87" s="4">
        <v>0.6</v>
      </c>
      <c r="J87" s="4">
        <v>0.545454545454545</v>
      </c>
      <c r="K87" s="4">
        <v>0.571428571428571</v>
      </c>
      <c r="L87" s="4">
        <v>0.5</v>
      </c>
      <c r="M87" s="4">
        <v>0.1</v>
      </c>
      <c r="N87" s="4">
        <v>0.55</v>
      </c>
    </row>
    <row r="88" s="4" customFormat="1" spans="1:14">
      <c r="A88" s="17">
        <v>396</v>
      </c>
      <c r="B88" s="4">
        <v>396</v>
      </c>
      <c r="C88" s="4">
        <v>0.615647792816162</v>
      </c>
      <c r="D88" s="4">
        <v>0.24639880657196</v>
      </c>
      <c r="E88" s="4">
        <v>8</v>
      </c>
      <c r="F88" s="4">
        <v>3</v>
      </c>
      <c r="G88" s="4">
        <v>2</v>
      </c>
      <c r="H88" s="4">
        <v>7</v>
      </c>
      <c r="I88" s="4">
        <v>0.8</v>
      </c>
      <c r="J88" s="4">
        <v>0.727272727272727</v>
      </c>
      <c r="K88" s="4">
        <v>0.761904761904762</v>
      </c>
      <c r="L88" s="4">
        <v>0.3</v>
      </c>
      <c r="M88" s="4">
        <v>0.5</v>
      </c>
      <c r="N88" s="4">
        <v>0.75</v>
      </c>
    </row>
    <row r="89" s="4" customFormat="1" spans="1:14">
      <c r="A89" s="17">
        <v>624</v>
      </c>
      <c r="B89" s="4">
        <v>624</v>
      </c>
      <c r="C89" s="4">
        <v>0.61599063873291</v>
      </c>
      <c r="D89" s="4">
        <v>0.213096857070923</v>
      </c>
      <c r="E89" s="4">
        <v>8</v>
      </c>
      <c r="F89" s="4">
        <v>6</v>
      </c>
      <c r="G89" s="4">
        <v>2</v>
      </c>
      <c r="H89" s="4">
        <v>4</v>
      </c>
      <c r="I89" s="4">
        <v>0.8</v>
      </c>
      <c r="J89" s="4">
        <v>0.571428571428572</v>
      </c>
      <c r="K89" s="4">
        <v>0.666666666666667</v>
      </c>
      <c r="L89" s="4">
        <v>0.6</v>
      </c>
      <c r="M89" s="4">
        <v>0.2</v>
      </c>
      <c r="N89" s="4">
        <v>0.6</v>
      </c>
    </row>
    <row r="90" s="1" customFormat="1" spans="3:14">
      <c r="C90" s="1">
        <f>AVERAGE(C2:C89)</f>
        <v>0.562007018110969</v>
      </c>
      <c r="D90" s="1">
        <f>AVERAGE(D2:D89)</f>
        <v>0.155767769976096</v>
      </c>
      <c r="I90" s="1">
        <f t="shared" ref="I90:N90" si="0">AVERAGE(I2:I89)</f>
        <v>0.790909090909091</v>
      </c>
      <c r="J90" s="1">
        <f t="shared" si="0"/>
        <v>0.627160718069809</v>
      </c>
      <c r="K90" s="1">
        <f t="shared" si="0"/>
        <v>0.696127635308777</v>
      </c>
      <c r="L90" s="1">
        <f t="shared" si="0"/>
        <v>0.473863636363636</v>
      </c>
      <c r="M90" s="1">
        <f t="shared" si="0"/>
        <v>0.317045454545455</v>
      </c>
      <c r="N90" s="1">
        <f t="shared" si="0"/>
        <v>0.658522727272727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5" customFormat="1" spans="3:5">
      <c r="C98" s="5" t="s">
        <v>121</v>
      </c>
      <c r="D98" s="5">
        <f>COUNTIF(C2:C89,"&lt;0.49")-COUNTIF(C2:C89,"&lt;0.472")</f>
        <v>0</v>
      </c>
      <c r="E98" s="5">
        <v>2</v>
      </c>
    </row>
    <row r="99" s="4" customFormat="1" spans="3:5">
      <c r="C99" s="4" t="s">
        <v>122</v>
      </c>
      <c r="D99" s="4">
        <f>COUNTIF(C2:C89,"&lt;0.508")-COUNTIF(C2:C89,"&lt;0.49")</f>
        <v>11</v>
      </c>
      <c r="E99" s="4">
        <v>3</v>
      </c>
    </row>
    <row r="100" s="4" customFormat="1" spans="3:5">
      <c r="C100" s="4" t="s">
        <v>123</v>
      </c>
      <c r="D100" s="4">
        <f>COUNTIF(C2:C89,"&lt;0.526")-COUNTIF(C2:C89,"&lt;0.508")</f>
        <v>11</v>
      </c>
      <c r="E100" s="4">
        <v>4</v>
      </c>
    </row>
    <row r="101" s="4" customFormat="1" spans="3:5">
      <c r="C101" s="4" t="s">
        <v>124</v>
      </c>
      <c r="D101" s="4">
        <f>COUNTIF(C2:C89,"&lt;0.544")-COUNTIF(C2:C89,"&lt;0.526")</f>
        <v>11</v>
      </c>
      <c r="E101" s="4">
        <v>6</v>
      </c>
    </row>
    <row r="102" s="4" customFormat="1" spans="3:5">
      <c r="C102" s="4" t="s">
        <v>125</v>
      </c>
      <c r="D102" s="4">
        <f>COUNTIF(C2:C89,"&lt;0.562")-COUNTIF(C2:C89,"&lt;0.544")</f>
        <v>11</v>
      </c>
      <c r="E102" s="4">
        <v>7</v>
      </c>
    </row>
    <row r="103" s="4" customFormat="1" spans="3:5">
      <c r="C103" s="4" t="s">
        <v>126</v>
      </c>
      <c r="D103" s="4">
        <f>COUNTIF(C2:C89,"&lt;0.58")-COUNTIF(C2:C89,"&lt;0.562")</f>
        <v>11</v>
      </c>
      <c r="E103" s="4">
        <v>9</v>
      </c>
    </row>
    <row r="104" s="4" customFormat="1" spans="3:5">
      <c r="C104" s="4" t="s">
        <v>127</v>
      </c>
      <c r="D104" s="4">
        <f>COUNTIF(C2:C89,"&lt;0.598")-COUNTIF(C2:C89,"&lt;0.58")</f>
        <v>11</v>
      </c>
      <c r="E104" s="4">
        <v>11</v>
      </c>
    </row>
    <row r="105" s="5" customFormat="1" spans="3:5">
      <c r="C105" s="5" t="s">
        <v>128</v>
      </c>
      <c r="D105" s="5">
        <f>COUNTIF(C2:C89,"&lt;0.616")-COUNTIF(C2:C89,"&lt;0.598")</f>
        <v>11</v>
      </c>
      <c r="E105" s="5">
        <v>11</v>
      </c>
    </row>
    <row r="106" s="4" customFormat="1" spans="3:5">
      <c r="C106" s="4" t="s">
        <v>129</v>
      </c>
      <c r="D106" s="4">
        <f>COUNTIF(C2:C89,"&lt;0.634")-COUNTIF(C2:C89,"&lt;0.616")</f>
        <v>11</v>
      </c>
      <c r="E106" s="4">
        <v>12</v>
      </c>
    </row>
    <row r="107" s="15" customFormat="1" spans="3:5">
      <c r="C107" s="15" t="s">
        <v>130</v>
      </c>
      <c r="D107" s="15">
        <f>COUNTIF(C2:C89,"&lt;0.652")-COUNTIF(C2:C89,"&lt;0.634")</f>
        <v>0</v>
      </c>
      <c r="E107" s="15">
        <v>9</v>
      </c>
    </row>
    <row r="108" s="4" customFormat="1" spans="3:5">
      <c r="C108" s="4" t="s">
        <v>29</v>
      </c>
      <c r="D108" s="4">
        <f>COUNTIF(C2:C89,"&lt;0.7")-COUNTIF(C2:C89,"&lt;0.68")</f>
        <v>0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1" customFormat="1" spans="3:5">
      <c r="C110" s="1" t="s">
        <v>31</v>
      </c>
      <c r="D110" s="1">
        <f>COUNTIF(C2:C89,"&lt;0.74")-COUNTIF(C2:C89,"&lt;0.72")</f>
        <v>0</v>
      </c>
      <c r="E110" s="1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94" workbookViewId="0">
      <selection activeCell="A23" sqref="$A23:$XFD23"/>
    </sheetView>
  </sheetViews>
  <sheetFormatPr defaultColWidth="9" defaultRowHeight="13.5"/>
  <cols>
    <col min="3" max="4" width="14.875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983</v>
      </c>
      <c r="B2" s="1">
        <v>983</v>
      </c>
      <c r="C2" s="1">
        <v>0.630730509757996</v>
      </c>
      <c r="D2" s="1">
        <v>0.192117929458618</v>
      </c>
      <c r="E2" s="1">
        <v>8</v>
      </c>
      <c r="F2" s="1">
        <v>6</v>
      </c>
      <c r="G2" s="1">
        <v>2</v>
      </c>
      <c r="H2" s="1">
        <v>4</v>
      </c>
      <c r="I2" s="1">
        <v>0.8</v>
      </c>
      <c r="J2" s="1">
        <v>0.571428571428572</v>
      </c>
      <c r="K2" s="1">
        <v>0.666666666666667</v>
      </c>
      <c r="L2" s="1">
        <v>0.6</v>
      </c>
      <c r="M2" s="1">
        <v>0.2</v>
      </c>
      <c r="N2" s="1">
        <v>0.6</v>
      </c>
    </row>
    <row r="3" s="1" customFormat="1" spans="1:14">
      <c r="A3" s="7">
        <v>851</v>
      </c>
      <c r="B3" s="1">
        <v>851</v>
      </c>
      <c r="C3" s="1">
        <v>0.631047129631042</v>
      </c>
      <c r="D3" s="1">
        <v>0.0799742937088013</v>
      </c>
      <c r="E3" s="1">
        <v>8</v>
      </c>
      <c r="F3" s="1">
        <v>6</v>
      </c>
      <c r="G3" s="1">
        <v>2</v>
      </c>
      <c r="H3" s="1">
        <v>4</v>
      </c>
      <c r="I3" s="1">
        <v>0.8</v>
      </c>
      <c r="J3" s="1">
        <v>0.571428571428572</v>
      </c>
      <c r="K3" s="1">
        <v>0.666666666666667</v>
      </c>
      <c r="L3" s="1">
        <v>0.6</v>
      </c>
      <c r="M3" s="1">
        <v>0.2</v>
      </c>
      <c r="N3" s="1">
        <v>0.6</v>
      </c>
    </row>
    <row r="4" s="1" customFormat="1" spans="1:14">
      <c r="A4" s="7">
        <v>608</v>
      </c>
      <c r="B4" s="1">
        <v>608</v>
      </c>
      <c r="C4" s="1">
        <v>0.631119728088379</v>
      </c>
      <c r="D4" s="1">
        <v>0.143791317939758</v>
      </c>
      <c r="E4" s="1">
        <v>8</v>
      </c>
      <c r="F4" s="1">
        <v>7</v>
      </c>
      <c r="G4" s="1">
        <v>2</v>
      </c>
      <c r="H4" s="1">
        <v>3</v>
      </c>
      <c r="I4" s="1">
        <v>0.8</v>
      </c>
      <c r="J4" s="1">
        <v>0.533333333333333</v>
      </c>
      <c r="K4" s="1">
        <v>0.64</v>
      </c>
      <c r="L4" s="1">
        <v>0.7</v>
      </c>
      <c r="M4" s="1">
        <v>0.1</v>
      </c>
      <c r="N4" s="1">
        <v>0.55</v>
      </c>
    </row>
    <row r="5" s="1" customFormat="1" spans="1:14">
      <c r="A5" s="7">
        <v>162</v>
      </c>
      <c r="B5" s="1">
        <v>162</v>
      </c>
      <c r="C5" s="1">
        <v>0.631526350975037</v>
      </c>
      <c r="D5" s="1">
        <v>0.0946046113967896</v>
      </c>
      <c r="E5" s="1">
        <v>7</v>
      </c>
      <c r="F5" s="1">
        <v>6</v>
      </c>
      <c r="G5" s="1">
        <v>3</v>
      </c>
      <c r="H5" s="1">
        <v>4</v>
      </c>
      <c r="I5" s="1">
        <v>0.7</v>
      </c>
      <c r="J5" s="1">
        <v>0.538461538461539</v>
      </c>
      <c r="K5" s="1">
        <v>0.608695652173913</v>
      </c>
      <c r="L5" s="1">
        <v>0.6</v>
      </c>
      <c r="M5" s="1">
        <v>0.1</v>
      </c>
      <c r="N5" s="1">
        <v>0.55</v>
      </c>
    </row>
    <row r="6" s="1" customFormat="1" spans="1:14">
      <c r="A6" s="7">
        <v>249</v>
      </c>
      <c r="B6" s="1">
        <v>249</v>
      </c>
      <c r="C6" s="1">
        <v>0.631833672523499</v>
      </c>
      <c r="D6" s="1">
        <v>0.211252689361572</v>
      </c>
      <c r="E6" s="1">
        <v>8</v>
      </c>
      <c r="F6" s="1">
        <v>4</v>
      </c>
      <c r="G6" s="1">
        <v>2</v>
      </c>
      <c r="H6" s="1">
        <v>6</v>
      </c>
      <c r="I6" s="1">
        <v>0.8</v>
      </c>
      <c r="J6" s="1">
        <v>0.666666666666667</v>
      </c>
      <c r="K6" s="1">
        <v>0.727272727272727</v>
      </c>
      <c r="L6" s="1">
        <v>0.4</v>
      </c>
      <c r="M6" s="1">
        <v>0.4</v>
      </c>
      <c r="N6" s="1">
        <v>0.7</v>
      </c>
    </row>
    <row r="7" s="1" customFormat="1" spans="1:14">
      <c r="A7" s="7">
        <v>786</v>
      </c>
      <c r="B7" s="1">
        <v>786</v>
      </c>
      <c r="C7" s="1">
        <v>0.632263660430908</v>
      </c>
      <c r="D7" s="1">
        <v>0.0887371301651001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661</v>
      </c>
      <c r="B8" s="1">
        <v>661</v>
      </c>
      <c r="C8" s="1">
        <v>0.632424592971802</v>
      </c>
      <c r="D8" s="1">
        <v>0.116308331489563</v>
      </c>
      <c r="E8" s="1">
        <v>10</v>
      </c>
      <c r="F8" s="1">
        <v>6</v>
      </c>
      <c r="G8" s="1">
        <v>0</v>
      </c>
      <c r="H8" s="1">
        <v>4</v>
      </c>
      <c r="I8" s="1">
        <v>1</v>
      </c>
      <c r="J8" s="1">
        <v>0.625</v>
      </c>
      <c r="K8" s="1">
        <v>0.769230769230769</v>
      </c>
      <c r="L8" s="1">
        <v>0.6</v>
      </c>
      <c r="M8" s="1">
        <v>0.4</v>
      </c>
      <c r="N8" s="1">
        <v>0.7</v>
      </c>
    </row>
    <row r="9" s="1" customFormat="1" spans="1:14">
      <c r="A9" s="7">
        <v>623</v>
      </c>
      <c r="B9" s="1">
        <v>623</v>
      </c>
      <c r="C9" s="1">
        <v>0.632972717285156</v>
      </c>
      <c r="D9" s="1">
        <v>0.181615591049194</v>
      </c>
      <c r="E9" s="1">
        <v>9</v>
      </c>
      <c r="F9" s="1">
        <v>5</v>
      </c>
      <c r="G9" s="1">
        <v>1</v>
      </c>
      <c r="H9" s="1">
        <v>5</v>
      </c>
      <c r="I9" s="1">
        <v>0.9</v>
      </c>
      <c r="J9" s="1">
        <v>0.642857142857143</v>
      </c>
      <c r="K9" s="1">
        <v>0.75</v>
      </c>
      <c r="L9" s="1">
        <v>0.5</v>
      </c>
      <c r="M9" s="1">
        <v>0.4</v>
      </c>
      <c r="N9" s="1">
        <v>0.7</v>
      </c>
    </row>
    <row r="10" s="1" customFormat="1" spans="1:14">
      <c r="A10" s="7">
        <v>701</v>
      </c>
      <c r="B10" s="1">
        <v>701</v>
      </c>
      <c r="C10" s="1">
        <v>0.633385896682739</v>
      </c>
      <c r="D10" s="1">
        <v>0.165949463844299</v>
      </c>
      <c r="E10" s="1">
        <v>9</v>
      </c>
      <c r="F10" s="1">
        <v>5</v>
      </c>
      <c r="G10" s="1">
        <v>1</v>
      </c>
      <c r="H10" s="1">
        <v>5</v>
      </c>
      <c r="I10" s="1">
        <v>0.9</v>
      </c>
      <c r="J10" s="1">
        <v>0.642857142857143</v>
      </c>
      <c r="K10" s="1">
        <v>0.75</v>
      </c>
      <c r="L10" s="1">
        <v>0.5</v>
      </c>
      <c r="M10" s="1">
        <v>0.4</v>
      </c>
      <c r="N10" s="1">
        <v>0.7</v>
      </c>
    </row>
    <row r="11" s="1" customFormat="1" spans="1:14">
      <c r="A11" s="7">
        <v>924</v>
      </c>
      <c r="B11" s="1">
        <v>924</v>
      </c>
      <c r="C11" s="1">
        <v>0.633571624755859</v>
      </c>
      <c r="D11" s="1">
        <v>0.109119415283203</v>
      </c>
      <c r="E11" s="1">
        <v>8</v>
      </c>
      <c r="F11" s="1">
        <v>6</v>
      </c>
      <c r="G11" s="1">
        <v>2</v>
      </c>
      <c r="H11" s="1">
        <v>4</v>
      </c>
      <c r="I11" s="1">
        <v>0.8</v>
      </c>
      <c r="J11" s="1">
        <v>0.571428571428572</v>
      </c>
      <c r="K11" s="1">
        <v>0.666666666666667</v>
      </c>
      <c r="L11" s="1">
        <v>0.6</v>
      </c>
      <c r="M11" s="1">
        <v>0.2</v>
      </c>
      <c r="N11" s="1">
        <v>0.6</v>
      </c>
    </row>
    <row r="12" s="1" customFormat="1" spans="1:14">
      <c r="A12" s="7">
        <v>40</v>
      </c>
      <c r="B12" s="1">
        <v>40</v>
      </c>
      <c r="C12" s="1">
        <v>0.634088516235352</v>
      </c>
      <c r="D12" s="1">
        <v>0.209302663803101</v>
      </c>
      <c r="E12" s="1">
        <v>9</v>
      </c>
      <c r="F12" s="1">
        <v>3</v>
      </c>
      <c r="G12" s="1">
        <v>1</v>
      </c>
      <c r="H12" s="1">
        <v>7</v>
      </c>
      <c r="I12" s="1">
        <v>0.9</v>
      </c>
      <c r="J12" s="1">
        <v>0.75</v>
      </c>
      <c r="K12" s="1">
        <v>0.818181818181818</v>
      </c>
      <c r="L12" s="1">
        <v>0.3</v>
      </c>
      <c r="M12" s="1">
        <v>0.6</v>
      </c>
      <c r="N12" s="1">
        <v>0.8</v>
      </c>
    </row>
    <row r="13" s="1" customFormat="1" spans="1:14">
      <c r="A13" s="7">
        <v>766</v>
      </c>
      <c r="B13" s="1">
        <v>766</v>
      </c>
      <c r="C13" s="1">
        <v>0.634321689605713</v>
      </c>
      <c r="D13" s="1">
        <v>0.145667910575867</v>
      </c>
      <c r="E13" s="1">
        <v>9</v>
      </c>
      <c r="F13" s="1">
        <v>5</v>
      </c>
      <c r="G13" s="1">
        <v>1</v>
      </c>
      <c r="H13" s="1">
        <v>5</v>
      </c>
      <c r="I13" s="1">
        <v>0.9</v>
      </c>
      <c r="J13" s="1">
        <v>0.642857142857143</v>
      </c>
      <c r="K13" s="1">
        <v>0.75</v>
      </c>
      <c r="L13" s="1">
        <v>0.5</v>
      </c>
      <c r="M13" s="1">
        <v>0.4</v>
      </c>
      <c r="N13" s="1">
        <v>0.7</v>
      </c>
    </row>
    <row r="14" s="1" customFormat="1" spans="1:14">
      <c r="A14" s="7">
        <v>65</v>
      </c>
      <c r="B14" s="1">
        <v>65</v>
      </c>
      <c r="C14" s="1">
        <v>0.634863018989563</v>
      </c>
      <c r="D14" s="1">
        <v>0.106113433837891</v>
      </c>
      <c r="E14" s="1">
        <v>9</v>
      </c>
      <c r="F14" s="1">
        <v>7</v>
      </c>
      <c r="G14" s="1">
        <v>1</v>
      </c>
      <c r="H14" s="1">
        <v>3</v>
      </c>
      <c r="I14" s="1">
        <v>0.9</v>
      </c>
      <c r="J14" s="1">
        <v>0.5625</v>
      </c>
      <c r="K14" s="1">
        <v>0.692307692307692</v>
      </c>
      <c r="L14" s="1">
        <v>0.7</v>
      </c>
      <c r="M14" s="1">
        <v>0.2</v>
      </c>
      <c r="N14" s="1">
        <v>0.6</v>
      </c>
    </row>
    <row r="15" s="14" customFormat="1" spans="1:14">
      <c r="A15" s="16">
        <v>364</v>
      </c>
      <c r="B15" s="14">
        <v>364</v>
      </c>
      <c r="C15" s="14">
        <v>0.634941577911377</v>
      </c>
      <c r="D15" s="14">
        <v>0.159549355506897</v>
      </c>
      <c r="E15" s="14">
        <v>9</v>
      </c>
      <c r="F15" s="14">
        <v>5</v>
      </c>
      <c r="G15" s="14">
        <v>1</v>
      </c>
      <c r="H15" s="14">
        <v>5</v>
      </c>
      <c r="I15" s="14">
        <v>0.9</v>
      </c>
      <c r="J15" s="14">
        <v>0.642857142857143</v>
      </c>
      <c r="K15" s="14">
        <v>0.75</v>
      </c>
      <c r="L15" s="14">
        <v>0.5</v>
      </c>
      <c r="M15" s="14">
        <v>0.4</v>
      </c>
      <c r="N15" s="14">
        <v>0.7</v>
      </c>
    </row>
    <row r="16" s="4" customFormat="1" spans="1:14">
      <c r="A16" s="17">
        <v>977</v>
      </c>
      <c r="B16" s="4">
        <v>977</v>
      </c>
      <c r="C16" s="4">
        <v>0.635453104972839</v>
      </c>
      <c r="D16" s="4">
        <v>0.185323357582092</v>
      </c>
      <c r="E16" s="4">
        <v>7</v>
      </c>
      <c r="F16" s="4">
        <v>6</v>
      </c>
      <c r="G16" s="4">
        <v>3</v>
      </c>
      <c r="H16" s="4">
        <v>4</v>
      </c>
      <c r="I16" s="4">
        <v>0.7</v>
      </c>
      <c r="J16" s="4">
        <v>0.538461538461539</v>
      </c>
      <c r="K16" s="4">
        <v>0.608695652173913</v>
      </c>
      <c r="L16" s="4">
        <v>0.6</v>
      </c>
      <c r="M16" s="4">
        <v>0.1</v>
      </c>
      <c r="N16" s="4">
        <v>0.55</v>
      </c>
    </row>
    <row r="17" s="4" customFormat="1" spans="1:14">
      <c r="A17" s="17">
        <v>503</v>
      </c>
      <c r="B17" s="4">
        <v>503</v>
      </c>
      <c r="C17" s="4">
        <v>0.639883041381836</v>
      </c>
      <c r="D17" s="4">
        <v>0.164122939109802</v>
      </c>
      <c r="E17" s="4">
        <v>9</v>
      </c>
      <c r="F17" s="4">
        <v>2</v>
      </c>
      <c r="G17" s="4">
        <v>1</v>
      </c>
      <c r="H17" s="4">
        <v>8</v>
      </c>
      <c r="I17" s="4">
        <v>0.9</v>
      </c>
      <c r="J17" s="4">
        <v>0.818181818181818</v>
      </c>
      <c r="K17" s="4">
        <v>0.857142857142857</v>
      </c>
      <c r="L17" s="4">
        <v>0.2</v>
      </c>
      <c r="M17" s="4">
        <v>0.7</v>
      </c>
      <c r="N17" s="4">
        <v>0.85</v>
      </c>
    </row>
    <row r="18" s="4" customFormat="1" spans="1:14">
      <c r="A18" s="17">
        <v>716</v>
      </c>
      <c r="B18" s="4">
        <v>716</v>
      </c>
      <c r="C18" s="4">
        <v>0.645399928092957</v>
      </c>
      <c r="D18" s="4">
        <v>0.204073429107666</v>
      </c>
      <c r="E18" s="4">
        <v>9</v>
      </c>
      <c r="F18" s="4">
        <v>3</v>
      </c>
      <c r="G18" s="4">
        <v>1</v>
      </c>
      <c r="H18" s="4">
        <v>7</v>
      </c>
      <c r="I18" s="4">
        <v>0.9</v>
      </c>
      <c r="J18" s="4">
        <v>0.75</v>
      </c>
      <c r="K18" s="4">
        <v>0.818181818181818</v>
      </c>
      <c r="L18" s="4">
        <v>0.3</v>
      </c>
      <c r="M18" s="4">
        <v>0.6</v>
      </c>
      <c r="N18" s="4">
        <v>0.8</v>
      </c>
    </row>
    <row r="19" s="4" customFormat="1" spans="1:14">
      <c r="A19" s="17">
        <v>123</v>
      </c>
      <c r="B19" s="4">
        <v>123</v>
      </c>
      <c r="C19" s="4">
        <v>0.64593517780304</v>
      </c>
      <c r="D19" s="4">
        <v>0.242363452911377</v>
      </c>
      <c r="E19" s="4">
        <v>9</v>
      </c>
      <c r="F19" s="4">
        <v>7</v>
      </c>
      <c r="G19" s="4">
        <v>1</v>
      </c>
      <c r="H19" s="4">
        <v>3</v>
      </c>
      <c r="I19" s="4">
        <v>0.9</v>
      </c>
      <c r="J19" s="4">
        <v>0.5625</v>
      </c>
      <c r="K19" s="4">
        <v>0.692307692307692</v>
      </c>
      <c r="L19" s="4">
        <v>0.7</v>
      </c>
      <c r="M19" s="4">
        <v>0.2</v>
      </c>
      <c r="N19" s="4">
        <v>0.6</v>
      </c>
    </row>
    <row r="20" s="4" customFormat="1" spans="1:14">
      <c r="A20" s="17">
        <v>250</v>
      </c>
      <c r="B20" s="4">
        <v>250</v>
      </c>
      <c r="C20" s="4">
        <v>0.647572636604309</v>
      </c>
      <c r="D20" s="4">
        <v>0.24461555480957</v>
      </c>
      <c r="E20" s="4">
        <v>8</v>
      </c>
      <c r="F20" s="4">
        <v>5</v>
      </c>
      <c r="G20" s="4">
        <v>2</v>
      </c>
      <c r="H20" s="4">
        <v>5</v>
      </c>
      <c r="I20" s="4">
        <v>0.8</v>
      </c>
      <c r="J20" s="4">
        <v>0.615384615384615</v>
      </c>
      <c r="K20" s="4">
        <v>0.695652173913043</v>
      </c>
      <c r="L20" s="4">
        <v>0.5</v>
      </c>
      <c r="M20" s="4">
        <v>0.3</v>
      </c>
      <c r="N20" s="4">
        <v>0.65</v>
      </c>
    </row>
    <row r="21" s="4" customFormat="1" spans="1:14">
      <c r="A21" s="17">
        <v>754</v>
      </c>
      <c r="B21" s="4">
        <v>754</v>
      </c>
      <c r="C21" s="4">
        <v>0.648199319839478</v>
      </c>
      <c r="D21" s="4">
        <v>0.176639199256897</v>
      </c>
      <c r="E21" s="4">
        <v>7</v>
      </c>
      <c r="F21" s="4">
        <v>5</v>
      </c>
      <c r="G21" s="4">
        <v>3</v>
      </c>
      <c r="H21" s="4">
        <v>5</v>
      </c>
      <c r="I21" s="4">
        <v>0.7</v>
      </c>
      <c r="J21" s="4">
        <v>0.583333333333333</v>
      </c>
      <c r="K21" s="4">
        <v>0.636363636363636</v>
      </c>
      <c r="L21" s="4">
        <v>0.5</v>
      </c>
      <c r="M21" s="4">
        <v>0.2</v>
      </c>
      <c r="N21" s="4">
        <v>0.6</v>
      </c>
    </row>
    <row r="22" s="4" customFormat="1" spans="1:14">
      <c r="A22" s="17">
        <v>909</v>
      </c>
      <c r="B22" s="4">
        <v>909</v>
      </c>
      <c r="C22" s="4">
        <v>0.651805877685547</v>
      </c>
      <c r="D22" s="4">
        <v>0.206578016281128</v>
      </c>
      <c r="E22" s="4">
        <v>9</v>
      </c>
      <c r="F22" s="4">
        <v>3</v>
      </c>
      <c r="G22" s="4">
        <v>1</v>
      </c>
      <c r="H22" s="4">
        <v>7</v>
      </c>
      <c r="I22" s="4">
        <v>0.9</v>
      </c>
      <c r="J22" s="4">
        <v>0.75</v>
      </c>
      <c r="K22" s="4">
        <v>0.818181818181818</v>
      </c>
      <c r="L22" s="4">
        <v>0.3</v>
      </c>
      <c r="M22" s="4">
        <v>0.6</v>
      </c>
      <c r="N22" s="4">
        <v>0.8</v>
      </c>
    </row>
    <row r="23" s="4" customFormat="1" spans="1:14">
      <c r="A23" s="17">
        <v>517</v>
      </c>
      <c r="B23" s="4">
        <v>517</v>
      </c>
      <c r="C23" s="4">
        <v>0.653701186180115</v>
      </c>
      <c r="D23" s="4">
        <v>0.171933770179749</v>
      </c>
      <c r="E23" s="4">
        <v>7</v>
      </c>
      <c r="F23" s="4">
        <v>5</v>
      </c>
      <c r="G23" s="4">
        <v>3</v>
      </c>
      <c r="H23" s="4">
        <v>5</v>
      </c>
      <c r="I23" s="4">
        <v>0.7</v>
      </c>
      <c r="J23" s="4">
        <v>0.583333333333333</v>
      </c>
      <c r="K23" s="4">
        <v>0.636363636363636</v>
      </c>
      <c r="L23" s="4">
        <v>0.5</v>
      </c>
      <c r="M23" s="4">
        <v>0.2</v>
      </c>
      <c r="N23" s="4">
        <v>0.6</v>
      </c>
    </row>
    <row r="24" s="4" customFormat="1" spans="1:14">
      <c r="A24" s="17">
        <v>43</v>
      </c>
      <c r="B24" s="4">
        <v>43</v>
      </c>
      <c r="C24" s="4">
        <v>0.656714081764221</v>
      </c>
      <c r="D24" s="4">
        <v>0.224246263504028</v>
      </c>
      <c r="E24" s="4">
        <v>9</v>
      </c>
      <c r="F24" s="4">
        <v>5</v>
      </c>
      <c r="G24" s="4">
        <v>1</v>
      </c>
      <c r="H24" s="4">
        <v>5</v>
      </c>
      <c r="I24" s="4">
        <v>0.9</v>
      </c>
      <c r="J24" s="4">
        <v>0.642857142857143</v>
      </c>
      <c r="K24" s="4">
        <v>0.75</v>
      </c>
      <c r="L24" s="4">
        <v>0.5</v>
      </c>
      <c r="M24" s="4">
        <v>0.4</v>
      </c>
      <c r="N24" s="4">
        <v>0.7</v>
      </c>
    </row>
    <row r="25" s="4" customFormat="1" spans="1:14">
      <c r="A25" s="17">
        <v>554</v>
      </c>
      <c r="B25" s="4">
        <v>554</v>
      </c>
      <c r="C25" s="4">
        <v>0.660832762718201</v>
      </c>
      <c r="D25" s="4">
        <v>0.225080013275147</v>
      </c>
      <c r="E25" s="4">
        <v>6</v>
      </c>
      <c r="F25" s="4">
        <v>7</v>
      </c>
      <c r="G25" s="4">
        <v>4</v>
      </c>
      <c r="H25" s="4">
        <v>3</v>
      </c>
      <c r="I25" s="4">
        <v>0.6</v>
      </c>
      <c r="J25" s="4">
        <v>0.461538461538462</v>
      </c>
      <c r="K25" s="4">
        <v>0.521739130434783</v>
      </c>
      <c r="L25" s="4">
        <v>0.7</v>
      </c>
      <c r="M25" s="4">
        <v>-0.1</v>
      </c>
      <c r="N25" s="4">
        <v>0.45</v>
      </c>
    </row>
    <row r="26" s="4" customFormat="1" spans="1:14">
      <c r="A26" s="17">
        <v>827</v>
      </c>
      <c r="B26" s="4">
        <v>827</v>
      </c>
      <c r="C26" s="4">
        <v>0.664244651794434</v>
      </c>
      <c r="D26" s="4">
        <v>0.195667386054993</v>
      </c>
      <c r="E26" s="4">
        <v>7</v>
      </c>
      <c r="F26" s="4">
        <v>4</v>
      </c>
      <c r="G26" s="4">
        <v>3</v>
      </c>
      <c r="H26" s="4">
        <v>6</v>
      </c>
      <c r="I26" s="4">
        <v>0.7</v>
      </c>
      <c r="J26" s="4">
        <v>0.636363636363636</v>
      </c>
      <c r="K26" s="4">
        <v>0.666666666666667</v>
      </c>
      <c r="L26" s="4">
        <v>0.4</v>
      </c>
      <c r="M26" s="4">
        <v>0.3</v>
      </c>
      <c r="N26" s="4">
        <v>0.65</v>
      </c>
    </row>
    <row r="27" s="4" customFormat="1" spans="1:14">
      <c r="A27" s="17">
        <v>451</v>
      </c>
      <c r="B27" s="4">
        <v>451</v>
      </c>
      <c r="C27" s="4">
        <v>0.665182590484619</v>
      </c>
      <c r="D27" s="4">
        <v>0.250267744064331</v>
      </c>
      <c r="E27" s="4">
        <v>9</v>
      </c>
      <c r="F27" s="4">
        <v>6</v>
      </c>
      <c r="G27" s="4">
        <v>1</v>
      </c>
      <c r="H27" s="4">
        <v>4</v>
      </c>
      <c r="I27" s="4">
        <v>0.9</v>
      </c>
      <c r="J27" s="4">
        <v>0.6</v>
      </c>
      <c r="K27" s="4">
        <v>0.72</v>
      </c>
      <c r="L27" s="4">
        <v>0.6</v>
      </c>
      <c r="M27" s="4">
        <v>0.3</v>
      </c>
      <c r="N27" s="4">
        <v>0.65</v>
      </c>
    </row>
    <row r="28" s="4" customFormat="1" spans="1:14">
      <c r="A28" s="17">
        <v>735</v>
      </c>
      <c r="B28" s="4">
        <v>735</v>
      </c>
      <c r="C28" s="4">
        <v>0.665870547294617</v>
      </c>
      <c r="D28" s="4">
        <v>0.160851716995239</v>
      </c>
      <c r="E28" s="4">
        <v>8</v>
      </c>
      <c r="F28" s="4">
        <v>6</v>
      </c>
      <c r="G28" s="4">
        <v>2</v>
      </c>
      <c r="H28" s="4">
        <v>4</v>
      </c>
      <c r="I28" s="4">
        <v>0.8</v>
      </c>
      <c r="J28" s="4">
        <v>0.571428571428572</v>
      </c>
      <c r="K28" s="4">
        <v>0.666666666666667</v>
      </c>
      <c r="L28" s="4">
        <v>0.6</v>
      </c>
      <c r="M28" s="4">
        <v>0.2</v>
      </c>
      <c r="N28" s="4">
        <v>0.6</v>
      </c>
    </row>
    <row r="29" s="3" customFormat="1" spans="1:14">
      <c r="A29" s="9">
        <v>693</v>
      </c>
      <c r="B29" s="3">
        <v>693</v>
      </c>
      <c r="C29" s="3">
        <v>0.667569756507874</v>
      </c>
      <c r="D29" s="3">
        <v>0.195605278015137</v>
      </c>
      <c r="E29" s="3">
        <v>9</v>
      </c>
      <c r="F29" s="3">
        <v>7</v>
      </c>
      <c r="G29" s="3">
        <v>1</v>
      </c>
      <c r="H29" s="3">
        <v>3</v>
      </c>
      <c r="I29" s="3">
        <v>0.9</v>
      </c>
      <c r="J29" s="3">
        <v>0.5625</v>
      </c>
      <c r="K29" s="3">
        <v>0.692307692307692</v>
      </c>
      <c r="L29" s="3">
        <v>0.7</v>
      </c>
      <c r="M29" s="3">
        <v>0.2</v>
      </c>
      <c r="N29" s="3">
        <v>0.6</v>
      </c>
    </row>
    <row r="30" s="4" customFormat="1" spans="1:14">
      <c r="A30" s="17">
        <v>805</v>
      </c>
      <c r="B30" s="4">
        <v>805</v>
      </c>
      <c r="C30" s="4">
        <v>0.677419662475586</v>
      </c>
      <c r="D30" s="4">
        <v>0.188615918159485</v>
      </c>
      <c r="E30" s="4">
        <v>9</v>
      </c>
      <c r="F30" s="4">
        <v>5</v>
      </c>
      <c r="G30" s="4">
        <v>1</v>
      </c>
      <c r="H30" s="4">
        <v>5</v>
      </c>
      <c r="I30" s="4">
        <v>0.9</v>
      </c>
      <c r="J30" s="4">
        <v>0.642857142857143</v>
      </c>
      <c r="K30" s="4">
        <v>0.75</v>
      </c>
      <c r="L30" s="4">
        <v>0.5</v>
      </c>
      <c r="M30" s="4">
        <v>0.4</v>
      </c>
      <c r="N30" s="4">
        <v>0.7</v>
      </c>
    </row>
    <row r="31" s="4" customFormat="1" spans="1:14">
      <c r="A31" s="17">
        <v>798</v>
      </c>
      <c r="B31" s="4">
        <v>798</v>
      </c>
      <c r="C31" s="4">
        <v>0.678243517875671</v>
      </c>
      <c r="D31" s="4">
        <v>0.237145304679871</v>
      </c>
      <c r="E31" s="4">
        <v>7</v>
      </c>
      <c r="F31" s="4">
        <v>5</v>
      </c>
      <c r="G31" s="4">
        <v>3</v>
      </c>
      <c r="H31" s="4">
        <v>5</v>
      </c>
      <c r="I31" s="4">
        <v>0.7</v>
      </c>
      <c r="J31" s="4">
        <v>0.583333333333333</v>
      </c>
      <c r="K31" s="4">
        <v>0.636363636363636</v>
      </c>
      <c r="L31" s="4">
        <v>0.5</v>
      </c>
      <c r="M31" s="4">
        <v>0.2</v>
      </c>
      <c r="N31" s="4">
        <v>0.6</v>
      </c>
    </row>
    <row r="32" s="4" customFormat="1" spans="1:14">
      <c r="A32" s="17">
        <v>767</v>
      </c>
      <c r="B32" s="4">
        <v>767</v>
      </c>
      <c r="C32" s="4">
        <v>0.679904103279114</v>
      </c>
      <c r="D32" s="4">
        <v>0.189218759536743</v>
      </c>
      <c r="E32" s="4">
        <v>7</v>
      </c>
      <c r="F32" s="4">
        <v>7</v>
      </c>
      <c r="G32" s="4">
        <v>3</v>
      </c>
      <c r="H32" s="4">
        <v>3</v>
      </c>
      <c r="I32" s="4">
        <v>0.7</v>
      </c>
      <c r="J32" s="4">
        <v>0.5</v>
      </c>
      <c r="K32" s="4">
        <v>0.583333333333333</v>
      </c>
      <c r="L32" s="4">
        <v>0.7</v>
      </c>
      <c r="M32" s="4">
        <v>0</v>
      </c>
      <c r="N32" s="4">
        <v>0.5</v>
      </c>
    </row>
    <row r="33" s="4" customFormat="1" spans="1:14">
      <c r="A33" s="17">
        <v>931</v>
      </c>
      <c r="B33" s="4">
        <v>931</v>
      </c>
      <c r="C33" s="4">
        <v>0.681087970733643</v>
      </c>
      <c r="D33" s="4">
        <v>0.24998950958252</v>
      </c>
      <c r="E33" s="4">
        <v>8</v>
      </c>
      <c r="F33" s="4">
        <v>5</v>
      </c>
      <c r="G33" s="4">
        <v>2</v>
      </c>
      <c r="H33" s="4">
        <v>5</v>
      </c>
      <c r="I33" s="4">
        <v>0.8</v>
      </c>
      <c r="J33" s="4">
        <v>0.615384615384615</v>
      </c>
      <c r="K33" s="4">
        <v>0.695652173913043</v>
      </c>
      <c r="L33" s="4">
        <v>0.5</v>
      </c>
      <c r="M33" s="4">
        <v>0.3</v>
      </c>
      <c r="N33" s="4">
        <v>0.65</v>
      </c>
    </row>
    <row r="34" s="4" customFormat="1" spans="1:14">
      <c r="A34" s="17">
        <v>528</v>
      </c>
      <c r="B34" s="4">
        <v>528</v>
      </c>
      <c r="C34" s="4">
        <v>0.681533455848694</v>
      </c>
      <c r="D34" s="4">
        <v>0.200799584388733</v>
      </c>
      <c r="E34" s="4">
        <v>7</v>
      </c>
      <c r="F34" s="4">
        <v>6</v>
      </c>
      <c r="G34" s="4">
        <v>3</v>
      </c>
      <c r="H34" s="4">
        <v>4</v>
      </c>
      <c r="I34" s="4">
        <v>0.7</v>
      </c>
      <c r="J34" s="4">
        <v>0.538461538461539</v>
      </c>
      <c r="K34" s="4">
        <v>0.608695652173913</v>
      </c>
      <c r="L34" s="4">
        <v>0.6</v>
      </c>
      <c r="M34" s="4">
        <v>0.1</v>
      </c>
      <c r="N34" s="4">
        <v>0.55</v>
      </c>
    </row>
    <row r="35" s="4" customFormat="1" spans="1:14">
      <c r="A35" s="17">
        <v>428</v>
      </c>
      <c r="B35" s="4">
        <v>428</v>
      </c>
      <c r="C35" s="4">
        <v>0.682002902030945</v>
      </c>
      <c r="D35" s="4">
        <v>0.22208571434021</v>
      </c>
      <c r="E35" s="4">
        <v>8</v>
      </c>
      <c r="F35" s="4">
        <v>5</v>
      </c>
      <c r="G35" s="4">
        <v>2</v>
      </c>
      <c r="H35" s="4">
        <v>5</v>
      </c>
      <c r="I35" s="4">
        <v>0.8</v>
      </c>
      <c r="J35" s="4">
        <v>0.615384615384615</v>
      </c>
      <c r="K35" s="4">
        <v>0.695652173913043</v>
      </c>
      <c r="L35" s="4">
        <v>0.5</v>
      </c>
      <c r="M35" s="4">
        <v>0.3</v>
      </c>
      <c r="N35" s="4">
        <v>0.65</v>
      </c>
    </row>
    <row r="36" s="4" customFormat="1" spans="1:14">
      <c r="A36" s="17">
        <v>745</v>
      </c>
      <c r="B36" s="4">
        <v>745</v>
      </c>
      <c r="C36" s="4">
        <v>0.683122754096985</v>
      </c>
      <c r="D36" s="4">
        <v>0.185926675796509</v>
      </c>
      <c r="E36" s="4">
        <v>7</v>
      </c>
      <c r="F36" s="4">
        <v>8</v>
      </c>
      <c r="G36" s="4">
        <v>3</v>
      </c>
      <c r="H36" s="4">
        <v>2</v>
      </c>
      <c r="I36" s="4">
        <v>0.7</v>
      </c>
      <c r="J36" s="4">
        <v>0.466666666666667</v>
      </c>
      <c r="K36" s="4">
        <v>0.56</v>
      </c>
      <c r="L36" s="4">
        <v>0.8</v>
      </c>
      <c r="M36" s="4">
        <v>-0.1</v>
      </c>
      <c r="N36" s="4">
        <v>0.45</v>
      </c>
    </row>
    <row r="37" s="4" customFormat="1" spans="1:14">
      <c r="A37" s="17">
        <v>245</v>
      </c>
      <c r="B37" s="4">
        <v>245</v>
      </c>
      <c r="C37" s="4">
        <v>0.685161948204041</v>
      </c>
      <c r="D37" s="4">
        <v>0.185090065002441</v>
      </c>
      <c r="E37" s="4">
        <v>7</v>
      </c>
      <c r="F37" s="4">
        <v>6</v>
      </c>
      <c r="G37" s="4">
        <v>3</v>
      </c>
      <c r="H37" s="4">
        <v>4</v>
      </c>
      <c r="I37" s="4">
        <v>0.7</v>
      </c>
      <c r="J37" s="4">
        <v>0.538461538461539</v>
      </c>
      <c r="K37" s="4">
        <v>0.608695652173913</v>
      </c>
      <c r="L37" s="4">
        <v>0.6</v>
      </c>
      <c r="M37" s="4">
        <v>0.1</v>
      </c>
      <c r="N37" s="4">
        <v>0.55</v>
      </c>
    </row>
    <row r="38" s="4" customFormat="1" spans="1:14">
      <c r="A38" s="17">
        <v>316</v>
      </c>
      <c r="B38" s="4">
        <v>316</v>
      </c>
      <c r="C38" s="4">
        <v>0.687016129493713</v>
      </c>
      <c r="D38" s="4">
        <v>0.189412236213684</v>
      </c>
      <c r="E38" s="4">
        <v>7</v>
      </c>
      <c r="F38" s="4">
        <v>7</v>
      </c>
      <c r="G38" s="4">
        <v>3</v>
      </c>
      <c r="H38" s="4">
        <v>3</v>
      </c>
      <c r="I38" s="4">
        <v>0.7</v>
      </c>
      <c r="J38" s="4">
        <v>0.5</v>
      </c>
      <c r="K38" s="4">
        <v>0.583333333333333</v>
      </c>
      <c r="L38" s="4">
        <v>0.7</v>
      </c>
      <c r="M38" s="4">
        <v>0</v>
      </c>
      <c r="N38" s="4">
        <v>0.5</v>
      </c>
    </row>
    <row r="39" s="4" customFormat="1" spans="1:14">
      <c r="A39" s="17">
        <v>546</v>
      </c>
      <c r="B39" s="4">
        <v>546</v>
      </c>
      <c r="C39" s="4">
        <v>0.688168883323669</v>
      </c>
      <c r="D39" s="4">
        <v>0.217426300048828</v>
      </c>
      <c r="E39" s="4">
        <v>8</v>
      </c>
      <c r="F39" s="4">
        <v>6</v>
      </c>
      <c r="G39" s="4">
        <v>2</v>
      </c>
      <c r="H39" s="4">
        <v>4</v>
      </c>
      <c r="I39" s="4">
        <v>0.8</v>
      </c>
      <c r="J39" s="4">
        <v>0.571428571428572</v>
      </c>
      <c r="K39" s="4">
        <v>0.666666666666667</v>
      </c>
      <c r="L39" s="4">
        <v>0.6</v>
      </c>
      <c r="M39" s="4">
        <v>0.2</v>
      </c>
      <c r="N39" s="4">
        <v>0.6</v>
      </c>
    </row>
    <row r="40" s="4" customFormat="1" spans="1:14">
      <c r="A40" s="17">
        <v>170</v>
      </c>
      <c r="B40" s="4">
        <v>170</v>
      </c>
      <c r="C40" s="4">
        <v>0.6889967918396</v>
      </c>
      <c r="D40" s="4">
        <v>0.212616920471191</v>
      </c>
      <c r="E40" s="4">
        <v>7</v>
      </c>
      <c r="F40" s="4">
        <v>4</v>
      </c>
      <c r="G40" s="4">
        <v>3</v>
      </c>
      <c r="H40" s="4">
        <v>6</v>
      </c>
      <c r="I40" s="4">
        <v>0.7</v>
      </c>
      <c r="J40" s="4">
        <v>0.636363636363636</v>
      </c>
      <c r="K40" s="4">
        <v>0.666666666666667</v>
      </c>
      <c r="L40" s="4">
        <v>0.4</v>
      </c>
      <c r="M40" s="4">
        <v>0.3</v>
      </c>
      <c r="N40" s="4">
        <v>0.65</v>
      </c>
    </row>
    <row r="41" s="4" customFormat="1" spans="1:14">
      <c r="A41" s="17">
        <v>340</v>
      </c>
      <c r="B41" s="4">
        <v>340</v>
      </c>
      <c r="C41" s="4">
        <v>0.69361400604248</v>
      </c>
      <c r="D41" s="4">
        <v>0.279063940048218</v>
      </c>
      <c r="E41" s="4">
        <v>9</v>
      </c>
      <c r="F41" s="4">
        <v>5</v>
      </c>
      <c r="G41" s="4">
        <v>1</v>
      </c>
      <c r="H41" s="4">
        <v>5</v>
      </c>
      <c r="I41" s="4">
        <v>0.9</v>
      </c>
      <c r="J41" s="4">
        <v>0.642857142857143</v>
      </c>
      <c r="K41" s="4">
        <v>0.75</v>
      </c>
      <c r="L41" s="4">
        <v>0.5</v>
      </c>
      <c r="M41" s="4">
        <v>0.4</v>
      </c>
      <c r="N41" s="4">
        <v>0.7</v>
      </c>
    </row>
    <row r="42" s="4" customFormat="1" spans="1:14">
      <c r="A42" s="17">
        <v>502</v>
      </c>
      <c r="B42" s="4">
        <v>502</v>
      </c>
      <c r="C42" s="4">
        <v>0.698814630508423</v>
      </c>
      <c r="D42" s="4">
        <v>0.215407133102417</v>
      </c>
      <c r="E42" s="4">
        <v>10</v>
      </c>
      <c r="F42" s="4">
        <v>5</v>
      </c>
      <c r="G42" s="4">
        <v>0</v>
      </c>
      <c r="H42" s="4">
        <v>5</v>
      </c>
      <c r="I42" s="4">
        <v>1</v>
      </c>
      <c r="J42" s="4">
        <v>0.666666666666667</v>
      </c>
      <c r="K42" s="4">
        <v>0.8</v>
      </c>
      <c r="L42" s="4">
        <v>0.5</v>
      </c>
      <c r="M42" s="4">
        <v>0.5</v>
      </c>
      <c r="N42" s="4">
        <v>0.75</v>
      </c>
    </row>
    <row r="43" s="3" customFormat="1" spans="1:14">
      <c r="A43" s="9">
        <v>348</v>
      </c>
      <c r="B43" s="3">
        <v>348</v>
      </c>
      <c r="C43" s="3">
        <v>0.704671263694763</v>
      </c>
      <c r="D43" s="3">
        <v>0.234467625617981</v>
      </c>
      <c r="E43" s="3">
        <v>8</v>
      </c>
      <c r="F43" s="3">
        <v>5</v>
      </c>
      <c r="G43" s="3">
        <v>2</v>
      </c>
      <c r="H43" s="3">
        <v>5</v>
      </c>
      <c r="I43" s="3">
        <v>0.8</v>
      </c>
      <c r="J43" s="3">
        <v>0.615384615384615</v>
      </c>
      <c r="K43" s="3">
        <v>0.695652173913043</v>
      </c>
      <c r="L43" s="3">
        <v>0.5</v>
      </c>
      <c r="M43" s="3">
        <v>0.3</v>
      </c>
      <c r="N43" s="3">
        <v>0.65</v>
      </c>
    </row>
    <row r="44" s="1" customFormat="1" spans="1:14">
      <c r="A44" s="7">
        <v>223</v>
      </c>
      <c r="B44" s="1">
        <v>223</v>
      </c>
      <c r="C44" s="1">
        <v>0.731646060943604</v>
      </c>
      <c r="D44" s="1">
        <v>0.0777050256729126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1" customFormat="1" spans="1:14">
      <c r="A45" s="7">
        <v>152</v>
      </c>
      <c r="B45" s="1">
        <v>152</v>
      </c>
      <c r="C45" s="1">
        <v>0.733963966369629</v>
      </c>
      <c r="D45" s="1">
        <v>0.0578887462615967</v>
      </c>
      <c r="E45" s="1">
        <v>6</v>
      </c>
      <c r="F45" s="1">
        <v>6</v>
      </c>
      <c r="G45" s="1">
        <v>4</v>
      </c>
      <c r="H45" s="1">
        <v>4</v>
      </c>
      <c r="I45" s="1">
        <v>0.6</v>
      </c>
      <c r="J45" s="1">
        <v>0.5</v>
      </c>
      <c r="K45" s="1">
        <v>0.545454545454545</v>
      </c>
      <c r="L45" s="1">
        <v>0.6</v>
      </c>
      <c r="M45" s="1">
        <v>0</v>
      </c>
      <c r="N45" s="1">
        <v>0.5</v>
      </c>
    </row>
    <row r="46" s="1" customFormat="1" spans="1:14">
      <c r="A46" s="7">
        <v>20</v>
      </c>
      <c r="B46" s="1">
        <v>20</v>
      </c>
      <c r="C46" s="1">
        <v>0.73398494720459</v>
      </c>
      <c r="D46" s="1">
        <v>0.0834519863128662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669</v>
      </c>
      <c r="B47" s="1">
        <v>669</v>
      </c>
      <c r="C47" s="1">
        <v>0.73474645614624</v>
      </c>
      <c r="D47" s="1">
        <v>0.203985810279846</v>
      </c>
      <c r="E47" s="1">
        <v>9</v>
      </c>
      <c r="F47" s="1">
        <v>3</v>
      </c>
      <c r="G47" s="1">
        <v>1</v>
      </c>
      <c r="H47" s="1">
        <v>7</v>
      </c>
      <c r="I47" s="1">
        <v>0.9</v>
      </c>
      <c r="J47" s="1">
        <v>0.75</v>
      </c>
      <c r="K47" s="1">
        <v>0.818181818181818</v>
      </c>
      <c r="L47" s="1">
        <v>0.3</v>
      </c>
      <c r="M47" s="1">
        <v>0.6</v>
      </c>
      <c r="N47" s="1">
        <v>0.8</v>
      </c>
    </row>
    <row r="48" s="1" customFormat="1" spans="1:14">
      <c r="A48" s="7">
        <v>328</v>
      </c>
      <c r="B48" s="1">
        <v>328</v>
      </c>
      <c r="C48" s="1">
        <v>0.71317720413208</v>
      </c>
      <c r="D48" s="1">
        <v>0.0862201452255249</v>
      </c>
      <c r="E48" s="1">
        <v>10</v>
      </c>
      <c r="F48" s="1">
        <v>4</v>
      </c>
      <c r="G48" s="1">
        <v>0</v>
      </c>
      <c r="H48" s="1">
        <v>6</v>
      </c>
      <c r="I48" s="1">
        <v>1</v>
      </c>
      <c r="J48" s="1">
        <v>0.714285714285714</v>
      </c>
      <c r="K48" s="1">
        <v>0.833333333333333</v>
      </c>
      <c r="L48" s="1">
        <v>0.4</v>
      </c>
      <c r="M48" s="1">
        <v>0.6</v>
      </c>
      <c r="N48" s="1">
        <v>0.8</v>
      </c>
    </row>
    <row r="49" s="1" customFormat="1" spans="1:14">
      <c r="A49" s="7">
        <v>583</v>
      </c>
      <c r="B49" s="1">
        <v>583</v>
      </c>
      <c r="C49" s="1">
        <v>0.734943270683289</v>
      </c>
      <c r="D49" s="1">
        <v>0.0786058902740479</v>
      </c>
      <c r="E49" s="1">
        <v>9</v>
      </c>
      <c r="F49" s="1">
        <v>3</v>
      </c>
      <c r="G49" s="1">
        <v>1</v>
      </c>
      <c r="H49" s="1">
        <v>7</v>
      </c>
      <c r="I49" s="1">
        <v>0.9</v>
      </c>
      <c r="J49" s="1">
        <v>0.75</v>
      </c>
      <c r="K49" s="1">
        <v>0.818181818181818</v>
      </c>
      <c r="L49" s="1">
        <v>0.3</v>
      </c>
      <c r="M49" s="1">
        <v>0.6</v>
      </c>
      <c r="N49" s="1">
        <v>0.8</v>
      </c>
    </row>
    <row r="50" s="1" customFormat="1" spans="1:14">
      <c r="A50" s="7">
        <v>399</v>
      </c>
      <c r="B50" s="1">
        <v>399</v>
      </c>
      <c r="C50" s="1">
        <v>0.716256022453308</v>
      </c>
      <c r="D50" s="1">
        <v>0.069300651550293</v>
      </c>
      <c r="E50" s="1">
        <v>10</v>
      </c>
      <c r="F50" s="1">
        <v>4</v>
      </c>
      <c r="G50" s="1">
        <v>0</v>
      </c>
      <c r="H50" s="1">
        <v>6</v>
      </c>
      <c r="I50" s="1">
        <v>1</v>
      </c>
      <c r="J50" s="1">
        <v>0.714285714285714</v>
      </c>
      <c r="K50" s="1">
        <v>0.833333333333333</v>
      </c>
      <c r="L50" s="1">
        <v>0.4</v>
      </c>
      <c r="M50" s="1">
        <v>0.6</v>
      </c>
      <c r="N50" s="1">
        <v>0.8</v>
      </c>
    </row>
    <row r="51" s="1" customFormat="1" spans="1:14">
      <c r="A51" s="7">
        <v>644</v>
      </c>
      <c r="B51" s="1">
        <v>644</v>
      </c>
      <c r="C51" s="1">
        <v>0.721666574478149</v>
      </c>
      <c r="D51" s="1">
        <v>0.0976516008377075</v>
      </c>
      <c r="E51" s="1">
        <v>10</v>
      </c>
      <c r="F51" s="1">
        <v>5</v>
      </c>
      <c r="G51" s="1">
        <v>0</v>
      </c>
      <c r="H51" s="1">
        <v>5</v>
      </c>
      <c r="I51" s="1">
        <v>1</v>
      </c>
      <c r="J51" s="1">
        <v>0.666666666666667</v>
      </c>
      <c r="K51" s="1">
        <v>0.8</v>
      </c>
      <c r="L51" s="1">
        <v>0.5</v>
      </c>
      <c r="M51" s="1">
        <v>0.5</v>
      </c>
      <c r="N51" s="1">
        <v>0.75</v>
      </c>
    </row>
    <row r="52" s="1" customFormat="1" spans="1:14">
      <c r="A52" s="7">
        <v>505</v>
      </c>
      <c r="B52" s="1">
        <v>505</v>
      </c>
      <c r="C52" s="1">
        <v>0.736833810806274</v>
      </c>
      <c r="D52" s="1">
        <v>0.148589491844177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88</v>
      </c>
      <c r="B53" s="1">
        <v>88</v>
      </c>
      <c r="C53" s="1">
        <v>0.737314105033875</v>
      </c>
      <c r="D53" s="1">
        <v>0.139135479927063</v>
      </c>
      <c r="E53" s="1">
        <v>8</v>
      </c>
      <c r="F53" s="1">
        <v>6</v>
      </c>
      <c r="G53" s="1">
        <v>2</v>
      </c>
      <c r="H53" s="1">
        <v>4</v>
      </c>
      <c r="I53" s="1">
        <v>0.8</v>
      </c>
      <c r="J53" s="1">
        <v>0.571428571428572</v>
      </c>
      <c r="K53" s="1">
        <v>0.666666666666667</v>
      </c>
      <c r="L53" s="1">
        <v>0.6</v>
      </c>
      <c r="M53" s="1">
        <v>0.2</v>
      </c>
      <c r="N53" s="1">
        <v>0.6</v>
      </c>
    </row>
    <row r="54" s="1" customFormat="1" spans="1:14">
      <c r="A54" s="7">
        <v>785</v>
      </c>
      <c r="B54" s="1">
        <v>785</v>
      </c>
      <c r="C54" s="1">
        <v>0.73771059513092</v>
      </c>
      <c r="D54" s="1">
        <v>0.0737478733062744</v>
      </c>
      <c r="E54" s="1">
        <v>7</v>
      </c>
      <c r="F54" s="1">
        <v>5</v>
      </c>
      <c r="G54" s="1">
        <v>3</v>
      </c>
      <c r="H54" s="1">
        <v>5</v>
      </c>
      <c r="I54" s="1">
        <v>0.7</v>
      </c>
      <c r="J54" s="1">
        <v>0.583333333333333</v>
      </c>
      <c r="K54" s="1">
        <v>0.636363636363636</v>
      </c>
      <c r="L54" s="1">
        <v>0.5</v>
      </c>
      <c r="M54" s="1">
        <v>0.2</v>
      </c>
      <c r="N54" s="1">
        <v>0.6</v>
      </c>
    </row>
    <row r="55" s="1" customFormat="1" spans="1:14">
      <c r="A55" s="7">
        <v>568</v>
      </c>
      <c r="B55" s="1">
        <v>568</v>
      </c>
      <c r="C55" s="1">
        <v>0.737872362136841</v>
      </c>
      <c r="D55" s="1">
        <v>0.143222093582153</v>
      </c>
      <c r="E55" s="1">
        <v>9</v>
      </c>
      <c r="F55" s="1">
        <v>2</v>
      </c>
      <c r="G55" s="1">
        <v>1</v>
      </c>
      <c r="H55" s="1">
        <v>8</v>
      </c>
      <c r="I55" s="1">
        <v>0.9</v>
      </c>
      <c r="J55" s="1">
        <v>0.818181818181818</v>
      </c>
      <c r="K55" s="1">
        <v>0.857142857142857</v>
      </c>
      <c r="L55" s="1">
        <v>0.2</v>
      </c>
      <c r="M55" s="1">
        <v>0.7</v>
      </c>
      <c r="N55" s="1">
        <v>0.85</v>
      </c>
    </row>
    <row r="56" s="1" customFormat="1" spans="1:14">
      <c r="A56" s="7">
        <v>824</v>
      </c>
      <c r="B56" s="1">
        <v>824</v>
      </c>
      <c r="C56" s="1">
        <v>0.739047050476074</v>
      </c>
      <c r="D56" s="1">
        <v>0.158512473106384</v>
      </c>
      <c r="E56" s="1">
        <v>8</v>
      </c>
      <c r="F56" s="1">
        <v>2</v>
      </c>
      <c r="G56" s="1">
        <v>2</v>
      </c>
      <c r="H56" s="1">
        <v>8</v>
      </c>
      <c r="I56" s="1">
        <v>0.8</v>
      </c>
      <c r="J56" s="1">
        <v>0.8</v>
      </c>
      <c r="K56" s="1">
        <v>0.8</v>
      </c>
      <c r="L56" s="1">
        <v>0.2</v>
      </c>
      <c r="M56" s="1">
        <v>0.6</v>
      </c>
      <c r="N56" s="1">
        <v>0.8</v>
      </c>
    </row>
    <row r="57" s="3" customFormat="1" spans="1:14">
      <c r="A57" s="9">
        <v>206</v>
      </c>
      <c r="B57" s="3">
        <v>206</v>
      </c>
      <c r="C57" s="3">
        <v>0.739766359329224</v>
      </c>
      <c r="D57" s="3">
        <v>0.0500904321670532</v>
      </c>
      <c r="E57" s="3">
        <v>8</v>
      </c>
      <c r="F57" s="3">
        <v>7</v>
      </c>
      <c r="G57" s="3">
        <v>2</v>
      </c>
      <c r="H57" s="3">
        <v>3</v>
      </c>
      <c r="I57" s="3">
        <v>0.8</v>
      </c>
      <c r="J57" s="3">
        <v>0.533333333333333</v>
      </c>
      <c r="K57" s="3">
        <v>0.64</v>
      </c>
      <c r="L57" s="3">
        <v>0.7</v>
      </c>
      <c r="M57" s="3">
        <v>0.1</v>
      </c>
      <c r="N57" s="3">
        <v>0.55</v>
      </c>
    </row>
    <row r="58" s="1" customFormat="1" spans="1:14">
      <c r="A58" s="7">
        <v>893</v>
      </c>
      <c r="B58" s="1">
        <v>893</v>
      </c>
      <c r="C58" s="1">
        <v>0.754010558128357</v>
      </c>
      <c r="D58" s="1">
        <v>0.0874552726745605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604</v>
      </c>
      <c r="B59" s="1">
        <v>604</v>
      </c>
      <c r="C59" s="1">
        <v>0.754541397094727</v>
      </c>
      <c r="D59" s="1">
        <v>0.119377017021179</v>
      </c>
      <c r="E59" s="1">
        <v>7</v>
      </c>
      <c r="F59" s="1">
        <v>6</v>
      </c>
      <c r="G59" s="1">
        <v>3</v>
      </c>
      <c r="H59" s="1">
        <v>4</v>
      </c>
      <c r="I59" s="1">
        <v>0.7</v>
      </c>
      <c r="J59" s="1">
        <v>0.538461538461539</v>
      </c>
      <c r="K59" s="1">
        <v>0.608695652173913</v>
      </c>
      <c r="L59" s="1">
        <v>0.6</v>
      </c>
      <c r="M59" s="1">
        <v>0.1</v>
      </c>
      <c r="N59" s="1">
        <v>0.55</v>
      </c>
    </row>
    <row r="60" s="1" customFormat="1" spans="1:14">
      <c r="A60" s="7">
        <v>702</v>
      </c>
      <c r="B60" s="1">
        <v>702</v>
      </c>
      <c r="C60" s="1">
        <v>0.756459355354309</v>
      </c>
      <c r="D60" s="1">
        <v>0.0885168313980103</v>
      </c>
      <c r="E60" s="1">
        <v>8</v>
      </c>
      <c r="F60" s="1">
        <v>6</v>
      </c>
      <c r="G60" s="1">
        <v>2</v>
      </c>
      <c r="H60" s="1">
        <v>4</v>
      </c>
      <c r="I60" s="1">
        <v>0.8</v>
      </c>
      <c r="J60" s="1">
        <v>0.571428571428572</v>
      </c>
      <c r="K60" s="1">
        <v>0.666666666666667</v>
      </c>
      <c r="L60" s="1">
        <v>0.6</v>
      </c>
      <c r="M60" s="1">
        <v>0.2</v>
      </c>
      <c r="N60" s="1">
        <v>0.6</v>
      </c>
    </row>
    <row r="61" s="1" customFormat="1" spans="1:14">
      <c r="A61" s="7">
        <v>855</v>
      </c>
      <c r="B61" s="1">
        <v>855</v>
      </c>
      <c r="C61" s="1">
        <v>0.756858825683594</v>
      </c>
      <c r="D61" s="1">
        <v>0.160518527030945</v>
      </c>
      <c r="E61" s="1">
        <v>8</v>
      </c>
      <c r="F61" s="1">
        <v>7</v>
      </c>
      <c r="G61" s="1">
        <v>2</v>
      </c>
      <c r="H61" s="1">
        <v>3</v>
      </c>
      <c r="I61" s="1">
        <v>0.8</v>
      </c>
      <c r="J61" s="1">
        <v>0.533333333333333</v>
      </c>
      <c r="K61" s="1">
        <v>0.64</v>
      </c>
      <c r="L61" s="1">
        <v>0.7</v>
      </c>
      <c r="M61" s="1">
        <v>0.1</v>
      </c>
      <c r="N61" s="1">
        <v>0.55</v>
      </c>
    </row>
    <row r="62" s="1" customFormat="1" spans="1:14">
      <c r="A62" s="7">
        <v>15</v>
      </c>
      <c r="B62" s="1">
        <v>15</v>
      </c>
      <c r="C62" s="1">
        <v>0.757629036903381</v>
      </c>
      <c r="D62" s="1">
        <v>0.130363345146179</v>
      </c>
      <c r="E62" s="1">
        <v>10</v>
      </c>
      <c r="F62" s="1">
        <v>6</v>
      </c>
      <c r="G62" s="1">
        <v>0</v>
      </c>
      <c r="H62" s="1">
        <v>4</v>
      </c>
      <c r="I62" s="1">
        <v>1</v>
      </c>
      <c r="J62" s="1">
        <v>0.625</v>
      </c>
      <c r="K62" s="1">
        <v>0.769230769230769</v>
      </c>
      <c r="L62" s="1">
        <v>0.6</v>
      </c>
      <c r="M62" s="1">
        <v>0.4</v>
      </c>
      <c r="N62" s="1">
        <v>0.7</v>
      </c>
    </row>
    <row r="63" s="1" customFormat="1" spans="1:14">
      <c r="A63" s="7">
        <v>597</v>
      </c>
      <c r="B63" s="1">
        <v>597</v>
      </c>
      <c r="C63" s="1">
        <v>0.758385896682739</v>
      </c>
      <c r="D63" s="1">
        <v>0.156681180000305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4" customFormat="1" spans="1:14">
      <c r="A64" s="17">
        <v>607</v>
      </c>
      <c r="B64" s="4">
        <v>607</v>
      </c>
      <c r="C64" s="4">
        <v>0.759205937385559</v>
      </c>
      <c r="D64" s="4">
        <v>0.0919692516326904</v>
      </c>
      <c r="E64" s="4">
        <v>10</v>
      </c>
      <c r="F64" s="4">
        <v>5</v>
      </c>
      <c r="G64" s="4">
        <v>0</v>
      </c>
      <c r="H64" s="4">
        <v>5</v>
      </c>
      <c r="I64" s="4">
        <v>1</v>
      </c>
      <c r="J64" s="4">
        <v>0.666666666666667</v>
      </c>
      <c r="K64" s="4">
        <v>0.8</v>
      </c>
      <c r="L64" s="4">
        <v>0.5</v>
      </c>
      <c r="M64" s="4">
        <v>0.5</v>
      </c>
      <c r="N64" s="4">
        <v>0.75</v>
      </c>
    </row>
    <row r="65" s="1" customFormat="1" spans="1:14">
      <c r="A65" s="7">
        <v>714</v>
      </c>
      <c r="B65" s="1">
        <v>714</v>
      </c>
      <c r="C65" s="1">
        <v>0.760669589042664</v>
      </c>
      <c r="D65" s="1">
        <v>0.151639819145203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379</v>
      </c>
      <c r="B66" s="1">
        <v>379</v>
      </c>
      <c r="C66" s="1">
        <v>0.763228416442871</v>
      </c>
      <c r="D66" s="1">
        <v>0.146036624908447</v>
      </c>
      <c r="E66" s="1">
        <v>10</v>
      </c>
      <c r="F66" s="1">
        <v>6</v>
      </c>
      <c r="G66" s="1">
        <v>0</v>
      </c>
      <c r="H66" s="1">
        <v>4</v>
      </c>
      <c r="I66" s="1">
        <v>1</v>
      </c>
      <c r="J66" s="1">
        <v>0.625</v>
      </c>
      <c r="K66" s="1">
        <v>0.769230769230769</v>
      </c>
      <c r="L66" s="1">
        <v>0.6</v>
      </c>
      <c r="M66" s="1">
        <v>0.4</v>
      </c>
      <c r="N66" s="1">
        <v>0.7</v>
      </c>
    </row>
    <row r="67" s="1" customFormat="1" spans="1:14">
      <c r="A67" s="7">
        <v>358</v>
      </c>
      <c r="B67" s="1">
        <v>358</v>
      </c>
      <c r="C67" s="1">
        <v>0.764511704444885</v>
      </c>
      <c r="D67" s="1">
        <v>0.0849670171737671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256</v>
      </c>
      <c r="B68" s="1">
        <v>256</v>
      </c>
      <c r="C68" s="1">
        <v>0.769444704055786</v>
      </c>
      <c r="D68" s="1">
        <v>0.147529363632202</v>
      </c>
      <c r="E68" s="1">
        <v>10</v>
      </c>
      <c r="F68" s="1">
        <v>8</v>
      </c>
      <c r="G68" s="1">
        <v>0</v>
      </c>
      <c r="H68" s="1">
        <v>2</v>
      </c>
      <c r="I68" s="1">
        <v>1</v>
      </c>
      <c r="J68" s="1">
        <v>0.555555555555556</v>
      </c>
      <c r="K68" s="1">
        <v>0.714285714285714</v>
      </c>
      <c r="L68" s="1">
        <v>0.8</v>
      </c>
      <c r="M68" s="1">
        <v>0.2</v>
      </c>
      <c r="N68" s="1">
        <v>0.6</v>
      </c>
    </row>
    <row r="69" s="1" customFormat="1" spans="1:14">
      <c r="A69" s="7">
        <v>764</v>
      </c>
      <c r="B69" s="1">
        <v>764</v>
      </c>
      <c r="C69" s="1">
        <v>0.770396113395691</v>
      </c>
      <c r="D69" s="1">
        <v>0.118025183677673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888</v>
      </c>
      <c r="B70" s="1">
        <v>888</v>
      </c>
      <c r="C70" s="1">
        <v>0.771872639656067</v>
      </c>
      <c r="D70" s="1">
        <v>0.120152473449707</v>
      </c>
      <c r="E70" s="1">
        <v>8</v>
      </c>
      <c r="F70" s="1">
        <v>6</v>
      </c>
      <c r="G70" s="1">
        <v>2</v>
      </c>
      <c r="H70" s="1">
        <v>4</v>
      </c>
      <c r="I70" s="1">
        <v>0.8</v>
      </c>
      <c r="J70" s="1">
        <v>0.571428571428572</v>
      </c>
      <c r="K70" s="1">
        <v>0.666666666666667</v>
      </c>
      <c r="L70" s="1">
        <v>0.6</v>
      </c>
      <c r="M70" s="1">
        <v>0.2</v>
      </c>
      <c r="N70" s="1">
        <v>0.6</v>
      </c>
    </row>
    <row r="71" s="14" customFormat="1" spans="1:14">
      <c r="A71" s="16">
        <v>576</v>
      </c>
      <c r="B71" s="14">
        <v>576</v>
      </c>
      <c r="C71" s="14">
        <v>0.774784207344055</v>
      </c>
      <c r="D71" s="14">
        <v>0.0835216045379639</v>
      </c>
      <c r="E71" s="14">
        <v>8</v>
      </c>
      <c r="F71" s="14">
        <v>5</v>
      </c>
      <c r="G71" s="14">
        <v>2</v>
      </c>
      <c r="H71" s="14">
        <v>5</v>
      </c>
      <c r="I71" s="14">
        <v>0.8</v>
      </c>
      <c r="J71" s="14">
        <v>0.615384615384615</v>
      </c>
      <c r="K71" s="14">
        <v>0.695652173913043</v>
      </c>
      <c r="L71" s="14">
        <v>0.5</v>
      </c>
      <c r="M71" s="14">
        <v>0.3</v>
      </c>
      <c r="N71" s="14">
        <v>0.65</v>
      </c>
    </row>
    <row r="72" s="1" customFormat="1" spans="1:14">
      <c r="A72" s="7">
        <v>695</v>
      </c>
      <c r="B72" s="1">
        <v>695</v>
      </c>
      <c r="C72" s="1">
        <v>0.793387413024902</v>
      </c>
      <c r="D72" s="1">
        <v>0.140011191368103</v>
      </c>
      <c r="E72" s="1">
        <v>9</v>
      </c>
      <c r="F72" s="1">
        <v>5</v>
      </c>
      <c r="G72" s="1">
        <v>1</v>
      </c>
      <c r="H72" s="1">
        <v>5</v>
      </c>
      <c r="I72" s="1">
        <v>0.9</v>
      </c>
      <c r="J72" s="1">
        <v>0.642857142857143</v>
      </c>
      <c r="K72" s="1">
        <v>0.75</v>
      </c>
      <c r="L72" s="1">
        <v>0.5</v>
      </c>
      <c r="M72" s="1">
        <v>0.4</v>
      </c>
      <c r="N72" s="1">
        <v>0.7</v>
      </c>
    </row>
    <row r="73" s="1" customFormat="1" spans="1:14">
      <c r="A73" s="7">
        <v>929</v>
      </c>
      <c r="B73" s="1">
        <v>929</v>
      </c>
      <c r="C73" s="1">
        <v>0.795631051063538</v>
      </c>
      <c r="D73" s="1">
        <v>0.0636559724807739</v>
      </c>
      <c r="E73" s="1">
        <v>10</v>
      </c>
      <c r="F73" s="1">
        <v>4</v>
      </c>
      <c r="G73" s="1">
        <v>0</v>
      </c>
      <c r="H73" s="1">
        <v>6</v>
      </c>
      <c r="I73" s="1">
        <v>1</v>
      </c>
      <c r="J73" s="1">
        <v>0.714285714285714</v>
      </c>
      <c r="K73" s="1">
        <v>0.833333333333333</v>
      </c>
      <c r="L73" s="1">
        <v>0.4</v>
      </c>
      <c r="M73" s="1">
        <v>0.6</v>
      </c>
      <c r="N73" s="1">
        <v>0.8</v>
      </c>
    </row>
    <row r="74" s="1" customFormat="1" spans="1:14">
      <c r="A74" s="7">
        <v>698</v>
      </c>
      <c r="B74" s="1">
        <v>698</v>
      </c>
      <c r="C74" s="1">
        <v>0.796518921852112</v>
      </c>
      <c r="D74" s="1">
        <v>0.266257882118225</v>
      </c>
      <c r="E74" s="1">
        <v>9</v>
      </c>
      <c r="F74" s="1">
        <v>3</v>
      </c>
      <c r="G74" s="1">
        <v>1</v>
      </c>
      <c r="H74" s="1">
        <v>7</v>
      </c>
      <c r="I74" s="1">
        <v>0.9</v>
      </c>
      <c r="J74" s="1">
        <v>0.75</v>
      </c>
      <c r="K74" s="1">
        <v>0.818181818181818</v>
      </c>
      <c r="L74" s="1">
        <v>0.3</v>
      </c>
      <c r="M74" s="1">
        <v>0.6</v>
      </c>
      <c r="N74" s="1">
        <v>0.8</v>
      </c>
    </row>
    <row r="75" s="1" customFormat="1" spans="1:14">
      <c r="A75" s="7">
        <v>4</v>
      </c>
      <c r="B75" s="1">
        <v>4</v>
      </c>
      <c r="C75" s="1">
        <v>0.799562454223633</v>
      </c>
      <c r="D75" s="1">
        <v>0.261473536491394</v>
      </c>
      <c r="E75" s="1">
        <v>9</v>
      </c>
      <c r="F75" s="1">
        <v>8</v>
      </c>
      <c r="G75" s="1">
        <v>1</v>
      </c>
      <c r="H75" s="1">
        <v>2</v>
      </c>
      <c r="I75" s="1">
        <v>0.9</v>
      </c>
      <c r="J75" s="1">
        <v>0.529411764705882</v>
      </c>
      <c r="K75" s="1">
        <v>0.666666666666667</v>
      </c>
      <c r="L75" s="1">
        <v>0.8</v>
      </c>
      <c r="M75" s="1">
        <v>0.1</v>
      </c>
      <c r="N75" s="1">
        <v>0.55</v>
      </c>
    </row>
    <row r="76" s="4" customFormat="1" spans="1:14">
      <c r="A76" s="17">
        <v>439</v>
      </c>
      <c r="B76" s="4">
        <v>439</v>
      </c>
      <c r="C76" s="4">
        <v>0.799637913703918</v>
      </c>
      <c r="D76" s="4">
        <v>0.0570443868637085</v>
      </c>
      <c r="E76" s="4">
        <v>10</v>
      </c>
      <c r="F76" s="4">
        <v>3</v>
      </c>
      <c r="G76" s="4">
        <v>0</v>
      </c>
      <c r="H76" s="4">
        <v>7</v>
      </c>
      <c r="I76" s="4">
        <v>1</v>
      </c>
      <c r="J76" s="4">
        <v>0.769230769230769</v>
      </c>
      <c r="K76" s="4">
        <v>0.869565217391304</v>
      </c>
      <c r="L76" s="4">
        <v>0.3</v>
      </c>
      <c r="M76" s="4">
        <v>0.7</v>
      </c>
      <c r="N76" s="4">
        <v>0.85</v>
      </c>
    </row>
    <row r="77" s="1" customFormat="1" spans="1:14">
      <c r="A77" s="7">
        <v>725</v>
      </c>
      <c r="B77" s="1">
        <v>725</v>
      </c>
      <c r="C77" s="1">
        <v>0.803259372711182</v>
      </c>
      <c r="D77" s="1">
        <v>0.191452741622925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773</v>
      </c>
      <c r="B78" s="1">
        <v>773</v>
      </c>
      <c r="C78" s="1">
        <v>0.804943203926086</v>
      </c>
      <c r="D78" s="1">
        <v>0.0974832773208618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1" customFormat="1" spans="1:14">
      <c r="A79" s="7">
        <v>133</v>
      </c>
      <c r="B79" s="1">
        <v>133</v>
      </c>
      <c r="C79" s="1">
        <v>0.805436015129089</v>
      </c>
      <c r="D79" s="1">
        <v>0.172886252403259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1" customFormat="1" spans="1:14">
      <c r="A80" s="7">
        <v>347</v>
      </c>
      <c r="B80" s="1">
        <v>347</v>
      </c>
      <c r="C80" s="1">
        <v>0.807642936706543</v>
      </c>
      <c r="D80" s="1">
        <v>0.11441159248352</v>
      </c>
      <c r="E80" s="1">
        <v>10</v>
      </c>
      <c r="F80" s="1">
        <v>7</v>
      </c>
      <c r="G80" s="1">
        <v>0</v>
      </c>
      <c r="H80" s="1">
        <v>3</v>
      </c>
      <c r="I80" s="1">
        <v>1</v>
      </c>
      <c r="J80" s="1">
        <v>0.588235294117647</v>
      </c>
      <c r="K80" s="1">
        <v>0.740740740740741</v>
      </c>
      <c r="L80" s="1">
        <v>0.7</v>
      </c>
      <c r="M80" s="1">
        <v>0.3</v>
      </c>
      <c r="N80" s="1">
        <v>0.65</v>
      </c>
    </row>
    <row r="81" s="1" customFormat="1" spans="1:14">
      <c r="A81" s="7">
        <v>598</v>
      </c>
      <c r="B81" s="1">
        <v>598</v>
      </c>
      <c r="C81" s="1">
        <v>0.808453559875488</v>
      </c>
      <c r="D81" s="1">
        <v>0.0991584062576294</v>
      </c>
      <c r="E81" s="1">
        <v>10</v>
      </c>
      <c r="F81" s="1">
        <v>3</v>
      </c>
      <c r="G81" s="1">
        <v>0</v>
      </c>
      <c r="H81" s="1">
        <v>7</v>
      </c>
      <c r="I81" s="1">
        <v>1</v>
      </c>
      <c r="J81" s="1">
        <v>0.769230769230769</v>
      </c>
      <c r="K81" s="1">
        <v>0.869565217391304</v>
      </c>
      <c r="L81" s="1">
        <v>0.3</v>
      </c>
      <c r="M81" s="1">
        <v>0.7</v>
      </c>
      <c r="N81" s="1">
        <v>0.85</v>
      </c>
    </row>
    <row r="82" s="1" customFormat="1" spans="1:14">
      <c r="A82" s="7">
        <v>777</v>
      </c>
      <c r="B82" s="1">
        <v>777</v>
      </c>
      <c r="C82" s="1">
        <v>0.808679223060608</v>
      </c>
      <c r="D82" s="1">
        <v>0.145735383033752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516</v>
      </c>
      <c r="B83" s="1">
        <v>516</v>
      </c>
      <c r="C83" s="1">
        <v>0.808926939964294</v>
      </c>
      <c r="D83" s="1">
        <v>0.204248666763306</v>
      </c>
      <c r="E83" s="1">
        <v>7</v>
      </c>
      <c r="F83" s="1">
        <v>3</v>
      </c>
      <c r="G83" s="1">
        <v>3</v>
      </c>
      <c r="H83" s="1">
        <v>7</v>
      </c>
      <c r="I83" s="1">
        <v>0.7</v>
      </c>
      <c r="J83" s="1">
        <v>0.7</v>
      </c>
      <c r="K83" s="1">
        <v>0.7</v>
      </c>
      <c r="L83" s="1">
        <v>0.3</v>
      </c>
      <c r="M83" s="1">
        <v>0.4</v>
      </c>
      <c r="N83" s="1">
        <v>0.7</v>
      </c>
    </row>
    <row r="84" s="1" customFormat="1" spans="1:14">
      <c r="A84" s="7">
        <v>354</v>
      </c>
      <c r="B84" s="1">
        <v>354</v>
      </c>
      <c r="C84" s="1">
        <v>0.808939099311829</v>
      </c>
      <c r="D84" s="1">
        <v>0.152334570884705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4" customFormat="1" spans="1:14">
      <c r="A85" s="16">
        <v>631</v>
      </c>
      <c r="B85" s="14">
        <v>631</v>
      </c>
      <c r="C85" s="14">
        <v>0.809487223625183</v>
      </c>
      <c r="D85" s="14">
        <v>0.125691533088684</v>
      </c>
      <c r="E85" s="14">
        <v>7</v>
      </c>
      <c r="F85" s="14">
        <v>5</v>
      </c>
      <c r="G85" s="14">
        <v>3</v>
      </c>
      <c r="H85" s="14">
        <v>5</v>
      </c>
      <c r="I85" s="14">
        <v>0.7</v>
      </c>
      <c r="J85" s="14">
        <v>0.583333333333333</v>
      </c>
      <c r="K85" s="14">
        <v>0.636363636363636</v>
      </c>
      <c r="L85" s="14">
        <v>0.5</v>
      </c>
      <c r="M85" s="14">
        <v>0.2</v>
      </c>
      <c r="N85" s="14">
        <v>0.6</v>
      </c>
    </row>
    <row r="86" s="1" customFormat="1" spans="1:14">
      <c r="A86" s="7">
        <v>543</v>
      </c>
      <c r="B86" s="1">
        <v>543</v>
      </c>
      <c r="C86" s="1">
        <v>0.810562133789062</v>
      </c>
      <c r="D86" s="1">
        <v>0.140990376472473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19</v>
      </c>
      <c r="B87" s="1">
        <v>19</v>
      </c>
      <c r="C87" s="1">
        <v>0.811565637588501</v>
      </c>
      <c r="D87" s="1">
        <v>0.210479974746704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1" customFormat="1" spans="1:14">
      <c r="A88" s="7">
        <v>454</v>
      </c>
      <c r="B88" s="1">
        <v>454</v>
      </c>
      <c r="C88" s="1">
        <v>0.81167459487915</v>
      </c>
      <c r="D88" s="1">
        <v>0.116322159767151</v>
      </c>
      <c r="E88" s="1">
        <v>5</v>
      </c>
      <c r="F88" s="1">
        <v>4</v>
      </c>
      <c r="G88" s="1">
        <v>5</v>
      </c>
      <c r="H88" s="1">
        <v>6</v>
      </c>
      <c r="I88" s="1">
        <v>0.5</v>
      </c>
      <c r="J88" s="1">
        <v>0.555555555555556</v>
      </c>
      <c r="K88" s="1">
        <v>0.526315789473684</v>
      </c>
      <c r="L88" s="1">
        <v>0.4</v>
      </c>
      <c r="M88" s="1">
        <v>0.1</v>
      </c>
      <c r="N88" s="1">
        <v>0.55</v>
      </c>
    </row>
    <row r="89" s="1" customFormat="1" spans="1:14">
      <c r="A89" s="7">
        <v>907</v>
      </c>
      <c r="B89" s="1">
        <v>907</v>
      </c>
      <c r="C89" s="1">
        <v>0.811874389648437</v>
      </c>
      <c r="D89" s="1">
        <v>0.147233486175537</v>
      </c>
      <c r="E89" s="1">
        <v>9</v>
      </c>
      <c r="F89" s="1">
        <v>1</v>
      </c>
      <c r="G89" s="1">
        <v>1</v>
      </c>
      <c r="H89" s="1">
        <v>9</v>
      </c>
      <c r="I89" s="1">
        <v>0.9</v>
      </c>
      <c r="J89" s="1">
        <v>0.9</v>
      </c>
      <c r="K89" s="1">
        <v>0.9</v>
      </c>
      <c r="L89" s="1">
        <v>0.1</v>
      </c>
      <c r="M89" s="1">
        <v>0.8</v>
      </c>
      <c r="N89" s="1">
        <v>0.9</v>
      </c>
    </row>
    <row r="90" s="1" customFormat="1" spans="1:14">
      <c r="A90" s="7">
        <v>743</v>
      </c>
      <c r="B90" s="1">
        <v>743</v>
      </c>
      <c r="C90" s="1">
        <v>0.812583208084106</v>
      </c>
      <c r="D90" s="1">
        <v>0.160370707511902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207</v>
      </c>
      <c r="B91" s="1">
        <v>207</v>
      </c>
      <c r="C91" s="1">
        <v>0.812959790229797</v>
      </c>
      <c r="D91" s="1">
        <v>0.00219154357910156</v>
      </c>
      <c r="E91" s="1">
        <v>9</v>
      </c>
      <c r="F91" s="1">
        <v>2</v>
      </c>
      <c r="G91" s="1">
        <v>1</v>
      </c>
      <c r="H91" s="1">
        <v>8</v>
      </c>
      <c r="I91" s="1">
        <v>0.9</v>
      </c>
      <c r="J91" s="1">
        <v>0.818181818181818</v>
      </c>
      <c r="K91" s="1">
        <v>0.857142857142857</v>
      </c>
      <c r="L91" s="1">
        <v>0.2</v>
      </c>
      <c r="M91" s="1">
        <v>0.7</v>
      </c>
      <c r="N91" s="1">
        <v>0.85</v>
      </c>
    </row>
    <row r="92" s="1" customFormat="1" spans="1:14">
      <c r="A92" s="7">
        <v>488</v>
      </c>
      <c r="B92" s="1">
        <v>488</v>
      </c>
      <c r="C92" s="1">
        <v>0.813172101974487</v>
      </c>
      <c r="D92" s="1">
        <v>0.24921190738678</v>
      </c>
      <c r="E92" s="1">
        <v>10</v>
      </c>
      <c r="F92" s="1">
        <v>5</v>
      </c>
      <c r="G92" s="1">
        <v>0</v>
      </c>
      <c r="H92" s="1">
        <v>5</v>
      </c>
      <c r="I92" s="1">
        <v>1</v>
      </c>
      <c r="J92" s="1">
        <v>0.666666666666667</v>
      </c>
      <c r="K92" s="1">
        <v>0.8</v>
      </c>
      <c r="L92" s="1">
        <v>0.5</v>
      </c>
      <c r="M92" s="1">
        <v>0.5</v>
      </c>
      <c r="N92" s="1">
        <v>0.75</v>
      </c>
    </row>
    <row r="93" s="4" customFormat="1" spans="1:14">
      <c r="A93" s="17">
        <v>802</v>
      </c>
      <c r="B93" s="4">
        <v>802</v>
      </c>
      <c r="C93" s="4">
        <v>0.818269729614258</v>
      </c>
      <c r="D93" s="4">
        <v>0.142256736755371</v>
      </c>
      <c r="E93" s="4">
        <v>9</v>
      </c>
      <c r="F93" s="4">
        <v>4</v>
      </c>
      <c r="G93" s="4">
        <v>1</v>
      </c>
      <c r="H93" s="4">
        <v>6</v>
      </c>
      <c r="I93" s="4">
        <v>0.9</v>
      </c>
      <c r="J93" s="4">
        <v>0.692307692307692</v>
      </c>
      <c r="K93" s="4">
        <v>0.782608695652174</v>
      </c>
      <c r="L93" s="4">
        <v>0.4</v>
      </c>
      <c r="M93" s="4">
        <v>0.5</v>
      </c>
      <c r="N93" s="4">
        <v>0.75</v>
      </c>
    </row>
    <row r="94" s="1" customFormat="1" spans="1:14">
      <c r="A94" s="7">
        <v>558</v>
      </c>
      <c r="B94" s="1">
        <v>558</v>
      </c>
      <c r="C94" s="1">
        <v>0.821733474731445</v>
      </c>
      <c r="D94" s="1">
        <v>0.137555122375488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1" customFormat="1" spans="1:14">
      <c r="A95" s="7">
        <v>406</v>
      </c>
      <c r="B95" s="1">
        <v>406</v>
      </c>
      <c r="C95" s="1">
        <v>0.822151780128479</v>
      </c>
      <c r="D95" s="1">
        <v>0.264414072036743</v>
      </c>
      <c r="E95" s="1">
        <v>6</v>
      </c>
      <c r="F95" s="1">
        <v>4</v>
      </c>
      <c r="G95" s="1">
        <v>4</v>
      </c>
      <c r="H95" s="1">
        <v>6</v>
      </c>
      <c r="I95" s="1">
        <v>0.6</v>
      </c>
      <c r="J95" s="1">
        <v>0.6</v>
      </c>
      <c r="K95" s="1">
        <v>0.6</v>
      </c>
      <c r="L95" s="1">
        <v>0.4</v>
      </c>
      <c r="M95" s="1">
        <v>0.2</v>
      </c>
      <c r="N95" s="1">
        <v>0.6</v>
      </c>
    </row>
    <row r="96" s="1" customFormat="1" spans="1:14">
      <c r="A96" s="7">
        <v>497</v>
      </c>
      <c r="B96" s="1">
        <v>497</v>
      </c>
      <c r="C96" s="1">
        <v>0.822490453720093</v>
      </c>
      <c r="D96" s="1">
        <v>0.249233245849609</v>
      </c>
      <c r="E96" s="1">
        <v>7</v>
      </c>
      <c r="F96" s="1">
        <v>4</v>
      </c>
      <c r="G96" s="1">
        <v>3</v>
      </c>
      <c r="H96" s="1">
        <v>6</v>
      </c>
      <c r="I96" s="1">
        <v>0.7</v>
      </c>
      <c r="J96" s="1">
        <v>0.636363636363636</v>
      </c>
      <c r="K96" s="1">
        <v>0.666666666666667</v>
      </c>
      <c r="L96" s="1">
        <v>0.4</v>
      </c>
      <c r="M96" s="1">
        <v>0.3</v>
      </c>
      <c r="N96" s="1">
        <v>0.65</v>
      </c>
    </row>
    <row r="97" s="4" customFormat="1" spans="1:14">
      <c r="A97" s="17">
        <v>694</v>
      </c>
      <c r="B97" s="4">
        <v>694</v>
      </c>
      <c r="C97" s="4">
        <v>0.832526206970215</v>
      </c>
      <c r="D97" s="4">
        <v>0.154374718666077</v>
      </c>
      <c r="E97" s="4">
        <v>9</v>
      </c>
      <c r="F97" s="4">
        <v>5</v>
      </c>
      <c r="G97" s="4">
        <v>1</v>
      </c>
      <c r="H97" s="4">
        <v>5</v>
      </c>
      <c r="I97" s="4">
        <v>0.9</v>
      </c>
      <c r="J97" s="4">
        <v>0.642857142857143</v>
      </c>
      <c r="K97" s="4">
        <v>0.75</v>
      </c>
      <c r="L97" s="4">
        <v>0.5</v>
      </c>
      <c r="M97" s="4">
        <v>0.4</v>
      </c>
      <c r="N97" s="4">
        <v>0.7</v>
      </c>
    </row>
    <row r="98" s="1" customFormat="1" spans="1:14">
      <c r="A98" s="7">
        <v>522</v>
      </c>
      <c r="B98" s="1">
        <v>522</v>
      </c>
      <c r="C98" s="1">
        <v>0.841399312019348</v>
      </c>
      <c r="D98" s="1">
        <v>0.0506949424743652</v>
      </c>
      <c r="E98" s="1">
        <v>9</v>
      </c>
      <c r="F98" s="1">
        <v>4</v>
      </c>
      <c r="G98" s="1">
        <v>1</v>
      </c>
      <c r="H98" s="1">
        <v>6</v>
      </c>
      <c r="I98" s="1">
        <v>0.9</v>
      </c>
      <c r="J98" s="1">
        <v>0.692307692307692</v>
      </c>
      <c r="K98" s="1">
        <v>0.782608695652174</v>
      </c>
      <c r="L98" s="1">
        <v>0.4</v>
      </c>
      <c r="M98" s="1">
        <v>0.5</v>
      </c>
      <c r="N98" s="1">
        <v>0.75</v>
      </c>
    </row>
    <row r="99" s="1" customFormat="1" spans="1:14">
      <c r="A99" s="7">
        <v>715</v>
      </c>
      <c r="B99" s="1">
        <v>715</v>
      </c>
      <c r="C99" s="1">
        <v>0.844211578369141</v>
      </c>
      <c r="D99" s="1">
        <v>0.191892504692078</v>
      </c>
      <c r="E99" s="1">
        <v>9</v>
      </c>
      <c r="F99" s="1">
        <v>5</v>
      </c>
      <c r="G99" s="1">
        <v>1</v>
      </c>
      <c r="H99" s="1">
        <v>5</v>
      </c>
      <c r="I99" s="1">
        <v>0.9</v>
      </c>
      <c r="J99" s="1">
        <v>0.642857142857143</v>
      </c>
      <c r="K99" s="1">
        <v>0.75</v>
      </c>
      <c r="L99" s="1">
        <v>0.5</v>
      </c>
      <c r="M99" s="1">
        <v>0.4</v>
      </c>
      <c r="N99" s="1">
        <v>0.7</v>
      </c>
    </row>
    <row r="100" s="1" customFormat="1" spans="3:14">
      <c r="C100" s="1">
        <f>AVERAGE(C2:C99)</f>
        <v>0.727304288319179</v>
      </c>
      <c r="D100" s="1">
        <f>AVERAGE(D2:D99)</f>
        <v>0.156353735193914</v>
      </c>
      <c r="I100" s="1">
        <f t="shared" ref="I100:N100" si="0">AVERAGE(I2:I99)</f>
        <v>0.841836734693878</v>
      </c>
      <c r="J100" s="1">
        <f t="shared" si="0"/>
        <v>0.635902527011471</v>
      </c>
      <c r="K100" s="1">
        <f t="shared" si="0"/>
        <v>0.721666883469293</v>
      </c>
      <c r="L100" s="1">
        <f t="shared" si="0"/>
        <v>0.491836734693877</v>
      </c>
      <c r="M100" s="1">
        <f t="shared" si="0"/>
        <v>0.35</v>
      </c>
      <c r="N100" s="1">
        <f t="shared" si="0"/>
        <v>0.675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1" customFormat="1" spans="3:5">
      <c r="C112" s="1" t="s">
        <v>23</v>
      </c>
      <c r="D112" s="1">
        <f>COUNTIF(C2:C99,"&lt;0.58")-COUNTIF(C2:C99,"&lt;0.56")</f>
        <v>0</v>
      </c>
      <c r="E112" s="1">
        <v>7</v>
      </c>
    </row>
    <row r="113" s="1" customFormat="1" spans="3:5">
      <c r="C113" s="1" t="s">
        <v>24</v>
      </c>
      <c r="D113" s="1">
        <f>COUNTIF(C2:C99,"&lt;0.6")-COUNTIF(C2:C99,"&lt;0.58")</f>
        <v>0</v>
      </c>
      <c r="E113" s="1">
        <v>9</v>
      </c>
    </row>
    <row r="114" s="15" customFormat="1" spans="3:5">
      <c r="C114" s="15" t="s">
        <v>131</v>
      </c>
      <c r="D114" s="15">
        <f>COUNTIF(C2:C99,"&lt;0.635")-COUNTIF(C2:C99,"&lt;0.6")</f>
        <v>14</v>
      </c>
      <c r="E114" s="15">
        <v>12</v>
      </c>
    </row>
    <row r="115" s="4" customFormat="1" spans="3:5">
      <c r="C115" s="4" t="s">
        <v>132</v>
      </c>
      <c r="D115" s="4">
        <f>COUNTIF(C2:C99,"&lt;0.67")-COUNTIF(C2:C99,"&lt;0.635")</f>
        <v>14</v>
      </c>
      <c r="E115" s="4">
        <v>14</v>
      </c>
    </row>
    <row r="116" s="4" customFormat="1" spans="3:5">
      <c r="C116" s="4" t="s">
        <v>133</v>
      </c>
      <c r="D116" s="4">
        <f>COUNTIF(C2:C99,"&lt;0.705")-COUNTIF(C2:C99,"&lt;0.67")</f>
        <v>14</v>
      </c>
      <c r="E116" s="4">
        <v>12</v>
      </c>
    </row>
    <row r="117" s="4" customFormat="1" spans="3:5">
      <c r="C117" s="4" t="s">
        <v>134</v>
      </c>
      <c r="D117" s="4">
        <f>COUNTIF(C2:C99,"&lt;0.74")-COUNTIF(C2:C99,"&lt;0.705")</f>
        <v>14</v>
      </c>
      <c r="E117" s="4">
        <v>9</v>
      </c>
    </row>
    <row r="118" s="4" customFormat="1" spans="3:5">
      <c r="C118" s="4" t="s">
        <v>135</v>
      </c>
      <c r="D118" s="4">
        <f>COUNTIF(C2:C99,"&lt;0.775")-COUNTIF(C2:C99,"&lt;0.74")</f>
        <v>14</v>
      </c>
      <c r="E118" s="4">
        <v>7</v>
      </c>
    </row>
    <row r="119" s="4" customFormat="1" spans="3:5">
      <c r="C119" s="4" t="s">
        <v>136</v>
      </c>
      <c r="D119" s="4">
        <f>COUNTIF(C2:C99,"&lt;0.81")-COUNTIF(C2:C99,"&lt;0.775")</f>
        <v>14</v>
      </c>
      <c r="E119" s="4">
        <v>6</v>
      </c>
    </row>
    <row r="120" s="15" customFormat="1" spans="3:5">
      <c r="C120" s="15" t="s">
        <v>137</v>
      </c>
      <c r="D120" s="15">
        <f>COUNTIF(C2:C99,"&lt;0.845")-COUNTIF(C2:C99,"&lt;0.81")</f>
        <v>14</v>
      </c>
      <c r="E120" s="15">
        <v>4</v>
      </c>
    </row>
    <row r="121" s="1" customFormat="1" spans="3:5">
      <c r="C121" s="1" t="s">
        <v>138</v>
      </c>
      <c r="D121" s="1">
        <f>COUNTIF(C2:C99,"&lt;0.88")-COUNTIF(C2:C99,"&lt;0.845")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7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5</v>
      </c>
    </row>
    <row r="124" s="1" customFormat="1" spans="3:4">
      <c r="C124" s="1" t="s">
        <v>35</v>
      </c>
      <c r="D124" s="1">
        <f>COUNTIF(C2:C99,"&lt;0.82")-COUNTIF(C2:C99,"&lt;0.8")</f>
        <v>17</v>
      </c>
    </row>
    <row r="125" s="1" customFormat="1" spans="3:4">
      <c r="C125" s="1" t="s">
        <v>36</v>
      </c>
      <c r="D125" s="1">
        <f>COUNTIF(C2:C99,"&lt;0.84")-COUNTIF(C2:C99,"&lt;0.82")</f>
        <v>4</v>
      </c>
    </row>
    <row r="126" s="1" customFormat="1" spans="3:4">
      <c r="C126" s="1" t="s">
        <v>37</v>
      </c>
      <c r="D126" s="1">
        <f>COUNTIF(C2:C99,"&lt;0.86")-COUNTIF(C2:C99,"&lt;0.84")</f>
        <v>2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10">
      <c r="C129" s="1" t="s">
        <v>40</v>
      </c>
      <c r="D129" s="1">
        <f>COUNTIF(C2:C99,"&lt;0.92")-COUNTIF(C2:C99,"&lt;0.9")</f>
        <v>0</v>
      </c>
      <c r="F129" s="4">
        <v>0.545</v>
      </c>
      <c r="G129" s="4">
        <v>0.087</v>
      </c>
      <c r="I129" s="1">
        <v>0.035</v>
      </c>
      <c r="J129" s="1">
        <v>7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0.623</v>
      </c>
      <c r="G130" s="4">
        <v>0.11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0.729</v>
      </c>
      <c r="G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88" workbookViewId="0">
      <selection activeCell="A23" sqref="$A23:$XFD23"/>
    </sheetView>
  </sheetViews>
  <sheetFormatPr defaultColWidth="9" defaultRowHeight="13.5"/>
  <cols>
    <col min="3" max="4" width="17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315</v>
      </c>
      <c r="B2" s="1">
        <v>315</v>
      </c>
      <c r="C2" s="1">
        <v>0.636222958564758</v>
      </c>
      <c r="D2" s="1">
        <v>0.115401387214661</v>
      </c>
      <c r="E2" s="1">
        <v>8</v>
      </c>
      <c r="F2" s="1">
        <v>6</v>
      </c>
      <c r="G2" s="1">
        <v>2</v>
      </c>
      <c r="H2" s="1">
        <v>4</v>
      </c>
      <c r="I2" s="1">
        <v>0.8</v>
      </c>
      <c r="J2" s="1">
        <v>0.571428571428572</v>
      </c>
      <c r="K2" s="1">
        <v>0.666666666666667</v>
      </c>
      <c r="L2" s="1">
        <v>0.6</v>
      </c>
      <c r="M2" s="1">
        <v>0.2</v>
      </c>
      <c r="N2" s="1">
        <v>0.6</v>
      </c>
    </row>
    <row r="3" s="1" customFormat="1" spans="1:14">
      <c r="A3" s="7">
        <v>112</v>
      </c>
      <c r="B3" s="1">
        <v>112</v>
      </c>
      <c r="C3" s="1">
        <v>0.636764287948608</v>
      </c>
      <c r="D3" s="1">
        <v>0.06131911277771</v>
      </c>
      <c r="E3" s="1">
        <v>6</v>
      </c>
      <c r="F3" s="1">
        <v>3</v>
      </c>
      <c r="G3" s="1">
        <v>4</v>
      </c>
      <c r="H3" s="1">
        <v>7</v>
      </c>
      <c r="I3" s="1">
        <v>0.6</v>
      </c>
      <c r="J3" s="1">
        <v>0.666666666666667</v>
      </c>
      <c r="K3" s="1">
        <v>0.631578947368421</v>
      </c>
      <c r="L3" s="1">
        <v>0.3</v>
      </c>
      <c r="M3" s="1">
        <v>0.3</v>
      </c>
      <c r="N3" s="1">
        <v>0.65</v>
      </c>
    </row>
    <row r="4" s="1" customFormat="1" spans="1:14">
      <c r="A4" s="7">
        <v>590</v>
      </c>
      <c r="B4" s="1">
        <v>590</v>
      </c>
      <c r="C4" s="1">
        <v>0.636844515800476</v>
      </c>
      <c r="D4" s="1">
        <v>0.119765281677246</v>
      </c>
      <c r="E4" s="1">
        <v>7</v>
      </c>
      <c r="F4" s="1">
        <v>5</v>
      </c>
      <c r="G4" s="1">
        <v>3</v>
      </c>
      <c r="H4" s="1">
        <v>5</v>
      </c>
      <c r="I4" s="1">
        <v>0.7</v>
      </c>
      <c r="J4" s="1">
        <v>0.583333333333333</v>
      </c>
      <c r="K4" s="1">
        <v>0.636363636363636</v>
      </c>
      <c r="L4" s="1">
        <v>0.5</v>
      </c>
      <c r="M4" s="1">
        <v>0.2</v>
      </c>
      <c r="N4" s="1">
        <v>0.6</v>
      </c>
    </row>
    <row r="5" s="1" customFormat="1" spans="1:14">
      <c r="A5" s="7">
        <v>314</v>
      </c>
      <c r="B5" s="1">
        <v>314</v>
      </c>
      <c r="C5" s="1">
        <v>0.637020587921143</v>
      </c>
      <c r="D5" s="1">
        <v>0.0749835968017578</v>
      </c>
      <c r="E5" s="1">
        <v>8</v>
      </c>
      <c r="F5" s="1">
        <v>6</v>
      </c>
      <c r="G5" s="1">
        <v>2</v>
      </c>
      <c r="H5" s="1">
        <v>4</v>
      </c>
      <c r="I5" s="1">
        <v>0.8</v>
      </c>
      <c r="J5" s="1">
        <v>0.571428571428572</v>
      </c>
      <c r="K5" s="1">
        <v>0.666666666666667</v>
      </c>
      <c r="L5" s="1">
        <v>0.6</v>
      </c>
      <c r="M5" s="1">
        <v>0.2</v>
      </c>
      <c r="N5" s="1">
        <v>0.6</v>
      </c>
    </row>
    <row r="6" s="1" customFormat="1" spans="1:14">
      <c r="A6" s="7">
        <v>718</v>
      </c>
      <c r="B6" s="1">
        <v>718</v>
      </c>
      <c r="C6" s="1">
        <v>0.637364506721497</v>
      </c>
      <c r="D6" s="1">
        <v>0.111701250076294</v>
      </c>
      <c r="E6" s="1">
        <v>8</v>
      </c>
      <c r="F6" s="1">
        <v>6</v>
      </c>
      <c r="G6" s="1">
        <v>2</v>
      </c>
      <c r="H6" s="1">
        <v>4</v>
      </c>
      <c r="I6" s="1">
        <v>0.8</v>
      </c>
      <c r="J6" s="1">
        <v>0.571428571428572</v>
      </c>
      <c r="K6" s="1">
        <v>0.666666666666667</v>
      </c>
      <c r="L6" s="1">
        <v>0.6</v>
      </c>
      <c r="M6" s="1">
        <v>0.2</v>
      </c>
      <c r="N6" s="1">
        <v>0.6</v>
      </c>
    </row>
    <row r="7" s="1" customFormat="1" spans="1:14">
      <c r="A7" s="7">
        <v>733</v>
      </c>
      <c r="B7" s="1">
        <v>733</v>
      </c>
      <c r="C7" s="1">
        <v>0.637650489807129</v>
      </c>
      <c r="D7" s="1">
        <v>0.121937870979309</v>
      </c>
      <c r="E7" s="1">
        <v>7</v>
      </c>
      <c r="F7" s="1">
        <v>5</v>
      </c>
      <c r="G7" s="1">
        <v>3</v>
      </c>
      <c r="H7" s="1">
        <v>5</v>
      </c>
      <c r="I7" s="1">
        <v>0.7</v>
      </c>
      <c r="J7" s="1">
        <v>0.583333333333333</v>
      </c>
      <c r="K7" s="1">
        <v>0.636363636363636</v>
      </c>
      <c r="L7" s="1">
        <v>0.5</v>
      </c>
      <c r="M7" s="1">
        <v>0.2</v>
      </c>
      <c r="N7" s="1">
        <v>0.6</v>
      </c>
    </row>
    <row r="8" s="1" customFormat="1" spans="1:14">
      <c r="A8" s="7">
        <v>482</v>
      </c>
      <c r="B8" s="1">
        <v>482</v>
      </c>
      <c r="C8" s="1">
        <v>0.637654423713684</v>
      </c>
      <c r="D8" s="1">
        <v>0.109358310699463</v>
      </c>
      <c r="E8" s="1">
        <v>7</v>
      </c>
      <c r="F8" s="1">
        <v>6</v>
      </c>
      <c r="G8" s="1">
        <v>3</v>
      </c>
      <c r="H8" s="1">
        <v>4</v>
      </c>
      <c r="I8" s="1">
        <v>0.7</v>
      </c>
      <c r="J8" s="1">
        <v>0.538461538461539</v>
      </c>
      <c r="K8" s="1">
        <v>0.608695652173913</v>
      </c>
      <c r="L8" s="1">
        <v>0.6</v>
      </c>
      <c r="M8" s="1">
        <v>0.1</v>
      </c>
      <c r="N8" s="1">
        <v>0.55</v>
      </c>
    </row>
    <row r="9" s="1" customFormat="1" spans="1:14">
      <c r="A9" s="7">
        <v>614</v>
      </c>
      <c r="B9" s="1">
        <v>614</v>
      </c>
      <c r="C9" s="1">
        <v>0.637744069099426</v>
      </c>
      <c r="D9" s="1">
        <v>0.0352884531021118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183</v>
      </c>
      <c r="B10" s="1">
        <v>183</v>
      </c>
      <c r="C10" s="1">
        <v>0.638206124305725</v>
      </c>
      <c r="D10" s="1">
        <v>0.0873420238494873</v>
      </c>
      <c r="E10" s="1">
        <v>9</v>
      </c>
      <c r="F10" s="1">
        <v>8</v>
      </c>
      <c r="G10" s="1">
        <v>1</v>
      </c>
      <c r="H10" s="1">
        <v>2</v>
      </c>
      <c r="I10" s="1">
        <v>0.9</v>
      </c>
      <c r="J10" s="1">
        <v>0.529411764705882</v>
      </c>
      <c r="K10" s="1">
        <v>0.666666666666667</v>
      </c>
      <c r="L10" s="1">
        <v>0.8</v>
      </c>
      <c r="M10" s="1">
        <v>0.1</v>
      </c>
      <c r="N10" s="1">
        <v>0.55</v>
      </c>
    </row>
    <row r="11" s="1" customFormat="1" spans="1:14">
      <c r="A11" s="7">
        <v>177</v>
      </c>
      <c r="B11" s="1">
        <v>177</v>
      </c>
      <c r="C11" s="1">
        <v>0.638422250747681</v>
      </c>
      <c r="D11" s="1">
        <v>0.112331390380859</v>
      </c>
      <c r="E11" s="1">
        <v>8</v>
      </c>
      <c r="F11" s="1">
        <v>7</v>
      </c>
      <c r="G11" s="1">
        <v>2</v>
      </c>
      <c r="H11" s="1">
        <v>3</v>
      </c>
      <c r="I11" s="1">
        <v>0.8</v>
      </c>
      <c r="J11" s="1">
        <v>0.533333333333333</v>
      </c>
      <c r="K11" s="1">
        <v>0.64</v>
      </c>
      <c r="L11" s="1">
        <v>0.7</v>
      </c>
      <c r="M11" s="1">
        <v>0.1</v>
      </c>
      <c r="N11" s="1">
        <v>0.55</v>
      </c>
    </row>
    <row r="12" s="1" customFormat="1" spans="1:14">
      <c r="A12" s="7">
        <v>647</v>
      </c>
      <c r="B12" s="1">
        <v>647</v>
      </c>
      <c r="C12" s="1">
        <v>0.639011383056641</v>
      </c>
      <c r="D12" s="1">
        <v>0.0592365264892578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455</v>
      </c>
      <c r="B13" s="1">
        <v>455</v>
      </c>
      <c r="C13" s="1">
        <v>0.639048933982849</v>
      </c>
      <c r="D13" s="1">
        <v>0.147649884223938</v>
      </c>
      <c r="E13" s="1">
        <v>7</v>
      </c>
      <c r="F13" s="1">
        <v>4</v>
      </c>
      <c r="G13" s="1">
        <v>3</v>
      </c>
      <c r="H13" s="1">
        <v>6</v>
      </c>
      <c r="I13" s="1">
        <v>0.7</v>
      </c>
      <c r="J13" s="1">
        <v>0.636363636363636</v>
      </c>
      <c r="K13" s="1">
        <v>0.666666666666667</v>
      </c>
      <c r="L13" s="1">
        <v>0.4</v>
      </c>
      <c r="M13" s="1">
        <v>0.3</v>
      </c>
      <c r="N13" s="1">
        <v>0.65</v>
      </c>
    </row>
    <row r="14" s="1" customFormat="1" spans="1:14">
      <c r="A14" s="7">
        <v>310</v>
      </c>
      <c r="B14" s="1">
        <v>310</v>
      </c>
      <c r="C14" s="1">
        <v>0.639211773872375</v>
      </c>
      <c r="D14" s="1">
        <v>0.0540398359298706</v>
      </c>
      <c r="E14" s="1">
        <v>10</v>
      </c>
      <c r="F14" s="1">
        <v>7</v>
      </c>
      <c r="G14" s="1">
        <v>0</v>
      </c>
      <c r="H14" s="1">
        <v>3</v>
      </c>
      <c r="I14" s="1">
        <v>1</v>
      </c>
      <c r="J14" s="1">
        <v>0.588235294117647</v>
      </c>
      <c r="K14" s="1">
        <v>0.740740740740741</v>
      </c>
      <c r="L14" s="1">
        <v>0.7</v>
      </c>
      <c r="M14" s="1">
        <v>0.3</v>
      </c>
      <c r="N14" s="1">
        <v>0.65</v>
      </c>
    </row>
    <row r="15" s="1" customFormat="1" spans="1:14">
      <c r="A15" s="7">
        <v>387</v>
      </c>
      <c r="B15" s="1">
        <v>387</v>
      </c>
      <c r="C15" s="1">
        <v>0.639323949813843</v>
      </c>
      <c r="D15" s="1">
        <v>0.139340281486511</v>
      </c>
      <c r="E15" s="1">
        <v>9</v>
      </c>
      <c r="F15" s="1">
        <v>4</v>
      </c>
      <c r="G15" s="1">
        <v>1</v>
      </c>
      <c r="H15" s="1">
        <v>6</v>
      </c>
      <c r="I15" s="1">
        <v>0.9</v>
      </c>
      <c r="J15" s="1">
        <v>0.692307692307692</v>
      </c>
      <c r="K15" s="1">
        <v>0.782608695652174</v>
      </c>
      <c r="L15" s="1">
        <v>0.4</v>
      </c>
      <c r="M15" s="1">
        <v>0.5</v>
      </c>
      <c r="N15" s="1">
        <v>0.75</v>
      </c>
    </row>
    <row r="16" s="3" customFormat="1" spans="1:14">
      <c r="A16" s="9">
        <v>503</v>
      </c>
      <c r="B16" s="3">
        <v>503</v>
      </c>
      <c r="C16" s="3">
        <v>0.639883041381836</v>
      </c>
      <c r="D16" s="3">
        <v>0.164122939109802</v>
      </c>
      <c r="E16" s="3">
        <v>9</v>
      </c>
      <c r="F16" s="3">
        <v>2</v>
      </c>
      <c r="G16" s="3">
        <v>1</v>
      </c>
      <c r="H16" s="3">
        <v>8</v>
      </c>
      <c r="I16" s="3">
        <v>0.9</v>
      </c>
      <c r="J16" s="3">
        <v>0.818181818181818</v>
      </c>
      <c r="K16" s="3">
        <v>0.857142857142857</v>
      </c>
      <c r="L16" s="3">
        <v>0.2</v>
      </c>
      <c r="M16" s="3">
        <v>0.7</v>
      </c>
      <c r="N16" s="3">
        <v>0.85</v>
      </c>
    </row>
    <row r="17" s="1" customFormat="1" spans="1:14">
      <c r="A17" s="7">
        <v>237</v>
      </c>
      <c r="B17" s="1">
        <v>237</v>
      </c>
      <c r="C17" s="1">
        <v>0.640653610229492</v>
      </c>
      <c r="D17" s="1">
        <v>0.0327328443527222</v>
      </c>
      <c r="E17" s="1">
        <v>9</v>
      </c>
      <c r="F17" s="1">
        <v>4</v>
      </c>
      <c r="G17" s="1">
        <v>1</v>
      </c>
      <c r="H17" s="1">
        <v>6</v>
      </c>
      <c r="I17" s="1">
        <v>0.9</v>
      </c>
      <c r="J17" s="1">
        <v>0.692307692307692</v>
      </c>
      <c r="K17" s="1">
        <v>0.782608695652174</v>
      </c>
      <c r="L17" s="1">
        <v>0.4</v>
      </c>
      <c r="M17" s="1">
        <v>0.5</v>
      </c>
      <c r="N17" s="1">
        <v>0.75</v>
      </c>
    </row>
    <row r="18" s="4" customFormat="1" spans="1:14">
      <c r="A18" s="17">
        <v>716</v>
      </c>
      <c r="B18" s="4">
        <v>716</v>
      </c>
      <c r="C18" s="4">
        <v>0.645399928092957</v>
      </c>
      <c r="D18" s="4">
        <v>0.204073429107666</v>
      </c>
      <c r="E18" s="4">
        <v>9</v>
      </c>
      <c r="F18" s="4">
        <v>3</v>
      </c>
      <c r="G18" s="4">
        <v>1</v>
      </c>
      <c r="H18" s="4">
        <v>7</v>
      </c>
      <c r="I18" s="4">
        <v>0.9</v>
      </c>
      <c r="J18" s="4">
        <v>0.75</v>
      </c>
      <c r="K18" s="4">
        <v>0.818181818181818</v>
      </c>
      <c r="L18" s="4">
        <v>0.3</v>
      </c>
      <c r="M18" s="4">
        <v>0.6</v>
      </c>
      <c r="N18" s="4">
        <v>0.8</v>
      </c>
    </row>
    <row r="19" s="1" customFormat="1" spans="1:14">
      <c r="A19" s="7">
        <v>276</v>
      </c>
      <c r="B19" s="1">
        <v>276</v>
      </c>
      <c r="C19" s="1">
        <v>0.680754899978638</v>
      </c>
      <c r="D19" s="1">
        <v>0.0205116271972656</v>
      </c>
      <c r="E19" s="1">
        <v>8</v>
      </c>
      <c r="F19" s="1">
        <v>5</v>
      </c>
      <c r="G19" s="1">
        <v>2</v>
      </c>
      <c r="H19" s="1">
        <v>5</v>
      </c>
      <c r="I19" s="1">
        <v>0.8</v>
      </c>
      <c r="J19" s="1">
        <v>0.615384615384615</v>
      </c>
      <c r="K19" s="1">
        <v>0.695652173913043</v>
      </c>
      <c r="L19" s="1">
        <v>0.5</v>
      </c>
      <c r="M19" s="1">
        <v>0.3</v>
      </c>
      <c r="N19" s="1">
        <v>0.65</v>
      </c>
    </row>
    <row r="20" s="1" customFormat="1" spans="1:14">
      <c r="A20" s="7">
        <v>662</v>
      </c>
      <c r="B20" s="1">
        <v>662</v>
      </c>
      <c r="C20" s="1">
        <v>0.681370139122009</v>
      </c>
      <c r="D20" s="1">
        <v>0.0188992023468018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4" customFormat="1" spans="1:14">
      <c r="A21" s="17">
        <v>754</v>
      </c>
      <c r="B21" s="4">
        <v>754</v>
      </c>
      <c r="C21" s="4">
        <v>0.648199319839478</v>
      </c>
      <c r="D21" s="4">
        <v>0.176639199256897</v>
      </c>
      <c r="E21" s="4">
        <v>7</v>
      </c>
      <c r="F21" s="4">
        <v>5</v>
      </c>
      <c r="G21" s="4">
        <v>3</v>
      </c>
      <c r="H21" s="4">
        <v>5</v>
      </c>
      <c r="I21" s="4">
        <v>0.7</v>
      </c>
      <c r="J21" s="4">
        <v>0.583333333333333</v>
      </c>
      <c r="K21" s="4">
        <v>0.636363636363636</v>
      </c>
      <c r="L21" s="4">
        <v>0.5</v>
      </c>
      <c r="M21" s="4">
        <v>0.2</v>
      </c>
      <c r="N21" s="4">
        <v>0.6</v>
      </c>
    </row>
    <row r="22" s="4" customFormat="1" spans="1:14">
      <c r="A22" s="17">
        <v>909</v>
      </c>
      <c r="B22" s="4">
        <v>909</v>
      </c>
      <c r="C22" s="4">
        <v>0.651805877685547</v>
      </c>
      <c r="D22" s="4">
        <v>0.206578016281128</v>
      </c>
      <c r="E22" s="4">
        <v>9</v>
      </c>
      <c r="F22" s="4">
        <v>3</v>
      </c>
      <c r="G22" s="4">
        <v>1</v>
      </c>
      <c r="H22" s="4">
        <v>7</v>
      </c>
      <c r="I22" s="4">
        <v>0.9</v>
      </c>
      <c r="J22" s="4">
        <v>0.75</v>
      </c>
      <c r="K22" s="4">
        <v>0.818181818181818</v>
      </c>
      <c r="L22" s="4">
        <v>0.3</v>
      </c>
      <c r="M22" s="4">
        <v>0.6</v>
      </c>
      <c r="N22" s="4">
        <v>0.8</v>
      </c>
    </row>
    <row r="23" s="4" customFormat="1" spans="1:14">
      <c r="A23" s="17">
        <v>43</v>
      </c>
      <c r="B23" s="4">
        <v>43</v>
      </c>
      <c r="C23" s="4">
        <v>0.656714081764221</v>
      </c>
      <c r="D23" s="4">
        <v>0.224246263504028</v>
      </c>
      <c r="E23" s="4">
        <v>9</v>
      </c>
      <c r="F23" s="4">
        <v>5</v>
      </c>
      <c r="G23" s="4">
        <v>1</v>
      </c>
      <c r="H23" s="4">
        <v>5</v>
      </c>
      <c r="I23" s="4">
        <v>0.9</v>
      </c>
      <c r="J23" s="4">
        <v>0.642857142857143</v>
      </c>
      <c r="K23" s="4">
        <v>0.75</v>
      </c>
      <c r="L23" s="4">
        <v>0.5</v>
      </c>
      <c r="M23" s="4">
        <v>0.4</v>
      </c>
      <c r="N23" s="4">
        <v>0.7</v>
      </c>
    </row>
    <row r="24" s="4" customFormat="1" spans="1:14">
      <c r="A24" s="17">
        <v>554</v>
      </c>
      <c r="B24" s="4">
        <v>554</v>
      </c>
      <c r="C24" s="4">
        <v>0.660832762718201</v>
      </c>
      <c r="D24" s="4">
        <v>0.225080013275147</v>
      </c>
      <c r="E24" s="4">
        <v>6</v>
      </c>
      <c r="F24" s="4">
        <v>7</v>
      </c>
      <c r="G24" s="4">
        <v>4</v>
      </c>
      <c r="H24" s="4">
        <v>3</v>
      </c>
      <c r="I24" s="4">
        <v>0.6</v>
      </c>
      <c r="J24" s="4">
        <v>0.461538461538462</v>
      </c>
      <c r="K24" s="4">
        <v>0.521739130434783</v>
      </c>
      <c r="L24" s="4">
        <v>0.7</v>
      </c>
      <c r="M24" s="4">
        <v>-0.1</v>
      </c>
      <c r="N24" s="4">
        <v>0.45</v>
      </c>
    </row>
    <row r="25" s="4" customFormat="1" spans="1:14">
      <c r="A25" s="17">
        <v>827</v>
      </c>
      <c r="B25" s="4">
        <v>827</v>
      </c>
      <c r="C25" s="4">
        <v>0.664244651794434</v>
      </c>
      <c r="D25" s="4">
        <v>0.195667386054993</v>
      </c>
      <c r="E25" s="4">
        <v>7</v>
      </c>
      <c r="F25" s="4">
        <v>4</v>
      </c>
      <c r="G25" s="4">
        <v>3</v>
      </c>
      <c r="H25" s="4">
        <v>6</v>
      </c>
      <c r="I25" s="4">
        <v>0.7</v>
      </c>
      <c r="J25" s="4">
        <v>0.636363636363636</v>
      </c>
      <c r="K25" s="4">
        <v>0.666666666666667</v>
      </c>
      <c r="L25" s="4">
        <v>0.4</v>
      </c>
      <c r="M25" s="4">
        <v>0.3</v>
      </c>
      <c r="N25" s="4">
        <v>0.65</v>
      </c>
    </row>
    <row r="26" s="4" customFormat="1" spans="1:14">
      <c r="A26" s="17">
        <v>451</v>
      </c>
      <c r="B26" s="4">
        <v>451</v>
      </c>
      <c r="C26" s="4">
        <v>0.665182590484619</v>
      </c>
      <c r="D26" s="4">
        <v>0.250267744064331</v>
      </c>
      <c r="E26" s="4">
        <v>9</v>
      </c>
      <c r="F26" s="4">
        <v>6</v>
      </c>
      <c r="G26" s="4">
        <v>1</v>
      </c>
      <c r="H26" s="4">
        <v>4</v>
      </c>
      <c r="I26" s="4">
        <v>0.9</v>
      </c>
      <c r="J26" s="4">
        <v>0.6</v>
      </c>
      <c r="K26" s="4">
        <v>0.72</v>
      </c>
      <c r="L26" s="4">
        <v>0.6</v>
      </c>
      <c r="M26" s="4">
        <v>0.3</v>
      </c>
      <c r="N26" s="4">
        <v>0.65</v>
      </c>
    </row>
    <row r="27" s="4" customFormat="1" spans="1:14">
      <c r="A27" s="17">
        <v>693</v>
      </c>
      <c r="B27" s="4">
        <v>693</v>
      </c>
      <c r="C27" s="4">
        <v>0.667569756507874</v>
      </c>
      <c r="D27" s="4">
        <v>0.195605278015137</v>
      </c>
      <c r="E27" s="4">
        <v>9</v>
      </c>
      <c r="F27" s="4">
        <v>7</v>
      </c>
      <c r="G27" s="4">
        <v>1</v>
      </c>
      <c r="H27" s="4">
        <v>3</v>
      </c>
      <c r="I27" s="4">
        <v>0.9</v>
      </c>
      <c r="J27" s="4">
        <v>0.5625</v>
      </c>
      <c r="K27" s="4">
        <v>0.692307692307692</v>
      </c>
      <c r="L27" s="4">
        <v>0.7</v>
      </c>
      <c r="M27" s="4">
        <v>0.2</v>
      </c>
      <c r="N27" s="4">
        <v>0.6</v>
      </c>
    </row>
    <row r="28" s="4" customFormat="1" spans="1:14">
      <c r="A28" s="17">
        <v>805</v>
      </c>
      <c r="B28" s="4">
        <v>805</v>
      </c>
      <c r="C28" s="4">
        <v>0.677419662475586</v>
      </c>
      <c r="D28" s="4">
        <v>0.188615918159485</v>
      </c>
      <c r="E28" s="4">
        <v>9</v>
      </c>
      <c r="F28" s="4">
        <v>5</v>
      </c>
      <c r="G28" s="4">
        <v>1</v>
      </c>
      <c r="H28" s="4">
        <v>5</v>
      </c>
      <c r="I28" s="4">
        <v>0.9</v>
      </c>
      <c r="J28" s="4">
        <v>0.642857142857143</v>
      </c>
      <c r="K28" s="4">
        <v>0.75</v>
      </c>
      <c r="L28" s="4">
        <v>0.5</v>
      </c>
      <c r="M28" s="4">
        <v>0.4</v>
      </c>
      <c r="N28" s="4">
        <v>0.7</v>
      </c>
    </row>
    <row r="29" s="4" customFormat="1" spans="1:14">
      <c r="A29" s="17">
        <v>798</v>
      </c>
      <c r="B29" s="4">
        <v>798</v>
      </c>
      <c r="C29" s="4">
        <v>0.678243517875671</v>
      </c>
      <c r="D29" s="4">
        <v>0.237145304679871</v>
      </c>
      <c r="E29" s="4">
        <v>7</v>
      </c>
      <c r="F29" s="4">
        <v>5</v>
      </c>
      <c r="G29" s="4">
        <v>3</v>
      </c>
      <c r="H29" s="4">
        <v>5</v>
      </c>
      <c r="I29" s="4">
        <v>0.7</v>
      </c>
      <c r="J29" s="4">
        <v>0.583333333333333</v>
      </c>
      <c r="K29" s="4">
        <v>0.636363636363636</v>
      </c>
      <c r="L29" s="4">
        <v>0.5</v>
      </c>
      <c r="M29" s="4">
        <v>0.2</v>
      </c>
      <c r="N29" s="4">
        <v>0.6</v>
      </c>
    </row>
    <row r="30" s="4" customFormat="1" spans="1:14">
      <c r="A30" s="17">
        <v>767</v>
      </c>
      <c r="B30" s="4">
        <v>767</v>
      </c>
      <c r="C30" s="4">
        <v>0.679904103279114</v>
      </c>
      <c r="D30" s="4">
        <v>0.189218759536743</v>
      </c>
      <c r="E30" s="4">
        <v>7</v>
      </c>
      <c r="F30" s="4">
        <v>7</v>
      </c>
      <c r="G30" s="4">
        <v>3</v>
      </c>
      <c r="H30" s="4">
        <v>3</v>
      </c>
      <c r="I30" s="4">
        <v>0.7</v>
      </c>
      <c r="J30" s="4">
        <v>0.5</v>
      </c>
      <c r="K30" s="4">
        <v>0.583333333333333</v>
      </c>
      <c r="L30" s="4">
        <v>0.7</v>
      </c>
      <c r="M30" s="4">
        <v>0</v>
      </c>
      <c r="N30" s="4">
        <v>0.5</v>
      </c>
    </row>
    <row r="31" s="4" customFormat="1" spans="1:14">
      <c r="A31" s="17">
        <v>263</v>
      </c>
      <c r="B31" s="4">
        <v>263</v>
      </c>
      <c r="C31" s="4">
        <v>0.680226802825928</v>
      </c>
      <c r="D31" s="4">
        <v>0.184762239456177</v>
      </c>
      <c r="E31" s="4">
        <v>10</v>
      </c>
      <c r="F31" s="4">
        <v>2</v>
      </c>
      <c r="G31" s="4">
        <v>0</v>
      </c>
      <c r="H31" s="4">
        <v>8</v>
      </c>
      <c r="I31" s="4">
        <v>1</v>
      </c>
      <c r="J31" s="4">
        <v>0.833333333333333</v>
      </c>
      <c r="K31" s="4">
        <v>0.909090909090909</v>
      </c>
      <c r="L31" s="4">
        <v>0.2</v>
      </c>
      <c r="M31" s="4">
        <v>0.8</v>
      </c>
      <c r="N31" s="4">
        <v>0.9</v>
      </c>
    </row>
    <row r="32" s="1" customFormat="1" spans="1:14">
      <c r="A32" s="7">
        <v>746</v>
      </c>
      <c r="B32" s="1">
        <v>746</v>
      </c>
      <c r="C32" s="1">
        <v>0.680225491523743</v>
      </c>
      <c r="D32" s="1">
        <v>0.0561617612838745</v>
      </c>
      <c r="E32" s="1">
        <v>8</v>
      </c>
      <c r="F32" s="1">
        <v>3</v>
      </c>
      <c r="G32" s="1">
        <v>2</v>
      </c>
      <c r="H32" s="1">
        <v>7</v>
      </c>
      <c r="I32" s="1">
        <v>0.8</v>
      </c>
      <c r="J32" s="1">
        <v>0.727272727272727</v>
      </c>
      <c r="K32" s="1">
        <v>0.761904761904762</v>
      </c>
      <c r="L32" s="1">
        <v>0.3</v>
      </c>
      <c r="M32" s="1">
        <v>0.5</v>
      </c>
      <c r="N32" s="1">
        <v>0.75</v>
      </c>
    </row>
    <row r="33" s="18" customFormat="1" spans="1:14">
      <c r="A33" s="19">
        <v>528</v>
      </c>
      <c r="B33" s="18">
        <v>528</v>
      </c>
      <c r="C33" s="18">
        <v>0.681533455848694</v>
      </c>
      <c r="D33" s="18">
        <v>0.200799584388733</v>
      </c>
      <c r="E33" s="18">
        <v>7</v>
      </c>
      <c r="F33" s="18">
        <v>6</v>
      </c>
      <c r="G33" s="18">
        <v>3</v>
      </c>
      <c r="H33" s="18">
        <v>4</v>
      </c>
      <c r="I33" s="18">
        <v>0.7</v>
      </c>
      <c r="J33" s="18">
        <v>0.538461538461539</v>
      </c>
      <c r="K33" s="18">
        <v>0.608695652173913</v>
      </c>
      <c r="L33" s="18">
        <v>0.6</v>
      </c>
      <c r="M33" s="18">
        <v>0.1</v>
      </c>
      <c r="N33" s="18">
        <v>0.55</v>
      </c>
    </row>
    <row r="34" s="1" customFormat="1" spans="1:14">
      <c r="A34" s="7">
        <v>100</v>
      </c>
      <c r="B34" s="1">
        <v>100</v>
      </c>
      <c r="C34" s="1">
        <v>0.709319829940796</v>
      </c>
      <c r="D34" s="1">
        <v>0.0979667901992798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104</v>
      </c>
      <c r="B35" s="1">
        <v>104</v>
      </c>
      <c r="C35" s="1">
        <v>0.682313323020935</v>
      </c>
      <c r="D35" s="1">
        <v>0.177073001861572</v>
      </c>
      <c r="E35" s="1">
        <v>9</v>
      </c>
      <c r="F35" s="1">
        <v>2</v>
      </c>
      <c r="G35" s="1">
        <v>1</v>
      </c>
      <c r="H35" s="1">
        <v>8</v>
      </c>
      <c r="I35" s="1">
        <v>0.9</v>
      </c>
      <c r="J35" s="1">
        <v>0.818181818181818</v>
      </c>
      <c r="K35" s="1">
        <v>0.857142857142857</v>
      </c>
      <c r="L35" s="1">
        <v>0.2</v>
      </c>
      <c r="M35" s="1">
        <v>0.7</v>
      </c>
      <c r="N35" s="1">
        <v>0.85</v>
      </c>
    </row>
    <row r="36" s="1" customFormat="1" spans="1:14">
      <c r="A36" s="7">
        <v>745</v>
      </c>
      <c r="B36" s="1">
        <v>745</v>
      </c>
      <c r="C36" s="1">
        <v>0.683122754096985</v>
      </c>
      <c r="D36" s="1">
        <v>0.185926675796509</v>
      </c>
      <c r="E36" s="1">
        <v>7</v>
      </c>
      <c r="F36" s="1">
        <v>8</v>
      </c>
      <c r="G36" s="1">
        <v>3</v>
      </c>
      <c r="H36" s="1">
        <v>2</v>
      </c>
      <c r="I36" s="1">
        <v>0.7</v>
      </c>
      <c r="J36" s="1">
        <v>0.466666666666667</v>
      </c>
      <c r="K36" s="1">
        <v>0.56</v>
      </c>
      <c r="L36" s="1">
        <v>0.8</v>
      </c>
      <c r="M36" s="1">
        <v>-0.1</v>
      </c>
      <c r="N36" s="1">
        <v>0.45</v>
      </c>
    </row>
    <row r="37" s="1" customFormat="1" spans="1:14">
      <c r="A37" s="7">
        <v>245</v>
      </c>
      <c r="B37" s="1">
        <v>245</v>
      </c>
      <c r="C37" s="1">
        <v>0.685161948204041</v>
      </c>
      <c r="D37" s="1">
        <v>0.185090065002441</v>
      </c>
      <c r="E37" s="1">
        <v>7</v>
      </c>
      <c r="F37" s="1">
        <v>6</v>
      </c>
      <c r="G37" s="1">
        <v>3</v>
      </c>
      <c r="H37" s="1">
        <v>4</v>
      </c>
      <c r="I37" s="1">
        <v>0.7</v>
      </c>
      <c r="J37" s="1">
        <v>0.538461538461539</v>
      </c>
      <c r="K37" s="1">
        <v>0.608695652173913</v>
      </c>
      <c r="L37" s="1">
        <v>0.6</v>
      </c>
      <c r="M37" s="1">
        <v>0.1</v>
      </c>
      <c r="N37" s="1">
        <v>0.55</v>
      </c>
    </row>
    <row r="38" s="1" customFormat="1" spans="1:14">
      <c r="A38" s="7">
        <v>316</v>
      </c>
      <c r="B38" s="1">
        <v>316</v>
      </c>
      <c r="C38" s="1">
        <v>0.687016129493713</v>
      </c>
      <c r="D38" s="1">
        <v>0.189412236213684</v>
      </c>
      <c r="E38" s="1">
        <v>7</v>
      </c>
      <c r="F38" s="1">
        <v>7</v>
      </c>
      <c r="G38" s="1">
        <v>3</v>
      </c>
      <c r="H38" s="1">
        <v>3</v>
      </c>
      <c r="I38" s="1">
        <v>0.7</v>
      </c>
      <c r="J38" s="1">
        <v>0.5</v>
      </c>
      <c r="K38" s="1">
        <v>0.583333333333333</v>
      </c>
      <c r="L38" s="1">
        <v>0.7</v>
      </c>
      <c r="M38" s="1">
        <v>0</v>
      </c>
      <c r="N38" s="1">
        <v>0.5</v>
      </c>
    </row>
    <row r="39" s="1" customFormat="1" spans="1:14">
      <c r="A39" s="7">
        <v>201</v>
      </c>
      <c r="B39" s="1">
        <v>201</v>
      </c>
      <c r="C39" s="1">
        <v>0.687728881835937</v>
      </c>
      <c r="D39" s="1">
        <v>0.18174397945404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233</v>
      </c>
      <c r="B40" s="1">
        <v>233</v>
      </c>
      <c r="C40" s="1">
        <v>0.71002209186554</v>
      </c>
      <c r="D40" s="1">
        <v>0.0766681432723999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" customFormat="1" spans="1:14">
      <c r="A41" s="7">
        <v>592</v>
      </c>
      <c r="B41" s="1">
        <v>592</v>
      </c>
      <c r="C41" s="1">
        <v>0.690569877624512</v>
      </c>
      <c r="D41" s="1">
        <v>0.184137344360352</v>
      </c>
      <c r="E41" s="1">
        <v>10</v>
      </c>
      <c r="F41" s="1">
        <v>6</v>
      </c>
      <c r="G41" s="1">
        <v>0</v>
      </c>
      <c r="H41" s="1">
        <v>4</v>
      </c>
      <c r="I41" s="1">
        <v>1</v>
      </c>
      <c r="J41" s="1">
        <v>0.625</v>
      </c>
      <c r="K41" s="1">
        <v>0.769230769230769</v>
      </c>
      <c r="L41" s="1">
        <v>0.6</v>
      </c>
      <c r="M41" s="1">
        <v>0.4</v>
      </c>
      <c r="N41" s="1">
        <v>0.7</v>
      </c>
    </row>
    <row r="42" s="1" customFormat="1" spans="1:14">
      <c r="A42" s="7">
        <v>615</v>
      </c>
      <c r="B42" s="1">
        <v>615</v>
      </c>
      <c r="C42" s="1">
        <v>0.693337082862854</v>
      </c>
      <c r="D42" s="1">
        <v>0.189844489097595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399</v>
      </c>
      <c r="B43" s="1">
        <v>399</v>
      </c>
      <c r="C43" s="1">
        <v>0.716256022453308</v>
      </c>
      <c r="D43" s="1">
        <v>0.069300651550293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149</v>
      </c>
      <c r="B44" s="1">
        <v>149</v>
      </c>
      <c r="C44" s="1">
        <v>0.697419166564941</v>
      </c>
      <c r="D44" s="1">
        <v>0.186042070388794</v>
      </c>
      <c r="E44" s="1">
        <v>7</v>
      </c>
      <c r="F44" s="1">
        <v>5</v>
      </c>
      <c r="G44" s="1">
        <v>3</v>
      </c>
      <c r="H44" s="1">
        <v>5</v>
      </c>
      <c r="I44" s="1">
        <v>0.7</v>
      </c>
      <c r="J44" s="1">
        <v>0.583333333333333</v>
      </c>
      <c r="K44" s="1">
        <v>0.636363636363636</v>
      </c>
      <c r="L44" s="1">
        <v>0.5</v>
      </c>
      <c r="M44" s="1">
        <v>0.2</v>
      </c>
      <c r="N44" s="1">
        <v>0.6</v>
      </c>
    </row>
    <row r="45" s="1" customFormat="1" spans="1:14">
      <c r="A45" s="7">
        <v>282</v>
      </c>
      <c r="B45" s="1">
        <v>282</v>
      </c>
      <c r="C45" s="1">
        <v>0.710972785949707</v>
      </c>
      <c r="D45" s="1">
        <v>0.0856907367706299</v>
      </c>
      <c r="E45" s="1">
        <v>5</v>
      </c>
      <c r="F45" s="1">
        <v>3</v>
      </c>
      <c r="G45" s="1">
        <v>5</v>
      </c>
      <c r="H45" s="1">
        <v>7</v>
      </c>
      <c r="I45" s="1">
        <v>0.5</v>
      </c>
      <c r="J45" s="1">
        <v>0.625</v>
      </c>
      <c r="K45" s="1">
        <v>0.555555555555556</v>
      </c>
      <c r="L45" s="1">
        <v>0.3</v>
      </c>
      <c r="M45" s="1">
        <v>0.2</v>
      </c>
      <c r="N45" s="1">
        <v>0.6</v>
      </c>
    </row>
    <row r="46" s="1" customFormat="1" spans="1:14">
      <c r="A46" s="7">
        <v>328</v>
      </c>
      <c r="B46" s="1">
        <v>328</v>
      </c>
      <c r="C46" s="1">
        <v>0.71317720413208</v>
      </c>
      <c r="D46" s="1">
        <v>0.0862201452255249</v>
      </c>
      <c r="E46" s="1">
        <v>10</v>
      </c>
      <c r="F46" s="1">
        <v>4</v>
      </c>
      <c r="G46" s="1">
        <v>0</v>
      </c>
      <c r="H46" s="1">
        <v>6</v>
      </c>
      <c r="I46" s="1">
        <v>1</v>
      </c>
      <c r="J46" s="1">
        <v>0.714285714285714</v>
      </c>
      <c r="K46" s="1">
        <v>0.833333333333333</v>
      </c>
      <c r="L46" s="1">
        <v>0.4</v>
      </c>
      <c r="M46" s="1">
        <v>0.6</v>
      </c>
      <c r="N46" s="1">
        <v>0.8</v>
      </c>
    </row>
    <row r="47" s="1" customFormat="1" spans="1:14">
      <c r="A47" s="7">
        <v>616</v>
      </c>
      <c r="B47" s="1">
        <v>616</v>
      </c>
      <c r="C47" s="1">
        <v>0.709154844284058</v>
      </c>
      <c r="D47" s="1">
        <v>0.0997705459594727</v>
      </c>
      <c r="E47" s="1">
        <v>10</v>
      </c>
      <c r="F47" s="1">
        <v>3</v>
      </c>
      <c r="G47" s="1">
        <v>0</v>
      </c>
      <c r="H47" s="1">
        <v>7</v>
      </c>
      <c r="I47" s="1">
        <v>1</v>
      </c>
      <c r="J47" s="1">
        <v>0.769230769230769</v>
      </c>
      <c r="K47" s="1">
        <v>0.869565217391304</v>
      </c>
      <c r="L47" s="1">
        <v>0.3</v>
      </c>
      <c r="M47" s="1">
        <v>0.7</v>
      </c>
      <c r="N47" s="1">
        <v>0.85</v>
      </c>
    </row>
    <row r="48" s="4" customFormat="1" spans="1:14">
      <c r="A48" s="17">
        <v>239</v>
      </c>
      <c r="B48" s="4">
        <v>239</v>
      </c>
      <c r="C48" s="4">
        <v>0.717554092407227</v>
      </c>
      <c r="D48" s="4">
        <v>0.187056064605713</v>
      </c>
      <c r="E48" s="4">
        <v>6</v>
      </c>
      <c r="F48" s="4">
        <v>5</v>
      </c>
      <c r="G48" s="4">
        <v>4</v>
      </c>
      <c r="H48" s="4">
        <v>5</v>
      </c>
      <c r="I48" s="4">
        <v>0.6</v>
      </c>
      <c r="J48" s="4">
        <v>0.545454545454545</v>
      </c>
      <c r="K48" s="4">
        <v>0.571428571428571</v>
      </c>
      <c r="L48" s="4">
        <v>0.5</v>
      </c>
      <c r="M48" s="4">
        <v>0.1</v>
      </c>
      <c r="N48" s="4">
        <v>0.55</v>
      </c>
    </row>
    <row r="49" s="14" customFormat="1" spans="1:14">
      <c r="A49" s="16">
        <v>105</v>
      </c>
      <c r="B49" s="14">
        <v>105</v>
      </c>
      <c r="C49" s="14">
        <v>0.709338784217834</v>
      </c>
      <c r="D49" s="14">
        <v>0.0906252861022949</v>
      </c>
      <c r="E49" s="14">
        <v>9</v>
      </c>
      <c r="F49" s="14">
        <v>4</v>
      </c>
      <c r="G49" s="14">
        <v>1</v>
      </c>
      <c r="H49" s="14">
        <v>6</v>
      </c>
      <c r="I49" s="14">
        <v>0.9</v>
      </c>
      <c r="J49" s="14">
        <v>0.692307692307692</v>
      </c>
      <c r="K49" s="14">
        <v>0.782608695652174</v>
      </c>
      <c r="L49" s="14">
        <v>0.4</v>
      </c>
      <c r="M49" s="14">
        <v>0.5</v>
      </c>
      <c r="N49" s="14">
        <v>0.75</v>
      </c>
    </row>
    <row r="50" s="4" customFormat="1" spans="1:14">
      <c r="A50" s="17">
        <v>669</v>
      </c>
      <c r="B50" s="4">
        <v>669</v>
      </c>
      <c r="C50" s="4">
        <v>0.73474645614624</v>
      </c>
      <c r="D50" s="4">
        <v>0.203985810279846</v>
      </c>
      <c r="E50" s="4">
        <v>9</v>
      </c>
      <c r="F50" s="4">
        <v>3</v>
      </c>
      <c r="G50" s="4">
        <v>1</v>
      </c>
      <c r="H50" s="4">
        <v>7</v>
      </c>
      <c r="I50" s="4">
        <v>0.9</v>
      </c>
      <c r="J50" s="4">
        <v>0.75</v>
      </c>
      <c r="K50" s="4">
        <v>0.818181818181818</v>
      </c>
      <c r="L50" s="4">
        <v>0.3</v>
      </c>
      <c r="M50" s="4">
        <v>0.6</v>
      </c>
      <c r="N50" s="4">
        <v>0.8</v>
      </c>
    </row>
    <row r="51" s="4" customFormat="1" spans="1:14">
      <c r="A51" s="17">
        <v>951</v>
      </c>
      <c r="B51" s="4">
        <v>951</v>
      </c>
      <c r="C51" s="4">
        <v>0.735138416290283</v>
      </c>
      <c r="D51" s="4">
        <v>0.22585654258728</v>
      </c>
      <c r="E51" s="4">
        <v>8</v>
      </c>
      <c r="F51" s="4">
        <v>5</v>
      </c>
      <c r="G51" s="4">
        <v>2</v>
      </c>
      <c r="H51" s="4">
        <v>5</v>
      </c>
      <c r="I51" s="4">
        <v>0.8</v>
      </c>
      <c r="J51" s="4">
        <v>0.615384615384615</v>
      </c>
      <c r="K51" s="4">
        <v>0.695652173913043</v>
      </c>
      <c r="L51" s="4">
        <v>0.5</v>
      </c>
      <c r="M51" s="4">
        <v>0.3</v>
      </c>
      <c r="N51" s="4">
        <v>0.65</v>
      </c>
    </row>
    <row r="52" s="4" customFormat="1" spans="1:14">
      <c r="A52" s="17">
        <v>923</v>
      </c>
      <c r="B52" s="4">
        <v>923</v>
      </c>
      <c r="C52" s="4">
        <v>0.736769437789917</v>
      </c>
      <c r="D52" s="4">
        <v>0.222352266311646</v>
      </c>
      <c r="E52" s="4">
        <v>9</v>
      </c>
      <c r="F52" s="4">
        <v>5</v>
      </c>
      <c r="G52" s="4">
        <v>1</v>
      </c>
      <c r="H52" s="4">
        <v>5</v>
      </c>
      <c r="I52" s="4">
        <v>0.9</v>
      </c>
      <c r="J52" s="4">
        <v>0.642857142857143</v>
      </c>
      <c r="K52" s="4">
        <v>0.75</v>
      </c>
      <c r="L52" s="4">
        <v>0.5</v>
      </c>
      <c r="M52" s="4">
        <v>0.4</v>
      </c>
      <c r="N52" s="4">
        <v>0.7</v>
      </c>
    </row>
    <row r="53" s="4" customFormat="1" spans="1:14">
      <c r="A53" s="17">
        <v>392</v>
      </c>
      <c r="B53" s="4">
        <v>392</v>
      </c>
      <c r="C53" s="4">
        <v>0.741052031517029</v>
      </c>
      <c r="D53" s="4">
        <v>0.203339219093323</v>
      </c>
      <c r="E53" s="4">
        <v>9</v>
      </c>
      <c r="F53" s="4">
        <v>5</v>
      </c>
      <c r="G53" s="4">
        <v>1</v>
      </c>
      <c r="H53" s="4">
        <v>5</v>
      </c>
      <c r="I53" s="4">
        <v>0.9</v>
      </c>
      <c r="J53" s="4">
        <v>0.642857142857143</v>
      </c>
      <c r="K53" s="4">
        <v>0.75</v>
      </c>
      <c r="L53" s="4">
        <v>0.5</v>
      </c>
      <c r="M53" s="4">
        <v>0.4</v>
      </c>
      <c r="N53" s="4">
        <v>0.7</v>
      </c>
    </row>
    <row r="54" s="4" customFormat="1" spans="1:14">
      <c r="A54" s="17">
        <v>508</v>
      </c>
      <c r="B54" s="4">
        <v>508</v>
      </c>
      <c r="C54" s="4">
        <v>0.741079568862915</v>
      </c>
      <c r="D54" s="4">
        <v>0.163100957870483</v>
      </c>
      <c r="E54" s="4">
        <v>9</v>
      </c>
      <c r="F54" s="4">
        <v>2</v>
      </c>
      <c r="G54" s="4">
        <v>1</v>
      </c>
      <c r="H54" s="4">
        <v>8</v>
      </c>
      <c r="I54" s="4">
        <v>0.9</v>
      </c>
      <c r="J54" s="4">
        <v>0.818181818181818</v>
      </c>
      <c r="K54" s="4">
        <v>0.857142857142857</v>
      </c>
      <c r="L54" s="4">
        <v>0.2</v>
      </c>
      <c r="M54" s="4">
        <v>0.7</v>
      </c>
      <c r="N54" s="4">
        <v>0.85</v>
      </c>
    </row>
    <row r="55" s="4" customFormat="1" spans="1:14">
      <c r="A55" s="17">
        <v>653</v>
      </c>
      <c r="B55" s="4">
        <v>653</v>
      </c>
      <c r="C55" s="4">
        <v>0.742402076721191</v>
      </c>
      <c r="D55" s="4">
        <v>0.214298725128174</v>
      </c>
      <c r="E55" s="4">
        <v>10</v>
      </c>
      <c r="F55" s="4">
        <v>6</v>
      </c>
      <c r="G55" s="4">
        <v>0</v>
      </c>
      <c r="H55" s="4">
        <v>4</v>
      </c>
      <c r="I55" s="4">
        <v>1</v>
      </c>
      <c r="J55" s="4">
        <v>0.625</v>
      </c>
      <c r="K55" s="4">
        <v>0.769230769230769</v>
      </c>
      <c r="L55" s="4">
        <v>0.6</v>
      </c>
      <c r="M55" s="4">
        <v>0.4</v>
      </c>
      <c r="N55" s="4">
        <v>0.7</v>
      </c>
    </row>
    <row r="56" s="4" customFormat="1" spans="1:14">
      <c r="A56" s="17">
        <v>390</v>
      </c>
      <c r="B56" s="4">
        <v>390</v>
      </c>
      <c r="C56" s="4">
        <v>0.742583513259888</v>
      </c>
      <c r="D56" s="4">
        <v>0.163344383239746</v>
      </c>
      <c r="E56" s="4">
        <v>10</v>
      </c>
      <c r="F56" s="4">
        <v>4</v>
      </c>
      <c r="G56" s="4">
        <v>0</v>
      </c>
      <c r="H56" s="4">
        <v>6</v>
      </c>
      <c r="I56" s="4">
        <v>1</v>
      </c>
      <c r="J56" s="4">
        <v>0.714285714285714</v>
      </c>
      <c r="K56" s="4">
        <v>0.833333333333333</v>
      </c>
      <c r="L56" s="4">
        <v>0.4</v>
      </c>
      <c r="M56" s="4">
        <v>0.6</v>
      </c>
      <c r="N56" s="4">
        <v>0.8</v>
      </c>
    </row>
    <row r="57" s="4" customFormat="1" spans="1:14">
      <c r="A57" s="17">
        <v>817</v>
      </c>
      <c r="B57" s="4">
        <v>817</v>
      </c>
      <c r="C57" s="4">
        <v>0.743297576904297</v>
      </c>
      <c r="D57" s="4">
        <v>0.172729134559631</v>
      </c>
      <c r="E57" s="4">
        <v>7</v>
      </c>
      <c r="F57" s="4">
        <v>7</v>
      </c>
      <c r="G57" s="4">
        <v>3</v>
      </c>
      <c r="H57" s="4">
        <v>3</v>
      </c>
      <c r="I57" s="4">
        <v>0.7</v>
      </c>
      <c r="J57" s="4">
        <v>0.5</v>
      </c>
      <c r="K57" s="4">
        <v>0.583333333333333</v>
      </c>
      <c r="L57" s="4">
        <v>0.7</v>
      </c>
      <c r="M57" s="4">
        <v>0</v>
      </c>
      <c r="N57" s="4">
        <v>0.5</v>
      </c>
    </row>
    <row r="58" s="4" customFormat="1" spans="1:14">
      <c r="A58" s="17">
        <v>173</v>
      </c>
      <c r="B58" s="4">
        <v>173</v>
      </c>
      <c r="C58" s="4">
        <v>0.7436363697052</v>
      </c>
      <c r="D58" s="4">
        <v>0.182592391967773</v>
      </c>
      <c r="E58" s="4">
        <v>9</v>
      </c>
      <c r="F58" s="4">
        <v>3</v>
      </c>
      <c r="G58" s="4">
        <v>1</v>
      </c>
      <c r="H58" s="4">
        <v>7</v>
      </c>
      <c r="I58" s="4">
        <v>0.9</v>
      </c>
      <c r="J58" s="4">
        <v>0.75</v>
      </c>
      <c r="K58" s="4">
        <v>0.818181818181818</v>
      </c>
      <c r="L58" s="4">
        <v>0.3</v>
      </c>
      <c r="M58" s="4">
        <v>0.6</v>
      </c>
      <c r="N58" s="4">
        <v>0.8</v>
      </c>
    </row>
    <row r="59" s="1" customFormat="1" spans="1:14">
      <c r="A59" s="7">
        <v>785</v>
      </c>
      <c r="B59" s="1">
        <v>785</v>
      </c>
      <c r="C59" s="1">
        <v>0.73771059513092</v>
      </c>
      <c r="D59" s="1">
        <v>0.0737478733062744</v>
      </c>
      <c r="E59" s="1">
        <v>7</v>
      </c>
      <c r="F59" s="1">
        <v>5</v>
      </c>
      <c r="G59" s="1">
        <v>3</v>
      </c>
      <c r="H59" s="1">
        <v>5</v>
      </c>
      <c r="I59" s="1">
        <v>0.7</v>
      </c>
      <c r="J59" s="1">
        <v>0.583333333333333</v>
      </c>
      <c r="K59" s="1">
        <v>0.636363636363636</v>
      </c>
      <c r="L59" s="1">
        <v>0.5</v>
      </c>
      <c r="M59" s="1">
        <v>0.2</v>
      </c>
      <c r="N59" s="1">
        <v>0.6</v>
      </c>
    </row>
    <row r="60" s="4" customFormat="1" spans="1:14">
      <c r="A60" s="17">
        <v>309</v>
      </c>
      <c r="B60" s="4">
        <v>309</v>
      </c>
      <c r="C60" s="4">
        <v>0.744541764259338</v>
      </c>
      <c r="D60" s="4">
        <v>0.294283986091614</v>
      </c>
      <c r="E60" s="4">
        <v>8</v>
      </c>
      <c r="F60" s="4">
        <v>1</v>
      </c>
      <c r="G60" s="4">
        <v>2</v>
      </c>
      <c r="H60" s="4">
        <v>9</v>
      </c>
      <c r="I60" s="4">
        <v>0.8</v>
      </c>
      <c r="J60" s="4">
        <v>0.888888888888889</v>
      </c>
      <c r="K60" s="4">
        <v>0.842105263157895</v>
      </c>
      <c r="L60" s="4">
        <v>0.1</v>
      </c>
      <c r="M60" s="4">
        <v>0.7</v>
      </c>
      <c r="N60" s="4">
        <v>0.85</v>
      </c>
    </row>
    <row r="61" s="4" customFormat="1" spans="1:14">
      <c r="A61" s="17">
        <v>346</v>
      </c>
      <c r="B61" s="4">
        <v>346</v>
      </c>
      <c r="C61" s="4">
        <v>0.746053576469421</v>
      </c>
      <c r="D61" s="4">
        <v>0.173988938331604</v>
      </c>
      <c r="E61" s="4">
        <v>9</v>
      </c>
      <c r="F61" s="4">
        <v>7</v>
      </c>
      <c r="G61" s="4">
        <v>1</v>
      </c>
      <c r="H61" s="4">
        <v>3</v>
      </c>
      <c r="I61" s="4">
        <v>0.9</v>
      </c>
      <c r="J61" s="4">
        <v>0.5625</v>
      </c>
      <c r="K61" s="4">
        <v>0.692307692307692</v>
      </c>
      <c r="L61" s="4">
        <v>0.7</v>
      </c>
      <c r="M61" s="4">
        <v>0.2</v>
      </c>
      <c r="N61" s="4">
        <v>0.6</v>
      </c>
    </row>
    <row r="62" s="4" customFormat="1" spans="1:14">
      <c r="A62" s="17">
        <v>330</v>
      </c>
      <c r="B62" s="4">
        <v>330</v>
      </c>
      <c r="C62" s="4">
        <v>0.746199488639832</v>
      </c>
      <c r="D62" s="4">
        <v>0.170079350471497</v>
      </c>
      <c r="E62" s="4">
        <v>9</v>
      </c>
      <c r="F62" s="4">
        <v>3</v>
      </c>
      <c r="G62" s="4">
        <v>1</v>
      </c>
      <c r="H62" s="4">
        <v>7</v>
      </c>
      <c r="I62" s="4">
        <v>0.9</v>
      </c>
      <c r="J62" s="4">
        <v>0.75</v>
      </c>
      <c r="K62" s="4">
        <v>0.818181818181818</v>
      </c>
      <c r="L62" s="4">
        <v>0.3</v>
      </c>
      <c r="M62" s="4">
        <v>0.6</v>
      </c>
      <c r="N62" s="4">
        <v>0.8</v>
      </c>
    </row>
    <row r="63" s="4" customFormat="1" spans="1:14">
      <c r="A63" s="17">
        <v>184</v>
      </c>
      <c r="B63" s="4">
        <v>184</v>
      </c>
      <c r="C63" s="4">
        <v>0.746280670166016</v>
      </c>
      <c r="D63" s="4">
        <v>0.251963019371033</v>
      </c>
      <c r="E63" s="4">
        <v>6</v>
      </c>
      <c r="F63" s="4">
        <v>4</v>
      </c>
      <c r="G63" s="4">
        <v>4</v>
      </c>
      <c r="H63" s="4">
        <v>6</v>
      </c>
      <c r="I63" s="4">
        <v>0.6</v>
      </c>
      <c r="J63" s="4">
        <v>0.6</v>
      </c>
      <c r="K63" s="4">
        <v>0.6</v>
      </c>
      <c r="L63" s="4">
        <v>0.4</v>
      </c>
      <c r="M63" s="4">
        <v>0.2</v>
      </c>
      <c r="N63" s="4">
        <v>0.6</v>
      </c>
    </row>
    <row r="64" s="1" customFormat="1" spans="1:14">
      <c r="A64" s="7">
        <v>20</v>
      </c>
      <c r="B64" s="1">
        <v>20</v>
      </c>
      <c r="C64" s="1">
        <v>0.73398494720459</v>
      </c>
      <c r="D64" s="1">
        <v>0.0834519863128662</v>
      </c>
      <c r="E64" s="1">
        <v>8</v>
      </c>
      <c r="F64" s="1">
        <v>5</v>
      </c>
      <c r="G64" s="1">
        <v>2</v>
      </c>
      <c r="H64" s="1">
        <v>5</v>
      </c>
      <c r="I64" s="1">
        <v>0.8</v>
      </c>
      <c r="J64" s="1">
        <v>0.615384615384615</v>
      </c>
      <c r="K64" s="1">
        <v>0.695652173913043</v>
      </c>
      <c r="L64" s="1">
        <v>0.5</v>
      </c>
      <c r="M64" s="1">
        <v>0.3</v>
      </c>
      <c r="N64" s="1">
        <v>0.65</v>
      </c>
    </row>
    <row r="65" s="14" customFormat="1" spans="1:14">
      <c r="A65" s="16">
        <v>401</v>
      </c>
      <c r="B65" s="14">
        <v>401</v>
      </c>
      <c r="C65" s="14">
        <v>0.753035545349121</v>
      </c>
      <c r="D65" s="14">
        <v>0.228763222694397</v>
      </c>
      <c r="E65" s="14">
        <v>10</v>
      </c>
      <c r="F65" s="14">
        <v>4</v>
      </c>
      <c r="G65" s="14">
        <v>0</v>
      </c>
      <c r="H65" s="14">
        <v>6</v>
      </c>
      <c r="I65" s="14">
        <v>1</v>
      </c>
      <c r="J65" s="14">
        <v>0.714285714285714</v>
      </c>
      <c r="K65" s="14">
        <v>0.833333333333333</v>
      </c>
      <c r="L65" s="14">
        <v>0.4</v>
      </c>
      <c r="M65" s="14">
        <v>0.6</v>
      </c>
      <c r="N65" s="14">
        <v>0.8</v>
      </c>
    </row>
    <row r="66" s="1" customFormat="1" spans="1:14">
      <c r="A66" s="7">
        <v>358</v>
      </c>
      <c r="B66" s="1">
        <v>358</v>
      </c>
      <c r="C66" s="1">
        <v>0.764511704444885</v>
      </c>
      <c r="D66" s="1">
        <v>0.0849670171737671</v>
      </c>
      <c r="E66" s="1">
        <v>8</v>
      </c>
      <c r="F66" s="1">
        <v>5</v>
      </c>
      <c r="G66" s="1">
        <v>2</v>
      </c>
      <c r="H66" s="1">
        <v>5</v>
      </c>
      <c r="I66" s="1">
        <v>0.8</v>
      </c>
      <c r="J66" s="1">
        <v>0.615384615384615</v>
      </c>
      <c r="K66" s="1">
        <v>0.695652173913043</v>
      </c>
      <c r="L66" s="1">
        <v>0.5</v>
      </c>
      <c r="M66" s="1">
        <v>0.3</v>
      </c>
      <c r="N66" s="1">
        <v>0.65</v>
      </c>
    </row>
    <row r="67" s="1" customFormat="1" spans="1:14">
      <c r="A67" s="7">
        <v>256</v>
      </c>
      <c r="B67" s="1">
        <v>256</v>
      </c>
      <c r="C67" s="1">
        <v>0.769444704055786</v>
      </c>
      <c r="D67" s="1">
        <v>0.147529363632202</v>
      </c>
      <c r="E67" s="1">
        <v>10</v>
      </c>
      <c r="F67" s="1">
        <v>8</v>
      </c>
      <c r="G67" s="1">
        <v>0</v>
      </c>
      <c r="H67" s="1">
        <v>2</v>
      </c>
      <c r="I67" s="1">
        <v>1</v>
      </c>
      <c r="J67" s="1">
        <v>0.555555555555556</v>
      </c>
      <c r="K67" s="1">
        <v>0.714285714285714</v>
      </c>
      <c r="L67" s="1">
        <v>0.8</v>
      </c>
      <c r="M67" s="1">
        <v>0.2</v>
      </c>
      <c r="N67" s="1">
        <v>0.6</v>
      </c>
    </row>
    <row r="68" s="1" customFormat="1" spans="1:14">
      <c r="A68" s="7">
        <v>764</v>
      </c>
      <c r="B68" s="1">
        <v>764</v>
      </c>
      <c r="C68" s="1">
        <v>0.770396113395691</v>
      </c>
      <c r="D68" s="1">
        <v>0.118025183677673</v>
      </c>
      <c r="E68" s="1">
        <v>8</v>
      </c>
      <c r="F68" s="1">
        <v>5</v>
      </c>
      <c r="G68" s="1">
        <v>2</v>
      </c>
      <c r="H68" s="1">
        <v>5</v>
      </c>
      <c r="I68" s="1">
        <v>0.8</v>
      </c>
      <c r="J68" s="1">
        <v>0.615384615384615</v>
      </c>
      <c r="K68" s="1">
        <v>0.695652173913043</v>
      </c>
      <c r="L68" s="1">
        <v>0.5</v>
      </c>
      <c r="M68" s="1">
        <v>0.3</v>
      </c>
      <c r="N68" s="1">
        <v>0.65</v>
      </c>
    </row>
    <row r="69" s="1" customFormat="1" spans="1:14">
      <c r="A69" s="7">
        <v>888</v>
      </c>
      <c r="B69" s="1">
        <v>888</v>
      </c>
      <c r="C69" s="1">
        <v>0.771872639656067</v>
      </c>
      <c r="D69" s="1">
        <v>0.120152473449707</v>
      </c>
      <c r="E69" s="1">
        <v>8</v>
      </c>
      <c r="F69" s="1">
        <v>6</v>
      </c>
      <c r="G69" s="1">
        <v>2</v>
      </c>
      <c r="H69" s="1">
        <v>4</v>
      </c>
      <c r="I69" s="1">
        <v>0.8</v>
      </c>
      <c r="J69" s="1">
        <v>0.571428571428572</v>
      </c>
      <c r="K69" s="1">
        <v>0.666666666666667</v>
      </c>
      <c r="L69" s="1">
        <v>0.6</v>
      </c>
      <c r="M69" s="1">
        <v>0.2</v>
      </c>
      <c r="N69" s="1">
        <v>0.6</v>
      </c>
    </row>
    <row r="70" s="1" customFormat="1" spans="1:14">
      <c r="A70" s="7">
        <v>576</v>
      </c>
      <c r="B70" s="1">
        <v>576</v>
      </c>
      <c r="C70" s="1">
        <v>0.774784207344055</v>
      </c>
      <c r="D70" s="1">
        <v>0.0835216045379639</v>
      </c>
      <c r="E70" s="1">
        <v>8</v>
      </c>
      <c r="F70" s="1">
        <v>5</v>
      </c>
      <c r="G70" s="1">
        <v>2</v>
      </c>
      <c r="H70" s="1">
        <v>5</v>
      </c>
      <c r="I70" s="1">
        <v>0.8</v>
      </c>
      <c r="J70" s="1">
        <v>0.615384615384615</v>
      </c>
      <c r="K70" s="1">
        <v>0.695652173913043</v>
      </c>
      <c r="L70" s="1">
        <v>0.5</v>
      </c>
      <c r="M70" s="1">
        <v>0.3</v>
      </c>
      <c r="N70" s="1">
        <v>0.65</v>
      </c>
    </row>
    <row r="71" s="1" customFormat="1" spans="1:14">
      <c r="A71" s="7">
        <v>952</v>
      </c>
      <c r="B71" s="1">
        <v>952</v>
      </c>
      <c r="C71" s="1">
        <v>0.777769088745117</v>
      </c>
      <c r="D71" s="1">
        <v>0.174070596694946</v>
      </c>
      <c r="E71" s="1">
        <v>9</v>
      </c>
      <c r="F71" s="1">
        <v>8</v>
      </c>
      <c r="G71" s="1">
        <v>1</v>
      </c>
      <c r="H71" s="1">
        <v>2</v>
      </c>
      <c r="I71" s="1">
        <v>0.9</v>
      </c>
      <c r="J71" s="1">
        <v>0.529411764705882</v>
      </c>
      <c r="K71" s="1">
        <v>0.666666666666667</v>
      </c>
      <c r="L71" s="1">
        <v>0.8</v>
      </c>
      <c r="M71" s="1">
        <v>0.1</v>
      </c>
      <c r="N71" s="1">
        <v>0.55</v>
      </c>
    </row>
    <row r="72" s="4" customFormat="1" spans="1:14">
      <c r="A72" s="17">
        <v>637</v>
      </c>
      <c r="B72" s="4">
        <v>637</v>
      </c>
      <c r="C72" s="4">
        <v>0.779709577560425</v>
      </c>
      <c r="D72" s="4">
        <v>0.131428241729736</v>
      </c>
      <c r="E72" s="4">
        <v>8</v>
      </c>
      <c r="F72" s="4">
        <v>4</v>
      </c>
      <c r="G72" s="4">
        <v>2</v>
      </c>
      <c r="H72" s="4">
        <v>6</v>
      </c>
      <c r="I72" s="4">
        <v>0.8</v>
      </c>
      <c r="J72" s="4">
        <v>0.666666666666667</v>
      </c>
      <c r="K72" s="4">
        <v>0.727272727272727</v>
      </c>
      <c r="L72" s="4">
        <v>0.4</v>
      </c>
      <c r="M72" s="4">
        <v>0.4</v>
      </c>
      <c r="N72" s="4">
        <v>0.7</v>
      </c>
    </row>
    <row r="73" s="1" customFormat="1" spans="1:14">
      <c r="A73" s="7">
        <v>281</v>
      </c>
      <c r="B73" s="1">
        <v>281</v>
      </c>
      <c r="C73" s="1">
        <v>0.780123114585876</v>
      </c>
      <c r="D73" s="1">
        <v>0.199020862579346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880</v>
      </c>
      <c r="B74" s="1">
        <v>880</v>
      </c>
      <c r="C74" s="1">
        <v>0.780608892440796</v>
      </c>
      <c r="D74" s="1">
        <v>0.172005653381348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668</v>
      </c>
      <c r="B75" s="1">
        <v>668</v>
      </c>
      <c r="C75" s="1">
        <v>0.78334653377533</v>
      </c>
      <c r="D75" s="1">
        <v>0.184819221496582</v>
      </c>
      <c r="E75" s="1">
        <v>10</v>
      </c>
      <c r="F75" s="1">
        <v>6</v>
      </c>
      <c r="G75" s="1">
        <v>0</v>
      </c>
      <c r="H75" s="1">
        <v>4</v>
      </c>
      <c r="I75" s="1">
        <v>1</v>
      </c>
      <c r="J75" s="1">
        <v>0.625</v>
      </c>
      <c r="K75" s="1">
        <v>0.769230769230769</v>
      </c>
      <c r="L75" s="1">
        <v>0.6</v>
      </c>
      <c r="M75" s="1">
        <v>0.4</v>
      </c>
      <c r="N75" s="1">
        <v>0.7</v>
      </c>
    </row>
    <row r="76" s="1" customFormat="1" spans="1:14">
      <c r="A76" s="7">
        <v>704</v>
      </c>
      <c r="B76" s="1">
        <v>704</v>
      </c>
      <c r="C76" s="1">
        <v>0.793093085289001</v>
      </c>
      <c r="D76" s="1">
        <v>0.133874297142029</v>
      </c>
      <c r="E76" s="1">
        <v>9</v>
      </c>
      <c r="F76" s="1">
        <v>4</v>
      </c>
      <c r="G76" s="1">
        <v>1</v>
      </c>
      <c r="H76" s="1">
        <v>6</v>
      </c>
      <c r="I76" s="1">
        <v>0.9</v>
      </c>
      <c r="J76" s="1">
        <v>0.692307692307692</v>
      </c>
      <c r="K76" s="1">
        <v>0.782608695652174</v>
      </c>
      <c r="L76" s="1">
        <v>0.4</v>
      </c>
      <c r="M76" s="1">
        <v>0.5</v>
      </c>
      <c r="N76" s="1">
        <v>0.75</v>
      </c>
    </row>
    <row r="77" s="1" customFormat="1" spans="1:14">
      <c r="A77" s="7">
        <v>695</v>
      </c>
      <c r="B77" s="1">
        <v>695</v>
      </c>
      <c r="C77" s="1">
        <v>0.793387413024902</v>
      </c>
      <c r="D77" s="1">
        <v>0.140011191368103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698</v>
      </c>
      <c r="B78" s="1">
        <v>698</v>
      </c>
      <c r="C78" s="1">
        <v>0.796518921852112</v>
      </c>
      <c r="D78" s="1">
        <v>0.266257882118225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1" customFormat="1" spans="1:14">
      <c r="A79" s="7">
        <v>4</v>
      </c>
      <c r="B79" s="1">
        <v>4</v>
      </c>
      <c r="C79" s="1">
        <v>0.799562454223633</v>
      </c>
      <c r="D79" s="1">
        <v>0.261473536491394</v>
      </c>
      <c r="E79" s="1">
        <v>9</v>
      </c>
      <c r="F79" s="1">
        <v>8</v>
      </c>
      <c r="G79" s="1">
        <v>1</v>
      </c>
      <c r="H79" s="1">
        <v>2</v>
      </c>
      <c r="I79" s="1">
        <v>0.9</v>
      </c>
      <c r="J79" s="1">
        <v>0.529411764705882</v>
      </c>
      <c r="K79" s="1">
        <v>0.666666666666667</v>
      </c>
      <c r="L79" s="1">
        <v>0.8</v>
      </c>
      <c r="M79" s="1">
        <v>0.1</v>
      </c>
      <c r="N79" s="1">
        <v>0.55</v>
      </c>
    </row>
    <row r="80" s="1" customFormat="1" spans="1:14">
      <c r="A80" s="7">
        <v>725</v>
      </c>
      <c r="B80" s="1">
        <v>725</v>
      </c>
      <c r="C80" s="1">
        <v>0.803259372711182</v>
      </c>
      <c r="D80" s="1">
        <v>0.191452741622925</v>
      </c>
      <c r="E80" s="1">
        <v>9</v>
      </c>
      <c r="F80" s="1">
        <v>5</v>
      </c>
      <c r="G80" s="1">
        <v>1</v>
      </c>
      <c r="H80" s="1">
        <v>5</v>
      </c>
      <c r="I80" s="1">
        <v>0.9</v>
      </c>
      <c r="J80" s="1">
        <v>0.642857142857143</v>
      </c>
      <c r="K80" s="1">
        <v>0.75</v>
      </c>
      <c r="L80" s="1">
        <v>0.5</v>
      </c>
      <c r="M80" s="1">
        <v>0.4</v>
      </c>
      <c r="N80" s="1">
        <v>0.7</v>
      </c>
    </row>
    <row r="81" s="14" customFormat="1" spans="1:14">
      <c r="A81" s="16">
        <v>773</v>
      </c>
      <c r="B81" s="14">
        <v>773</v>
      </c>
      <c r="C81" s="14">
        <v>0.804943203926086</v>
      </c>
      <c r="D81" s="14">
        <v>0.0974832773208618</v>
      </c>
      <c r="E81" s="14">
        <v>9</v>
      </c>
      <c r="F81" s="14">
        <v>3</v>
      </c>
      <c r="G81" s="14">
        <v>1</v>
      </c>
      <c r="H81" s="14">
        <v>7</v>
      </c>
      <c r="I81" s="14">
        <v>0.9</v>
      </c>
      <c r="J81" s="14">
        <v>0.75</v>
      </c>
      <c r="K81" s="14">
        <v>0.818181818181818</v>
      </c>
      <c r="L81" s="14">
        <v>0.3</v>
      </c>
      <c r="M81" s="14">
        <v>0.6</v>
      </c>
      <c r="N81" s="14">
        <v>0.8</v>
      </c>
    </row>
    <row r="82" s="1" customFormat="1" spans="1:14">
      <c r="A82" s="7">
        <v>133</v>
      </c>
      <c r="B82" s="1">
        <v>133</v>
      </c>
      <c r="C82" s="1">
        <v>0.805436015129089</v>
      </c>
      <c r="D82" s="1">
        <v>0.172886252403259</v>
      </c>
      <c r="E82" s="1">
        <v>10</v>
      </c>
      <c r="F82" s="1">
        <v>4</v>
      </c>
      <c r="G82" s="1">
        <v>0</v>
      </c>
      <c r="H82" s="1">
        <v>6</v>
      </c>
      <c r="I82" s="1">
        <v>1</v>
      </c>
      <c r="J82" s="1">
        <v>0.714285714285714</v>
      </c>
      <c r="K82" s="1">
        <v>0.833333333333333</v>
      </c>
      <c r="L82" s="1">
        <v>0.4</v>
      </c>
      <c r="M82" s="1">
        <v>0.6</v>
      </c>
      <c r="N82" s="1">
        <v>0.8</v>
      </c>
    </row>
    <row r="83" s="1" customFormat="1" spans="1:14">
      <c r="A83" s="7">
        <v>347</v>
      </c>
      <c r="B83" s="1">
        <v>347</v>
      </c>
      <c r="C83" s="1">
        <v>0.807642936706543</v>
      </c>
      <c r="D83" s="1">
        <v>0.11441159248352</v>
      </c>
      <c r="E83" s="1">
        <v>10</v>
      </c>
      <c r="F83" s="1">
        <v>7</v>
      </c>
      <c r="G83" s="1">
        <v>0</v>
      </c>
      <c r="H83" s="1">
        <v>3</v>
      </c>
      <c r="I83" s="1">
        <v>1</v>
      </c>
      <c r="J83" s="1">
        <v>0.588235294117647</v>
      </c>
      <c r="K83" s="1">
        <v>0.740740740740741</v>
      </c>
      <c r="L83" s="1">
        <v>0.7</v>
      </c>
      <c r="M83" s="1">
        <v>0.3</v>
      </c>
      <c r="N83" s="1">
        <v>0.65</v>
      </c>
    </row>
    <row r="84" s="1" customFormat="1" spans="1:14">
      <c r="A84" s="7">
        <v>777</v>
      </c>
      <c r="B84" s="1">
        <v>777</v>
      </c>
      <c r="C84" s="1">
        <v>0.808679223060608</v>
      </c>
      <c r="D84" s="1">
        <v>0.145735383033752</v>
      </c>
      <c r="E84" s="1">
        <v>10</v>
      </c>
      <c r="F84" s="1">
        <v>3</v>
      </c>
      <c r="G84" s="1">
        <v>0</v>
      </c>
      <c r="H84" s="1">
        <v>7</v>
      </c>
      <c r="I84" s="1">
        <v>1</v>
      </c>
      <c r="J84" s="1">
        <v>0.769230769230769</v>
      </c>
      <c r="K84" s="1">
        <v>0.869565217391304</v>
      </c>
      <c r="L84" s="1">
        <v>0.3</v>
      </c>
      <c r="M84" s="1">
        <v>0.7</v>
      </c>
      <c r="N84" s="1">
        <v>0.85</v>
      </c>
    </row>
    <row r="85" s="1" customFormat="1" spans="1:14">
      <c r="A85" s="7">
        <v>516</v>
      </c>
      <c r="B85" s="1">
        <v>516</v>
      </c>
      <c r="C85" s="1">
        <v>0.808926939964294</v>
      </c>
      <c r="D85" s="1">
        <v>0.204248666763306</v>
      </c>
      <c r="E85" s="1">
        <v>7</v>
      </c>
      <c r="F85" s="1">
        <v>3</v>
      </c>
      <c r="G85" s="1">
        <v>3</v>
      </c>
      <c r="H85" s="1">
        <v>7</v>
      </c>
      <c r="I85" s="1">
        <v>0.7</v>
      </c>
      <c r="J85" s="1">
        <v>0.7</v>
      </c>
      <c r="K85" s="1">
        <v>0.7</v>
      </c>
      <c r="L85" s="1">
        <v>0.3</v>
      </c>
      <c r="M85" s="1">
        <v>0.4</v>
      </c>
      <c r="N85" s="1">
        <v>0.7</v>
      </c>
    </row>
    <row r="86" s="1" customFormat="1" spans="1:14">
      <c r="A86" s="7">
        <v>354</v>
      </c>
      <c r="B86" s="1">
        <v>354</v>
      </c>
      <c r="C86" s="1">
        <v>0.808939099311829</v>
      </c>
      <c r="D86" s="1">
        <v>0.152334570884705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543</v>
      </c>
      <c r="B87" s="1">
        <v>543</v>
      </c>
      <c r="C87" s="1">
        <v>0.810562133789062</v>
      </c>
      <c r="D87" s="1">
        <v>0.140990376472473</v>
      </c>
      <c r="E87" s="1">
        <v>9</v>
      </c>
      <c r="F87" s="1">
        <v>3</v>
      </c>
      <c r="G87" s="1">
        <v>1</v>
      </c>
      <c r="H87" s="1">
        <v>7</v>
      </c>
      <c r="I87" s="1">
        <v>0.9</v>
      </c>
      <c r="J87" s="1">
        <v>0.75</v>
      </c>
      <c r="K87" s="1">
        <v>0.818181818181818</v>
      </c>
      <c r="L87" s="1">
        <v>0.3</v>
      </c>
      <c r="M87" s="1">
        <v>0.6</v>
      </c>
      <c r="N87" s="1">
        <v>0.8</v>
      </c>
    </row>
    <row r="88" s="1" customFormat="1" spans="1:14">
      <c r="A88" s="7">
        <v>19</v>
      </c>
      <c r="B88" s="1">
        <v>19</v>
      </c>
      <c r="C88" s="1">
        <v>0.811565637588501</v>
      </c>
      <c r="D88" s="1">
        <v>0.210479974746704</v>
      </c>
      <c r="E88" s="1">
        <v>8</v>
      </c>
      <c r="F88" s="1">
        <v>2</v>
      </c>
      <c r="G88" s="1">
        <v>2</v>
      </c>
      <c r="H88" s="1">
        <v>8</v>
      </c>
      <c r="I88" s="1">
        <v>0.8</v>
      </c>
      <c r="J88" s="1">
        <v>0.8</v>
      </c>
      <c r="K88" s="1">
        <v>0.8</v>
      </c>
      <c r="L88" s="1">
        <v>0.2</v>
      </c>
      <c r="M88" s="1">
        <v>0.6</v>
      </c>
      <c r="N88" s="1">
        <v>0.8</v>
      </c>
    </row>
    <row r="89" s="1" customFormat="1" spans="1:14">
      <c r="A89" s="7">
        <v>907</v>
      </c>
      <c r="B89" s="1">
        <v>907</v>
      </c>
      <c r="C89" s="1">
        <v>0.811874389648437</v>
      </c>
      <c r="D89" s="1">
        <v>0.147233486175537</v>
      </c>
      <c r="E89" s="1">
        <v>9</v>
      </c>
      <c r="F89" s="1">
        <v>1</v>
      </c>
      <c r="G89" s="1">
        <v>1</v>
      </c>
      <c r="H89" s="1">
        <v>9</v>
      </c>
      <c r="I89" s="1">
        <v>0.9</v>
      </c>
      <c r="J89" s="1">
        <v>0.9</v>
      </c>
      <c r="K89" s="1">
        <v>0.9</v>
      </c>
      <c r="L89" s="1">
        <v>0.1</v>
      </c>
      <c r="M89" s="1">
        <v>0.8</v>
      </c>
      <c r="N89" s="1">
        <v>0.9</v>
      </c>
    </row>
    <row r="90" s="1" customFormat="1" spans="1:14">
      <c r="A90" s="7">
        <v>743</v>
      </c>
      <c r="B90" s="1">
        <v>743</v>
      </c>
      <c r="C90" s="1">
        <v>0.812583208084106</v>
      </c>
      <c r="D90" s="1">
        <v>0.160370707511902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488</v>
      </c>
      <c r="B91" s="1">
        <v>488</v>
      </c>
      <c r="C91" s="1">
        <v>0.813172101974487</v>
      </c>
      <c r="D91" s="1">
        <v>0.24921190738678</v>
      </c>
      <c r="E91" s="1">
        <v>10</v>
      </c>
      <c r="F91" s="1">
        <v>5</v>
      </c>
      <c r="G91" s="1">
        <v>0</v>
      </c>
      <c r="H91" s="1">
        <v>5</v>
      </c>
      <c r="I91" s="1">
        <v>1</v>
      </c>
      <c r="J91" s="1">
        <v>0.666666666666667</v>
      </c>
      <c r="K91" s="1">
        <v>0.8</v>
      </c>
      <c r="L91" s="1">
        <v>0.5</v>
      </c>
      <c r="M91" s="1">
        <v>0.5</v>
      </c>
      <c r="N91" s="1">
        <v>0.75</v>
      </c>
    </row>
    <row r="92" s="4" customFormat="1" spans="1:14">
      <c r="A92" s="17">
        <v>802</v>
      </c>
      <c r="B92" s="4">
        <v>802</v>
      </c>
      <c r="C92" s="4">
        <v>0.818269729614258</v>
      </c>
      <c r="D92" s="4">
        <v>0.142256736755371</v>
      </c>
      <c r="E92" s="4">
        <v>9</v>
      </c>
      <c r="F92" s="4">
        <v>4</v>
      </c>
      <c r="G92" s="4">
        <v>1</v>
      </c>
      <c r="H92" s="4">
        <v>6</v>
      </c>
      <c r="I92" s="4">
        <v>0.9</v>
      </c>
      <c r="J92" s="4">
        <v>0.692307692307692</v>
      </c>
      <c r="K92" s="4">
        <v>0.782608695652174</v>
      </c>
      <c r="L92" s="4">
        <v>0.4</v>
      </c>
      <c r="M92" s="4">
        <v>0.5</v>
      </c>
      <c r="N92" s="4">
        <v>0.75</v>
      </c>
    </row>
    <row r="93" s="4" customFormat="1" spans="1:14">
      <c r="A93" s="17">
        <v>558</v>
      </c>
      <c r="B93" s="4">
        <v>558</v>
      </c>
      <c r="C93" s="4">
        <v>0.821733474731445</v>
      </c>
      <c r="D93" s="4">
        <v>0.137555122375488</v>
      </c>
      <c r="E93" s="4">
        <v>9</v>
      </c>
      <c r="F93" s="4">
        <v>5</v>
      </c>
      <c r="G93" s="4">
        <v>1</v>
      </c>
      <c r="H93" s="4">
        <v>5</v>
      </c>
      <c r="I93" s="4">
        <v>0.9</v>
      </c>
      <c r="J93" s="4">
        <v>0.642857142857143</v>
      </c>
      <c r="K93" s="4">
        <v>0.75</v>
      </c>
      <c r="L93" s="4">
        <v>0.5</v>
      </c>
      <c r="M93" s="4">
        <v>0.4</v>
      </c>
      <c r="N93" s="4">
        <v>0.7</v>
      </c>
    </row>
    <row r="94" s="4" customFormat="1" spans="1:14">
      <c r="A94" s="17">
        <v>406</v>
      </c>
      <c r="B94" s="4">
        <v>406</v>
      </c>
      <c r="C94" s="4">
        <v>0.822151780128479</v>
      </c>
      <c r="D94" s="4">
        <v>0.264414072036743</v>
      </c>
      <c r="E94" s="4">
        <v>6</v>
      </c>
      <c r="F94" s="4">
        <v>4</v>
      </c>
      <c r="G94" s="4">
        <v>4</v>
      </c>
      <c r="H94" s="4">
        <v>6</v>
      </c>
      <c r="I94" s="4">
        <v>0.6</v>
      </c>
      <c r="J94" s="4">
        <v>0.6</v>
      </c>
      <c r="K94" s="4">
        <v>0.6</v>
      </c>
      <c r="L94" s="4">
        <v>0.4</v>
      </c>
      <c r="M94" s="4">
        <v>0.2</v>
      </c>
      <c r="N94" s="4">
        <v>0.6</v>
      </c>
    </row>
    <row r="95" s="4" customFormat="1" spans="1:14">
      <c r="A95" s="17">
        <v>497</v>
      </c>
      <c r="B95" s="4">
        <v>497</v>
      </c>
      <c r="C95" s="4">
        <v>0.822490453720093</v>
      </c>
      <c r="D95" s="4">
        <v>0.249233245849609</v>
      </c>
      <c r="E95" s="4">
        <v>7</v>
      </c>
      <c r="F95" s="4">
        <v>4</v>
      </c>
      <c r="G95" s="4">
        <v>3</v>
      </c>
      <c r="H95" s="4">
        <v>6</v>
      </c>
      <c r="I95" s="4">
        <v>0.7</v>
      </c>
      <c r="J95" s="4">
        <v>0.636363636363636</v>
      </c>
      <c r="K95" s="4">
        <v>0.666666666666667</v>
      </c>
      <c r="L95" s="4">
        <v>0.4</v>
      </c>
      <c r="M95" s="4">
        <v>0.3</v>
      </c>
      <c r="N95" s="4">
        <v>0.65</v>
      </c>
    </row>
    <row r="96" s="4" customFormat="1" spans="1:14">
      <c r="A96" s="17">
        <v>694</v>
      </c>
      <c r="B96" s="4">
        <v>694</v>
      </c>
      <c r="C96" s="4">
        <v>0.832526206970215</v>
      </c>
      <c r="D96" s="4">
        <v>0.154374718666077</v>
      </c>
      <c r="E96" s="4">
        <v>9</v>
      </c>
      <c r="F96" s="4">
        <v>5</v>
      </c>
      <c r="G96" s="4">
        <v>1</v>
      </c>
      <c r="H96" s="4">
        <v>5</v>
      </c>
      <c r="I96" s="4">
        <v>0.9</v>
      </c>
      <c r="J96" s="4">
        <v>0.642857142857143</v>
      </c>
      <c r="K96" s="4">
        <v>0.75</v>
      </c>
      <c r="L96" s="4">
        <v>0.5</v>
      </c>
      <c r="M96" s="4">
        <v>0.4</v>
      </c>
      <c r="N96" s="4">
        <v>0.7</v>
      </c>
    </row>
    <row r="97" s="1" customFormat="1" spans="1:14">
      <c r="A97" s="7">
        <v>715</v>
      </c>
      <c r="B97" s="1">
        <v>715</v>
      </c>
      <c r="C97" s="1">
        <v>0.844211578369141</v>
      </c>
      <c r="D97" s="1">
        <v>0.191892504692078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1" customFormat="1" spans="3:14">
      <c r="C98" s="1">
        <f>AVERAGE(C2:C97)</f>
        <v>0.724851320187251</v>
      </c>
      <c r="D98" s="1">
        <f>AVERAGE(D2:D97)</f>
        <v>0.155885325123866</v>
      </c>
      <c r="I98" s="1">
        <f t="shared" ref="I98:N98" si="0">AVERAGE(I2:I97)</f>
        <v>0.842708333333333</v>
      </c>
      <c r="J98" s="1">
        <f t="shared" si="0"/>
        <v>0.644807418038117</v>
      </c>
      <c r="K98" s="1">
        <f t="shared" si="0"/>
        <v>0.72672441324496</v>
      </c>
      <c r="L98" s="1">
        <f t="shared" si="0"/>
        <v>0.477083333333333</v>
      </c>
      <c r="M98" s="1">
        <f t="shared" si="0"/>
        <v>0.365625</v>
      </c>
      <c r="N98" s="1">
        <f t="shared" si="0"/>
        <v>0.6828125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0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0</v>
      </c>
      <c r="E111" s="4">
        <v>9</v>
      </c>
    </row>
    <row r="112" s="12" customFormat="1" spans="3:5">
      <c r="C112" s="12" t="s">
        <v>139</v>
      </c>
      <c r="D112" s="12">
        <f>COUNTIF(C2:C97,"&lt;0.641")-COUNTIF(C2:C97,"&lt;0.6")</f>
        <v>16</v>
      </c>
      <c r="E112" s="12">
        <v>12</v>
      </c>
    </row>
    <row r="113" s="4" customFormat="1" spans="3:5">
      <c r="C113" s="4" t="s">
        <v>140</v>
      </c>
      <c r="D113" s="4">
        <f>COUNTIF(C2:C97,"&lt;0.682")-COUNTIF(C2:C97,"&lt;0.641")</f>
        <v>16</v>
      </c>
      <c r="E113" s="4">
        <v>14</v>
      </c>
    </row>
    <row r="114" s="4" customFormat="1" spans="3:5">
      <c r="C114" s="4" t="s">
        <v>141</v>
      </c>
      <c r="D114" s="4">
        <f>COUNTIF(C2:C97,"&lt;0.723")-COUNTIF(C2:C97,"&lt;0.682")</f>
        <v>16</v>
      </c>
      <c r="E114" s="4">
        <v>12</v>
      </c>
    </row>
    <row r="115" s="4" customFormat="1" spans="3:5">
      <c r="C115" s="4" t="s">
        <v>142</v>
      </c>
      <c r="D115" s="4">
        <f>COUNTIF(C2:C97,"&lt;0.764")-COUNTIF(C2:C97,"&lt;0.723")</f>
        <v>16</v>
      </c>
      <c r="E115" s="4">
        <v>9</v>
      </c>
    </row>
    <row r="116" s="4" customFormat="1" spans="3:5">
      <c r="C116" s="4" t="s">
        <v>143</v>
      </c>
      <c r="D116" s="4">
        <f>COUNTIF(C2:C97,"&lt;0.805")-COUNTIF(C2:C97,"&lt;0.764")</f>
        <v>16</v>
      </c>
      <c r="E116" s="4">
        <v>7</v>
      </c>
    </row>
    <row r="117" s="12" customFormat="1" spans="3:5">
      <c r="C117" s="12" t="s">
        <v>144</v>
      </c>
      <c r="D117" s="12">
        <f>COUNTIF(C2:C97,"&lt;0.846")-COUNTIF(C2:C97,"&lt;0.805")</f>
        <v>16</v>
      </c>
      <c r="E117" s="12">
        <v>6</v>
      </c>
    </row>
    <row r="118" s="1" customFormat="1" spans="3:5">
      <c r="C118" s="1" t="s">
        <v>31</v>
      </c>
      <c r="D118" s="1">
        <f>COUNTIF(C2:C97,"&lt;0.74")-COUNTIF(C2:C97,"&lt;0.72")</f>
        <v>5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11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7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7</v>
      </c>
    </row>
    <row r="122" s="1" customFormat="1" spans="3:4">
      <c r="C122" s="1" t="s">
        <v>35</v>
      </c>
      <c r="D122" s="1">
        <f>COUNTIF(C2:C97,"&lt;0.82")-COUNTIF(C2:C97,"&lt;0.8")</f>
        <v>13</v>
      </c>
    </row>
    <row r="123" s="1" customFormat="1" spans="3:4">
      <c r="C123" s="1" t="s">
        <v>36</v>
      </c>
      <c r="D123" s="1">
        <f>COUNTIF(C2:C97,"&lt;0.84")-COUNTIF(C2:C97,"&lt;0.82")</f>
        <v>4</v>
      </c>
    </row>
    <row r="124" s="1" customFormat="1" spans="3:4">
      <c r="C124" s="1" t="s">
        <v>37</v>
      </c>
      <c r="D124" s="1">
        <f>COUNTIF(C2:C97,"&lt;0.86")-COUNTIF(C2:C97,"&lt;0.84")</f>
        <v>1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6">
      <c r="C131" s="1" t="s">
        <v>44</v>
      </c>
      <c r="D131" s="1">
        <f>COUNTIF(C2:C97,"&lt;1")-COUNTIF(C2:C97,"&lt;0.98")</f>
        <v>0</v>
      </c>
      <c r="F131" s="1">
        <v>0.041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88" workbookViewId="0">
      <selection activeCell="A23" sqref="$A23:$XFD23"/>
    </sheetView>
  </sheetViews>
  <sheetFormatPr defaultColWidth="9" defaultRowHeight="13.5"/>
  <cols>
    <col min="3" max="4" width="19" customWidth="1"/>
    <col min="9" max="12" width="12.625"/>
    <col min="13" max="13" width="11.5"/>
    <col min="14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77</v>
      </c>
      <c r="B2" s="1">
        <v>77</v>
      </c>
      <c r="C2" s="1">
        <v>0.603342056274414</v>
      </c>
      <c r="D2" s="1">
        <v>0.210291981697082</v>
      </c>
      <c r="E2" s="1">
        <v>7</v>
      </c>
      <c r="F2" s="1">
        <v>6</v>
      </c>
      <c r="G2" s="1">
        <v>3</v>
      </c>
      <c r="H2" s="1">
        <v>4</v>
      </c>
      <c r="I2" s="1">
        <v>0.7</v>
      </c>
      <c r="J2" s="1">
        <v>0.538461538461539</v>
      </c>
      <c r="K2" s="1">
        <v>0.608695652173913</v>
      </c>
      <c r="L2" s="1">
        <v>0.6</v>
      </c>
      <c r="M2" s="1">
        <v>0.1</v>
      </c>
      <c r="N2" s="1">
        <v>0.55</v>
      </c>
    </row>
    <row r="3" s="1" customFormat="1" spans="1:14">
      <c r="A3" s="7">
        <v>35</v>
      </c>
      <c r="B3" s="1">
        <v>35</v>
      </c>
      <c r="C3" s="1">
        <v>0.607787728309631</v>
      </c>
      <c r="D3" s="1">
        <v>0.209023833274841</v>
      </c>
      <c r="E3" s="1">
        <v>9</v>
      </c>
      <c r="F3" s="1">
        <v>5</v>
      </c>
      <c r="G3" s="1">
        <v>1</v>
      </c>
      <c r="H3" s="1">
        <v>5</v>
      </c>
      <c r="I3" s="1">
        <v>0.9</v>
      </c>
      <c r="J3" s="1">
        <v>0.642857142857143</v>
      </c>
      <c r="K3" s="1">
        <v>0.75</v>
      </c>
      <c r="L3" s="1">
        <v>0.5</v>
      </c>
      <c r="M3" s="1">
        <v>0.4</v>
      </c>
      <c r="N3" s="1">
        <v>0.7</v>
      </c>
    </row>
    <row r="4" s="1" customFormat="1" spans="1:14">
      <c r="A4" s="7">
        <v>394</v>
      </c>
      <c r="B4" s="1">
        <v>394</v>
      </c>
      <c r="C4" s="1">
        <v>0.611793041229248</v>
      </c>
      <c r="D4" s="1">
        <v>0.229255795478821</v>
      </c>
      <c r="E4" s="1">
        <v>8</v>
      </c>
      <c r="F4" s="1">
        <v>6</v>
      </c>
      <c r="G4" s="1">
        <v>2</v>
      </c>
      <c r="H4" s="1">
        <v>4</v>
      </c>
      <c r="I4" s="1">
        <v>0.8</v>
      </c>
      <c r="J4" s="1">
        <v>0.571428571428572</v>
      </c>
      <c r="K4" s="1">
        <v>0.666666666666667</v>
      </c>
      <c r="L4" s="1">
        <v>0.6</v>
      </c>
      <c r="M4" s="1">
        <v>0.2</v>
      </c>
      <c r="N4" s="1">
        <v>0.6</v>
      </c>
    </row>
    <row r="5" s="1" customFormat="1" spans="1:14">
      <c r="A5" s="7">
        <v>175</v>
      </c>
      <c r="B5" s="1">
        <v>175</v>
      </c>
      <c r="C5" s="1">
        <v>0.614850163459778</v>
      </c>
      <c r="D5" s="1">
        <v>0.220418334007263</v>
      </c>
      <c r="E5" s="1">
        <v>8</v>
      </c>
      <c r="F5" s="1">
        <v>6</v>
      </c>
      <c r="G5" s="1">
        <v>2</v>
      </c>
      <c r="H5" s="1">
        <v>4</v>
      </c>
      <c r="I5" s="1">
        <v>0.8</v>
      </c>
      <c r="J5" s="1">
        <v>0.571428571428572</v>
      </c>
      <c r="K5" s="1">
        <v>0.666666666666667</v>
      </c>
      <c r="L5" s="1">
        <v>0.6</v>
      </c>
      <c r="M5" s="1">
        <v>0.2</v>
      </c>
      <c r="N5" s="1">
        <v>0.6</v>
      </c>
    </row>
    <row r="6" s="1" customFormat="1" spans="1:14">
      <c r="A6" s="7">
        <v>396</v>
      </c>
      <c r="B6" s="1">
        <v>396</v>
      </c>
      <c r="C6" s="1">
        <v>0.615647792816162</v>
      </c>
      <c r="D6" s="1">
        <v>0.24639880657196</v>
      </c>
      <c r="E6" s="1">
        <v>8</v>
      </c>
      <c r="F6" s="1">
        <v>3</v>
      </c>
      <c r="G6" s="1">
        <v>2</v>
      </c>
      <c r="H6" s="1">
        <v>7</v>
      </c>
      <c r="I6" s="1">
        <v>0.8</v>
      </c>
      <c r="J6" s="1">
        <v>0.727272727272727</v>
      </c>
      <c r="K6" s="1">
        <v>0.761904761904762</v>
      </c>
      <c r="L6" s="1">
        <v>0.3</v>
      </c>
      <c r="M6" s="1">
        <v>0.5</v>
      </c>
      <c r="N6" s="1">
        <v>0.75</v>
      </c>
    </row>
    <row r="7" s="1" customFormat="1" spans="1:14">
      <c r="A7" s="7">
        <v>624</v>
      </c>
      <c r="B7" s="1">
        <v>624</v>
      </c>
      <c r="C7" s="1">
        <v>0.61599063873291</v>
      </c>
      <c r="D7" s="1">
        <v>0.213096857070923</v>
      </c>
      <c r="E7" s="1">
        <v>8</v>
      </c>
      <c r="F7" s="1">
        <v>6</v>
      </c>
      <c r="G7" s="1">
        <v>2</v>
      </c>
      <c r="H7" s="1">
        <v>4</v>
      </c>
      <c r="I7" s="1">
        <v>0.8</v>
      </c>
      <c r="J7" s="1">
        <v>0.571428571428572</v>
      </c>
      <c r="K7" s="1">
        <v>0.666666666666667</v>
      </c>
      <c r="L7" s="1">
        <v>0.6</v>
      </c>
      <c r="M7" s="1">
        <v>0.2</v>
      </c>
      <c r="N7" s="1">
        <v>0.6</v>
      </c>
    </row>
    <row r="8" s="1" customFormat="1" spans="1:14">
      <c r="A8" s="7">
        <v>925</v>
      </c>
      <c r="B8" s="1">
        <v>925</v>
      </c>
      <c r="C8" s="1">
        <v>0.618133544921875</v>
      </c>
      <c r="D8" s="1">
        <v>0.211237907409668</v>
      </c>
      <c r="E8" s="1">
        <v>6</v>
      </c>
      <c r="F8" s="1">
        <v>3</v>
      </c>
      <c r="G8" s="1">
        <v>4</v>
      </c>
      <c r="H8" s="1">
        <v>7</v>
      </c>
      <c r="I8" s="1">
        <v>0.6</v>
      </c>
      <c r="J8" s="1">
        <v>0.666666666666667</v>
      </c>
      <c r="K8" s="1">
        <v>0.631578947368421</v>
      </c>
      <c r="L8" s="1">
        <v>0.3</v>
      </c>
      <c r="M8" s="1">
        <v>0.3</v>
      </c>
      <c r="N8" s="1">
        <v>0.65</v>
      </c>
    </row>
    <row r="9" s="1" customFormat="1" spans="1:14">
      <c r="A9" s="7">
        <v>313</v>
      </c>
      <c r="B9" s="1">
        <v>313</v>
      </c>
      <c r="C9" s="1">
        <v>0.621042728424072</v>
      </c>
      <c r="D9" s="1">
        <v>0.25707471370697</v>
      </c>
      <c r="E9" s="1">
        <v>8</v>
      </c>
      <c r="F9" s="1">
        <v>5</v>
      </c>
      <c r="G9" s="1">
        <v>2</v>
      </c>
      <c r="H9" s="1">
        <v>5</v>
      </c>
      <c r="I9" s="1">
        <v>0.8</v>
      </c>
      <c r="J9" s="1">
        <v>0.615384615384615</v>
      </c>
      <c r="K9" s="1">
        <v>0.695652173913043</v>
      </c>
      <c r="L9" s="1">
        <v>0.5</v>
      </c>
      <c r="M9" s="1">
        <v>0.3</v>
      </c>
      <c r="N9" s="1">
        <v>0.65</v>
      </c>
    </row>
    <row r="10" s="1" customFormat="1" spans="1:14">
      <c r="A10" s="7">
        <v>473</v>
      </c>
      <c r="B10" s="1">
        <v>473</v>
      </c>
      <c r="C10" s="1">
        <v>0.622597098350525</v>
      </c>
      <c r="D10" s="1">
        <v>0.209457159042358</v>
      </c>
      <c r="E10" s="1">
        <v>8</v>
      </c>
      <c r="F10" s="1">
        <v>5</v>
      </c>
      <c r="G10" s="1">
        <v>2</v>
      </c>
      <c r="H10" s="1">
        <v>5</v>
      </c>
      <c r="I10" s="1">
        <v>0.8</v>
      </c>
      <c r="J10" s="1">
        <v>0.615384615384615</v>
      </c>
      <c r="K10" s="1">
        <v>0.695652173913043</v>
      </c>
      <c r="L10" s="1">
        <v>0.5</v>
      </c>
      <c r="M10" s="1">
        <v>0.3</v>
      </c>
      <c r="N10" s="1">
        <v>0.65</v>
      </c>
    </row>
    <row r="11" s="3" customFormat="1" spans="1:14">
      <c r="A11" s="9">
        <v>691</v>
      </c>
      <c r="B11" s="3">
        <v>691</v>
      </c>
      <c r="C11" s="3">
        <v>0.623918414115906</v>
      </c>
      <c r="D11" s="3">
        <v>0.202264666557312</v>
      </c>
      <c r="E11" s="3">
        <v>10</v>
      </c>
      <c r="F11" s="3">
        <v>4</v>
      </c>
      <c r="G11" s="3">
        <v>0</v>
      </c>
      <c r="H11" s="3">
        <v>6</v>
      </c>
      <c r="I11" s="3">
        <v>1</v>
      </c>
      <c r="J11" s="3">
        <v>0.714285714285714</v>
      </c>
      <c r="K11" s="3">
        <v>0.833333333333333</v>
      </c>
      <c r="L11" s="3">
        <v>0.4</v>
      </c>
      <c r="M11" s="3">
        <v>0.6</v>
      </c>
      <c r="N11" s="3">
        <v>0.8</v>
      </c>
    </row>
    <row r="12" s="1" customFormat="1" spans="1:14">
      <c r="A12" s="7">
        <v>31</v>
      </c>
      <c r="B12" s="1">
        <v>31</v>
      </c>
      <c r="C12" s="1">
        <v>0.65151309967041</v>
      </c>
      <c r="D12" s="1">
        <v>0.131381988525391</v>
      </c>
      <c r="E12" s="1">
        <v>10</v>
      </c>
      <c r="F12" s="1">
        <v>8</v>
      </c>
      <c r="G12" s="1">
        <v>0</v>
      </c>
      <c r="H12" s="1">
        <v>2</v>
      </c>
      <c r="I12" s="1">
        <v>1</v>
      </c>
      <c r="J12" s="1">
        <v>0.555555555555556</v>
      </c>
      <c r="K12" s="1">
        <v>0.714285714285714</v>
      </c>
      <c r="L12" s="1">
        <v>0.8</v>
      </c>
      <c r="M12" s="1">
        <v>0.2</v>
      </c>
      <c r="N12" s="1">
        <v>0.6</v>
      </c>
    </row>
    <row r="13" s="1" customFormat="1" spans="1:14">
      <c r="A13" s="7">
        <v>181</v>
      </c>
      <c r="B13" s="1">
        <v>181</v>
      </c>
      <c r="C13" s="1">
        <v>0.649857401847839</v>
      </c>
      <c r="D13" s="1">
        <v>0.121154546737671</v>
      </c>
      <c r="E13" s="1">
        <v>9</v>
      </c>
      <c r="F13" s="1">
        <v>5</v>
      </c>
      <c r="G13" s="1">
        <v>1</v>
      </c>
      <c r="H13" s="1">
        <v>5</v>
      </c>
      <c r="I13" s="1">
        <v>0.9</v>
      </c>
      <c r="J13" s="1">
        <v>0.642857142857143</v>
      </c>
      <c r="K13" s="1">
        <v>0.75</v>
      </c>
      <c r="L13" s="1">
        <v>0.5</v>
      </c>
      <c r="M13" s="1">
        <v>0.4</v>
      </c>
      <c r="N13" s="1">
        <v>0.7</v>
      </c>
    </row>
    <row r="14" s="1" customFormat="1" spans="1:14">
      <c r="A14" s="7">
        <v>124</v>
      </c>
      <c r="B14" s="1">
        <v>124</v>
      </c>
      <c r="C14" s="1">
        <v>0.629390001296997</v>
      </c>
      <c r="D14" s="1">
        <v>0.210688233375549</v>
      </c>
      <c r="E14" s="1">
        <v>10</v>
      </c>
      <c r="F14" s="1">
        <v>9</v>
      </c>
      <c r="G14" s="1">
        <v>0</v>
      </c>
      <c r="H14" s="1">
        <v>1</v>
      </c>
      <c r="I14" s="1">
        <v>1</v>
      </c>
      <c r="J14" s="1">
        <v>0.526315789473684</v>
      </c>
      <c r="K14" s="1">
        <v>0.689655172413793</v>
      </c>
      <c r="L14" s="1">
        <v>0.9</v>
      </c>
      <c r="M14" s="1">
        <v>0.1</v>
      </c>
      <c r="N14" s="1">
        <v>0.55</v>
      </c>
    </row>
    <row r="15" s="1" customFormat="1" spans="1:14">
      <c r="A15" s="7">
        <v>983</v>
      </c>
      <c r="B15" s="1">
        <v>983</v>
      </c>
      <c r="C15" s="1">
        <v>0.630730509757996</v>
      </c>
      <c r="D15" s="1">
        <v>0.192117929458618</v>
      </c>
      <c r="E15" s="1">
        <v>8</v>
      </c>
      <c r="F15" s="1">
        <v>6</v>
      </c>
      <c r="G15" s="1">
        <v>2</v>
      </c>
      <c r="H15" s="1">
        <v>4</v>
      </c>
      <c r="I15" s="1">
        <v>0.8</v>
      </c>
      <c r="J15" s="1">
        <v>0.571428571428572</v>
      </c>
      <c r="K15" s="1">
        <v>0.666666666666667</v>
      </c>
      <c r="L15" s="1">
        <v>0.6</v>
      </c>
      <c r="M15" s="1">
        <v>0.2</v>
      </c>
      <c r="N15" s="1">
        <v>0.6</v>
      </c>
    </row>
    <row r="16" s="1" customFormat="1" spans="1:14">
      <c r="A16" s="7">
        <v>249</v>
      </c>
      <c r="B16" s="1">
        <v>249</v>
      </c>
      <c r="C16" s="1">
        <v>0.631833672523499</v>
      </c>
      <c r="D16" s="1">
        <v>0.211252689361572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40</v>
      </c>
      <c r="B17" s="1">
        <v>40</v>
      </c>
      <c r="C17" s="1">
        <v>0.634088516235352</v>
      </c>
      <c r="D17" s="1">
        <v>0.209302663803101</v>
      </c>
      <c r="E17" s="1">
        <v>9</v>
      </c>
      <c r="F17" s="1">
        <v>3</v>
      </c>
      <c r="G17" s="1">
        <v>1</v>
      </c>
      <c r="H17" s="1">
        <v>7</v>
      </c>
      <c r="I17" s="1">
        <v>0.9</v>
      </c>
      <c r="J17" s="1">
        <v>0.75</v>
      </c>
      <c r="K17" s="1">
        <v>0.818181818181818</v>
      </c>
      <c r="L17" s="1">
        <v>0.3</v>
      </c>
      <c r="M17" s="1">
        <v>0.6</v>
      </c>
      <c r="N17" s="1">
        <v>0.8</v>
      </c>
    </row>
    <row r="18" s="1" customFormat="1" spans="1:14">
      <c r="A18" s="7">
        <v>716</v>
      </c>
      <c r="B18" s="1">
        <v>716</v>
      </c>
      <c r="C18" s="1">
        <v>0.645399928092957</v>
      </c>
      <c r="D18" s="1">
        <v>0.204073429107666</v>
      </c>
      <c r="E18" s="1">
        <v>9</v>
      </c>
      <c r="F18" s="1">
        <v>3</v>
      </c>
      <c r="G18" s="1">
        <v>1</v>
      </c>
      <c r="H18" s="1">
        <v>7</v>
      </c>
      <c r="I18" s="1">
        <v>0.9</v>
      </c>
      <c r="J18" s="1">
        <v>0.75</v>
      </c>
      <c r="K18" s="1">
        <v>0.818181818181818</v>
      </c>
      <c r="L18" s="1">
        <v>0.3</v>
      </c>
      <c r="M18" s="1">
        <v>0.6</v>
      </c>
      <c r="N18" s="1">
        <v>0.8</v>
      </c>
    </row>
    <row r="19" s="1" customFormat="1" spans="1:14">
      <c r="A19" s="7">
        <v>123</v>
      </c>
      <c r="B19" s="1">
        <v>123</v>
      </c>
      <c r="C19" s="1">
        <v>0.64593517780304</v>
      </c>
      <c r="D19" s="1">
        <v>0.242363452911377</v>
      </c>
      <c r="E19" s="1">
        <v>9</v>
      </c>
      <c r="F19" s="1">
        <v>7</v>
      </c>
      <c r="G19" s="1">
        <v>1</v>
      </c>
      <c r="H19" s="1">
        <v>3</v>
      </c>
      <c r="I19" s="1">
        <v>0.9</v>
      </c>
      <c r="J19" s="1">
        <v>0.5625</v>
      </c>
      <c r="K19" s="1">
        <v>0.692307692307692</v>
      </c>
      <c r="L19" s="1">
        <v>0.7</v>
      </c>
      <c r="M19" s="1">
        <v>0.2</v>
      </c>
      <c r="N19" s="1">
        <v>0.6</v>
      </c>
    </row>
    <row r="20" s="1" customFormat="1" spans="1:14">
      <c r="A20" s="7">
        <v>250</v>
      </c>
      <c r="B20" s="1">
        <v>250</v>
      </c>
      <c r="C20" s="1">
        <v>0.647572636604309</v>
      </c>
      <c r="D20" s="1">
        <v>0.24461555480957</v>
      </c>
      <c r="E20" s="1">
        <v>8</v>
      </c>
      <c r="F20" s="1">
        <v>5</v>
      </c>
      <c r="G20" s="1">
        <v>2</v>
      </c>
      <c r="H20" s="1">
        <v>5</v>
      </c>
      <c r="I20" s="1">
        <v>0.8</v>
      </c>
      <c r="J20" s="1">
        <v>0.615384615384615</v>
      </c>
      <c r="K20" s="1">
        <v>0.695652173913043</v>
      </c>
      <c r="L20" s="1">
        <v>0.5</v>
      </c>
      <c r="M20" s="1">
        <v>0.3</v>
      </c>
      <c r="N20" s="1">
        <v>0.65</v>
      </c>
    </row>
    <row r="21" s="3" customFormat="1" spans="1:14">
      <c r="A21" s="9">
        <v>909</v>
      </c>
      <c r="B21" s="3">
        <v>909</v>
      </c>
      <c r="C21" s="3">
        <v>0.651805877685547</v>
      </c>
      <c r="D21" s="3">
        <v>0.206578016281128</v>
      </c>
      <c r="E21" s="3">
        <v>9</v>
      </c>
      <c r="F21" s="3">
        <v>3</v>
      </c>
      <c r="G21" s="3">
        <v>1</v>
      </c>
      <c r="H21" s="3">
        <v>7</v>
      </c>
      <c r="I21" s="3">
        <v>0.9</v>
      </c>
      <c r="J21" s="3">
        <v>0.75</v>
      </c>
      <c r="K21" s="3">
        <v>0.818181818181818</v>
      </c>
      <c r="L21" s="3">
        <v>0.3</v>
      </c>
      <c r="M21" s="3">
        <v>0.6</v>
      </c>
      <c r="N21" s="3">
        <v>0.8</v>
      </c>
    </row>
    <row r="22" s="1" customFormat="1" spans="1:14">
      <c r="A22" s="7">
        <v>800</v>
      </c>
      <c r="B22" s="1">
        <v>800</v>
      </c>
      <c r="C22" s="1">
        <v>0.676334142684937</v>
      </c>
      <c r="D22" s="1">
        <v>0.122590184211731</v>
      </c>
      <c r="E22" s="1">
        <v>10</v>
      </c>
      <c r="F22" s="1">
        <v>4</v>
      </c>
      <c r="G22" s="1">
        <v>0</v>
      </c>
      <c r="H22" s="1">
        <v>6</v>
      </c>
      <c r="I22" s="1">
        <v>1</v>
      </c>
      <c r="J22" s="1">
        <v>0.714285714285714</v>
      </c>
      <c r="K22" s="1">
        <v>0.833333333333333</v>
      </c>
      <c r="L22" s="1">
        <v>0.4</v>
      </c>
      <c r="M22" s="1">
        <v>0.6</v>
      </c>
      <c r="N22" s="1">
        <v>0.8</v>
      </c>
    </row>
    <row r="23" s="1" customFormat="1" spans="1:14">
      <c r="A23" s="7">
        <v>357</v>
      </c>
      <c r="B23" s="1">
        <v>357</v>
      </c>
      <c r="C23" s="1">
        <v>0.676360964775085</v>
      </c>
      <c r="D23" s="1">
        <v>0.160744309425354</v>
      </c>
      <c r="E23" s="1">
        <v>10</v>
      </c>
      <c r="F23" s="1">
        <v>6</v>
      </c>
      <c r="G23" s="1">
        <v>0</v>
      </c>
      <c r="H23" s="1">
        <v>4</v>
      </c>
      <c r="I23" s="1">
        <v>1</v>
      </c>
      <c r="J23" s="1">
        <v>0.625</v>
      </c>
      <c r="K23" s="1">
        <v>0.769230769230769</v>
      </c>
      <c r="L23" s="1">
        <v>0.6</v>
      </c>
      <c r="M23" s="1">
        <v>0.4</v>
      </c>
      <c r="N23" s="1">
        <v>0.7</v>
      </c>
    </row>
    <row r="24" s="1" customFormat="1" spans="1:14">
      <c r="A24" s="7">
        <v>226</v>
      </c>
      <c r="B24" s="1">
        <v>226</v>
      </c>
      <c r="C24" s="1">
        <v>0.676438689231873</v>
      </c>
      <c r="D24" s="1">
        <v>0.171672821044922</v>
      </c>
      <c r="E24" s="1">
        <v>10</v>
      </c>
      <c r="F24" s="1">
        <v>7</v>
      </c>
      <c r="G24" s="1">
        <v>0</v>
      </c>
      <c r="H24" s="1">
        <v>3</v>
      </c>
      <c r="I24" s="1">
        <v>1</v>
      </c>
      <c r="J24" s="1">
        <v>0.588235294117647</v>
      </c>
      <c r="K24" s="1">
        <v>0.740740740740741</v>
      </c>
      <c r="L24" s="1">
        <v>0.7</v>
      </c>
      <c r="M24" s="1">
        <v>0.3</v>
      </c>
      <c r="N24" s="1">
        <v>0.65</v>
      </c>
    </row>
    <row r="25" s="1" customFormat="1" spans="1:14">
      <c r="A25" s="7">
        <v>738</v>
      </c>
      <c r="B25" s="1">
        <v>738</v>
      </c>
      <c r="C25" s="1">
        <v>0.676443219184875</v>
      </c>
      <c r="D25" s="1">
        <v>0.130712628364563</v>
      </c>
      <c r="E25" s="1">
        <v>9</v>
      </c>
      <c r="F25" s="1">
        <v>6</v>
      </c>
      <c r="G25" s="1">
        <v>1</v>
      </c>
      <c r="H25" s="1">
        <v>4</v>
      </c>
      <c r="I25" s="1">
        <v>0.9</v>
      </c>
      <c r="J25" s="1">
        <v>0.6</v>
      </c>
      <c r="K25" s="1">
        <v>0.72</v>
      </c>
      <c r="L25" s="1">
        <v>0.6</v>
      </c>
      <c r="M25" s="1">
        <v>0.3</v>
      </c>
      <c r="N25" s="1">
        <v>0.65</v>
      </c>
    </row>
    <row r="26" s="1" customFormat="1" spans="1:14">
      <c r="A26" s="7">
        <v>828</v>
      </c>
      <c r="B26" s="1">
        <v>828</v>
      </c>
      <c r="C26" s="1">
        <v>0.67732310295105</v>
      </c>
      <c r="D26" s="1">
        <v>0.0732553005218506</v>
      </c>
      <c r="E26" s="1">
        <v>9</v>
      </c>
      <c r="F26" s="1">
        <v>2</v>
      </c>
      <c r="G26" s="1">
        <v>1</v>
      </c>
      <c r="H26" s="1">
        <v>8</v>
      </c>
      <c r="I26" s="1">
        <v>0.9</v>
      </c>
      <c r="J26" s="1">
        <v>0.818181818181818</v>
      </c>
      <c r="K26" s="1">
        <v>0.857142857142857</v>
      </c>
      <c r="L26" s="1">
        <v>0.2</v>
      </c>
      <c r="M26" s="1">
        <v>0.7</v>
      </c>
      <c r="N26" s="1">
        <v>0.85</v>
      </c>
    </row>
    <row r="27" s="1" customFormat="1" spans="1:14">
      <c r="A27" s="7">
        <v>805</v>
      </c>
      <c r="B27" s="1">
        <v>805</v>
      </c>
      <c r="C27" s="1">
        <v>0.677419662475586</v>
      </c>
      <c r="D27" s="1">
        <v>0.188615918159485</v>
      </c>
      <c r="E27" s="1">
        <v>9</v>
      </c>
      <c r="F27" s="1">
        <v>5</v>
      </c>
      <c r="G27" s="1">
        <v>1</v>
      </c>
      <c r="H27" s="1">
        <v>5</v>
      </c>
      <c r="I27" s="1">
        <v>0.9</v>
      </c>
      <c r="J27" s="1">
        <v>0.642857142857143</v>
      </c>
      <c r="K27" s="1">
        <v>0.75</v>
      </c>
      <c r="L27" s="1">
        <v>0.5</v>
      </c>
      <c r="M27" s="1">
        <v>0.4</v>
      </c>
      <c r="N27" s="1">
        <v>0.7</v>
      </c>
    </row>
    <row r="28" s="1" customFormat="1" spans="1:14">
      <c r="A28" s="7">
        <v>561</v>
      </c>
      <c r="B28" s="1">
        <v>561</v>
      </c>
      <c r="C28" s="1">
        <v>0.677491664886475</v>
      </c>
      <c r="D28" s="1">
        <v>0.112332820892334</v>
      </c>
      <c r="E28" s="1">
        <v>9</v>
      </c>
      <c r="F28" s="1">
        <v>4</v>
      </c>
      <c r="G28" s="1">
        <v>1</v>
      </c>
      <c r="H28" s="1">
        <v>6</v>
      </c>
      <c r="I28" s="1">
        <v>0.9</v>
      </c>
      <c r="J28" s="1">
        <v>0.692307692307692</v>
      </c>
      <c r="K28" s="1">
        <v>0.782608695652174</v>
      </c>
      <c r="L28" s="1">
        <v>0.4</v>
      </c>
      <c r="M28" s="1">
        <v>0.5</v>
      </c>
      <c r="N28" s="1">
        <v>0.75</v>
      </c>
    </row>
    <row r="29" s="1" customFormat="1" spans="1:14">
      <c r="A29" s="7">
        <v>254</v>
      </c>
      <c r="B29" s="1">
        <v>254</v>
      </c>
      <c r="C29" s="1">
        <v>0.677567481994629</v>
      </c>
      <c r="D29" s="1">
        <v>0.134127616882324</v>
      </c>
      <c r="E29" s="1">
        <v>9</v>
      </c>
      <c r="F29" s="1">
        <v>6</v>
      </c>
      <c r="G29" s="1">
        <v>1</v>
      </c>
      <c r="H29" s="1">
        <v>4</v>
      </c>
      <c r="I29" s="1">
        <v>0.9</v>
      </c>
      <c r="J29" s="1">
        <v>0.6</v>
      </c>
      <c r="K29" s="1">
        <v>0.72</v>
      </c>
      <c r="L29" s="1">
        <v>0.6</v>
      </c>
      <c r="M29" s="1">
        <v>0.3</v>
      </c>
      <c r="N29" s="1">
        <v>0.65</v>
      </c>
    </row>
    <row r="30" s="1" customFormat="1" spans="1:14">
      <c r="A30" s="7">
        <v>147</v>
      </c>
      <c r="B30" s="1">
        <v>147</v>
      </c>
      <c r="C30" s="1">
        <v>0.6775723695755</v>
      </c>
      <c r="D30" s="1">
        <v>0.166729807853699</v>
      </c>
      <c r="E30" s="1">
        <v>10</v>
      </c>
      <c r="F30" s="1">
        <v>3</v>
      </c>
      <c r="G30" s="1">
        <v>0</v>
      </c>
      <c r="H30" s="1">
        <v>7</v>
      </c>
      <c r="I30" s="1">
        <v>1</v>
      </c>
      <c r="J30" s="1">
        <v>0.769230769230769</v>
      </c>
      <c r="K30" s="1">
        <v>0.869565217391304</v>
      </c>
      <c r="L30" s="1">
        <v>0.3</v>
      </c>
      <c r="M30" s="1">
        <v>0.7</v>
      </c>
      <c r="N30" s="1">
        <v>0.85</v>
      </c>
    </row>
    <row r="31" s="14" customFormat="1" spans="1:14">
      <c r="A31" s="16">
        <v>478</v>
      </c>
      <c r="B31" s="14">
        <v>478</v>
      </c>
      <c r="C31" s="14">
        <v>0.677852630615234</v>
      </c>
      <c r="D31" s="14">
        <v>0.1463303565979</v>
      </c>
      <c r="E31" s="14">
        <v>9</v>
      </c>
      <c r="F31" s="14">
        <v>3</v>
      </c>
      <c r="G31" s="14">
        <v>1</v>
      </c>
      <c r="H31" s="14">
        <v>7</v>
      </c>
      <c r="I31" s="14">
        <v>0.9</v>
      </c>
      <c r="J31" s="14">
        <v>0.75</v>
      </c>
      <c r="K31" s="14">
        <v>0.818181818181818</v>
      </c>
      <c r="L31" s="14">
        <v>0.3</v>
      </c>
      <c r="M31" s="14">
        <v>0.6</v>
      </c>
      <c r="N31" s="14">
        <v>0.8</v>
      </c>
    </row>
    <row r="32" s="1" customFormat="1" spans="1:14">
      <c r="A32" s="7">
        <v>2</v>
      </c>
      <c r="B32" s="1">
        <v>2</v>
      </c>
      <c r="C32" s="1">
        <v>0.698237299919128</v>
      </c>
      <c r="D32" s="1">
        <v>0.0751848220825195</v>
      </c>
      <c r="E32" s="1">
        <v>9</v>
      </c>
      <c r="F32" s="1">
        <v>6</v>
      </c>
      <c r="G32" s="1">
        <v>1</v>
      </c>
      <c r="H32" s="1">
        <v>4</v>
      </c>
      <c r="I32" s="1">
        <v>0.9</v>
      </c>
      <c r="J32" s="1">
        <v>0.6</v>
      </c>
      <c r="K32" s="1">
        <v>0.72</v>
      </c>
      <c r="L32" s="1">
        <v>0.6</v>
      </c>
      <c r="M32" s="1">
        <v>0.3</v>
      </c>
      <c r="N32" s="1">
        <v>0.65</v>
      </c>
    </row>
    <row r="33" s="1" customFormat="1" spans="1:14">
      <c r="A33" s="7">
        <v>626</v>
      </c>
      <c r="B33" s="1">
        <v>626</v>
      </c>
      <c r="C33" s="1">
        <v>0.698548436164856</v>
      </c>
      <c r="D33" s="1">
        <v>0.106972217559814</v>
      </c>
      <c r="E33" s="1">
        <v>8</v>
      </c>
      <c r="F33" s="1">
        <v>4</v>
      </c>
      <c r="G33" s="1">
        <v>2</v>
      </c>
      <c r="H33" s="1">
        <v>6</v>
      </c>
      <c r="I33" s="1">
        <v>0.8</v>
      </c>
      <c r="J33" s="1">
        <v>0.666666666666667</v>
      </c>
      <c r="K33" s="1">
        <v>0.727272727272727</v>
      </c>
      <c r="L33" s="1">
        <v>0.4</v>
      </c>
      <c r="M33" s="1">
        <v>0.4</v>
      </c>
      <c r="N33" s="1">
        <v>0.7</v>
      </c>
    </row>
    <row r="34" s="1" customFormat="1" spans="1:14">
      <c r="A34" s="7">
        <v>502</v>
      </c>
      <c r="B34" s="1">
        <v>502</v>
      </c>
      <c r="C34" s="1">
        <v>0.698814630508423</v>
      </c>
      <c r="D34" s="1">
        <v>0.215407133102417</v>
      </c>
      <c r="E34" s="1">
        <v>10</v>
      </c>
      <c r="F34" s="1">
        <v>5</v>
      </c>
      <c r="G34" s="1">
        <v>0</v>
      </c>
      <c r="H34" s="1">
        <v>5</v>
      </c>
      <c r="I34" s="1">
        <v>1</v>
      </c>
      <c r="J34" s="1">
        <v>0.666666666666667</v>
      </c>
      <c r="K34" s="1">
        <v>0.8</v>
      </c>
      <c r="L34" s="1">
        <v>0.5</v>
      </c>
      <c r="M34" s="1">
        <v>0.5</v>
      </c>
      <c r="N34" s="1">
        <v>0.75</v>
      </c>
    </row>
    <row r="35" s="4" customFormat="1" spans="1:14">
      <c r="A35" s="17">
        <v>791</v>
      </c>
      <c r="B35" s="4">
        <v>791</v>
      </c>
      <c r="C35" s="4">
        <v>0.699225306510925</v>
      </c>
      <c r="D35" s="4">
        <v>0.115858793258667</v>
      </c>
      <c r="E35" s="4">
        <v>10</v>
      </c>
      <c r="F35" s="4">
        <v>6</v>
      </c>
      <c r="G35" s="4">
        <v>0</v>
      </c>
      <c r="H35" s="4">
        <v>4</v>
      </c>
      <c r="I35" s="4">
        <v>1</v>
      </c>
      <c r="J35" s="4">
        <v>0.625</v>
      </c>
      <c r="K35" s="4">
        <v>0.769230769230769</v>
      </c>
      <c r="L35" s="4">
        <v>0.6</v>
      </c>
      <c r="M35" s="4">
        <v>0.4</v>
      </c>
      <c r="N35" s="4">
        <v>0.7</v>
      </c>
    </row>
    <row r="36" s="1" customFormat="1" spans="1:14">
      <c r="A36" s="7">
        <v>572</v>
      </c>
      <c r="B36" s="1">
        <v>572</v>
      </c>
      <c r="C36" s="1">
        <v>0.700523853302002</v>
      </c>
      <c r="D36" s="1">
        <v>0.11441433429718</v>
      </c>
      <c r="E36" s="1">
        <v>10</v>
      </c>
      <c r="F36" s="1">
        <v>6</v>
      </c>
      <c r="G36" s="1">
        <v>0</v>
      </c>
      <c r="H36" s="1">
        <v>4</v>
      </c>
      <c r="I36" s="1">
        <v>1</v>
      </c>
      <c r="J36" s="1">
        <v>0.625</v>
      </c>
      <c r="K36" s="1">
        <v>0.769230769230769</v>
      </c>
      <c r="L36" s="1">
        <v>0.6</v>
      </c>
      <c r="M36" s="1">
        <v>0.4</v>
      </c>
      <c r="N36" s="1">
        <v>0.7</v>
      </c>
    </row>
    <row r="37" s="1" customFormat="1" spans="1:14">
      <c r="A37" s="7">
        <v>780</v>
      </c>
      <c r="B37" s="1">
        <v>780</v>
      </c>
      <c r="C37" s="1">
        <v>0.700768947601318</v>
      </c>
      <c r="D37" s="1">
        <v>0.0417674779891968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94</v>
      </c>
      <c r="B38" s="1">
        <v>94</v>
      </c>
      <c r="C38" s="1">
        <v>0.701077580451965</v>
      </c>
      <c r="D38" s="1">
        <v>0.176891088485718</v>
      </c>
      <c r="E38" s="1">
        <v>8</v>
      </c>
      <c r="F38" s="1">
        <v>6</v>
      </c>
      <c r="G38" s="1">
        <v>2</v>
      </c>
      <c r="H38" s="1">
        <v>4</v>
      </c>
      <c r="I38" s="1">
        <v>0.8</v>
      </c>
      <c r="J38" s="1">
        <v>0.571428571428572</v>
      </c>
      <c r="K38" s="1">
        <v>0.666666666666667</v>
      </c>
      <c r="L38" s="1">
        <v>0.6</v>
      </c>
      <c r="M38" s="1">
        <v>0.2</v>
      </c>
      <c r="N38" s="1">
        <v>0.6</v>
      </c>
    </row>
    <row r="39" s="1" customFormat="1" spans="1:14">
      <c r="A39" s="7">
        <v>533</v>
      </c>
      <c r="B39" s="1">
        <v>533</v>
      </c>
      <c r="C39" s="1">
        <v>0.701823592185974</v>
      </c>
      <c r="D39" s="1">
        <v>0.136722564697266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199</v>
      </c>
      <c r="B40" s="1">
        <v>199</v>
      </c>
      <c r="C40" s="1">
        <v>0.702245593070984</v>
      </c>
      <c r="D40" s="1">
        <v>0.165382504463196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4" customFormat="1" spans="1:14">
      <c r="A41" s="16">
        <v>6</v>
      </c>
      <c r="B41" s="14">
        <v>6</v>
      </c>
      <c r="C41" s="14">
        <v>0.70316219329834</v>
      </c>
      <c r="D41" s="14">
        <v>0.091391921043396</v>
      </c>
      <c r="E41" s="14">
        <v>9</v>
      </c>
      <c r="F41" s="14">
        <v>5</v>
      </c>
      <c r="G41" s="14">
        <v>1</v>
      </c>
      <c r="H41" s="14">
        <v>5</v>
      </c>
      <c r="I41" s="14">
        <v>0.9</v>
      </c>
      <c r="J41" s="14">
        <v>0.642857142857143</v>
      </c>
      <c r="K41" s="14">
        <v>0.75</v>
      </c>
      <c r="L41" s="14">
        <v>0.5</v>
      </c>
      <c r="M41" s="14">
        <v>0.4</v>
      </c>
      <c r="N41" s="14">
        <v>0.7</v>
      </c>
    </row>
    <row r="42" s="1" customFormat="1" spans="1:14">
      <c r="A42" s="7">
        <v>964</v>
      </c>
      <c r="B42" s="1">
        <v>964</v>
      </c>
      <c r="C42" s="1">
        <v>0.720868587493896</v>
      </c>
      <c r="D42" s="1">
        <v>0.16488254070282</v>
      </c>
      <c r="E42" s="1">
        <v>5</v>
      </c>
      <c r="F42" s="1">
        <v>4</v>
      </c>
      <c r="G42" s="1">
        <v>5</v>
      </c>
      <c r="H42" s="1">
        <v>6</v>
      </c>
      <c r="I42" s="1">
        <v>0.5</v>
      </c>
      <c r="J42" s="1">
        <v>0.555555555555556</v>
      </c>
      <c r="K42" s="1">
        <v>0.526315789473684</v>
      </c>
      <c r="L42" s="1">
        <v>0.4</v>
      </c>
      <c r="M42" s="1">
        <v>0.1</v>
      </c>
      <c r="N42" s="1">
        <v>0.55</v>
      </c>
    </row>
    <row r="43" s="1" customFormat="1" spans="1:14">
      <c r="A43" s="7">
        <v>155</v>
      </c>
      <c r="B43" s="1">
        <v>155</v>
      </c>
      <c r="C43" s="1">
        <v>0.72156834602356</v>
      </c>
      <c r="D43" s="1">
        <v>0.132761359214783</v>
      </c>
      <c r="E43" s="1">
        <v>6</v>
      </c>
      <c r="F43" s="1">
        <v>4</v>
      </c>
      <c r="G43" s="1">
        <v>4</v>
      </c>
      <c r="H43" s="1">
        <v>6</v>
      </c>
      <c r="I43" s="1">
        <v>0.6</v>
      </c>
      <c r="J43" s="1">
        <v>0.6</v>
      </c>
      <c r="K43" s="1">
        <v>0.6</v>
      </c>
      <c r="L43" s="1">
        <v>0.4</v>
      </c>
      <c r="M43" s="1">
        <v>0.2</v>
      </c>
      <c r="N43" s="1">
        <v>0.6</v>
      </c>
    </row>
    <row r="44" s="1" customFormat="1" spans="1:14">
      <c r="A44" s="7">
        <v>644</v>
      </c>
      <c r="B44" s="1">
        <v>644</v>
      </c>
      <c r="C44" s="1">
        <v>0.721666574478149</v>
      </c>
      <c r="D44" s="1">
        <v>0.0976516008377075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" customFormat="1" spans="1:14">
      <c r="A45" s="7">
        <v>365</v>
      </c>
      <c r="B45" s="1">
        <v>365</v>
      </c>
      <c r="C45" s="1">
        <v>0.721932530403137</v>
      </c>
      <c r="D45" s="1">
        <v>0.165367007255554</v>
      </c>
      <c r="E45" s="1">
        <v>8</v>
      </c>
      <c r="F45" s="1">
        <v>5</v>
      </c>
      <c r="G45" s="1">
        <v>2</v>
      </c>
      <c r="H45" s="1">
        <v>5</v>
      </c>
      <c r="I45" s="1">
        <v>0.8</v>
      </c>
      <c r="J45" s="1">
        <v>0.615384615384615</v>
      </c>
      <c r="K45" s="1">
        <v>0.695652173913043</v>
      </c>
      <c r="L45" s="1">
        <v>0.5</v>
      </c>
      <c r="M45" s="1">
        <v>0.3</v>
      </c>
      <c r="N45" s="1">
        <v>0.65</v>
      </c>
    </row>
    <row r="46" s="1" customFormat="1" spans="1:14">
      <c r="A46" s="7">
        <v>377</v>
      </c>
      <c r="B46" s="1">
        <v>377</v>
      </c>
      <c r="C46" s="1">
        <v>0.723507881164551</v>
      </c>
      <c r="D46" s="1">
        <v>0.161765575408935</v>
      </c>
      <c r="E46" s="1">
        <v>10</v>
      </c>
      <c r="F46" s="1">
        <v>7</v>
      </c>
      <c r="G46" s="1">
        <v>0</v>
      </c>
      <c r="H46" s="1">
        <v>3</v>
      </c>
      <c r="I46" s="1">
        <v>1</v>
      </c>
      <c r="J46" s="1">
        <v>0.588235294117647</v>
      </c>
      <c r="K46" s="1">
        <v>0.740740740740741</v>
      </c>
      <c r="L46" s="1">
        <v>0.7</v>
      </c>
      <c r="M46" s="1">
        <v>0.3</v>
      </c>
      <c r="N46" s="1">
        <v>0.65</v>
      </c>
    </row>
    <row r="47" s="1" customFormat="1" spans="1:14">
      <c r="A47" s="7">
        <v>286</v>
      </c>
      <c r="B47" s="1">
        <v>286</v>
      </c>
      <c r="C47" s="1">
        <v>0.726364254951477</v>
      </c>
      <c r="D47" s="1">
        <v>0.150683999061585</v>
      </c>
      <c r="E47" s="1">
        <v>8</v>
      </c>
      <c r="F47" s="1">
        <v>5</v>
      </c>
      <c r="G47" s="1">
        <v>2</v>
      </c>
      <c r="H47" s="1">
        <v>5</v>
      </c>
      <c r="I47" s="1">
        <v>0.8</v>
      </c>
      <c r="J47" s="1">
        <v>0.615384615384615</v>
      </c>
      <c r="K47" s="1">
        <v>0.695652173913043</v>
      </c>
      <c r="L47" s="1">
        <v>0.5</v>
      </c>
      <c r="M47" s="1">
        <v>0.3</v>
      </c>
      <c r="N47" s="1">
        <v>0.65</v>
      </c>
    </row>
    <row r="48" s="1" customFormat="1" spans="1:14">
      <c r="A48" s="7">
        <v>815</v>
      </c>
      <c r="B48" s="1">
        <v>815</v>
      </c>
      <c r="C48" s="1">
        <v>0.726889848709106</v>
      </c>
      <c r="D48" s="1">
        <v>0.112776279449463</v>
      </c>
      <c r="E48" s="1">
        <v>7</v>
      </c>
      <c r="F48" s="1">
        <v>3</v>
      </c>
      <c r="G48" s="1">
        <v>3</v>
      </c>
      <c r="H48" s="1">
        <v>7</v>
      </c>
      <c r="I48" s="1">
        <v>0.7</v>
      </c>
      <c r="J48" s="1">
        <v>0.7</v>
      </c>
      <c r="K48" s="1">
        <v>0.7</v>
      </c>
      <c r="L48" s="1">
        <v>0.3</v>
      </c>
      <c r="M48" s="1">
        <v>0.4</v>
      </c>
      <c r="N48" s="1">
        <v>0.7</v>
      </c>
    </row>
    <row r="49" s="1" customFormat="1" spans="1:14">
      <c r="A49" s="7">
        <v>613</v>
      </c>
      <c r="B49" s="1">
        <v>613</v>
      </c>
      <c r="C49" s="1">
        <v>0.727811574935913</v>
      </c>
      <c r="D49" s="1">
        <v>0.145453810691833</v>
      </c>
      <c r="E49" s="1">
        <v>9</v>
      </c>
      <c r="F49" s="1">
        <v>7</v>
      </c>
      <c r="G49" s="1">
        <v>1</v>
      </c>
      <c r="H49" s="1">
        <v>3</v>
      </c>
      <c r="I49" s="1">
        <v>0.9</v>
      </c>
      <c r="J49" s="1">
        <v>0.5625</v>
      </c>
      <c r="K49" s="1">
        <v>0.692307692307692</v>
      </c>
      <c r="L49" s="1">
        <v>0.7</v>
      </c>
      <c r="M49" s="1">
        <v>0.2</v>
      </c>
      <c r="N49" s="1">
        <v>0.6</v>
      </c>
    </row>
    <row r="50" s="1" customFormat="1" spans="1:14">
      <c r="A50" s="7">
        <v>229</v>
      </c>
      <c r="B50" s="1">
        <v>229</v>
      </c>
      <c r="C50" s="1">
        <v>0.727859258651733</v>
      </c>
      <c r="D50" s="1">
        <v>0.110341310501099</v>
      </c>
      <c r="E50" s="1">
        <v>7</v>
      </c>
      <c r="F50" s="1">
        <v>7</v>
      </c>
      <c r="G50" s="1">
        <v>3</v>
      </c>
      <c r="H50" s="1">
        <v>3</v>
      </c>
      <c r="I50" s="1">
        <v>0.7</v>
      </c>
      <c r="J50" s="1">
        <v>0.5</v>
      </c>
      <c r="K50" s="1">
        <v>0.583333333333333</v>
      </c>
      <c r="L50" s="1">
        <v>0.7</v>
      </c>
      <c r="M50" s="1">
        <v>0</v>
      </c>
      <c r="N50" s="1">
        <v>0.5</v>
      </c>
    </row>
    <row r="51" s="14" customFormat="1" spans="1:14">
      <c r="A51" s="16">
        <v>621</v>
      </c>
      <c r="B51" s="14">
        <v>621</v>
      </c>
      <c r="C51" s="14">
        <v>0.728044509887695</v>
      </c>
      <c r="D51" s="14">
        <v>0.120934724807739</v>
      </c>
      <c r="E51" s="14">
        <v>9</v>
      </c>
      <c r="F51" s="14">
        <v>8</v>
      </c>
      <c r="G51" s="14">
        <v>1</v>
      </c>
      <c r="H51" s="14">
        <v>2</v>
      </c>
      <c r="I51" s="14">
        <v>0.9</v>
      </c>
      <c r="J51" s="14">
        <v>0.529411764705882</v>
      </c>
      <c r="K51" s="14">
        <v>0.666666666666667</v>
      </c>
      <c r="L51" s="14">
        <v>0.8</v>
      </c>
      <c r="M51" s="14">
        <v>0.1</v>
      </c>
      <c r="N51" s="14">
        <v>0.55</v>
      </c>
    </row>
    <row r="52" s="1" customFormat="1" spans="1:14">
      <c r="A52" s="7">
        <v>247</v>
      </c>
      <c r="B52" s="1">
        <v>247</v>
      </c>
      <c r="C52" s="1">
        <v>0.75033438205719</v>
      </c>
      <c r="D52" s="1">
        <v>0.0898913145065308</v>
      </c>
      <c r="E52" s="1">
        <v>9</v>
      </c>
      <c r="F52" s="1">
        <v>5</v>
      </c>
      <c r="G52" s="1">
        <v>1</v>
      </c>
      <c r="H52" s="1">
        <v>5</v>
      </c>
      <c r="I52" s="1">
        <v>0.9</v>
      </c>
      <c r="J52" s="1">
        <v>0.642857142857143</v>
      </c>
      <c r="K52" s="1">
        <v>0.75</v>
      </c>
      <c r="L52" s="1">
        <v>0.5</v>
      </c>
      <c r="M52" s="1">
        <v>0.4</v>
      </c>
      <c r="N52" s="1">
        <v>0.7</v>
      </c>
    </row>
    <row r="53" s="1" customFormat="1" spans="1:14">
      <c r="A53" s="7">
        <v>210</v>
      </c>
      <c r="B53" s="1">
        <v>210</v>
      </c>
      <c r="C53" s="1">
        <v>0.750462651252747</v>
      </c>
      <c r="D53" s="1">
        <v>0.163699865341186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742</v>
      </c>
      <c r="B54" s="1">
        <v>742</v>
      </c>
      <c r="C54" s="1">
        <v>0.750622987747192</v>
      </c>
      <c r="D54" s="1">
        <v>0.157911658287048</v>
      </c>
      <c r="E54" s="1">
        <v>8</v>
      </c>
      <c r="F54" s="1">
        <v>5</v>
      </c>
      <c r="G54" s="1">
        <v>2</v>
      </c>
      <c r="H54" s="1">
        <v>5</v>
      </c>
      <c r="I54" s="1">
        <v>0.8</v>
      </c>
      <c r="J54" s="1">
        <v>0.615384615384615</v>
      </c>
      <c r="K54" s="1">
        <v>0.695652173913043</v>
      </c>
      <c r="L54" s="1">
        <v>0.5</v>
      </c>
      <c r="M54" s="1">
        <v>0.3</v>
      </c>
      <c r="N54" s="1">
        <v>0.65</v>
      </c>
    </row>
    <row r="55" s="1" customFormat="1" spans="1:14">
      <c r="A55" s="7">
        <v>209</v>
      </c>
      <c r="B55" s="1">
        <v>209</v>
      </c>
      <c r="C55" s="1">
        <v>0.751039028167725</v>
      </c>
      <c r="D55" s="1">
        <v>0.12755024433136</v>
      </c>
      <c r="E55" s="1">
        <v>9</v>
      </c>
      <c r="F55" s="1">
        <v>4</v>
      </c>
      <c r="G55" s="1">
        <v>1</v>
      </c>
      <c r="H55" s="1">
        <v>6</v>
      </c>
      <c r="I55" s="1">
        <v>0.9</v>
      </c>
      <c r="J55" s="1">
        <v>0.692307692307692</v>
      </c>
      <c r="K55" s="1">
        <v>0.782608695652174</v>
      </c>
      <c r="L55" s="1">
        <v>0.4</v>
      </c>
      <c r="M55" s="1">
        <v>0.5</v>
      </c>
      <c r="N55" s="1">
        <v>0.75</v>
      </c>
    </row>
    <row r="56" s="1" customFormat="1" spans="1:14">
      <c r="A56" s="7">
        <v>876</v>
      </c>
      <c r="B56" s="1">
        <v>876</v>
      </c>
      <c r="C56" s="1">
        <v>0.751581072807312</v>
      </c>
      <c r="D56" s="1">
        <v>0.130845427513123</v>
      </c>
      <c r="E56" s="1">
        <v>8</v>
      </c>
      <c r="F56" s="1">
        <v>3</v>
      </c>
      <c r="G56" s="1">
        <v>2</v>
      </c>
      <c r="H56" s="1">
        <v>7</v>
      </c>
      <c r="I56" s="1">
        <v>0.8</v>
      </c>
      <c r="J56" s="1">
        <v>0.727272727272727</v>
      </c>
      <c r="K56" s="1">
        <v>0.761904761904762</v>
      </c>
      <c r="L56" s="1">
        <v>0.3</v>
      </c>
      <c r="M56" s="1">
        <v>0.5</v>
      </c>
      <c r="N56" s="1">
        <v>0.75</v>
      </c>
    </row>
    <row r="57" s="1" customFormat="1" spans="1:14">
      <c r="A57" s="7">
        <v>401</v>
      </c>
      <c r="B57" s="1">
        <v>401</v>
      </c>
      <c r="C57" s="1">
        <v>0.753035545349121</v>
      </c>
      <c r="D57" s="1">
        <v>0.228763222694397</v>
      </c>
      <c r="E57" s="1">
        <v>10</v>
      </c>
      <c r="F57" s="1">
        <v>4</v>
      </c>
      <c r="G57" s="1">
        <v>0</v>
      </c>
      <c r="H57" s="1">
        <v>6</v>
      </c>
      <c r="I57" s="1">
        <v>1</v>
      </c>
      <c r="J57" s="1">
        <v>0.714285714285714</v>
      </c>
      <c r="K57" s="1">
        <v>0.833333333333333</v>
      </c>
      <c r="L57" s="1">
        <v>0.4</v>
      </c>
      <c r="M57" s="1">
        <v>0.6</v>
      </c>
      <c r="N57" s="1">
        <v>0.8</v>
      </c>
    </row>
    <row r="58" s="1" customFormat="1" spans="1:14">
      <c r="A58" s="7">
        <v>771</v>
      </c>
      <c r="B58" s="1">
        <v>771</v>
      </c>
      <c r="C58" s="1">
        <v>0.753212571144104</v>
      </c>
      <c r="D58" s="1">
        <v>0.125364899635315</v>
      </c>
      <c r="E58" s="1">
        <v>10</v>
      </c>
      <c r="F58" s="1">
        <v>5</v>
      </c>
      <c r="G58" s="1">
        <v>0</v>
      </c>
      <c r="H58" s="1">
        <v>5</v>
      </c>
      <c r="I58" s="1">
        <v>1</v>
      </c>
      <c r="J58" s="1">
        <v>0.666666666666667</v>
      </c>
      <c r="K58" s="1">
        <v>0.8</v>
      </c>
      <c r="L58" s="1">
        <v>0.5</v>
      </c>
      <c r="M58" s="1">
        <v>0.5</v>
      </c>
      <c r="N58" s="1">
        <v>0.75</v>
      </c>
    </row>
    <row r="59" s="1" customFormat="1" spans="1:14">
      <c r="A59" s="7">
        <v>969</v>
      </c>
      <c r="B59" s="1">
        <v>969</v>
      </c>
      <c r="C59" s="1">
        <v>0.753363847732544</v>
      </c>
      <c r="D59" s="1">
        <v>0.123353958129883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1" customFormat="1" spans="1:14">
      <c r="A60" s="7">
        <v>893</v>
      </c>
      <c r="B60" s="1">
        <v>893</v>
      </c>
      <c r="C60" s="1">
        <v>0.754010558128357</v>
      </c>
      <c r="D60" s="1">
        <v>0.0874552726745605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4" customFormat="1" spans="1:14">
      <c r="A61" s="16">
        <v>604</v>
      </c>
      <c r="B61" s="14">
        <v>604</v>
      </c>
      <c r="C61" s="14">
        <v>0.754541397094727</v>
      </c>
      <c r="D61" s="14">
        <v>0.119377017021179</v>
      </c>
      <c r="E61" s="14">
        <v>7</v>
      </c>
      <c r="F61" s="14">
        <v>6</v>
      </c>
      <c r="G61" s="14">
        <v>3</v>
      </c>
      <c r="H61" s="14">
        <v>4</v>
      </c>
      <c r="I61" s="14">
        <v>0.7</v>
      </c>
      <c r="J61" s="14">
        <v>0.538461538461539</v>
      </c>
      <c r="K61" s="14">
        <v>0.608695652173913</v>
      </c>
      <c r="L61" s="14">
        <v>0.6</v>
      </c>
      <c r="M61" s="14">
        <v>0.1</v>
      </c>
      <c r="N61" s="14">
        <v>0.55</v>
      </c>
    </row>
    <row r="62" s="1" customFormat="1" spans="1:14">
      <c r="A62" s="7">
        <v>379</v>
      </c>
      <c r="B62" s="1">
        <v>379</v>
      </c>
      <c r="C62" s="1">
        <v>0.763228416442871</v>
      </c>
      <c r="D62" s="1">
        <v>0.146036624908447</v>
      </c>
      <c r="E62" s="1">
        <v>10</v>
      </c>
      <c r="F62" s="1">
        <v>6</v>
      </c>
      <c r="G62" s="1">
        <v>0</v>
      </c>
      <c r="H62" s="1">
        <v>4</v>
      </c>
      <c r="I62" s="1">
        <v>1</v>
      </c>
      <c r="J62" s="1">
        <v>0.625</v>
      </c>
      <c r="K62" s="1">
        <v>0.769230769230769</v>
      </c>
      <c r="L62" s="1">
        <v>0.6</v>
      </c>
      <c r="M62" s="1">
        <v>0.4</v>
      </c>
      <c r="N62" s="1">
        <v>0.7</v>
      </c>
    </row>
    <row r="63" s="1" customFormat="1" spans="1:14">
      <c r="A63" s="7">
        <v>358</v>
      </c>
      <c r="B63" s="1">
        <v>358</v>
      </c>
      <c r="C63" s="1">
        <v>0.764511704444885</v>
      </c>
      <c r="D63" s="1">
        <v>0.0849670171737671</v>
      </c>
      <c r="E63" s="1">
        <v>8</v>
      </c>
      <c r="F63" s="1">
        <v>5</v>
      </c>
      <c r="G63" s="1">
        <v>2</v>
      </c>
      <c r="H63" s="1">
        <v>5</v>
      </c>
      <c r="I63" s="1">
        <v>0.8</v>
      </c>
      <c r="J63" s="1">
        <v>0.615384615384615</v>
      </c>
      <c r="K63" s="1">
        <v>0.695652173913043</v>
      </c>
      <c r="L63" s="1">
        <v>0.5</v>
      </c>
      <c r="M63" s="1">
        <v>0.3</v>
      </c>
      <c r="N63" s="1">
        <v>0.65</v>
      </c>
    </row>
    <row r="64" s="1" customFormat="1" spans="1:14">
      <c r="A64" s="7">
        <v>256</v>
      </c>
      <c r="B64" s="1">
        <v>256</v>
      </c>
      <c r="C64" s="1">
        <v>0.769444704055786</v>
      </c>
      <c r="D64" s="1">
        <v>0.147529363632202</v>
      </c>
      <c r="E64" s="1">
        <v>10</v>
      </c>
      <c r="F64" s="1">
        <v>8</v>
      </c>
      <c r="G64" s="1">
        <v>0</v>
      </c>
      <c r="H64" s="1">
        <v>2</v>
      </c>
      <c r="I64" s="1">
        <v>1</v>
      </c>
      <c r="J64" s="1">
        <v>0.555555555555556</v>
      </c>
      <c r="K64" s="1">
        <v>0.714285714285714</v>
      </c>
      <c r="L64" s="1">
        <v>0.8</v>
      </c>
      <c r="M64" s="1">
        <v>0.2</v>
      </c>
      <c r="N64" s="1">
        <v>0.6</v>
      </c>
    </row>
    <row r="65" s="1" customFormat="1" spans="1:14">
      <c r="A65" s="7">
        <v>764</v>
      </c>
      <c r="B65" s="1">
        <v>764</v>
      </c>
      <c r="C65" s="1">
        <v>0.770396113395691</v>
      </c>
      <c r="D65" s="1">
        <v>0.118025183677673</v>
      </c>
      <c r="E65" s="1">
        <v>8</v>
      </c>
      <c r="F65" s="1">
        <v>5</v>
      </c>
      <c r="G65" s="1">
        <v>2</v>
      </c>
      <c r="H65" s="1">
        <v>5</v>
      </c>
      <c r="I65" s="1">
        <v>0.8</v>
      </c>
      <c r="J65" s="1">
        <v>0.615384615384615</v>
      </c>
      <c r="K65" s="1">
        <v>0.695652173913043</v>
      </c>
      <c r="L65" s="1">
        <v>0.5</v>
      </c>
      <c r="M65" s="1">
        <v>0.3</v>
      </c>
      <c r="N65" s="1">
        <v>0.65</v>
      </c>
    </row>
    <row r="66" s="1" customFormat="1" spans="1:14">
      <c r="A66" s="7">
        <v>888</v>
      </c>
      <c r="B66" s="1">
        <v>888</v>
      </c>
      <c r="C66" s="1">
        <v>0.771872639656067</v>
      </c>
      <c r="D66" s="1">
        <v>0.120152473449707</v>
      </c>
      <c r="E66" s="1">
        <v>8</v>
      </c>
      <c r="F66" s="1">
        <v>6</v>
      </c>
      <c r="G66" s="1">
        <v>2</v>
      </c>
      <c r="H66" s="1">
        <v>4</v>
      </c>
      <c r="I66" s="1">
        <v>0.8</v>
      </c>
      <c r="J66" s="1">
        <v>0.571428571428572</v>
      </c>
      <c r="K66" s="1">
        <v>0.666666666666667</v>
      </c>
      <c r="L66" s="1">
        <v>0.6</v>
      </c>
      <c r="M66" s="1">
        <v>0.2</v>
      </c>
      <c r="N66" s="1">
        <v>0.6</v>
      </c>
    </row>
    <row r="67" s="1" customFormat="1" spans="1:14">
      <c r="A67" s="7">
        <v>576</v>
      </c>
      <c r="B67" s="1">
        <v>576</v>
      </c>
      <c r="C67" s="1">
        <v>0.774784207344055</v>
      </c>
      <c r="D67" s="1">
        <v>0.0835216045379639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952</v>
      </c>
      <c r="B68" s="1">
        <v>952</v>
      </c>
      <c r="C68" s="1">
        <v>0.777769088745117</v>
      </c>
      <c r="D68" s="1">
        <v>0.174070596694946</v>
      </c>
      <c r="E68" s="1">
        <v>9</v>
      </c>
      <c r="F68" s="1">
        <v>8</v>
      </c>
      <c r="G68" s="1">
        <v>1</v>
      </c>
      <c r="H68" s="1">
        <v>2</v>
      </c>
      <c r="I68" s="1">
        <v>0.9</v>
      </c>
      <c r="J68" s="1">
        <v>0.529411764705882</v>
      </c>
      <c r="K68" s="1">
        <v>0.666666666666667</v>
      </c>
      <c r="L68" s="1">
        <v>0.8</v>
      </c>
      <c r="M68" s="1">
        <v>0.1</v>
      </c>
      <c r="N68" s="1">
        <v>0.55</v>
      </c>
    </row>
    <row r="69" s="4" customFormat="1" spans="1:14">
      <c r="A69" s="17">
        <v>637</v>
      </c>
      <c r="B69" s="4">
        <v>637</v>
      </c>
      <c r="C69" s="4">
        <v>0.779709577560425</v>
      </c>
      <c r="D69" s="4">
        <v>0.131428241729736</v>
      </c>
      <c r="E69" s="4">
        <v>8</v>
      </c>
      <c r="F69" s="4">
        <v>4</v>
      </c>
      <c r="G69" s="4">
        <v>2</v>
      </c>
      <c r="H69" s="4">
        <v>6</v>
      </c>
      <c r="I69" s="4">
        <v>0.8</v>
      </c>
      <c r="J69" s="4">
        <v>0.666666666666667</v>
      </c>
      <c r="K69" s="4">
        <v>0.727272727272727</v>
      </c>
      <c r="L69" s="4">
        <v>0.4</v>
      </c>
      <c r="M69" s="4">
        <v>0.4</v>
      </c>
      <c r="N69" s="4">
        <v>0.7</v>
      </c>
    </row>
    <row r="70" s="1" customFormat="1" spans="1:14">
      <c r="A70" s="7">
        <v>281</v>
      </c>
      <c r="B70" s="1">
        <v>281</v>
      </c>
      <c r="C70" s="1">
        <v>0.780123114585876</v>
      </c>
      <c r="D70" s="1">
        <v>0.199020862579346</v>
      </c>
      <c r="E70" s="1">
        <v>8</v>
      </c>
      <c r="F70" s="1">
        <v>5</v>
      </c>
      <c r="G70" s="1">
        <v>2</v>
      </c>
      <c r="H70" s="1">
        <v>5</v>
      </c>
      <c r="I70" s="1">
        <v>0.8</v>
      </c>
      <c r="J70" s="1">
        <v>0.615384615384615</v>
      </c>
      <c r="K70" s="1">
        <v>0.695652173913043</v>
      </c>
      <c r="L70" s="1">
        <v>0.5</v>
      </c>
      <c r="M70" s="1">
        <v>0.3</v>
      </c>
      <c r="N70" s="1">
        <v>0.65</v>
      </c>
    </row>
    <row r="71" s="14" customFormat="1" spans="1:14">
      <c r="A71" s="16">
        <v>880</v>
      </c>
      <c r="B71" s="14">
        <v>880</v>
      </c>
      <c r="C71" s="14">
        <v>0.780608892440796</v>
      </c>
      <c r="D71" s="14">
        <v>0.172005653381348</v>
      </c>
      <c r="E71" s="14">
        <v>9</v>
      </c>
      <c r="F71" s="14">
        <v>5</v>
      </c>
      <c r="G71" s="14">
        <v>1</v>
      </c>
      <c r="H71" s="14">
        <v>5</v>
      </c>
      <c r="I71" s="14">
        <v>0.9</v>
      </c>
      <c r="J71" s="14">
        <v>0.642857142857143</v>
      </c>
      <c r="K71" s="14">
        <v>0.75</v>
      </c>
      <c r="L71" s="14">
        <v>0.5</v>
      </c>
      <c r="M71" s="14">
        <v>0.4</v>
      </c>
      <c r="N71" s="14">
        <v>0.7</v>
      </c>
    </row>
    <row r="72" s="1" customFormat="1" spans="1:14">
      <c r="A72" s="7">
        <v>704</v>
      </c>
      <c r="B72" s="1">
        <v>704</v>
      </c>
      <c r="C72" s="1">
        <v>0.793093085289001</v>
      </c>
      <c r="D72" s="1">
        <v>0.133874297142029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695</v>
      </c>
      <c r="B73" s="1">
        <v>695</v>
      </c>
      <c r="C73" s="1">
        <v>0.793387413024902</v>
      </c>
      <c r="D73" s="1">
        <v>0.140011191368103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929</v>
      </c>
      <c r="B74" s="1">
        <v>929</v>
      </c>
      <c r="C74" s="1">
        <v>0.795631051063538</v>
      </c>
      <c r="D74" s="1">
        <v>0.0636559724807739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1" customFormat="1" spans="1:14">
      <c r="A75" s="7">
        <v>698</v>
      </c>
      <c r="B75" s="1">
        <v>698</v>
      </c>
      <c r="C75" s="1">
        <v>0.796518921852112</v>
      </c>
      <c r="D75" s="1">
        <v>0.266257882118225</v>
      </c>
      <c r="E75" s="1">
        <v>9</v>
      </c>
      <c r="F75" s="1">
        <v>3</v>
      </c>
      <c r="G75" s="1">
        <v>1</v>
      </c>
      <c r="H75" s="1">
        <v>7</v>
      </c>
      <c r="I75" s="1">
        <v>0.9</v>
      </c>
      <c r="J75" s="1">
        <v>0.75</v>
      </c>
      <c r="K75" s="1">
        <v>0.818181818181818</v>
      </c>
      <c r="L75" s="1">
        <v>0.3</v>
      </c>
      <c r="M75" s="1">
        <v>0.6</v>
      </c>
      <c r="N75" s="1">
        <v>0.8</v>
      </c>
    </row>
    <row r="76" s="1" customFormat="1" spans="1:14">
      <c r="A76" s="7">
        <v>4</v>
      </c>
      <c r="B76" s="1">
        <v>4</v>
      </c>
      <c r="C76" s="1">
        <v>0.799562454223633</v>
      </c>
      <c r="D76" s="1">
        <v>0.261473536491394</v>
      </c>
      <c r="E76" s="1">
        <v>9</v>
      </c>
      <c r="F76" s="1">
        <v>8</v>
      </c>
      <c r="G76" s="1">
        <v>1</v>
      </c>
      <c r="H76" s="1">
        <v>2</v>
      </c>
      <c r="I76" s="1">
        <v>0.9</v>
      </c>
      <c r="J76" s="1">
        <v>0.529411764705882</v>
      </c>
      <c r="K76" s="1">
        <v>0.666666666666667</v>
      </c>
      <c r="L76" s="1">
        <v>0.8</v>
      </c>
      <c r="M76" s="1">
        <v>0.1</v>
      </c>
      <c r="N76" s="1">
        <v>0.55</v>
      </c>
    </row>
    <row r="77" s="4" customFormat="1" spans="1:14">
      <c r="A77" s="17">
        <v>439</v>
      </c>
      <c r="B77" s="4">
        <v>439</v>
      </c>
      <c r="C77" s="4">
        <v>0.799637913703918</v>
      </c>
      <c r="D77" s="4">
        <v>0.0570443868637085</v>
      </c>
      <c r="E77" s="4">
        <v>10</v>
      </c>
      <c r="F77" s="4">
        <v>3</v>
      </c>
      <c r="G77" s="4">
        <v>0</v>
      </c>
      <c r="H77" s="4">
        <v>7</v>
      </c>
      <c r="I77" s="4">
        <v>1</v>
      </c>
      <c r="J77" s="4">
        <v>0.769230769230769</v>
      </c>
      <c r="K77" s="4">
        <v>0.869565217391304</v>
      </c>
      <c r="L77" s="4">
        <v>0.3</v>
      </c>
      <c r="M77" s="4">
        <v>0.7</v>
      </c>
      <c r="N77" s="4">
        <v>0.85</v>
      </c>
    </row>
    <row r="78" s="1" customFormat="1" spans="1:14">
      <c r="A78" s="7">
        <v>725</v>
      </c>
      <c r="B78" s="1">
        <v>725</v>
      </c>
      <c r="C78" s="1">
        <v>0.803259372711182</v>
      </c>
      <c r="D78" s="1">
        <v>0.191452741622925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773</v>
      </c>
      <c r="B79" s="1">
        <v>773</v>
      </c>
      <c r="C79" s="1">
        <v>0.804943203926086</v>
      </c>
      <c r="D79" s="1">
        <v>0.0974832773208618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133</v>
      </c>
      <c r="B80" s="1">
        <v>133</v>
      </c>
      <c r="C80" s="1">
        <v>0.805436015129089</v>
      </c>
      <c r="D80" s="1">
        <v>0.172886252403259</v>
      </c>
      <c r="E80" s="1">
        <v>10</v>
      </c>
      <c r="F80" s="1">
        <v>4</v>
      </c>
      <c r="G80" s="1">
        <v>0</v>
      </c>
      <c r="H80" s="1">
        <v>6</v>
      </c>
      <c r="I80" s="1">
        <v>1</v>
      </c>
      <c r="J80" s="1">
        <v>0.714285714285714</v>
      </c>
      <c r="K80" s="1">
        <v>0.833333333333333</v>
      </c>
      <c r="L80" s="1">
        <v>0.4</v>
      </c>
      <c r="M80" s="1">
        <v>0.6</v>
      </c>
      <c r="N80" s="1">
        <v>0.8</v>
      </c>
    </row>
    <row r="81" s="14" customFormat="1" spans="1:14">
      <c r="A81" s="16">
        <v>347</v>
      </c>
      <c r="B81" s="14">
        <v>347</v>
      </c>
      <c r="C81" s="14">
        <v>0.807642936706543</v>
      </c>
      <c r="D81" s="14">
        <v>0.11441159248352</v>
      </c>
      <c r="E81" s="14">
        <v>10</v>
      </c>
      <c r="F81" s="14">
        <v>7</v>
      </c>
      <c r="G81" s="14">
        <v>0</v>
      </c>
      <c r="H81" s="14">
        <v>3</v>
      </c>
      <c r="I81" s="14">
        <v>1</v>
      </c>
      <c r="J81" s="14">
        <v>0.588235294117647</v>
      </c>
      <c r="K81" s="14">
        <v>0.740740740740741</v>
      </c>
      <c r="L81" s="14">
        <v>0.7</v>
      </c>
      <c r="M81" s="14">
        <v>0.3</v>
      </c>
      <c r="N81" s="14">
        <v>0.65</v>
      </c>
    </row>
    <row r="82" s="1" customFormat="1" spans="1:14">
      <c r="A82" s="7">
        <v>454</v>
      </c>
      <c r="B82" s="1">
        <v>454</v>
      </c>
      <c r="C82" s="1">
        <v>0.81167459487915</v>
      </c>
      <c r="D82" s="1">
        <v>0.116322159767151</v>
      </c>
      <c r="E82" s="1">
        <v>5</v>
      </c>
      <c r="F82" s="1">
        <v>4</v>
      </c>
      <c r="G82" s="1">
        <v>5</v>
      </c>
      <c r="H82" s="1">
        <v>6</v>
      </c>
      <c r="I82" s="1">
        <v>0.5</v>
      </c>
      <c r="J82" s="1">
        <v>0.555555555555556</v>
      </c>
      <c r="K82" s="1">
        <v>0.526315789473684</v>
      </c>
      <c r="L82" s="1">
        <v>0.4</v>
      </c>
      <c r="M82" s="1">
        <v>0.1</v>
      </c>
      <c r="N82" s="1">
        <v>0.55</v>
      </c>
    </row>
    <row r="83" s="1" customFormat="1" spans="1:14">
      <c r="A83" s="7">
        <v>907</v>
      </c>
      <c r="B83" s="1">
        <v>907</v>
      </c>
      <c r="C83" s="1">
        <v>0.811874389648437</v>
      </c>
      <c r="D83" s="1">
        <v>0.147233486175537</v>
      </c>
      <c r="E83" s="1">
        <v>9</v>
      </c>
      <c r="F83" s="1">
        <v>1</v>
      </c>
      <c r="G83" s="1">
        <v>1</v>
      </c>
      <c r="H83" s="1">
        <v>9</v>
      </c>
      <c r="I83" s="1">
        <v>0.9</v>
      </c>
      <c r="J83" s="1">
        <v>0.9</v>
      </c>
      <c r="K83" s="1">
        <v>0.9</v>
      </c>
      <c r="L83" s="1">
        <v>0.1</v>
      </c>
      <c r="M83" s="1">
        <v>0.8</v>
      </c>
      <c r="N83" s="1">
        <v>0.9</v>
      </c>
    </row>
    <row r="84" s="1" customFormat="1" spans="1:14">
      <c r="A84" s="7">
        <v>743</v>
      </c>
      <c r="B84" s="1">
        <v>743</v>
      </c>
      <c r="C84" s="1">
        <v>0.812583208084106</v>
      </c>
      <c r="D84" s="1">
        <v>0.160370707511902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207</v>
      </c>
      <c r="B85" s="1">
        <v>207</v>
      </c>
      <c r="C85" s="1">
        <v>0.812959790229797</v>
      </c>
      <c r="D85" s="1">
        <v>0.00219154357910156</v>
      </c>
      <c r="E85" s="1">
        <v>9</v>
      </c>
      <c r="F85" s="1">
        <v>2</v>
      </c>
      <c r="G85" s="1">
        <v>1</v>
      </c>
      <c r="H85" s="1">
        <v>8</v>
      </c>
      <c r="I85" s="1">
        <v>0.9</v>
      </c>
      <c r="J85" s="1">
        <v>0.818181818181818</v>
      </c>
      <c r="K85" s="1">
        <v>0.857142857142857</v>
      </c>
      <c r="L85" s="1">
        <v>0.2</v>
      </c>
      <c r="M85" s="1">
        <v>0.7</v>
      </c>
      <c r="N85" s="1">
        <v>0.85</v>
      </c>
    </row>
    <row r="86" s="1" customFormat="1" spans="1:14">
      <c r="A86" s="7">
        <v>488</v>
      </c>
      <c r="B86" s="1">
        <v>488</v>
      </c>
      <c r="C86" s="1">
        <v>0.813172101974487</v>
      </c>
      <c r="D86" s="1">
        <v>0.24921190738678</v>
      </c>
      <c r="E86" s="1">
        <v>10</v>
      </c>
      <c r="F86" s="1">
        <v>5</v>
      </c>
      <c r="G86" s="1">
        <v>0</v>
      </c>
      <c r="H86" s="1">
        <v>5</v>
      </c>
      <c r="I86" s="1">
        <v>1</v>
      </c>
      <c r="J86" s="1">
        <v>0.666666666666667</v>
      </c>
      <c r="K86" s="1">
        <v>0.8</v>
      </c>
      <c r="L86" s="1">
        <v>0.5</v>
      </c>
      <c r="M86" s="1">
        <v>0.5</v>
      </c>
      <c r="N86" s="1">
        <v>0.75</v>
      </c>
    </row>
    <row r="87" s="4" customFormat="1" spans="1:14">
      <c r="A87" s="17">
        <v>802</v>
      </c>
      <c r="B87" s="4">
        <v>802</v>
      </c>
      <c r="C87" s="4">
        <v>0.818269729614258</v>
      </c>
      <c r="D87" s="4">
        <v>0.142256736755371</v>
      </c>
      <c r="E87" s="4">
        <v>9</v>
      </c>
      <c r="F87" s="4">
        <v>4</v>
      </c>
      <c r="G87" s="4">
        <v>1</v>
      </c>
      <c r="H87" s="4">
        <v>6</v>
      </c>
      <c r="I87" s="4">
        <v>0.9</v>
      </c>
      <c r="J87" s="4">
        <v>0.692307692307692</v>
      </c>
      <c r="K87" s="4">
        <v>0.782608695652174</v>
      </c>
      <c r="L87" s="4">
        <v>0.4</v>
      </c>
      <c r="M87" s="4">
        <v>0.5</v>
      </c>
      <c r="N87" s="4">
        <v>0.75</v>
      </c>
    </row>
    <row r="88" s="1" customFormat="1" spans="1:14">
      <c r="A88" s="7">
        <v>558</v>
      </c>
      <c r="B88" s="1">
        <v>558</v>
      </c>
      <c r="C88" s="1">
        <v>0.821733474731445</v>
      </c>
      <c r="D88" s="1">
        <v>0.137555122375488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1" customFormat="1" spans="1:14">
      <c r="A89" s="7">
        <v>406</v>
      </c>
      <c r="B89" s="1">
        <v>406</v>
      </c>
      <c r="C89" s="1">
        <v>0.822151780128479</v>
      </c>
      <c r="D89" s="1">
        <v>0.264414072036743</v>
      </c>
      <c r="E89" s="1">
        <v>6</v>
      </c>
      <c r="F89" s="1">
        <v>4</v>
      </c>
      <c r="G89" s="1">
        <v>4</v>
      </c>
      <c r="H89" s="1">
        <v>6</v>
      </c>
      <c r="I89" s="1">
        <v>0.6</v>
      </c>
      <c r="J89" s="1">
        <v>0.6</v>
      </c>
      <c r="K89" s="1">
        <v>0.6</v>
      </c>
      <c r="L89" s="1">
        <v>0.4</v>
      </c>
      <c r="M89" s="1">
        <v>0.2</v>
      </c>
      <c r="N89" s="1">
        <v>0.6</v>
      </c>
    </row>
    <row r="90" s="1" customFormat="1" spans="1:14">
      <c r="A90" s="7">
        <v>497</v>
      </c>
      <c r="B90" s="1">
        <v>497</v>
      </c>
      <c r="C90" s="1">
        <v>0.822490453720093</v>
      </c>
      <c r="D90" s="1">
        <v>0.249233245849609</v>
      </c>
      <c r="E90" s="1">
        <v>7</v>
      </c>
      <c r="F90" s="1">
        <v>4</v>
      </c>
      <c r="G90" s="1">
        <v>3</v>
      </c>
      <c r="H90" s="1">
        <v>6</v>
      </c>
      <c r="I90" s="1">
        <v>0.7</v>
      </c>
      <c r="J90" s="1">
        <v>0.636363636363636</v>
      </c>
      <c r="K90" s="1">
        <v>0.666666666666667</v>
      </c>
      <c r="L90" s="1">
        <v>0.4</v>
      </c>
      <c r="M90" s="1">
        <v>0.3</v>
      </c>
      <c r="N90" s="1">
        <v>0.65</v>
      </c>
    </row>
    <row r="91" s="4" customFormat="1" spans="1:14">
      <c r="A91" s="17">
        <v>694</v>
      </c>
      <c r="B91" s="4">
        <v>694</v>
      </c>
      <c r="C91" s="4">
        <v>0.832526206970215</v>
      </c>
      <c r="D91" s="4">
        <v>0.154374718666077</v>
      </c>
      <c r="E91" s="4">
        <v>9</v>
      </c>
      <c r="F91" s="4">
        <v>5</v>
      </c>
      <c r="G91" s="4">
        <v>1</v>
      </c>
      <c r="H91" s="4">
        <v>5</v>
      </c>
      <c r="I91" s="4">
        <v>0.9</v>
      </c>
      <c r="J91" s="4">
        <v>0.642857142857143</v>
      </c>
      <c r="K91" s="4">
        <v>0.75</v>
      </c>
      <c r="L91" s="4">
        <v>0.5</v>
      </c>
      <c r="M91" s="4">
        <v>0.4</v>
      </c>
      <c r="N91" s="4">
        <v>0.7</v>
      </c>
    </row>
    <row r="92" s="1" customFormat="1" spans="3:14">
      <c r="C92" s="1">
        <f>AVERAGE(C2:C91)</f>
        <v>0.722535281711155</v>
      </c>
      <c r="D92" s="1">
        <f>AVERAGE(D2:D91)</f>
        <v>0.156049519115024</v>
      </c>
      <c r="I92" s="1">
        <f t="shared" ref="I92:N92" si="0">AVERAGE(I2:I91)</f>
        <v>0.867777777777778</v>
      </c>
      <c r="J92" s="1">
        <f t="shared" si="0"/>
        <v>0.642083303740941</v>
      </c>
      <c r="K92" s="1">
        <f t="shared" si="0"/>
        <v>0.734019762300858</v>
      </c>
      <c r="L92" s="1">
        <f t="shared" si="0"/>
        <v>0.495555555555555</v>
      </c>
      <c r="M92" s="1">
        <f t="shared" si="0"/>
        <v>0.372222222222222</v>
      </c>
      <c r="N92" s="1">
        <f t="shared" si="0"/>
        <v>0.686111111111111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F95" s="1" t="s">
        <v>47</v>
      </c>
    </row>
    <row r="96" s="1" customFormat="1" spans="3:9">
      <c r="C96" s="1" t="s">
        <v>15</v>
      </c>
      <c r="D96" s="1">
        <f>COUNTIF(C2:C91,"&lt;0.42")-COUNTIF(C2:C91,"&lt;0.4")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17</v>
      </c>
      <c r="D98" s="1">
        <f>COUNTIF(C2:C91,"&lt;0.46")-COUNTIF(C2:C91,"&lt;0.44")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18</v>
      </c>
      <c r="D99" s="1">
        <f>COUNTIF(C2:C91,"&lt;0.48")-COUNTIF(C2:C91,"&lt;0.46")</f>
        <v>0</v>
      </c>
      <c r="F99" s="11">
        <v>0.12</v>
      </c>
      <c r="G99" s="1">
        <v>-240</v>
      </c>
      <c r="H99" s="1">
        <v>1760</v>
      </c>
      <c r="I99" s="1">
        <v>88</v>
      </c>
    </row>
    <row r="100" s="1" customFormat="1" spans="3:5">
      <c r="C100" s="1" t="s">
        <v>19</v>
      </c>
      <c r="D100" s="1">
        <f>COUNTIF(C2:C91,"&lt;0.5")-COUNTIF(C2:C91,"&lt;0.48")</f>
        <v>0</v>
      </c>
      <c r="E100" s="1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0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0</v>
      </c>
      <c r="E104" s="4">
        <v>7</v>
      </c>
    </row>
    <row r="105" s="1" customFormat="1" spans="3:5">
      <c r="C105" s="1" t="s">
        <v>24</v>
      </c>
      <c r="D105" s="1">
        <f>COUNTIF(C2:C91,"&lt;0.6")-COUNTIF(C2:C91,"&lt;0.58")</f>
        <v>0</v>
      </c>
      <c r="E105" s="1">
        <v>9</v>
      </c>
    </row>
    <row r="106" s="3" customFormat="1" spans="3:5">
      <c r="C106" s="3" t="s">
        <v>145</v>
      </c>
      <c r="D106" s="3">
        <f>COUNTIF(C2:C91,"&lt;0.626")-COUNTIF(C2:C91,"&lt;0.6")</f>
        <v>10</v>
      </c>
      <c r="E106" s="3">
        <v>12</v>
      </c>
    </row>
    <row r="107" s="4" customFormat="1" spans="3:5">
      <c r="C107" s="4" t="s">
        <v>146</v>
      </c>
      <c r="D107" s="4">
        <f>COUNTIF(C2:C91,"&lt;0.652")-COUNTIF(C2:C91,"&lt;0.626")</f>
        <v>10</v>
      </c>
      <c r="E107" s="4">
        <v>14</v>
      </c>
    </row>
    <row r="108" s="4" customFormat="1" spans="3:5">
      <c r="C108" s="4" t="s">
        <v>147</v>
      </c>
      <c r="D108" s="4">
        <f>COUNTIF(C2:C91,"&lt;0.678")-COUNTIF(C2:C91,"&lt;0.652")</f>
        <v>10</v>
      </c>
      <c r="E108" s="4">
        <v>12</v>
      </c>
    </row>
    <row r="109" s="4" customFormat="1" spans="3:5">
      <c r="C109" s="4" t="s">
        <v>148</v>
      </c>
      <c r="D109" s="4">
        <f>COUNTIF(C2:C91,"&lt;0.704")-COUNTIF(C2:C91,"&lt;0.678")</f>
        <v>10</v>
      </c>
      <c r="E109" s="4">
        <v>9</v>
      </c>
    </row>
    <row r="110" s="4" customFormat="1" spans="3:5">
      <c r="C110" s="4" t="s">
        <v>149</v>
      </c>
      <c r="D110" s="4">
        <f>COUNTIF(C2:C91,"&lt;0.73")-COUNTIF(C2:C91,"&lt;0.704")</f>
        <v>10</v>
      </c>
      <c r="E110" s="4">
        <v>7</v>
      </c>
    </row>
    <row r="111" s="4" customFormat="1" spans="3:5">
      <c r="C111" s="4" t="s">
        <v>150</v>
      </c>
      <c r="D111" s="4">
        <f>COUNTIF(C2:C91,"&lt;0.756")-COUNTIF(C2:C91,"&lt;0.73")</f>
        <v>10</v>
      </c>
      <c r="E111" s="4">
        <v>6</v>
      </c>
    </row>
    <row r="112" s="1" customFormat="1" spans="3:5">
      <c r="C112" s="1" t="s">
        <v>151</v>
      </c>
      <c r="D112" s="1">
        <f>COUNTIF(C2:C91,"&lt;0.782")-COUNTIF(C2:C91,"&lt;0.756")</f>
        <v>10</v>
      </c>
      <c r="E112" s="1">
        <v>4</v>
      </c>
    </row>
    <row r="113" s="1" customFormat="1" spans="3:5">
      <c r="C113" s="1" t="s">
        <v>152</v>
      </c>
      <c r="D113" s="1">
        <f>COUNTIF(C2:C91,"&lt;0.808")-COUNTIF(C2:C91,"&lt;0.782")</f>
        <v>10</v>
      </c>
      <c r="E113" s="1">
        <v>3</v>
      </c>
    </row>
    <row r="114" s="3" customFormat="1" spans="3:5">
      <c r="C114" s="3" t="s">
        <v>153</v>
      </c>
      <c r="D114" s="3">
        <f>COUNTIF(C2:C91,"&lt;0.834")-COUNTIF(C2:C91,"&lt;0.808")</f>
        <v>10</v>
      </c>
      <c r="E114" s="3">
        <v>2</v>
      </c>
    </row>
    <row r="115" s="6" customFormat="1" spans="3:4">
      <c r="C115" s="1" t="s">
        <v>34</v>
      </c>
      <c r="D115" s="6">
        <f>COUNTIF(C2:C91,"&lt;0.8")-COUNTIF(C2:C91,"&lt;0.78")</f>
        <v>8</v>
      </c>
    </row>
    <row r="116" s="1" customFormat="1" spans="3:4">
      <c r="C116" s="1" t="s">
        <v>35</v>
      </c>
      <c r="D116" s="1">
        <f>COUNTIF(C2:C91,"&lt;0.82")-COUNTIF(C2:C91,"&lt;0.8")</f>
        <v>10</v>
      </c>
    </row>
    <row r="117" s="1" customFormat="1" spans="3:4">
      <c r="C117" s="1" t="s">
        <v>36</v>
      </c>
      <c r="D117" s="1">
        <f>COUNTIF(C2:C91,"&lt;0.84")-COUNTIF(C2:C91,"&lt;0.82")</f>
        <v>4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7">
      <c r="C121" s="1" t="s">
        <v>40</v>
      </c>
      <c r="D121" s="1">
        <f>COUNTIF(C2:C91,"&lt;0.92")-COUNTIF(C2:C91,"&lt;0.9")</f>
        <v>0</v>
      </c>
      <c r="F121" s="4">
        <v>0.545</v>
      </c>
      <c r="G121" s="4">
        <v>0.087</v>
      </c>
    </row>
    <row r="122" s="1" customFormat="1" spans="3:7">
      <c r="C122" s="1" t="s">
        <v>41</v>
      </c>
      <c r="D122" s="1">
        <f>COUNTIF(C2:C91,"&lt;0.94")-COUNTIF(C2:C91,"&lt;0.92")</f>
        <v>0</v>
      </c>
      <c r="F122" s="4">
        <v>0.623</v>
      </c>
      <c r="G122" s="4">
        <v>0.11</v>
      </c>
    </row>
    <row r="123" s="1" customFormat="1" spans="3:7">
      <c r="C123" s="1" t="s">
        <v>42</v>
      </c>
      <c r="D123" s="1">
        <f>COUNTIF(C2:C91,"&lt;0.96")-COUNTIF(C2:C91,"&lt;0.94")</f>
        <v>0</v>
      </c>
      <c r="F123" s="4">
        <v>0.729</v>
      </c>
      <c r="G123" s="4">
        <v>0.156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9" workbookViewId="0">
      <selection activeCell="A23" sqref="$A23:$XFD23"/>
    </sheetView>
  </sheetViews>
  <sheetFormatPr defaultColWidth="9" defaultRowHeight="13.5"/>
  <cols>
    <col min="3" max="3" width="19.125" customWidth="1"/>
    <col min="4" max="4" width="14.375" customWidth="1"/>
    <col min="9" max="14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585</v>
      </c>
      <c r="B2" s="1">
        <v>585</v>
      </c>
      <c r="C2" s="1">
        <v>0.626574516296387</v>
      </c>
      <c r="D2" s="1">
        <v>0.113155364990234</v>
      </c>
      <c r="E2" s="1">
        <v>9</v>
      </c>
      <c r="F2" s="1">
        <v>4</v>
      </c>
      <c r="G2" s="1">
        <v>1</v>
      </c>
      <c r="H2" s="1">
        <v>6</v>
      </c>
      <c r="I2" s="1">
        <v>0.9</v>
      </c>
      <c r="J2" s="1">
        <v>0.692307692307692</v>
      </c>
      <c r="K2" s="1">
        <v>0.782608695652174</v>
      </c>
      <c r="L2" s="1">
        <v>0.4</v>
      </c>
      <c r="M2" s="1">
        <v>0.5</v>
      </c>
      <c r="N2" s="1">
        <v>0.75</v>
      </c>
    </row>
    <row r="3" s="1" customFormat="1" spans="1:14">
      <c r="A3" s="7">
        <v>0</v>
      </c>
      <c r="B3" s="1">
        <v>0</v>
      </c>
      <c r="C3" s="1">
        <v>0.627311706542969</v>
      </c>
      <c r="D3" s="1">
        <v>0.206335783004761</v>
      </c>
      <c r="E3" s="1">
        <v>10</v>
      </c>
      <c r="F3" s="1">
        <v>5</v>
      </c>
      <c r="G3" s="1">
        <v>0</v>
      </c>
      <c r="H3" s="1">
        <v>5</v>
      </c>
      <c r="I3" s="1">
        <v>1</v>
      </c>
      <c r="J3" s="1">
        <v>0.666666666666667</v>
      </c>
      <c r="K3" s="1">
        <v>0.8</v>
      </c>
      <c r="L3" s="1">
        <v>0.5</v>
      </c>
      <c r="M3" s="1">
        <v>0.5</v>
      </c>
      <c r="N3" s="1">
        <v>0.75</v>
      </c>
    </row>
    <row r="4" s="1" customFormat="1" spans="1:14">
      <c r="A4" s="7">
        <v>936</v>
      </c>
      <c r="B4" s="1">
        <v>936</v>
      </c>
      <c r="C4" s="1">
        <v>0.627339482307434</v>
      </c>
      <c r="D4" s="1">
        <v>0.170146346092224</v>
      </c>
      <c r="E4" s="1">
        <v>10</v>
      </c>
      <c r="F4" s="1">
        <v>4</v>
      </c>
      <c r="G4" s="1">
        <v>0</v>
      </c>
      <c r="H4" s="1">
        <v>6</v>
      </c>
      <c r="I4" s="1">
        <v>1</v>
      </c>
      <c r="J4" s="1">
        <v>0.714285714285714</v>
      </c>
      <c r="K4" s="1">
        <v>0.833333333333333</v>
      </c>
      <c r="L4" s="1">
        <v>0.4</v>
      </c>
      <c r="M4" s="1">
        <v>0.6</v>
      </c>
      <c r="N4" s="1">
        <v>0.8</v>
      </c>
    </row>
    <row r="5" s="1" customFormat="1" spans="1:14">
      <c r="A5" s="7">
        <v>205</v>
      </c>
      <c r="B5" s="1">
        <v>205</v>
      </c>
      <c r="C5" s="1">
        <v>0.627496600151062</v>
      </c>
      <c r="D5" s="1">
        <v>0.101973414421082</v>
      </c>
      <c r="E5" s="1">
        <v>8</v>
      </c>
      <c r="F5" s="1">
        <v>5</v>
      </c>
      <c r="G5" s="1">
        <v>2</v>
      </c>
      <c r="H5" s="1">
        <v>5</v>
      </c>
      <c r="I5" s="1">
        <v>0.8</v>
      </c>
      <c r="J5" s="1">
        <v>0.615384615384615</v>
      </c>
      <c r="K5" s="1">
        <v>0.695652173913043</v>
      </c>
      <c r="L5" s="1">
        <v>0.5</v>
      </c>
      <c r="M5" s="1">
        <v>0.3</v>
      </c>
      <c r="N5" s="1">
        <v>0.65</v>
      </c>
    </row>
    <row r="6" s="1" customFormat="1" spans="1:14">
      <c r="A6" s="7">
        <v>862</v>
      </c>
      <c r="B6" s="1">
        <v>862</v>
      </c>
      <c r="C6" s="1">
        <v>0.627663135528564</v>
      </c>
      <c r="D6" s="1">
        <v>0.134696841239929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1" customFormat="1" spans="1:14">
      <c r="A7" s="7">
        <v>965</v>
      </c>
      <c r="B7" s="1">
        <v>965</v>
      </c>
      <c r="C7" s="1">
        <v>0.627762794494629</v>
      </c>
      <c r="D7" s="1">
        <v>0.168763637542725</v>
      </c>
      <c r="E7" s="1">
        <v>8</v>
      </c>
      <c r="F7" s="1">
        <v>4</v>
      </c>
      <c r="G7" s="1">
        <v>2</v>
      </c>
      <c r="H7" s="1">
        <v>6</v>
      </c>
      <c r="I7" s="1">
        <v>0.8</v>
      </c>
      <c r="J7" s="1">
        <v>0.666666666666667</v>
      </c>
      <c r="K7" s="1">
        <v>0.727272727272727</v>
      </c>
      <c r="L7" s="1">
        <v>0.4</v>
      </c>
      <c r="M7" s="1">
        <v>0.4</v>
      </c>
      <c r="N7" s="1">
        <v>0.7</v>
      </c>
    </row>
    <row r="8" s="1" customFormat="1" spans="1:14">
      <c r="A8" s="7">
        <v>584</v>
      </c>
      <c r="B8" s="1">
        <v>584</v>
      </c>
      <c r="C8" s="1">
        <v>0.62827479839325</v>
      </c>
      <c r="D8" s="1">
        <v>0.217533111572266</v>
      </c>
      <c r="E8" s="1">
        <v>10</v>
      </c>
      <c r="F8" s="1">
        <v>5</v>
      </c>
      <c r="G8" s="1">
        <v>0</v>
      </c>
      <c r="H8" s="1">
        <v>5</v>
      </c>
      <c r="I8" s="1">
        <v>1</v>
      </c>
      <c r="J8" s="1">
        <v>0.666666666666667</v>
      </c>
      <c r="K8" s="1">
        <v>0.8</v>
      </c>
      <c r="L8" s="1">
        <v>0.5</v>
      </c>
      <c r="M8" s="1">
        <v>0.5</v>
      </c>
      <c r="N8" s="1">
        <v>0.75</v>
      </c>
    </row>
    <row r="9" s="1" customFormat="1" spans="1:14">
      <c r="A9" s="7">
        <v>706</v>
      </c>
      <c r="B9" s="1">
        <v>706</v>
      </c>
      <c r="C9" s="1">
        <v>0.62839138507843</v>
      </c>
      <c r="D9" s="1">
        <v>0.110191464424133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182</v>
      </c>
      <c r="B10" s="1">
        <v>182</v>
      </c>
      <c r="C10" s="1">
        <v>0.628848195075989</v>
      </c>
      <c r="D10" s="1">
        <v>0.155686855316162</v>
      </c>
      <c r="E10" s="1">
        <v>7</v>
      </c>
      <c r="F10" s="1">
        <v>3</v>
      </c>
      <c r="G10" s="1">
        <v>3</v>
      </c>
      <c r="H10" s="1">
        <v>7</v>
      </c>
      <c r="I10" s="1">
        <v>0.7</v>
      </c>
      <c r="J10" s="1">
        <v>0.7</v>
      </c>
      <c r="K10" s="1">
        <v>0.7</v>
      </c>
      <c r="L10" s="1">
        <v>0.3</v>
      </c>
      <c r="M10" s="1">
        <v>0.4</v>
      </c>
      <c r="N10" s="1">
        <v>0.7</v>
      </c>
    </row>
    <row r="11" s="1" customFormat="1" spans="1:14">
      <c r="A11" s="7">
        <v>490</v>
      </c>
      <c r="B11" s="1">
        <v>490</v>
      </c>
      <c r="C11" s="1">
        <v>0.628879189491272</v>
      </c>
      <c r="D11" s="1">
        <v>0.109864234924316</v>
      </c>
      <c r="E11" s="1">
        <v>10</v>
      </c>
      <c r="F11" s="1">
        <v>5</v>
      </c>
      <c r="G11" s="1">
        <v>0</v>
      </c>
      <c r="H11" s="1">
        <v>5</v>
      </c>
      <c r="I11" s="1">
        <v>1</v>
      </c>
      <c r="J11" s="1">
        <v>0.666666666666667</v>
      </c>
      <c r="K11" s="1">
        <v>0.8</v>
      </c>
      <c r="L11" s="1">
        <v>0.5</v>
      </c>
      <c r="M11" s="1">
        <v>0.5</v>
      </c>
      <c r="N11" s="1">
        <v>0.75</v>
      </c>
    </row>
    <row r="12" s="3" customFormat="1" spans="1:14">
      <c r="A12" s="9">
        <v>124</v>
      </c>
      <c r="B12" s="3">
        <v>124</v>
      </c>
      <c r="C12" s="3">
        <v>0.629390001296997</v>
      </c>
      <c r="D12" s="3">
        <v>0.210688233375549</v>
      </c>
      <c r="E12" s="3">
        <v>10</v>
      </c>
      <c r="F12" s="3">
        <v>9</v>
      </c>
      <c r="G12" s="3">
        <v>0</v>
      </c>
      <c r="H12" s="3">
        <v>1</v>
      </c>
      <c r="I12" s="3">
        <v>1</v>
      </c>
      <c r="J12" s="3">
        <v>0.526315789473684</v>
      </c>
      <c r="K12" s="3">
        <v>0.689655172413793</v>
      </c>
      <c r="L12" s="3">
        <v>0.9</v>
      </c>
      <c r="M12" s="3">
        <v>0.1</v>
      </c>
      <c r="N12" s="3">
        <v>0.55</v>
      </c>
    </row>
    <row r="13" s="1" customFormat="1" spans="1:14">
      <c r="A13" s="7">
        <v>452</v>
      </c>
      <c r="B13" s="1">
        <v>452</v>
      </c>
      <c r="C13" s="1">
        <v>0.654157638549805</v>
      </c>
      <c r="D13" s="1">
        <v>0.158271670341492</v>
      </c>
      <c r="E13" s="1">
        <v>6</v>
      </c>
      <c r="F13" s="1">
        <v>5</v>
      </c>
      <c r="G13" s="1">
        <v>4</v>
      </c>
      <c r="H13" s="1">
        <v>5</v>
      </c>
      <c r="I13" s="1">
        <v>0.6</v>
      </c>
      <c r="J13" s="1">
        <v>0.545454545454545</v>
      </c>
      <c r="K13" s="1">
        <v>0.571428571428571</v>
      </c>
      <c r="L13" s="1">
        <v>0.5</v>
      </c>
      <c r="M13" s="1">
        <v>0.1</v>
      </c>
      <c r="N13" s="1">
        <v>0.55</v>
      </c>
    </row>
    <row r="14" s="1" customFormat="1" spans="1:14">
      <c r="A14" s="7">
        <v>10</v>
      </c>
      <c r="B14" s="1">
        <v>10</v>
      </c>
      <c r="C14" s="1">
        <v>0.654924631118774</v>
      </c>
      <c r="D14" s="1">
        <v>0.131089448928833</v>
      </c>
      <c r="E14" s="1">
        <v>10</v>
      </c>
      <c r="F14" s="1">
        <v>4</v>
      </c>
      <c r="G14" s="1">
        <v>0</v>
      </c>
      <c r="H14" s="1">
        <v>6</v>
      </c>
      <c r="I14" s="1">
        <v>1</v>
      </c>
      <c r="J14" s="1">
        <v>0.714285714285714</v>
      </c>
      <c r="K14" s="1">
        <v>0.833333333333333</v>
      </c>
      <c r="L14" s="1">
        <v>0.4</v>
      </c>
      <c r="M14" s="1">
        <v>0.6</v>
      </c>
      <c r="N14" s="1">
        <v>0.8</v>
      </c>
    </row>
    <row r="15" s="1" customFormat="1" spans="1:14">
      <c r="A15" s="7">
        <v>132</v>
      </c>
      <c r="B15" s="1">
        <v>132</v>
      </c>
      <c r="C15" s="1">
        <v>0.656367421150208</v>
      </c>
      <c r="D15" s="1">
        <v>0.107514500617981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879</v>
      </c>
      <c r="B16" s="1">
        <v>879</v>
      </c>
      <c r="C16" s="1">
        <v>0.656442046165466</v>
      </c>
      <c r="D16" s="1">
        <v>0.123932242393494</v>
      </c>
      <c r="E16" s="1">
        <v>9</v>
      </c>
      <c r="F16" s="1">
        <v>5</v>
      </c>
      <c r="G16" s="1">
        <v>1</v>
      </c>
      <c r="H16" s="1">
        <v>5</v>
      </c>
      <c r="I16" s="1">
        <v>0.9</v>
      </c>
      <c r="J16" s="1">
        <v>0.642857142857143</v>
      </c>
      <c r="K16" s="1">
        <v>0.75</v>
      </c>
      <c r="L16" s="1">
        <v>0.5</v>
      </c>
      <c r="M16" s="1">
        <v>0.4</v>
      </c>
      <c r="N16" s="1">
        <v>0.7</v>
      </c>
    </row>
    <row r="17" s="1" customFormat="1" spans="1:14">
      <c r="A17" s="7">
        <v>43</v>
      </c>
      <c r="B17" s="1">
        <v>43</v>
      </c>
      <c r="C17" s="1">
        <v>0.656714081764221</v>
      </c>
      <c r="D17" s="1">
        <v>0.224246263504028</v>
      </c>
      <c r="E17" s="1">
        <v>9</v>
      </c>
      <c r="F17" s="1">
        <v>5</v>
      </c>
      <c r="G17" s="1">
        <v>1</v>
      </c>
      <c r="H17" s="1">
        <v>5</v>
      </c>
      <c r="I17" s="1">
        <v>0.9</v>
      </c>
      <c r="J17" s="1">
        <v>0.642857142857143</v>
      </c>
      <c r="K17" s="1">
        <v>0.75</v>
      </c>
      <c r="L17" s="1">
        <v>0.5</v>
      </c>
      <c r="M17" s="1">
        <v>0.4</v>
      </c>
      <c r="N17" s="1">
        <v>0.7</v>
      </c>
    </row>
    <row r="18" s="1" customFormat="1" spans="1:14">
      <c r="A18" s="7">
        <v>91</v>
      </c>
      <c r="B18" s="1">
        <v>91</v>
      </c>
      <c r="C18" s="1">
        <v>0.656899452209473</v>
      </c>
      <c r="D18" s="1">
        <v>0.110978126525879</v>
      </c>
      <c r="E18" s="1">
        <v>9</v>
      </c>
      <c r="F18" s="1">
        <v>6</v>
      </c>
      <c r="G18" s="1">
        <v>1</v>
      </c>
      <c r="H18" s="1">
        <v>4</v>
      </c>
      <c r="I18" s="1">
        <v>0.9</v>
      </c>
      <c r="J18" s="1">
        <v>0.6</v>
      </c>
      <c r="K18" s="1">
        <v>0.72</v>
      </c>
      <c r="L18" s="1">
        <v>0.6</v>
      </c>
      <c r="M18" s="1">
        <v>0.3</v>
      </c>
      <c r="N18" s="1">
        <v>0.65</v>
      </c>
    </row>
    <row r="19" s="1" customFormat="1" spans="1:14">
      <c r="A19" s="7">
        <v>762</v>
      </c>
      <c r="B19" s="1">
        <v>762</v>
      </c>
      <c r="C19" s="1">
        <v>0.657448887825012</v>
      </c>
      <c r="D19" s="1">
        <v>0.104537844657898</v>
      </c>
      <c r="E19" s="1">
        <v>8</v>
      </c>
      <c r="F19" s="1">
        <v>6</v>
      </c>
      <c r="G19" s="1">
        <v>2</v>
      </c>
      <c r="H19" s="1">
        <v>4</v>
      </c>
      <c r="I19" s="1">
        <v>0.8</v>
      </c>
      <c r="J19" s="1">
        <v>0.571428571428572</v>
      </c>
      <c r="K19" s="1">
        <v>0.666666666666667</v>
      </c>
      <c r="L19" s="1">
        <v>0.6</v>
      </c>
      <c r="M19" s="1">
        <v>0.2</v>
      </c>
      <c r="N19" s="1">
        <v>0.6</v>
      </c>
    </row>
    <row r="20" s="1" customFormat="1" spans="1:14">
      <c r="A20" s="7">
        <v>914</v>
      </c>
      <c r="B20" s="1">
        <v>914</v>
      </c>
      <c r="C20" s="1">
        <v>0.658018946647644</v>
      </c>
      <c r="D20" s="1">
        <v>0.135432958602905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682</v>
      </c>
      <c r="B21" s="1">
        <v>682</v>
      </c>
      <c r="C21" s="1">
        <v>0.658996343612671</v>
      </c>
      <c r="D21" s="1">
        <v>0.14057719707489</v>
      </c>
      <c r="E21" s="1">
        <v>9</v>
      </c>
      <c r="F21" s="1">
        <v>6</v>
      </c>
      <c r="G21" s="1">
        <v>1</v>
      </c>
      <c r="H21" s="1">
        <v>4</v>
      </c>
      <c r="I21" s="1">
        <v>0.9</v>
      </c>
      <c r="J21" s="1">
        <v>0.6</v>
      </c>
      <c r="K21" s="1">
        <v>0.72</v>
      </c>
      <c r="L21" s="1">
        <v>0.6</v>
      </c>
      <c r="M21" s="1">
        <v>0.3</v>
      </c>
      <c r="N21" s="1">
        <v>0.65</v>
      </c>
    </row>
    <row r="22" s="1" customFormat="1" spans="1:14">
      <c r="A22" s="7">
        <v>267</v>
      </c>
      <c r="B22" s="1">
        <v>267</v>
      </c>
      <c r="C22" s="1">
        <v>0.659843325614929</v>
      </c>
      <c r="D22" s="1">
        <v>0.0715547800064087</v>
      </c>
      <c r="E22" s="1">
        <v>8</v>
      </c>
      <c r="F22" s="1">
        <v>6</v>
      </c>
      <c r="G22" s="1">
        <v>2</v>
      </c>
      <c r="H22" s="1">
        <v>4</v>
      </c>
      <c r="I22" s="1">
        <v>0.8</v>
      </c>
      <c r="J22" s="1">
        <v>0.571428571428572</v>
      </c>
      <c r="K22" s="1">
        <v>0.666666666666667</v>
      </c>
      <c r="L22" s="1">
        <v>0.6</v>
      </c>
      <c r="M22" s="1">
        <v>0.2</v>
      </c>
      <c r="N22" s="1">
        <v>0.6</v>
      </c>
    </row>
    <row r="23" s="3" customFormat="1" spans="1:14">
      <c r="A23" s="9">
        <v>243</v>
      </c>
      <c r="B23" s="3">
        <v>243</v>
      </c>
      <c r="C23" s="3">
        <v>0.659895181655884</v>
      </c>
      <c r="D23" s="3">
        <v>0.0999970436096191</v>
      </c>
      <c r="E23" s="3">
        <v>10</v>
      </c>
      <c r="F23" s="3">
        <v>3</v>
      </c>
      <c r="G23" s="3">
        <v>0</v>
      </c>
      <c r="H23" s="3">
        <v>7</v>
      </c>
      <c r="I23" s="3">
        <v>1</v>
      </c>
      <c r="J23" s="3">
        <v>0.769230769230769</v>
      </c>
      <c r="K23" s="3">
        <v>0.869565217391304</v>
      </c>
      <c r="L23" s="3">
        <v>0.3</v>
      </c>
      <c r="M23" s="3">
        <v>0.7</v>
      </c>
      <c r="N23" s="3">
        <v>0.85</v>
      </c>
    </row>
    <row r="24" s="1" customFormat="1" spans="1:14">
      <c r="A24" s="7">
        <v>201</v>
      </c>
      <c r="B24" s="1">
        <v>201</v>
      </c>
      <c r="C24" s="1">
        <v>0.687728881835937</v>
      </c>
      <c r="D24" s="1">
        <v>0.18174397945404</v>
      </c>
      <c r="E24" s="1">
        <v>10</v>
      </c>
      <c r="F24" s="1">
        <v>4</v>
      </c>
      <c r="G24" s="1">
        <v>0</v>
      </c>
      <c r="H24" s="1">
        <v>6</v>
      </c>
      <c r="I24" s="1">
        <v>1</v>
      </c>
      <c r="J24" s="1">
        <v>0.714285714285714</v>
      </c>
      <c r="K24" s="1">
        <v>0.833333333333333</v>
      </c>
      <c r="L24" s="1">
        <v>0.4</v>
      </c>
      <c r="M24" s="1">
        <v>0.6</v>
      </c>
      <c r="N24" s="1">
        <v>0.8</v>
      </c>
    </row>
    <row r="25" s="1" customFormat="1" spans="1:14">
      <c r="A25" s="7">
        <v>760</v>
      </c>
      <c r="B25" s="1">
        <v>760</v>
      </c>
      <c r="C25" s="1">
        <v>0.688011646270752</v>
      </c>
      <c r="D25" s="1">
        <v>0.136356949806213</v>
      </c>
      <c r="E25" s="1">
        <v>8</v>
      </c>
      <c r="F25" s="1">
        <v>5</v>
      </c>
      <c r="G25" s="1">
        <v>2</v>
      </c>
      <c r="H25" s="1">
        <v>5</v>
      </c>
      <c r="I25" s="1">
        <v>0.8</v>
      </c>
      <c r="J25" s="1">
        <v>0.615384615384615</v>
      </c>
      <c r="K25" s="1">
        <v>0.695652173913043</v>
      </c>
      <c r="L25" s="1">
        <v>0.5</v>
      </c>
      <c r="M25" s="1">
        <v>0.3</v>
      </c>
      <c r="N25" s="1">
        <v>0.65</v>
      </c>
    </row>
    <row r="26" s="1" customFormat="1" spans="1:14">
      <c r="A26" s="7">
        <v>327</v>
      </c>
      <c r="B26" s="1">
        <v>327</v>
      </c>
      <c r="C26" s="1">
        <v>0.688083529472351</v>
      </c>
      <c r="D26" s="1">
        <v>0.0955228805541992</v>
      </c>
      <c r="E26" s="1">
        <v>10</v>
      </c>
      <c r="F26" s="1">
        <v>8</v>
      </c>
      <c r="G26" s="1">
        <v>0</v>
      </c>
      <c r="H26" s="1">
        <v>2</v>
      </c>
      <c r="I26" s="1">
        <v>1</v>
      </c>
      <c r="J26" s="1">
        <v>0.555555555555556</v>
      </c>
      <c r="K26" s="1">
        <v>0.714285714285714</v>
      </c>
      <c r="L26" s="1">
        <v>0.8</v>
      </c>
      <c r="M26" s="1">
        <v>0.2</v>
      </c>
      <c r="N26" s="1">
        <v>0.6</v>
      </c>
    </row>
    <row r="27" s="1" customFormat="1" spans="1:14">
      <c r="A27" s="7">
        <v>546</v>
      </c>
      <c r="B27" s="1">
        <v>546</v>
      </c>
      <c r="C27" s="1">
        <v>0.688168883323669</v>
      </c>
      <c r="D27" s="1">
        <v>0.217426300048828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1" customFormat="1" spans="1:14">
      <c r="A28" s="7">
        <v>113</v>
      </c>
      <c r="B28" s="1">
        <v>113</v>
      </c>
      <c r="C28" s="1">
        <v>0.688411593437195</v>
      </c>
      <c r="D28" s="1">
        <v>0.146399974822998</v>
      </c>
      <c r="E28" s="1">
        <v>9</v>
      </c>
      <c r="F28" s="1">
        <v>6</v>
      </c>
      <c r="G28" s="1">
        <v>1</v>
      </c>
      <c r="H28" s="1">
        <v>4</v>
      </c>
      <c r="I28" s="1">
        <v>0.9</v>
      </c>
      <c r="J28" s="1">
        <v>0.6</v>
      </c>
      <c r="K28" s="1">
        <v>0.72</v>
      </c>
      <c r="L28" s="1">
        <v>0.6</v>
      </c>
      <c r="M28" s="1">
        <v>0.3</v>
      </c>
      <c r="N28" s="1">
        <v>0.65</v>
      </c>
    </row>
    <row r="29" s="1" customFormat="1" spans="1:14">
      <c r="A29" s="7">
        <v>809</v>
      </c>
      <c r="B29" s="1">
        <v>809</v>
      </c>
      <c r="C29" s="1">
        <v>0.688589215278625</v>
      </c>
      <c r="D29" s="1">
        <v>0.171416997909546</v>
      </c>
      <c r="E29" s="1">
        <v>8</v>
      </c>
      <c r="F29" s="1">
        <v>7</v>
      </c>
      <c r="G29" s="1">
        <v>2</v>
      </c>
      <c r="H29" s="1">
        <v>3</v>
      </c>
      <c r="I29" s="1">
        <v>0.8</v>
      </c>
      <c r="J29" s="1">
        <v>0.533333333333333</v>
      </c>
      <c r="K29" s="1">
        <v>0.64</v>
      </c>
      <c r="L29" s="1">
        <v>0.7</v>
      </c>
      <c r="M29" s="1">
        <v>0.1</v>
      </c>
      <c r="N29" s="1">
        <v>0.55</v>
      </c>
    </row>
    <row r="30" s="1" customFormat="1" spans="1:14">
      <c r="A30" s="7">
        <v>349</v>
      </c>
      <c r="B30" s="1">
        <v>349</v>
      </c>
      <c r="C30" s="1">
        <v>0.688700914382935</v>
      </c>
      <c r="D30" s="1">
        <v>0.130250453948975</v>
      </c>
      <c r="E30" s="1">
        <v>9</v>
      </c>
      <c r="F30" s="1">
        <v>3</v>
      </c>
      <c r="G30" s="1">
        <v>1</v>
      </c>
      <c r="H30" s="1">
        <v>7</v>
      </c>
      <c r="I30" s="1">
        <v>0.9</v>
      </c>
      <c r="J30" s="1">
        <v>0.75</v>
      </c>
      <c r="K30" s="1">
        <v>0.818181818181818</v>
      </c>
      <c r="L30" s="1">
        <v>0.3</v>
      </c>
      <c r="M30" s="1">
        <v>0.6</v>
      </c>
      <c r="N30" s="1">
        <v>0.8</v>
      </c>
    </row>
    <row r="31" s="1" customFormat="1" spans="1:14">
      <c r="A31" s="7">
        <v>170</v>
      </c>
      <c r="B31" s="1">
        <v>170</v>
      </c>
      <c r="C31" s="1">
        <v>0.6889967918396</v>
      </c>
      <c r="D31" s="1">
        <v>0.212616920471191</v>
      </c>
      <c r="E31" s="1">
        <v>7</v>
      </c>
      <c r="F31" s="1">
        <v>4</v>
      </c>
      <c r="G31" s="1">
        <v>3</v>
      </c>
      <c r="H31" s="1">
        <v>6</v>
      </c>
      <c r="I31" s="1">
        <v>0.7</v>
      </c>
      <c r="J31" s="1">
        <v>0.636363636363636</v>
      </c>
      <c r="K31" s="1">
        <v>0.666666666666667</v>
      </c>
      <c r="L31" s="1">
        <v>0.4</v>
      </c>
      <c r="M31" s="1">
        <v>0.3</v>
      </c>
      <c r="N31" s="1">
        <v>0.65</v>
      </c>
    </row>
    <row r="32" s="1" customFormat="1" spans="1:14">
      <c r="A32" s="7">
        <v>826</v>
      </c>
      <c r="B32" s="1">
        <v>826</v>
      </c>
      <c r="C32" s="1">
        <v>0.689115524291992</v>
      </c>
      <c r="D32" s="1">
        <v>0.0723822116851807</v>
      </c>
      <c r="E32" s="1">
        <v>7</v>
      </c>
      <c r="F32" s="1">
        <v>2</v>
      </c>
      <c r="G32" s="1">
        <v>3</v>
      </c>
      <c r="H32" s="1">
        <v>8</v>
      </c>
      <c r="I32" s="1">
        <v>0.7</v>
      </c>
      <c r="J32" s="1">
        <v>0.777777777777778</v>
      </c>
      <c r="K32" s="1">
        <v>0.736842105263158</v>
      </c>
      <c r="L32" s="1">
        <v>0.2</v>
      </c>
      <c r="M32" s="1">
        <v>0.5</v>
      </c>
      <c r="N32" s="1">
        <v>0.75</v>
      </c>
    </row>
    <row r="33" s="1" customFormat="1" spans="1:14">
      <c r="A33" s="7">
        <v>984</v>
      </c>
      <c r="B33" s="1">
        <v>984</v>
      </c>
      <c r="C33" s="1">
        <v>0.68944263458252</v>
      </c>
      <c r="D33" s="1">
        <v>0.0957242250442505</v>
      </c>
      <c r="E33" s="1">
        <v>9</v>
      </c>
      <c r="F33" s="1">
        <v>2</v>
      </c>
      <c r="G33" s="1">
        <v>1</v>
      </c>
      <c r="H33" s="1">
        <v>8</v>
      </c>
      <c r="I33" s="1">
        <v>0.9</v>
      </c>
      <c r="J33" s="1">
        <v>0.818181818181818</v>
      </c>
      <c r="K33" s="1">
        <v>0.857142857142857</v>
      </c>
      <c r="L33" s="1">
        <v>0.2</v>
      </c>
      <c r="M33" s="1">
        <v>0.7</v>
      </c>
      <c r="N33" s="1">
        <v>0.85</v>
      </c>
    </row>
    <row r="34" s="3" customFormat="1" spans="1:14">
      <c r="A34" s="9">
        <v>755</v>
      </c>
      <c r="B34" s="3">
        <v>755</v>
      </c>
      <c r="C34" s="3">
        <v>0.689755201339722</v>
      </c>
      <c r="D34" s="3">
        <v>0.128807067871094</v>
      </c>
      <c r="E34" s="3">
        <v>8</v>
      </c>
      <c r="F34" s="3">
        <v>6</v>
      </c>
      <c r="G34" s="3">
        <v>2</v>
      </c>
      <c r="H34" s="3">
        <v>4</v>
      </c>
      <c r="I34" s="3">
        <v>0.8</v>
      </c>
      <c r="J34" s="3">
        <v>0.571428571428572</v>
      </c>
      <c r="K34" s="3">
        <v>0.666666666666667</v>
      </c>
      <c r="L34" s="3">
        <v>0.6</v>
      </c>
      <c r="M34" s="3">
        <v>0.2</v>
      </c>
      <c r="N34" s="3">
        <v>0.6</v>
      </c>
    </row>
    <row r="35" s="1" customFormat="1" spans="1:14">
      <c r="A35" s="7">
        <v>627</v>
      </c>
      <c r="B35" s="1">
        <v>627</v>
      </c>
      <c r="C35" s="1">
        <v>0.710673928260803</v>
      </c>
      <c r="D35" s="1">
        <v>0.158693909645081</v>
      </c>
      <c r="E35" s="1">
        <v>6</v>
      </c>
      <c r="F35" s="1">
        <v>7</v>
      </c>
      <c r="G35" s="1">
        <v>4</v>
      </c>
      <c r="H35" s="1">
        <v>3</v>
      </c>
      <c r="I35" s="1">
        <v>0.6</v>
      </c>
      <c r="J35" s="1">
        <v>0.461538461538462</v>
      </c>
      <c r="K35" s="1">
        <v>0.521739130434783</v>
      </c>
      <c r="L35" s="1">
        <v>0.7</v>
      </c>
      <c r="M35" s="1">
        <v>-0.1</v>
      </c>
      <c r="N35" s="1">
        <v>0.45</v>
      </c>
    </row>
    <row r="36" s="1" customFormat="1" spans="1:14">
      <c r="A36" s="7">
        <v>731</v>
      </c>
      <c r="B36" s="1">
        <v>731</v>
      </c>
      <c r="C36" s="1">
        <v>0.710972428321838</v>
      </c>
      <c r="D36" s="1">
        <v>0.113817811012268</v>
      </c>
      <c r="E36" s="1">
        <v>8</v>
      </c>
      <c r="F36" s="1">
        <v>7</v>
      </c>
      <c r="G36" s="1">
        <v>2</v>
      </c>
      <c r="H36" s="1">
        <v>3</v>
      </c>
      <c r="I36" s="1">
        <v>0.8</v>
      </c>
      <c r="J36" s="1">
        <v>0.533333333333333</v>
      </c>
      <c r="K36" s="1">
        <v>0.64</v>
      </c>
      <c r="L36" s="1">
        <v>0.7</v>
      </c>
      <c r="M36" s="1">
        <v>0.1</v>
      </c>
      <c r="N36" s="1">
        <v>0.55</v>
      </c>
    </row>
    <row r="37" s="1" customFormat="1" spans="1:14">
      <c r="A37" s="7">
        <v>282</v>
      </c>
      <c r="B37" s="1">
        <v>282</v>
      </c>
      <c r="C37" s="1">
        <v>0.710972785949707</v>
      </c>
      <c r="D37" s="1">
        <v>0.0856907367706299</v>
      </c>
      <c r="E37" s="1">
        <v>5</v>
      </c>
      <c r="F37" s="1">
        <v>3</v>
      </c>
      <c r="G37" s="1">
        <v>5</v>
      </c>
      <c r="H37" s="1">
        <v>7</v>
      </c>
      <c r="I37" s="1">
        <v>0.5</v>
      </c>
      <c r="J37" s="1">
        <v>0.625</v>
      </c>
      <c r="K37" s="1">
        <v>0.555555555555556</v>
      </c>
      <c r="L37" s="1">
        <v>0.3</v>
      </c>
      <c r="M37" s="1">
        <v>0.2</v>
      </c>
      <c r="N37" s="1">
        <v>0.6</v>
      </c>
    </row>
    <row r="38" s="1" customFormat="1" spans="1:14">
      <c r="A38" s="7">
        <v>757</v>
      </c>
      <c r="B38" s="1">
        <v>757</v>
      </c>
      <c r="C38" s="1">
        <v>0.712930560112</v>
      </c>
      <c r="D38" s="1">
        <v>0.177858114242554</v>
      </c>
      <c r="E38" s="1">
        <v>9</v>
      </c>
      <c r="F38" s="1">
        <v>5</v>
      </c>
      <c r="G38" s="1">
        <v>1</v>
      </c>
      <c r="H38" s="1">
        <v>5</v>
      </c>
      <c r="I38" s="1">
        <v>0.9</v>
      </c>
      <c r="J38" s="1">
        <v>0.642857142857143</v>
      </c>
      <c r="K38" s="1">
        <v>0.75</v>
      </c>
      <c r="L38" s="1">
        <v>0.5</v>
      </c>
      <c r="M38" s="1">
        <v>0.4</v>
      </c>
      <c r="N38" s="1">
        <v>0.7</v>
      </c>
    </row>
    <row r="39" s="1" customFormat="1" spans="1:14">
      <c r="A39" s="7">
        <v>328</v>
      </c>
      <c r="B39" s="1">
        <v>328</v>
      </c>
      <c r="C39" s="1">
        <v>0.71317720413208</v>
      </c>
      <c r="D39" s="1">
        <v>0.0862201452255249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295</v>
      </c>
      <c r="B40" s="1">
        <v>295</v>
      </c>
      <c r="C40" s="1">
        <v>0.71498429775238</v>
      </c>
      <c r="D40" s="1">
        <v>0.142163872718811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380</v>
      </c>
      <c r="B41" s="1">
        <v>380</v>
      </c>
      <c r="C41" s="1">
        <v>0.71546459197998</v>
      </c>
      <c r="D41" s="1">
        <v>0.139234304428101</v>
      </c>
      <c r="E41" s="1">
        <v>7</v>
      </c>
      <c r="F41" s="1">
        <v>7</v>
      </c>
      <c r="G41" s="1">
        <v>3</v>
      </c>
      <c r="H41" s="1">
        <v>3</v>
      </c>
      <c r="I41" s="1">
        <v>0.7</v>
      </c>
      <c r="J41" s="1">
        <v>0.5</v>
      </c>
      <c r="K41" s="1">
        <v>0.583333333333333</v>
      </c>
      <c r="L41" s="1">
        <v>0.7</v>
      </c>
      <c r="M41" s="1">
        <v>0</v>
      </c>
      <c r="N41" s="1">
        <v>0.5</v>
      </c>
    </row>
    <row r="42" s="1" customFormat="1" spans="1:14">
      <c r="A42" s="7">
        <v>13</v>
      </c>
      <c r="B42" s="1">
        <v>13</v>
      </c>
      <c r="C42" s="1">
        <v>0.715521574020386</v>
      </c>
      <c r="D42" s="1">
        <v>0.167502641677856</v>
      </c>
      <c r="E42" s="1">
        <v>7</v>
      </c>
      <c r="F42" s="1">
        <v>6</v>
      </c>
      <c r="G42" s="1">
        <v>3</v>
      </c>
      <c r="H42" s="1">
        <v>4</v>
      </c>
      <c r="I42" s="1">
        <v>0.7</v>
      </c>
      <c r="J42" s="1">
        <v>0.538461538461539</v>
      </c>
      <c r="K42" s="1">
        <v>0.608695652173913</v>
      </c>
      <c r="L42" s="1">
        <v>0.6</v>
      </c>
      <c r="M42" s="1">
        <v>0.1</v>
      </c>
      <c r="N42" s="1">
        <v>0.55</v>
      </c>
    </row>
    <row r="43" s="1" customFormat="1" spans="1:14">
      <c r="A43" s="7">
        <v>399</v>
      </c>
      <c r="B43" s="1">
        <v>399</v>
      </c>
      <c r="C43" s="1">
        <v>0.716256022453308</v>
      </c>
      <c r="D43" s="1">
        <v>0.069300651550293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239</v>
      </c>
      <c r="B44" s="1">
        <v>239</v>
      </c>
      <c r="C44" s="1">
        <v>0.717554092407227</v>
      </c>
      <c r="D44" s="1">
        <v>0.187056064605713</v>
      </c>
      <c r="E44" s="1">
        <v>6</v>
      </c>
      <c r="F44" s="1">
        <v>5</v>
      </c>
      <c r="G44" s="1">
        <v>4</v>
      </c>
      <c r="H44" s="1">
        <v>5</v>
      </c>
      <c r="I44" s="1">
        <v>0.6</v>
      </c>
      <c r="J44" s="1">
        <v>0.545454545454545</v>
      </c>
      <c r="K44" s="1">
        <v>0.571428571428571</v>
      </c>
      <c r="L44" s="1">
        <v>0.5</v>
      </c>
      <c r="M44" s="1">
        <v>0.1</v>
      </c>
      <c r="N44" s="1">
        <v>0.55</v>
      </c>
    </row>
    <row r="45" s="3" customFormat="1" spans="1:14">
      <c r="A45" s="9">
        <v>303</v>
      </c>
      <c r="B45" s="3">
        <v>303</v>
      </c>
      <c r="C45" s="3">
        <v>0.71898889541626</v>
      </c>
      <c r="D45" s="3">
        <v>0.243504881858826</v>
      </c>
      <c r="E45" s="3">
        <v>8</v>
      </c>
      <c r="F45" s="3">
        <v>6</v>
      </c>
      <c r="G45" s="3">
        <v>2</v>
      </c>
      <c r="H45" s="3">
        <v>4</v>
      </c>
      <c r="I45" s="3">
        <v>0.8</v>
      </c>
      <c r="J45" s="3">
        <v>0.571428571428572</v>
      </c>
      <c r="K45" s="3">
        <v>0.666666666666667</v>
      </c>
      <c r="L45" s="3">
        <v>0.6</v>
      </c>
      <c r="M45" s="3">
        <v>0.2</v>
      </c>
      <c r="N45" s="3">
        <v>0.6</v>
      </c>
    </row>
    <row r="46" s="1" customFormat="1" spans="1:14">
      <c r="A46" s="7">
        <v>346</v>
      </c>
      <c r="B46" s="1">
        <v>346</v>
      </c>
      <c r="C46" s="1">
        <v>0.746053576469421</v>
      </c>
      <c r="D46" s="1">
        <v>0.173988938331604</v>
      </c>
      <c r="E46" s="1">
        <v>9</v>
      </c>
      <c r="F46" s="1">
        <v>7</v>
      </c>
      <c r="G46" s="1">
        <v>1</v>
      </c>
      <c r="H46" s="1">
        <v>3</v>
      </c>
      <c r="I46" s="1">
        <v>0.9</v>
      </c>
      <c r="J46" s="1">
        <v>0.5625</v>
      </c>
      <c r="K46" s="1">
        <v>0.692307692307692</v>
      </c>
      <c r="L46" s="1">
        <v>0.7</v>
      </c>
      <c r="M46" s="1">
        <v>0.2</v>
      </c>
      <c r="N46" s="1">
        <v>0.6</v>
      </c>
    </row>
    <row r="47" s="1" customFormat="1" spans="1:14">
      <c r="A47" s="7">
        <v>610</v>
      </c>
      <c r="B47" s="1">
        <v>610</v>
      </c>
      <c r="C47" s="1">
        <v>0.74614143371582</v>
      </c>
      <c r="D47" s="1">
        <v>0.153885841369629</v>
      </c>
      <c r="E47" s="1">
        <v>10</v>
      </c>
      <c r="F47" s="1">
        <v>1</v>
      </c>
      <c r="G47" s="1">
        <v>0</v>
      </c>
      <c r="H47" s="1">
        <v>9</v>
      </c>
      <c r="I47" s="1">
        <v>1</v>
      </c>
      <c r="J47" s="1">
        <v>0.909090909090909</v>
      </c>
      <c r="K47" s="1">
        <v>0.952380952380952</v>
      </c>
      <c r="L47" s="1">
        <v>0.1</v>
      </c>
      <c r="M47" s="1">
        <v>0.9</v>
      </c>
      <c r="N47" s="1">
        <v>0.95</v>
      </c>
    </row>
    <row r="48" s="1" customFormat="1" spans="1:14">
      <c r="A48" s="7">
        <v>330</v>
      </c>
      <c r="B48" s="1">
        <v>330</v>
      </c>
      <c r="C48" s="1">
        <v>0.746199488639832</v>
      </c>
      <c r="D48" s="1">
        <v>0.170079350471497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184</v>
      </c>
      <c r="B49" s="1">
        <v>184</v>
      </c>
      <c r="C49" s="1">
        <v>0.746280670166016</v>
      </c>
      <c r="D49" s="1">
        <v>0.251963019371033</v>
      </c>
      <c r="E49" s="1">
        <v>6</v>
      </c>
      <c r="F49" s="1">
        <v>4</v>
      </c>
      <c r="G49" s="1">
        <v>4</v>
      </c>
      <c r="H49" s="1">
        <v>6</v>
      </c>
      <c r="I49" s="1">
        <v>0.6</v>
      </c>
      <c r="J49" s="1">
        <v>0.6</v>
      </c>
      <c r="K49" s="1">
        <v>0.6</v>
      </c>
      <c r="L49" s="1">
        <v>0.4</v>
      </c>
      <c r="M49" s="1">
        <v>0.2</v>
      </c>
      <c r="N49" s="1">
        <v>0.6</v>
      </c>
    </row>
    <row r="50" s="1" customFormat="1" spans="1:14">
      <c r="A50" s="7">
        <v>951</v>
      </c>
      <c r="B50" s="1">
        <v>951</v>
      </c>
      <c r="C50" s="1">
        <v>0.735138416290283</v>
      </c>
      <c r="D50" s="1">
        <v>0.22585654258728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1" customFormat="1" spans="1:14">
      <c r="A51" s="7">
        <v>824</v>
      </c>
      <c r="B51" s="1">
        <v>824</v>
      </c>
      <c r="C51" s="1">
        <v>0.739047050476074</v>
      </c>
      <c r="D51" s="1">
        <v>0.158512473106384</v>
      </c>
      <c r="E51" s="1">
        <v>8</v>
      </c>
      <c r="F51" s="1">
        <v>2</v>
      </c>
      <c r="G51" s="1">
        <v>2</v>
      </c>
      <c r="H51" s="1">
        <v>8</v>
      </c>
      <c r="I51" s="1">
        <v>0.8</v>
      </c>
      <c r="J51" s="1">
        <v>0.8</v>
      </c>
      <c r="K51" s="1">
        <v>0.8</v>
      </c>
      <c r="L51" s="1">
        <v>0.2</v>
      </c>
      <c r="M51" s="1">
        <v>0.6</v>
      </c>
      <c r="N51" s="1">
        <v>0.8</v>
      </c>
    </row>
    <row r="52" s="1" customFormat="1" spans="1:14">
      <c r="A52" s="7">
        <v>902</v>
      </c>
      <c r="B52" s="1">
        <v>902</v>
      </c>
      <c r="C52" s="1">
        <v>0.746563792228699</v>
      </c>
      <c r="D52" s="1">
        <v>0.131284713745117</v>
      </c>
      <c r="E52" s="1">
        <v>9</v>
      </c>
      <c r="F52" s="1">
        <v>4</v>
      </c>
      <c r="G52" s="1">
        <v>1</v>
      </c>
      <c r="H52" s="1">
        <v>6</v>
      </c>
      <c r="I52" s="1">
        <v>0.9</v>
      </c>
      <c r="J52" s="1">
        <v>0.692307692307692</v>
      </c>
      <c r="K52" s="1">
        <v>0.782608695652174</v>
      </c>
      <c r="L52" s="1">
        <v>0.4</v>
      </c>
      <c r="M52" s="1">
        <v>0.5</v>
      </c>
      <c r="N52" s="1">
        <v>0.75</v>
      </c>
    </row>
    <row r="53" s="1" customFormat="1" spans="1:14">
      <c r="A53" s="7">
        <v>427</v>
      </c>
      <c r="B53" s="1">
        <v>427</v>
      </c>
      <c r="C53" s="1">
        <v>0.746612668037415</v>
      </c>
      <c r="D53" s="1">
        <v>0.158156871795654</v>
      </c>
      <c r="E53" s="1">
        <v>8</v>
      </c>
      <c r="F53" s="1">
        <v>5</v>
      </c>
      <c r="G53" s="1">
        <v>2</v>
      </c>
      <c r="H53" s="1">
        <v>5</v>
      </c>
      <c r="I53" s="1">
        <v>0.8</v>
      </c>
      <c r="J53" s="1">
        <v>0.615384615384615</v>
      </c>
      <c r="K53" s="1">
        <v>0.695652173913043</v>
      </c>
      <c r="L53" s="1">
        <v>0.5</v>
      </c>
      <c r="M53" s="1">
        <v>0.3</v>
      </c>
      <c r="N53" s="1">
        <v>0.65</v>
      </c>
    </row>
    <row r="54" s="1" customFormat="1" spans="1:14">
      <c r="A54" s="7">
        <v>949</v>
      </c>
      <c r="B54" s="1">
        <v>949</v>
      </c>
      <c r="C54" s="1">
        <v>0.746928215026855</v>
      </c>
      <c r="D54" s="1">
        <v>0.121425032615662</v>
      </c>
      <c r="E54" s="1">
        <v>8</v>
      </c>
      <c r="F54" s="1">
        <v>4</v>
      </c>
      <c r="G54" s="1">
        <v>2</v>
      </c>
      <c r="H54" s="1">
        <v>6</v>
      </c>
      <c r="I54" s="1">
        <v>0.8</v>
      </c>
      <c r="J54" s="1">
        <v>0.666666666666667</v>
      </c>
      <c r="K54" s="1">
        <v>0.727272727272727</v>
      </c>
      <c r="L54" s="1">
        <v>0.4</v>
      </c>
      <c r="M54" s="1">
        <v>0.4</v>
      </c>
      <c r="N54" s="1">
        <v>0.7</v>
      </c>
    </row>
    <row r="55" s="1" customFormat="1" spans="1:14">
      <c r="A55" s="7">
        <v>700</v>
      </c>
      <c r="B55" s="1">
        <v>700</v>
      </c>
      <c r="C55" s="1">
        <v>0.748815417289734</v>
      </c>
      <c r="D55" s="1">
        <v>0.151418805122375</v>
      </c>
      <c r="E55" s="1">
        <v>10</v>
      </c>
      <c r="F55" s="1">
        <v>2</v>
      </c>
      <c r="G55" s="1">
        <v>0</v>
      </c>
      <c r="H55" s="1">
        <v>8</v>
      </c>
      <c r="I55" s="1">
        <v>1</v>
      </c>
      <c r="J55" s="1">
        <v>0.833333333333333</v>
      </c>
      <c r="K55" s="1">
        <v>0.909090909090909</v>
      </c>
      <c r="L55" s="1">
        <v>0.2</v>
      </c>
      <c r="M55" s="1">
        <v>0.8</v>
      </c>
      <c r="N55" s="1">
        <v>0.9</v>
      </c>
    </row>
    <row r="56" s="3" customFormat="1" spans="1:14">
      <c r="A56" s="9">
        <v>46</v>
      </c>
      <c r="B56" s="3">
        <v>46</v>
      </c>
      <c r="C56" s="3">
        <v>0.748969078063965</v>
      </c>
      <c r="D56" s="3">
        <v>0.0878483057022095</v>
      </c>
      <c r="E56" s="3">
        <v>8</v>
      </c>
      <c r="F56" s="3">
        <v>6</v>
      </c>
      <c r="G56" s="3">
        <v>2</v>
      </c>
      <c r="H56" s="3">
        <v>4</v>
      </c>
      <c r="I56" s="3">
        <v>0.8</v>
      </c>
      <c r="J56" s="3">
        <v>0.571428571428572</v>
      </c>
      <c r="K56" s="3">
        <v>0.666666666666667</v>
      </c>
      <c r="L56" s="3">
        <v>0.6</v>
      </c>
      <c r="M56" s="3">
        <v>0.2</v>
      </c>
      <c r="N56" s="3">
        <v>0.6</v>
      </c>
    </row>
    <row r="57" s="1" customFormat="1" spans="1:14">
      <c r="A57" s="7">
        <v>597</v>
      </c>
      <c r="B57" s="1">
        <v>597</v>
      </c>
      <c r="C57" s="1">
        <v>0.758385896682739</v>
      </c>
      <c r="D57" s="1">
        <v>0.156681180000305</v>
      </c>
      <c r="E57" s="1">
        <v>8</v>
      </c>
      <c r="F57" s="1">
        <v>4</v>
      </c>
      <c r="G57" s="1">
        <v>2</v>
      </c>
      <c r="H57" s="1">
        <v>6</v>
      </c>
      <c r="I57" s="1">
        <v>0.8</v>
      </c>
      <c r="J57" s="1">
        <v>0.666666666666667</v>
      </c>
      <c r="K57" s="1">
        <v>0.727272727272727</v>
      </c>
      <c r="L57" s="1">
        <v>0.4</v>
      </c>
      <c r="M57" s="1">
        <v>0.4</v>
      </c>
      <c r="N57" s="1">
        <v>0.7</v>
      </c>
    </row>
    <row r="58" s="4" customFormat="1" spans="1:14">
      <c r="A58" s="17">
        <v>607</v>
      </c>
      <c r="B58" s="4">
        <v>607</v>
      </c>
      <c r="C58" s="4">
        <v>0.759205937385559</v>
      </c>
      <c r="D58" s="4">
        <v>0.0919692516326904</v>
      </c>
      <c r="E58" s="4">
        <v>10</v>
      </c>
      <c r="F58" s="4">
        <v>5</v>
      </c>
      <c r="G58" s="4">
        <v>0</v>
      </c>
      <c r="H58" s="4">
        <v>5</v>
      </c>
      <c r="I58" s="4">
        <v>1</v>
      </c>
      <c r="J58" s="4">
        <v>0.666666666666667</v>
      </c>
      <c r="K58" s="4">
        <v>0.8</v>
      </c>
      <c r="L58" s="4">
        <v>0.5</v>
      </c>
      <c r="M58" s="4">
        <v>0.5</v>
      </c>
      <c r="N58" s="4">
        <v>0.75</v>
      </c>
    </row>
    <row r="59" s="1" customFormat="1" spans="1:14">
      <c r="A59" s="7">
        <v>714</v>
      </c>
      <c r="B59" s="1">
        <v>714</v>
      </c>
      <c r="C59" s="1">
        <v>0.760669589042664</v>
      </c>
      <c r="D59" s="1">
        <v>0.151639819145203</v>
      </c>
      <c r="E59" s="1">
        <v>10</v>
      </c>
      <c r="F59" s="1">
        <v>4</v>
      </c>
      <c r="G59" s="1">
        <v>0</v>
      </c>
      <c r="H59" s="1">
        <v>6</v>
      </c>
      <c r="I59" s="1">
        <v>1</v>
      </c>
      <c r="J59" s="1">
        <v>0.714285714285714</v>
      </c>
      <c r="K59" s="1">
        <v>0.833333333333333</v>
      </c>
      <c r="L59" s="1">
        <v>0.4</v>
      </c>
      <c r="M59" s="1">
        <v>0.6</v>
      </c>
      <c r="N59" s="1">
        <v>0.8</v>
      </c>
    </row>
    <row r="60" s="1" customFormat="1" spans="1:14">
      <c r="A60" s="7">
        <v>379</v>
      </c>
      <c r="B60" s="1">
        <v>379</v>
      </c>
      <c r="C60" s="1">
        <v>0.763228416442871</v>
      </c>
      <c r="D60" s="1">
        <v>0.146036624908447</v>
      </c>
      <c r="E60" s="1">
        <v>10</v>
      </c>
      <c r="F60" s="1">
        <v>6</v>
      </c>
      <c r="G60" s="1">
        <v>0</v>
      </c>
      <c r="H60" s="1">
        <v>4</v>
      </c>
      <c r="I60" s="1">
        <v>1</v>
      </c>
      <c r="J60" s="1">
        <v>0.625</v>
      </c>
      <c r="K60" s="1">
        <v>0.769230769230769</v>
      </c>
      <c r="L60" s="1">
        <v>0.6</v>
      </c>
      <c r="M60" s="1">
        <v>0.4</v>
      </c>
      <c r="N60" s="1">
        <v>0.7</v>
      </c>
    </row>
    <row r="61" s="1" customFormat="1" spans="1:14">
      <c r="A61" s="7">
        <v>401</v>
      </c>
      <c r="B61" s="1">
        <v>401</v>
      </c>
      <c r="C61" s="1">
        <v>0.753035545349121</v>
      </c>
      <c r="D61" s="1">
        <v>0.228763222694397</v>
      </c>
      <c r="E61" s="1">
        <v>10</v>
      </c>
      <c r="F61" s="1">
        <v>4</v>
      </c>
      <c r="G61" s="1">
        <v>0</v>
      </c>
      <c r="H61" s="1">
        <v>6</v>
      </c>
      <c r="I61" s="1">
        <v>1</v>
      </c>
      <c r="J61" s="1">
        <v>0.714285714285714</v>
      </c>
      <c r="K61" s="1">
        <v>0.833333333333333</v>
      </c>
      <c r="L61" s="1">
        <v>0.4</v>
      </c>
      <c r="M61" s="1">
        <v>0.6</v>
      </c>
      <c r="N61" s="1">
        <v>0.8</v>
      </c>
    </row>
    <row r="62" s="1" customFormat="1" spans="1:14">
      <c r="A62" s="7">
        <v>256</v>
      </c>
      <c r="B62" s="1">
        <v>256</v>
      </c>
      <c r="C62" s="1">
        <v>0.769444704055786</v>
      </c>
      <c r="D62" s="1">
        <v>0.147529363632202</v>
      </c>
      <c r="E62" s="1">
        <v>10</v>
      </c>
      <c r="F62" s="1">
        <v>8</v>
      </c>
      <c r="G62" s="1">
        <v>0</v>
      </c>
      <c r="H62" s="1">
        <v>2</v>
      </c>
      <c r="I62" s="1">
        <v>1</v>
      </c>
      <c r="J62" s="1">
        <v>0.555555555555556</v>
      </c>
      <c r="K62" s="1">
        <v>0.714285714285714</v>
      </c>
      <c r="L62" s="1">
        <v>0.8</v>
      </c>
      <c r="M62" s="1">
        <v>0.2</v>
      </c>
      <c r="N62" s="1">
        <v>0.6</v>
      </c>
    </row>
    <row r="63" s="1" customFormat="1" spans="1:14">
      <c r="A63" s="7">
        <v>764</v>
      </c>
      <c r="B63" s="1">
        <v>764</v>
      </c>
      <c r="C63" s="1">
        <v>0.770396113395691</v>
      </c>
      <c r="D63" s="1">
        <v>0.118025183677673</v>
      </c>
      <c r="E63" s="1">
        <v>8</v>
      </c>
      <c r="F63" s="1">
        <v>5</v>
      </c>
      <c r="G63" s="1">
        <v>2</v>
      </c>
      <c r="H63" s="1">
        <v>5</v>
      </c>
      <c r="I63" s="1">
        <v>0.8</v>
      </c>
      <c r="J63" s="1">
        <v>0.615384615384615</v>
      </c>
      <c r="K63" s="1">
        <v>0.695652173913043</v>
      </c>
      <c r="L63" s="1">
        <v>0.5</v>
      </c>
      <c r="M63" s="1">
        <v>0.3</v>
      </c>
      <c r="N63" s="1">
        <v>0.65</v>
      </c>
    </row>
    <row r="64" s="1" customFormat="1" spans="1:14">
      <c r="A64" s="7">
        <v>888</v>
      </c>
      <c r="B64" s="1">
        <v>888</v>
      </c>
      <c r="C64" s="1">
        <v>0.771872639656067</v>
      </c>
      <c r="D64" s="1">
        <v>0.120152473449707</v>
      </c>
      <c r="E64" s="1">
        <v>8</v>
      </c>
      <c r="F64" s="1">
        <v>6</v>
      </c>
      <c r="G64" s="1">
        <v>2</v>
      </c>
      <c r="H64" s="1">
        <v>4</v>
      </c>
      <c r="I64" s="1">
        <v>0.8</v>
      </c>
      <c r="J64" s="1">
        <v>0.571428571428572</v>
      </c>
      <c r="K64" s="1">
        <v>0.666666666666667</v>
      </c>
      <c r="L64" s="1">
        <v>0.6</v>
      </c>
      <c r="M64" s="1">
        <v>0.2</v>
      </c>
      <c r="N64" s="1">
        <v>0.6</v>
      </c>
    </row>
    <row r="65" s="1" customFormat="1" spans="1:14">
      <c r="A65" s="7">
        <v>210</v>
      </c>
      <c r="B65" s="1">
        <v>210</v>
      </c>
      <c r="C65" s="1">
        <v>0.750462651252747</v>
      </c>
      <c r="D65" s="1">
        <v>0.163699865341186</v>
      </c>
      <c r="E65" s="1">
        <v>9</v>
      </c>
      <c r="F65" s="1">
        <v>3</v>
      </c>
      <c r="G65" s="1">
        <v>1</v>
      </c>
      <c r="H65" s="1">
        <v>7</v>
      </c>
      <c r="I65" s="1">
        <v>0.9</v>
      </c>
      <c r="J65" s="1">
        <v>0.75</v>
      </c>
      <c r="K65" s="1">
        <v>0.818181818181818</v>
      </c>
      <c r="L65" s="1">
        <v>0.3</v>
      </c>
      <c r="M65" s="1">
        <v>0.6</v>
      </c>
      <c r="N65" s="1">
        <v>0.8</v>
      </c>
    </row>
    <row r="66" s="1" customFormat="1" spans="1:14">
      <c r="A66" s="7">
        <v>952</v>
      </c>
      <c r="B66" s="1">
        <v>952</v>
      </c>
      <c r="C66" s="1">
        <v>0.777769088745117</v>
      </c>
      <c r="D66" s="1">
        <v>0.174070596694946</v>
      </c>
      <c r="E66" s="1">
        <v>9</v>
      </c>
      <c r="F66" s="1">
        <v>8</v>
      </c>
      <c r="G66" s="1">
        <v>1</v>
      </c>
      <c r="H66" s="1">
        <v>2</v>
      </c>
      <c r="I66" s="1">
        <v>0.9</v>
      </c>
      <c r="J66" s="1">
        <v>0.529411764705882</v>
      </c>
      <c r="K66" s="1">
        <v>0.666666666666667</v>
      </c>
      <c r="L66" s="1">
        <v>0.8</v>
      </c>
      <c r="M66" s="1">
        <v>0.1</v>
      </c>
      <c r="N66" s="1">
        <v>0.55</v>
      </c>
    </row>
    <row r="67" s="3" customFormat="1" spans="1:14">
      <c r="A67" s="9">
        <v>637</v>
      </c>
      <c r="B67" s="3">
        <v>637</v>
      </c>
      <c r="C67" s="3">
        <v>0.779709577560425</v>
      </c>
      <c r="D67" s="3">
        <v>0.131428241729736</v>
      </c>
      <c r="E67" s="3">
        <v>8</v>
      </c>
      <c r="F67" s="3">
        <v>4</v>
      </c>
      <c r="G67" s="3">
        <v>2</v>
      </c>
      <c r="H67" s="3">
        <v>6</v>
      </c>
      <c r="I67" s="3">
        <v>0.8</v>
      </c>
      <c r="J67" s="3">
        <v>0.666666666666667</v>
      </c>
      <c r="K67" s="3">
        <v>0.727272727272727</v>
      </c>
      <c r="L67" s="3">
        <v>0.4</v>
      </c>
      <c r="M67" s="3">
        <v>0.4</v>
      </c>
      <c r="N67" s="3">
        <v>0.7</v>
      </c>
    </row>
    <row r="68" s="1" customFormat="1" spans="1:14">
      <c r="A68" s="7">
        <v>281</v>
      </c>
      <c r="B68" s="1">
        <v>281</v>
      </c>
      <c r="C68" s="1">
        <v>0.780123114585876</v>
      </c>
      <c r="D68" s="1">
        <v>0.199020862579346</v>
      </c>
      <c r="E68" s="1">
        <v>8</v>
      </c>
      <c r="F68" s="1">
        <v>5</v>
      </c>
      <c r="G68" s="1">
        <v>2</v>
      </c>
      <c r="H68" s="1">
        <v>5</v>
      </c>
      <c r="I68" s="1">
        <v>0.8</v>
      </c>
      <c r="J68" s="1">
        <v>0.615384615384615</v>
      </c>
      <c r="K68" s="1">
        <v>0.695652173913043</v>
      </c>
      <c r="L68" s="1">
        <v>0.5</v>
      </c>
      <c r="M68" s="1">
        <v>0.3</v>
      </c>
      <c r="N68" s="1">
        <v>0.65</v>
      </c>
    </row>
    <row r="69" s="1" customFormat="1" spans="1:14">
      <c r="A69" s="7">
        <v>880</v>
      </c>
      <c r="B69" s="1">
        <v>880</v>
      </c>
      <c r="C69" s="1">
        <v>0.780608892440796</v>
      </c>
      <c r="D69" s="1">
        <v>0.172005653381348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1" customFormat="1" spans="1:14">
      <c r="A70" s="7">
        <v>668</v>
      </c>
      <c r="B70" s="1">
        <v>668</v>
      </c>
      <c r="C70" s="1">
        <v>0.78334653377533</v>
      </c>
      <c r="D70" s="1">
        <v>0.184819221496582</v>
      </c>
      <c r="E70" s="1">
        <v>10</v>
      </c>
      <c r="F70" s="1">
        <v>6</v>
      </c>
      <c r="G70" s="1">
        <v>0</v>
      </c>
      <c r="H70" s="1">
        <v>4</v>
      </c>
      <c r="I70" s="1">
        <v>1</v>
      </c>
      <c r="J70" s="1">
        <v>0.625</v>
      </c>
      <c r="K70" s="1">
        <v>0.769230769230769</v>
      </c>
      <c r="L70" s="1">
        <v>0.6</v>
      </c>
      <c r="M70" s="1">
        <v>0.4</v>
      </c>
      <c r="N70" s="1">
        <v>0.7</v>
      </c>
    </row>
    <row r="71" s="1" customFormat="1" spans="1:14">
      <c r="A71" s="7">
        <v>695</v>
      </c>
      <c r="B71" s="1">
        <v>695</v>
      </c>
      <c r="C71" s="1">
        <v>0.793387413024902</v>
      </c>
      <c r="D71" s="1">
        <v>0.140011191368103</v>
      </c>
      <c r="E71" s="1">
        <v>9</v>
      </c>
      <c r="F71" s="1">
        <v>5</v>
      </c>
      <c r="G71" s="1">
        <v>1</v>
      </c>
      <c r="H71" s="1">
        <v>5</v>
      </c>
      <c r="I71" s="1">
        <v>0.9</v>
      </c>
      <c r="J71" s="1">
        <v>0.642857142857143</v>
      </c>
      <c r="K71" s="1">
        <v>0.75</v>
      </c>
      <c r="L71" s="1">
        <v>0.5</v>
      </c>
      <c r="M71" s="1">
        <v>0.4</v>
      </c>
      <c r="N71" s="1">
        <v>0.7</v>
      </c>
    </row>
    <row r="72" s="1" customFormat="1" spans="1:14">
      <c r="A72" s="7">
        <v>698</v>
      </c>
      <c r="B72" s="1">
        <v>698</v>
      </c>
      <c r="C72" s="1">
        <v>0.796518921852112</v>
      </c>
      <c r="D72" s="1">
        <v>0.266257882118225</v>
      </c>
      <c r="E72" s="1">
        <v>9</v>
      </c>
      <c r="F72" s="1">
        <v>3</v>
      </c>
      <c r="G72" s="1">
        <v>1</v>
      </c>
      <c r="H72" s="1">
        <v>7</v>
      </c>
      <c r="I72" s="1">
        <v>0.9</v>
      </c>
      <c r="J72" s="1">
        <v>0.75</v>
      </c>
      <c r="K72" s="1">
        <v>0.818181818181818</v>
      </c>
      <c r="L72" s="1">
        <v>0.3</v>
      </c>
      <c r="M72" s="1">
        <v>0.6</v>
      </c>
      <c r="N72" s="1">
        <v>0.8</v>
      </c>
    </row>
    <row r="73" s="1" customFormat="1" spans="1:14">
      <c r="A73" s="7">
        <v>4</v>
      </c>
      <c r="B73" s="1">
        <v>4</v>
      </c>
      <c r="C73" s="1">
        <v>0.799562454223633</v>
      </c>
      <c r="D73" s="1">
        <v>0.261473536491394</v>
      </c>
      <c r="E73" s="1">
        <v>9</v>
      </c>
      <c r="F73" s="1">
        <v>8</v>
      </c>
      <c r="G73" s="1">
        <v>1</v>
      </c>
      <c r="H73" s="1">
        <v>2</v>
      </c>
      <c r="I73" s="1">
        <v>0.9</v>
      </c>
      <c r="J73" s="1">
        <v>0.529411764705882</v>
      </c>
      <c r="K73" s="1">
        <v>0.666666666666667</v>
      </c>
      <c r="L73" s="1">
        <v>0.8</v>
      </c>
      <c r="M73" s="1">
        <v>0.1</v>
      </c>
      <c r="N73" s="1">
        <v>0.55</v>
      </c>
    </row>
    <row r="74" s="1" customFormat="1" spans="1:14">
      <c r="A74" s="7">
        <v>725</v>
      </c>
      <c r="B74" s="1">
        <v>725</v>
      </c>
      <c r="C74" s="1">
        <v>0.803259372711182</v>
      </c>
      <c r="D74" s="1">
        <v>0.191452741622925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133</v>
      </c>
      <c r="B75" s="1">
        <v>133</v>
      </c>
      <c r="C75" s="1">
        <v>0.805436015129089</v>
      </c>
      <c r="D75" s="1">
        <v>0.172886252403259</v>
      </c>
      <c r="E75" s="1">
        <v>10</v>
      </c>
      <c r="F75" s="1">
        <v>4</v>
      </c>
      <c r="G75" s="1">
        <v>0</v>
      </c>
      <c r="H75" s="1">
        <v>6</v>
      </c>
      <c r="I75" s="1">
        <v>1</v>
      </c>
      <c r="J75" s="1">
        <v>0.714285714285714</v>
      </c>
      <c r="K75" s="1">
        <v>0.833333333333333</v>
      </c>
      <c r="L75" s="1">
        <v>0.4</v>
      </c>
      <c r="M75" s="1">
        <v>0.6</v>
      </c>
      <c r="N75" s="1">
        <v>0.8</v>
      </c>
    </row>
    <row r="76" s="1" customFormat="1" spans="1:14">
      <c r="A76" s="7">
        <v>777</v>
      </c>
      <c r="B76" s="1">
        <v>777</v>
      </c>
      <c r="C76" s="1">
        <v>0.808679223060608</v>
      </c>
      <c r="D76" s="1">
        <v>0.145735383033752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516</v>
      </c>
      <c r="B77" s="1">
        <v>516</v>
      </c>
      <c r="C77" s="1">
        <v>0.808926939964294</v>
      </c>
      <c r="D77" s="1">
        <v>0.204248666763306</v>
      </c>
      <c r="E77" s="1">
        <v>7</v>
      </c>
      <c r="F77" s="1">
        <v>3</v>
      </c>
      <c r="G77" s="1">
        <v>3</v>
      </c>
      <c r="H77" s="1">
        <v>7</v>
      </c>
      <c r="I77" s="1">
        <v>0.7</v>
      </c>
      <c r="J77" s="1">
        <v>0.7</v>
      </c>
      <c r="K77" s="1">
        <v>0.7</v>
      </c>
      <c r="L77" s="1">
        <v>0.3</v>
      </c>
      <c r="M77" s="1">
        <v>0.4</v>
      </c>
      <c r="N77" s="1">
        <v>0.7</v>
      </c>
    </row>
    <row r="78" s="3" customFormat="1" spans="1:14">
      <c r="A78" s="9">
        <v>354</v>
      </c>
      <c r="B78" s="3">
        <v>354</v>
      </c>
      <c r="C78" s="3">
        <v>0.808939099311829</v>
      </c>
      <c r="D78" s="3">
        <v>0.152334570884705</v>
      </c>
      <c r="E78" s="3">
        <v>8</v>
      </c>
      <c r="F78" s="3">
        <v>6</v>
      </c>
      <c r="G78" s="3">
        <v>2</v>
      </c>
      <c r="H78" s="3">
        <v>4</v>
      </c>
      <c r="I78" s="3">
        <v>0.8</v>
      </c>
      <c r="J78" s="3">
        <v>0.571428571428572</v>
      </c>
      <c r="K78" s="3">
        <v>0.666666666666667</v>
      </c>
      <c r="L78" s="3">
        <v>0.6</v>
      </c>
      <c r="M78" s="3">
        <v>0.2</v>
      </c>
      <c r="N78" s="3">
        <v>0.6</v>
      </c>
    </row>
    <row r="79" s="1" customFormat="1" spans="1:14">
      <c r="A79" s="7">
        <v>543</v>
      </c>
      <c r="B79" s="1">
        <v>543</v>
      </c>
      <c r="C79" s="1">
        <v>0.810562133789062</v>
      </c>
      <c r="D79" s="1">
        <v>0.140990376472473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19</v>
      </c>
      <c r="B80" s="1">
        <v>19</v>
      </c>
      <c r="C80" s="1">
        <v>0.811565637588501</v>
      </c>
      <c r="D80" s="1">
        <v>0.210479974746704</v>
      </c>
      <c r="E80" s="1">
        <v>8</v>
      </c>
      <c r="F80" s="1">
        <v>2</v>
      </c>
      <c r="G80" s="1">
        <v>2</v>
      </c>
      <c r="H80" s="1">
        <v>8</v>
      </c>
      <c r="I80" s="1">
        <v>0.8</v>
      </c>
      <c r="J80" s="1">
        <v>0.8</v>
      </c>
      <c r="K80" s="1">
        <v>0.8</v>
      </c>
      <c r="L80" s="1">
        <v>0.2</v>
      </c>
      <c r="M80" s="1">
        <v>0.6</v>
      </c>
      <c r="N80" s="1">
        <v>0.8</v>
      </c>
    </row>
    <row r="81" s="1" customFormat="1" spans="1:14">
      <c r="A81" s="7">
        <v>454</v>
      </c>
      <c r="B81" s="1">
        <v>454</v>
      </c>
      <c r="C81" s="1">
        <v>0.81167459487915</v>
      </c>
      <c r="D81" s="1">
        <v>0.116322159767151</v>
      </c>
      <c r="E81" s="1">
        <v>5</v>
      </c>
      <c r="F81" s="1">
        <v>4</v>
      </c>
      <c r="G81" s="1">
        <v>5</v>
      </c>
      <c r="H81" s="1">
        <v>6</v>
      </c>
      <c r="I81" s="1">
        <v>0.5</v>
      </c>
      <c r="J81" s="1">
        <v>0.555555555555556</v>
      </c>
      <c r="K81" s="1">
        <v>0.526315789473684</v>
      </c>
      <c r="L81" s="1">
        <v>0.4</v>
      </c>
      <c r="M81" s="1">
        <v>0.1</v>
      </c>
      <c r="N81" s="1">
        <v>0.55</v>
      </c>
    </row>
    <row r="82" s="1" customFormat="1" spans="1:14">
      <c r="A82" s="7">
        <v>907</v>
      </c>
      <c r="B82" s="1">
        <v>907</v>
      </c>
      <c r="C82" s="1">
        <v>0.811874389648437</v>
      </c>
      <c r="D82" s="1">
        <v>0.147233486175537</v>
      </c>
      <c r="E82" s="1">
        <v>9</v>
      </c>
      <c r="F82" s="1">
        <v>1</v>
      </c>
      <c r="G82" s="1">
        <v>1</v>
      </c>
      <c r="H82" s="1">
        <v>9</v>
      </c>
      <c r="I82" s="1">
        <v>0.9</v>
      </c>
      <c r="J82" s="1">
        <v>0.9</v>
      </c>
      <c r="K82" s="1">
        <v>0.9</v>
      </c>
      <c r="L82" s="1">
        <v>0.1</v>
      </c>
      <c r="M82" s="1">
        <v>0.8</v>
      </c>
      <c r="N82" s="1">
        <v>0.9</v>
      </c>
    </row>
    <row r="83" s="1" customFormat="1" spans="1:14">
      <c r="A83" s="7">
        <v>743</v>
      </c>
      <c r="B83" s="1">
        <v>743</v>
      </c>
      <c r="C83" s="1">
        <v>0.812583208084106</v>
      </c>
      <c r="D83" s="1">
        <v>0.160370707511902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488</v>
      </c>
      <c r="B84" s="1">
        <v>488</v>
      </c>
      <c r="C84" s="1">
        <v>0.813172101974487</v>
      </c>
      <c r="D84" s="1">
        <v>0.24921190738678</v>
      </c>
      <c r="E84" s="1">
        <v>10</v>
      </c>
      <c r="F84" s="1">
        <v>5</v>
      </c>
      <c r="G84" s="1">
        <v>0</v>
      </c>
      <c r="H84" s="1">
        <v>5</v>
      </c>
      <c r="I84" s="1">
        <v>1</v>
      </c>
      <c r="J84" s="1">
        <v>0.666666666666667</v>
      </c>
      <c r="K84" s="1">
        <v>0.8</v>
      </c>
      <c r="L84" s="1">
        <v>0.5</v>
      </c>
      <c r="M84" s="1">
        <v>0.5</v>
      </c>
      <c r="N84" s="1">
        <v>0.75</v>
      </c>
    </row>
    <row r="85" s="4" customFormat="1" spans="1:14">
      <c r="A85" s="17">
        <v>802</v>
      </c>
      <c r="B85" s="4">
        <v>802</v>
      </c>
      <c r="C85" s="4">
        <v>0.818269729614258</v>
      </c>
      <c r="D85" s="4">
        <v>0.142256736755371</v>
      </c>
      <c r="E85" s="4">
        <v>9</v>
      </c>
      <c r="F85" s="4">
        <v>4</v>
      </c>
      <c r="G85" s="4">
        <v>1</v>
      </c>
      <c r="H85" s="4">
        <v>6</v>
      </c>
      <c r="I85" s="4">
        <v>0.9</v>
      </c>
      <c r="J85" s="4">
        <v>0.692307692307692</v>
      </c>
      <c r="K85" s="4">
        <v>0.782608695652174</v>
      </c>
      <c r="L85" s="4">
        <v>0.4</v>
      </c>
      <c r="M85" s="4">
        <v>0.5</v>
      </c>
      <c r="N85" s="4">
        <v>0.75</v>
      </c>
    </row>
    <row r="86" s="1" customFormat="1" spans="1:14">
      <c r="A86" s="7">
        <v>558</v>
      </c>
      <c r="B86" s="1">
        <v>558</v>
      </c>
      <c r="C86" s="1">
        <v>0.821733474731445</v>
      </c>
      <c r="D86" s="1">
        <v>0.137555122375488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406</v>
      </c>
      <c r="B87" s="1">
        <v>406</v>
      </c>
      <c r="C87" s="1">
        <v>0.822151780128479</v>
      </c>
      <c r="D87" s="1">
        <v>0.264414072036743</v>
      </c>
      <c r="E87" s="1">
        <v>6</v>
      </c>
      <c r="F87" s="1">
        <v>4</v>
      </c>
      <c r="G87" s="1">
        <v>4</v>
      </c>
      <c r="H87" s="1">
        <v>6</v>
      </c>
      <c r="I87" s="1">
        <v>0.6</v>
      </c>
      <c r="J87" s="1">
        <v>0.6</v>
      </c>
      <c r="K87" s="1">
        <v>0.6</v>
      </c>
      <c r="L87" s="1">
        <v>0.4</v>
      </c>
      <c r="M87" s="1">
        <v>0.2</v>
      </c>
      <c r="N87" s="1">
        <v>0.6</v>
      </c>
    </row>
    <row r="88" s="1" customFormat="1" spans="1:14">
      <c r="A88" s="7">
        <v>497</v>
      </c>
      <c r="B88" s="1">
        <v>497</v>
      </c>
      <c r="C88" s="1">
        <v>0.822490453720093</v>
      </c>
      <c r="D88" s="1">
        <v>0.249233245849609</v>
      </c>
      <c r="E88" s="1">
        <v>7</v>
      </c>
      <c r="F88" s="1">
        <v>4</v>
      </c>
      <c r="G88" s="1">
        <v>3</v>
      </c>
      <c r="H88" s="1">
        <v>6</v>
      </c>
      <c r="I88" s="1">
        <v>0.7</v>
      </c>
      <c r="J88" s="1">
        <v>0.636363636363636</v>
      </c>
      <c r="K88" s="1">
        <v>0.666666666666667</v>
      </c>
      <c r="L88" s="1">
        <v>0.4</v>
      </c>
      <c r="M88" s="1">
        <v>0.3</v>
      </c>
      <c r="N88" s="1">
        <v>0.65</v>
      </c>
    </row>
    <row r="89" s="4" customFormat="1" spans="1:14">
      <c r="A89" s="17">
        <v>694</v>
      </c>
      <c r="B89" s="4">
        <v>694</v>
      </c>
      <c r="C89" s="4">
        <v>0.832526206970215</v>
      </c>
      <c r="D89" s="4">
        <v>0.154374718666077</v>
      </c>
      <c r="E89" s="4">
        <v>9</v>
      </c>
      <c r="F89" s="4">
        <v>5</v>
      </c>
      <c r="G89" s="4">
        <v>1</v>
      </c>
      <c r="H89" s="4">
        <v>5</v>
      </c>
      <c r="I89" s="4">
        <v>0.9</v>
      </c>
      <c r="J89" s="4">
        <v>0.642857142857143</v>
      </c>
      <c r="K89" s="4">
        <v>0.75</v>
      </c>
      <c r="L89" s="4">
        <v>0.5</v>
      </c>
      <c r="M89" s="4">
        <v>0.4</v>
      </c>
      <c r="N89" s="4">
        <v>0.7</v>
      </c>
    </row>
    <row r="90" s="1" customFormat="1" spans="3:14">
      <c r="C90" s="1">
        <f>AVERAGE(C2:C89)</f>
        <v>0.726573438806967</v>
      </c>
      <c r="D90" s="1">
        <f>AVERAGE(D2:D89)</f>
        <v>0.156181393699212</v>
      </c>
      <c r="I90" s="1">
        <f t="shared" ref="I90:N90" si="0">AVERAGE(I2:I89)</f>
        <v>0.855681818181818</v>
      </c>
      <c r="J90" s="1">
        <f t="shared" si="0"/>
        <v>0.650536215834467</v>
      </c>
      <c r="K90" s="1">
        <f t="shared" si="0"/>
        <v>0.734841126002076</v>
      </c>
      <c r="L90" s="1">
        <f t="shared" si="0"/>
        <v>0.471590909090909</v>
      </c>
      <c r="M90" s="1">
        <f t="shared" si="0"/>
        <v>0.384090909090909</v>
      </c>
      <c r="N90" s="1">
        <f t="shared" si="0"/>
        <v>0.692045454545455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0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0</v>
      </c>
      <c r="E103" s="4">
        <v>9</v>
      </c>
    </row>
    <row r="104" s="15" customFormat="1" spans="3:5">
      <c r="C104" s="15" t="s">
        <v>154</v>
      </c>
      <c r="D104" s="15">
        <f>COUNTIF(C2:C89,"&lt;0.63")-COUNTIF(C2:C89,"&lt;0.6")</f>
        <v>11</v>
      </c>
      <c r="E104" s="15">
        <v>12</v>
      </c>
    </row>
    <row r="105" s="4" customFormat="1" spans="3:5">
      <c r="C105" s="4" t="s">
        <v>155</v>
      </c>
      <c r="D105" s="4">
        <f>COUNTIF(C2:C89,"&lt;0.66")-COUNTIF(C2:C89,"&lt;0.63")</f>
        <v>11</v>
      </c>
      <c r="E105" s="4">
        <v>14</v>
      </c>
    </row>
    <row r="106" s="4" customFormat="1" spans="3:5">
      <c r="C106" s="4" t="s">
        <v>156</v>
      </c>
      <c r="D106" s="4">
        <f>COUNTIF(C2:C89,"&lt;0.69")-COUNTIF(C2:C89,"&lt;0.66")</f>
        <v>11</v>
      </c>
      <c r="E106" s="4">
        <v>12</v>
      </c>
    </row>
    <row r="107" s="4" customFormat="1" spans="3:5">
      <c r="C107" s="4" t="s">
        <v>157</v>
      </c>
      <c r="D107" s="4">
        <f>COUNTIF(C2:C89,"&lt;0.72")-COUNTIF(C2:C89,"&lt;0.69")</f>
        <v>11</v>
      </c>
      <c r="E107" s="4">
        <v>9</v>
      </c>
    </row>
    <row r="108" s="4" customFormat="1" spans="3:5">
      <c r="C108" s="4" t="s">
        <v>158</v>
      </c>
      <c r="D108" s="4">
        <f>COUNTIF(C2:C89,"&lt;0.75")-COUNTIF(C2:C89,"&lt;0.72")</f>
        <v>11</v>
      </c>
      <c r="E108" s="4">
        <v>7</v>
      </c>
    </row>
    <row r="109" s="4" customFormat="1" spans="3:5">
      <c r="C109" s="4" t="s">
        <v>159</v>
      </c>
      <c r="D109" s="4">
        <f>COUNTIF(C2:C89,"&lt;0.78")-COUNTIF(C2:C89,"&lt;0.75")</f>
        <v>11</v>
      </c>
      <c r="E109" s="4">
        <v>6</v>
      </c>
    </row>
    <row r="110" s="1" customFormat="1" spans="3:5">
      <c r="C110" s="1" t="s">
        <v>160</v>
      </c>
      <c r="D110" s="1">
        <f>COUNTIF(C2:C89,"&lt;0.81")-COUNTIF(C2:C89,"&lt;0.78")</f>
        <v>11</v>
      </c>
      <c r="E110" s="1">
        <v>4</v>
      </c>
    </row>
    <row r="111" s="15" customFormat="1" spans="3:5">
      <c r="C111" s="15" t="s">
        <v>161</v>
      </c>
      <c r="D111" s="15">
        <f>COUNTIF(C2:C89,"&lt;0.84")-COUNTIF(C2:C89,"&lt;0.81")</f>
        <v>11</v>
      </c>
      <c r="E111" s="15">
        <v>3</v>
      </c>
    </row>
    <row r="112" s="1" customFormat="1" spans="3:5">
      <c r="C112" s="1" t="s">
        <v>162</v>
      </c>
      <c r="D112" s="1">
        <f>COUNTIF(C2:C89,"&lt;0.87")-COUNTIF(C2:C89,"&lt;0.84")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6</v>
      </c>
    </row>
    <row r="114" s="1" customFormat="1" spans="3:4">
      <c r="C114" s="1" t="s">
        <v>35</v>
      </c>
      <c r="D114" s="1">
        <f>COUNTIF(C2:C89,"&lt;0.82")-COUNTIF(C2:C89,"&lt;0.8")</f>
        <v>12</v>
      </c>
    </row>
    <row r="115" s="1" customFormat="1" spans="3:4">
      <c r="C115" s="1" t="s">
        <v>36</v>
      </c>
      <c r="D115" s="1">
        <f>COUNTIF(C2:C89,"&lt;0.84")-COUNTIF(C2:C89,"&lt;0.82")</f>
        <v>4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6" workbookViewId="0">
      <selection activeCell="A23" sqref="$A23:$XFD23"/>
    </sheetView>
  </sheetViews>
  <sheetFormatPr defaultColWidth="9" defaultRowHeight="13.5"/>
  <cols>
    <col min="3" max="4" width="16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983</v>
      </c>
      <c r="B2" s="1">
        <v>983</v>
      </c>
      <c r="C2" s="1">
        <v>0.630730509757996</v>
      </c>
      <c r="D2" s="1">
        <v>0.192117929458618</v>
      </c>
      <c r="E2" s="1">
        <v>8</v>
      </c>
      <c r="F2" s="1">
        <v>6</v>
      </c>
      <c r="G2" s="1">
        <v>2</v>
      </c>
      <c r="H2" s="1">
        <v>4</v>
      </c>
      <c r="I2" s="1">
        <v>0.8</v>
      </c>
      <c r="J2" s="1">
        <v>0.571428571428572</v>
      </c>
      <c r="K2" s="1">
        <v>0.666666666666667</v>
      </c>
      <c r="L2" s="1">
        <v>0.6</v>
      </c>
      <c r="M2" s="1">
        <v>0.2</v>
      </c>
      <c r="N2" s="1">
        <v>0.6</v>
      </c>
    </row>
    <row r="3" s="1" customFormat="1" spans="1:14">
      <c r="A3" s="7">
        <v>851</v>
      </c>
      <c r="B3" s="1">
        <v>851</v>
      </c>
      <c r="C3" s="1">
        <v>0.631047129631042</v>
      </c>
      <c r="D3" s="1">
        <v>0.0799742937088013</v>
      </c>
      <c r="E3" s="1">
        <v>8</v>
      </c>
      <c r="F3" s="1">
        <v>6</v>
      </c>
      <c r="G3" s="1">
        <v>2</v>
      </c>
      <c r="H3" s="1">
        <v>4</v>
      </c>
      <c r="I3" s="1">
        <v>0.8</v>
      </c>
      <c r="J3" s="1">
        <v>0.571428571428572</v>
      </c>
      <c r="K3" s="1">
        <v>0.666666666666667</v>
      </c>
      <c r="L3" s="1">
        <v>0.6</v>
      </c>
      <c r="M3" s="1">
        <v>0.2</v>
      </c>
      <c r="N3" s="1">
        <v>0.6</v>
      </c>
    </row>
    <row r="4" s="1" customFormat="1" spans="1:14">
      <c r="A4" s="7">
        <v>608</v>
      </c>
      <c r="B4" s="1">
        <v>608</v>
      </c>
      <c r="C4" s="1">
        <v>0.631119728088379</v>
      </c>
      <c r="D4" s="1">
        <v>0.143791317939758</v>
      </c>
      <c r="E4" s="1">
        <v>8</v>
      </c>
      <c r="F4" s="1">
        <v>7</v>
      </c>
      <c r="G4" s="1">
        <v>2</v>
      </c>
      <c r="H4" s="1">
        <v>3</v>
      </c>
      <c r="I4" s="1">
        <v>0.8</v>
      </c>
      <c r="J4" s="1">
        <v>0.533333333333333</v>
      </c>
      <c r="K4" s="1">
        <v>0.64</v>
      </c>
      <c r="L4" s="1">
        <v>0.7</v>
      </c>
      <c r="M4" s="1">
        <v>0.1</v>
      </c>
      <c r="N4" s="1">
        <v>0.55</v>
      </c>
    </row>
    <row r="5" s="1" customFormat="1" spans="1:14">
      <c r="A5" s="7">
        <v>162</v>
      </c>
      <c r="B5" s="1">
        <v>162</v>
      </c>
      <c r="C5" s="1">
        <v>0.631526350975037</v>
      </c>
      <c r="D5" s="1">
        <v>0.0946046113967896</v>
      </c>
      <c r="E5" s="1">
        <v>7</v>
      </c>
      <c r="F5" s="1">
        <v>6</v>
      </c>
      <c r="G5" s="1">
        <v>3</v>
      </c>
      <c r="H5" s="1">
        <v>4</v>
      </c>
      <c r="I5" s="1">
        <v>0.7</v>
      </c>
      <c r="J5" s="1">
        <v>0.538461538461539</v>
      </c>
      <c r="K5" s="1">
        <v>0.608695652173913</v>
      </c>
      <c r="L5" s="1">
        <v>0.6</v>
      </c>
      <c r="M5" s="1">
        <v>0.1</v>
      </c>
      <c r="N5" s="1">
        <v>0.55</v>
      </c>
    </row>
    <row r="6" s="1" customFormat="1" spans="1:14">
      <c r="A6" s="7">
        <v>249</v>
      </c>
      <c r="B6" s="1">
        <v>249</v>
      </c>
      <c r="C6" s="1">
        <v>0.631833672523499</v>
      </c>
      <c r="D6" s="1">
        <v>0.211252689361572</v>
      </c>
      <c r="E6" s="1">
        <v>8</v>
      </c>
      <c r="F6" s="1">
        <v>4</v>
      </c>
      <c r="G6" s="1">
        <v>2</v>
      </c>
      <c r="H6" s="1">
        <v>6</v>
      </c>
      <c r="I6" s="1">
        <v>0.8</v>
      </c>
      <c r="J6" s="1">
        <v>0.666666666666667</v>
      </c>
      <c r="K6" s="1">
        <v>0.727272727272727</v>
      </c>
      <c r="L6" s="1">
        <v>0.4</v>
      </c>
      <c r="M6" s="1">
        <v>0.4</v>
      </c>
      <c r="N6" s="1">
        <v>0.7</v>
      </c>
    </row>
    <row r="7" s="1" customFormat="1" spans="1:14">
      <c r="A7" s="7">
        <v>786</v>
      </c>
      <c r="B7" s="1">
        <v>786</v>
      </c>
      <c r="C7" s="1">
        <v>0.632263660430908</v>
      </c>
      <c r="D7" s="1">
        <v>0.0887371301651001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661</v>
      </c>
      <c r="B8" s="1">
        <v>661</v>
      </c>
      <c r="C8" s="1">
        <v>0.632424592971802</v>
      </c>
      <c r="D8" s="1">
        <v>0.116308331489563</v>
      </c>
      <c r="E8" s="1">
        <v>10</v>
      </c>
      <c r="F8" s="1">
        <v>6</v>
      </c>
      <c r="G8" s="1">
        <v>0</v>
      </c>
      <c r="H8" s="1">
        <v>4</v>
      </c>
      <c r="I8" s="1">
        <v>1</v>
      </c>
      <c r="J8" s="1">
        <v>0.625</v>
      </c>
      <c r="K8" s="1">
        <v>0.769230769230769</v>
      </c>
      <c r="L8" s="1">
        <v>0.6</v>
      </c>
      <c r="M8" s="1">
        <v>0.4</v>
      </c>
      <c r="N8" s="1">
        <v>0.7</v>
      </c>
    </row>
    <row r="9" s="1" customFormat="1" spans="1:14">
      <c r="A9" s="7">
        <v>623</v>
      </c>
      <c r="B9" s="1">
        <v>623</v>
      </c>
      <c r="C9" s="1">
        <v>0.632972717285156</v>
      </c>
      <c r="D9" s="1">
        <v>0.181615591049194</v>
      </c>
      <c r="E9" s="1">
        <v>9</v>
      </c>
      <c r="F9" s="1">
        <v>5</v>
      </c>
      <c r="G9" s="1">
        <v>1</v>
      </c>
      <c r="H9" s="1">
        <v>5</v>
      </c>
      <c r="I9" s="1">
        <v>0.9</v>
      </c>
      <c r="J9" s="1">
        <v>0.642857142857143</v>
      </c>
      <c r="K9" s="1">
        <v>0.75</v>
      </c>
      <c r="L9" s="1">
        <v>0.5</v>
      </c>
      <c r="M9" s="1">
        <v>0.4</v>
      </c>
      <c r="N9" s="1">
        <v>0.7</v>
      </c>
    </row>
    <row r="10" s="1" customFormat="1" spans="1:14">
      <c r="A10" s="7">
        <v>701</v>
      </c>
      <c r="B10" s="1">
        <v>701</v>
      </c>
      <c r="C10" s="1">
        <v>0.633385896682739</v>
      </c>
      <c r="D10" s="1">
        <v>0.165949463844299</v>
      </c>
      <c r="E10" s="1">
        <v>9</v>
      </c>
      <c r="F10" s="1">
        <v>5</v>
      </c>
      <c r="G10" s="1">
        <v>1</v>
      </c>
      <c r="H10" s="1">
        <v>5</v>
      </c>
      <c r="I10" s="1">
        <v>0.9</v>
      </c>
      <c r="J10" s="1">
        <v>0.642857142857143</v>
      </c>
      <c r="K10" s="1">
        <v>0.75</v>
      </c>
      <c r="L10" s="1">
        <v>0.5</v>
      </c>
      <c r="M10" s="1">
        <v>0.4</v>
      </c>
      <c r="N10" s="1">
        <v>0.7</v>
      </c>
    </row>
    <row r="11" s="1" customFormat="1" spans="1:14">
      <c r="A11" s="7">
        <v>924</v>
      </c>
      <c r="B11" s="1">
        <v>924</v>
      </c>
      <c r="C11" s="1">
        <v>0.633571624755859</v>
      </c>
      <c r="D11" s="1">
        <v>0.109119415283203</v>
      </c>
      <c r="E11" s="1">
        <v>8</v>
      </c>
      <c r="F11" s="1">
        <v>6</v>
      </c>
      <c r="G11" s="1">
        <v>2</v>
      </c>
      <c r="H11" s="1">
        <v>4</v>
      </c>
      <c r="I11" s="1">
        <v>0.8</v>
      </c>
      <c r="J11" s="1">
        <v>0.571428571428572</v>
      </c>
      <c r="K11" s="1">
        <v>0.666666666666667</v>
      </c>
      <c r="L11" s="1">
        <v>0.6</v>
      </c>
      <c r="M11" s="1">
        <v>0.2</v>
      </c>
      <c r="N11" s="1">
        <v>0.6</v>
      </c>
    </row>
    <row r="12" s="1" customFormat="1" spans="1:14">
      <c r="A12" s="7">
        <v>40</v>
      </c>
      <c r="B12" s="1">
        <v>40</v>
      </c>
      <c r="C12" s="1">
        <v>0.634088516235352</v>
      </c>
      <c r="D12" s="1">
        <v>0.209302663803101</v>
      </c>
      <c r="E12" s="1">
        <v>9</v>
      </c>
      <c r="F12" s="1">
        <v>3</v>
      </c>
      <c r="G12" s="1">
        <v>1</v>
      </c>
      <c r="H12" s="1">
        <v>7</v>
      </c>
      <c r="I12" s="1">
        <v>0.9</v>
      </c>
      <c r="J12" s="1">
        <v>0.75</v>
      </c>
      <c r="K12" s="1">
        <v>0.818181818181818</v>
      </c>
      <c r="L12" s="1">
        <v>0.3</v>
      </c>
      <c r="M12" s="1">
        <v>0.6</v>
      </c>
      <c r="N12" s="1">
        <v>0.8</v>
      </c>
    </row>
    <row r="13" s="1" customFormat="1" spans="1:14">
      <c r="A13" s="7">
        <v>766</v>
      </c>
      <c r="B13" s="1">
        <v>766</v>
      </c>
      <c r="C13" s="1">
        <v>0.634321689605713</v>
      </c>
      <c r="D13" s="1">
        <v>0.145667910575867</v>
      </c>
      <c r="E13" s="1">
        <v>9</v>
      </c>
      <c r="F13" s="1">
        <v>5</v>
      </c>
      <c r="G13" s="1">
        <v>1</v>
      </c>
      <c r="H13" s="1">
        <v>5</v>
      </c>
      <c r="I13" s="1">
        <v>0.9</v>
      </c>
      <c r="J13" s="1">
        <v>0.642857142857143</v>
      </c>
      <c r="K13" s="1">
        <v>0.75</v>
      </c>
      <c r="L13" s="1">
        <v>0.5</v>
      </c>
      <c r="M13" s="1">
        <v>0.4</v>
      </c>
      <c r="N13" s="1">
        <v>0.7</v>
      </c>
    </row>
    <row r="14" s="1" customFormat="1" spans="1:14">
      <c r="A14" s="7">
        <v>65</v>
      </c>
      <c r="B14" s="1">
        <v>65</v>
      </c>
      <c r="C14" s="1">
        <v>0.634863018989563</v>
      </c>
      <c r="D14" s="1">
        <v>0.106113433837891</v>
      </c>
      <c r="E14" s="1">
        <v>9</v>
      </c>
      <c r="F14" s="1">
        <v>7</v>
      </c>
      <c r="G14" s="1">
        <v>1</v>
      </c>
      <c r="H14" s="1">
        <v>3</v>
      </c>
      <c r="I14" s="1">
        <v>0.9</v>
      </c>
      <c r="J14" s="1">
        <v>0.5625</v>
      </c>
      <c r="K14" s="1">
        <v>0.692307692307692</v>
      </c>
      <c r="L14" s="1">
        <v>0.7</v>
      </c>
      <c r="M14" s="1">
        <v>0.2</v>
      </c>
      <c r="N14" s="1">
        <v>0.6</v>
      </c>
    </row>
    <row r="15" s="14" customFormat="1" spans="1:14">
      <c r="A15" s="16">
        <v>364</v>
      </c>
      <c r="B15" s="14">
        <v>364</v>
      </c>
      <c r="C15" s="14">
        <v>0.634941577911377</v>
      </c>
      <c r="D15" s="14">
        <v>0.159549355506897</v>
      </c>
      <c r="E15" s="14">
        <v>9</v>
      </c>
      <c r="F15" s="14">
        <v>5</v>
      </c>
      <c r="G15" s="14">
        <v>1</v>
      </c>
      <c r="H15" s="14">
        <v>5</v>
      </c>
      <c r="I15" s="14">
        <v>0.9</v>
      </c>
      <c r="J15" s="14">
        <v>0.642857142857143</v>
      </c>
      <c r="K15" s="14">
        <v>0.75</v>
      </c>
      <c r="L15" s="14">
        <v>0.5</v>
      </c>
      <c r="M15" s="14">
        <v>0.4</v>
      </c>
      <c r="N15" s="14">
        <v>0.7</v>
      </c>
    </row>
    <row r="16" s="1" customFormat="1" spans="1:14">
      <c r="A16" s="7">
        <v>659</v>
      </c>
      <c r="B16" s="1">
        <v>659</v>
      </c>
      <c r="C16" s="1">
        <v>0.667481899261475</v>
      </c>
      <c r="D16" s="1">
        <v>0.0849647521972656</v>
      </c>
      <c r="E16" s="1">
        <v>9</v>
      </c>
      <c r="F16" s="1">
        <v>4</v>
      </c>
      <c r="G16" s="1">
        <v>1</v>
      </c>
      <c r="H16" s="1">
        <v>6</v>
      </c>
      <c r="I16" s="1">
        <v>0.9</v>
      </c>
      <c r="J16" s="1">
        <v>0.692307692307692</v>
      </c>
      <c r="K16" s="1">
        <v>0.782608695652174</v>
      </c>
      <c r="L16" s="1">
        <v>0.4</v>
      </c>
      <c r="M16" s="1">
        <v>0.5</v>
      </c>
      <c r="N16" s="1">
        <v>0.75</v>
      </c>
    </row>
    <row r="17" s="1" customFormat="1" spans="1:14">
      <c r="A17" s="7">
        <v>294</v>
      </c>
      <c r="B17" s="1">
        <v>294</v>
      </c>
      <c r="C17" s="1">
        <v>0.663757920265198</v>
      </c>
      <c r="D17" s="1">
        <v>0.0591132640838623</v>
      </c>
      <c r="E17" s="1">
        <v>9</v>
      </c>
      <c r="F17" s="1">
        <v>3</v>
      </c>
      <c r="G17" s="1">
        <v>1</v>
      </c>
      <c r="H17" s="1">
        <v>7</v>
      </c>
      <c r="I17" s="1">
        <v>0.9</v>
      </c>
      <c r="J17" s="1">
        <v>0.75</v>
      </c>
      <c r="K17" s="1">
        <v>0.818181818181818</v>
      </c>
      <c r="L17" s="1">
        <v>0.3</v>
      </c>
      <c r="M17" s="1">
        <v>0.6</v>
      </c>
      <c r="N17" s="1">
        <v>0.8</v>
      </c>
    </row>
    <row r="18" s="1" customFormat="1" spans="1:14">
      <c r="A18" s="7">
        <v>852</v>
      </c>
      <c r="B18" s="1">
        <v>852</v>
      </c>
      <c r="C18" s="1">
        <v>0.661973476409912</v>
      </c>
      <c r="D18" s="1">
        <v>0.0750224590301514</v>
      </c>
      <c r="E18" s="1">
        <v>8</v>
      </c>
      <c r="F18" s="1">
        <v>4</v>
      </c>
      <c r="G18" s="1">
        <v>2</v>
      </c>
      <c r="H18" s="1">
        <v>6</v>
      </c>
      <c r="I18" s="1">
        <v>0.8</v>
      </c>
      <c r="J18" s="1">
        <v>0.666666666666667</v>
      </c>
      <c r="K18" s="1">
        <v>0.727272727272727</v>
      </c>
      <c r="L18" s="1">
        <v>0.4</v>
      </c>
      <c r="M18" s="1">
        <v>0.4</v>
      </c>
      <c r="N18" s="1">
        <v>0.7</v>
      </c>
    </row>
    <row r="19" s="1" customFormat="1" spans="1:14">
      <c r="A19" s="7">
        <v>114</v>
      </c>
      <c r="B19" s="1">
        <v>114</v>
      </c>
      <c r="C19" s="1">
        <v>0.658638477325439</v>
      </c>
      <c r="D19" s="1">
        <v>0.0624736547470093</v>
      </c>
      <c r="E19" s="1">
        <v>7</v>
      </c>
      <c r="F19" s="1">
        <v>7</v>
      </c>
      <c r="G19" s="1">
        <v>3</v>
      </c>
      <c r="H19" s="1">
        <v>3</v>
      </c>
      <c r="I19" s="1">
        <v>0.7</v>
      </c>
      <c r="J19" s="1">
        <v>0.5</v>
      </c>
      <c r="K19" s="1">
        <v>0.583333333333333</v>
      </c>
      <c r="L19" s="1">
        <v>0.7</v>
      </c>
      <c r="M19" s="1">
        <v>0</v>
      </c>
      <c r="N19" s="1">
        <v>0.5</v>
      </c>
    </row>
    <row r="20" s="1" customFormat="1" spans="1:14">
      <c r="A20" s="7">
        <v>24</v>
      </c>
      <c r="B20" s="1">
        <v>24</v>
      </c>
      <c r="C20" s="1">
        <v>0.657558083534241</v>
      </c>
      <c r="D20" s="1">
        <v>0.0731049776077271</v>
      </c>
      <c r="E20" s="1">
        <v>7</v>
      </c>
      <c r="F20" s="1">
        <v>4</v>
      </c>
      <c r="G20" s="1">
        <v>3</v>
      </c>
      <c r="H20" s="1">
        <v>6</v>
      </c>
      <c r="I20" s="1">
        <v>0.7</v>
      </c>
      <c r="J20" s="1">
        <v>0.636363636363636</v>
      </c>
      <c r="K20" s="1">
        <v>0.666666666666667</v>
      </c>
      <c r="L20" s="1">
        <v>0.4</v>
      </c>
      <c r="M20" s="1">
        <v>0.3</v>
      </c>
      <c r="N20" s="1">
        <v>0.65</v>
      </c>
    </row>
    <row r="21" s="1" customFormat="1" spans="1:14">
      <c r="A21" s="7">
        <v>452</v>
      </c>
      <c r="B21" s="1">
        <v>452</v>
      </c>
      <c r="C21" s="1">
        <v>0.654157638549805</v>
      </c>
      <c r="D21" s="1">
        <v>0.158271670341492</v>
      </c>
      <c r="E21" s="1">
        <v>6</v>
      </c>
      <c r="F21" s="1">
        <v>5</v>
      </c>
      <c r="G21" s="1">
        <v>4</v>
      </c>
      <c r="H21" s="1">
        <v>5</v>
      </c>
      <c r="I21" s="1">
        <v>0.6</v>
      </c>
      <c r="J21" s="1">
        <v>0.545454545454545</v>
      </c>
      <c r="K21" s="1">
        <v>0.571428571428571</v>
      </c>
      <c r="L21" s="1">
        <v>0.5</v>
      </c>
      <c r="M21" s="1">
        <v>0.1</v>
      </c>
      <c r="N21" s="1">
        <v>0.55</v>
      </c>
    </row>
    <row r="22" s="4" customFormat="1" spans="1:14">
      <c r="A22" s="17">
        <v>909</v>
      </c>
      <c r="B22" s="4">
        <v>909</v>
      </c>
      <c r="C22" s="4">
        <v>0.651805877685547</v>
      </c>
      <c r="D22" s="4">
        <v>0.206578016281128</v>
      </c>
      <c r="E22" s="4">
        <v>9</v>
      </c>
      <c r="F22" s="4">
        <v>3</v>
      </c>
      <c r="G22" s="4">
        <v>1</v>
      </c>
      <c r="H22" s="4">
        <v>7</v>
      </c>
      <c r="I22" s="4">
        <v>0.9</v>
      </c>
      <c r="J22" s="4">
        <v>0.75</v>
      </c>
      <c r="K22" s="4">
        <v>0.818181818181818</v>
      </c>
      <c r="L22" s="4">
        <v>0.3</v>
      </c>
      <c r="M22" s="4">
        <v>0.6</v>
      </c>
      <c r="N22" s="4">
        <v>0.8</v>
      </c>
    </row>
    <row r="23" s="4" customFormat="1" spans="1:14">
      <c r="A23" s="17">
        <v>517</v>
      </c>
      <c r="B23" s="4">
        <v>517</v>
      </c>
      <c r="C23" s="4">
        <v>0.653701186180115</v>
      </c>
      <c r="D23" s="4">
        <v>0.171933770179749</v>
      </c>
      <c r="E23" s="4">
        <v>7</v>
      </c>
      <c r="F23" s="4">
        <v>5</v>
      </c>
      <c r="G23" s="4">
        <v>3</v>
      </c>
      <c r="H23" s="4">
        <v>5</v>
      </c>
      <c r="I23" s="4">
        <v>0.7</v>
      </c>
      <c r="J23" s="4">
        <v>0.583333333333333</v>
      </c>
      <c r="K23" s="4">
        <v>0.636363636363636</v>
      </c>
      <c r="L23" s="4">
        <v>0.5</v>
      </c>
      <c r="M23" s="4">
        <v>0.2</v>
      </c>
      <c r="N23" s="4">
        <v>0.6</v>
      </c>
    </row>
    <row r="24" s="4" customFormat="1" spans="1:14">
      <c r="A24" s="17">
        <v>43</v>
      </c>
      <c r="B24" s="4">
        <v>43</v>
      </c>
      <c r="C24" s="4">
        <v>0.656714081764221</v>
      </c>
      <c r="D24" s="4">
        <v>0.224246263504028</v>
      </c>
      <c r="E24" s="4">
        <v>9</v>
      </c>
      <c r="F24" s="4">
        <v>5</v>
      </c>
      <c r="G24" s="4">
        <v>1</v>
      </c>
      <c r="H24" s="4">
        <v>5</v>
      </c>
      <c r="I24" s="4">
        <v>0.9</v>
      </c>
      <c r="J24" s="4">
        <v>0.642857142857143</v>
      </c>
      <c r="K24" s="4">
        <v>0.75</v>
      </c>
      <c r="L24" s="4">
        <v>0.5</v>
      </c>
      <c r="M24" s="4">
        <v>0.4</v>
      </c>
      <c r="N24" s="4">
        <v>0.7</v>
      </c>
    </row>
    <row r="25" s="4" customFormat="1" spans="1:14">
      <c r="A25" s="17">
        <v>554</v>
      </c>
      <c r="B25" s="4">
        <v>554</v>
      </c>
      <c r="C25" s="4">
        <v>0.660832762718201</v>
      </c>
      <c r="D25" s="4">
        <v>0.225080013275147</v>
      </c>
      <c r="E25" s="4">
        <v>6</v>
      </c>
      <c r="F25" s="4">
        <v>7</v>
      </c>
      <c r="G25" s="4">
        <v>4</v>
      </c>
      <c r="H25" s="4">
        <v>3</v>
      </c>
      <c r="I25" s="4">
        <v>0.6</v>
      </c>
      <c r="J25" s="4">
        <v>0.461538461538462</v>
      </c>
      <c r="K25" s="4">
        <v>0.521739130434783</v>
      </c>
      <c r="L25" s="4">
        <v>0.7</v>
      </c>
      <c r="M25" s="4">
        <v>-0.1</v>
      </c>
      <c r="N25" s="4">
        <v>0.45</v>
      </c>
    </row>
    <row r="26" s="4" customFormat="1" spans="1:14">
      <c r="A26" s="17">
        <v>827</v>
      </c>
      <c r="B26" s="4">
        <v>827</v>
      </c>
      <c r="C26" s="4">
        <v>0.664244651794434</v>
      </c>
      <c r="D26" s="4">
        <v>0.195667386054993</v>
      </c>
      <c r="E26" s="4">
        <v>7</v>
      </c>
      <c r="F26" s="4">
        <v>4</v>
      </c>
      <c r="G26" s="4">
        <v>3</v>
      </c>
      <c r="H26" s="4">
        <v>6</v>
      </c>
      <c r="I26" s="4">
        <v>0.7</v>
      </c>
      <c r="J26" s="4">
        <v>0.636363636363636</v>
      </c>
      <c r="K26" s="4">
        <v>0.666666666666667</v>
      </c>
      <c r="L26" s="4">
        <v>0.4</v>
      </c>
      <c r="M26" s="4">
        <v>0.3</v>
      </c>
      <c r="N26" s="4">
        <v>0.65</v>
      </c>
    </row>
    <row r="27" s="4" customFormat="1" spans="1:14">
      <c r="A27" s="17">
        <v>451</v>
      </c>
      <c r="B27" s="4">
        <v>451</v>
      </c>
      <c r="C27" s="4">
        <v>0.665182590484619</v>
      </c>
      <c r="D27" s="4">
        <v>0.250267744064331</v>
      </c>
      <c r="E27" s="4">
        <v>9</v>
      </c>
      <c r="F27" s="4">
        <v>6</v>
      </c>
      <c r="G27" s="4">
        <v>1</v>
      </c>
      <c r="H27" s="4">
        <v>4</v>
      </c>
      <c r="I27" s="4">
        <v>0.9</v>
      </c>
      <c r="J27" s="4">
        <v>0.6</v>
      </c>
      <c r="K27" s="4">
        <v>0.72</v>
      </c>
      <c r="L27" s="4">
        <v>0.6</v>
      </c>
      <c r="M27" s="4">
        <v>0.3</v>
      </c>
      <c r="N27" s="4">
        <v>0.65</v>
      </c>
    </row>
    <row r="28" s="4" customFormat="1" spans="1:14">
      <c r="A28" s="17">
        <v>735</v>
      </c>
      <c r="B28" s="4">
        <v>735</v>
      </c>
      <c r="C28" s="4">
        <v>0.665870547294617</v>
      </c>
      <c r="D28" s="4">
        <v>0.160851716995239</v>
      </c>
      <c r="E28" s="4">
        <v>8</v>
      </c>
      <c r="F28" s="4">
        <v>6</v>
      </c>
      <c r="G28" s="4">
        <v>2</v>
      </c>
      <c r="H28" s="4">
        <v>4</v>
      </c>
      <c r="I28" s="4">
        <v>0.8</v>
      </c>
      <c r="J28" s="4">
        <v>0.571428571428572</v>
      </c>
      <c r="K28" s="4">
        <v>0.666666666666667</v>
      </c>
      <c r="L28" s="4">
        <v>0.6</v>
      </c>
      <c r="M28" s="4">
        <v>0.2</v>
      </c>
      <c r="N28" s="4">
        <v>0.6</v>
      </c>
    </row>
    <row r="29" s="3" customFormat="1" spans="1:14">
      <c r="A29" s="9">
        <v>693</v>
      </c>
      <c r="B29" s="3">
        <v>693</v>
      </c>
      <c r="C29" s="3">
        <v>0.667569756507874</v>
      </c>
      <c r="D29" s="3">
        <v>0.195605278015137</v>
      </c>
      <c r="E29" s="3">
        <v>9</v>
      </c>
      <c r="F29" s="3">
        <v>7</v>
      </c>
      <c r="G29" s="3">
        <v>1</v>
      </c>
      <c r="H29" s="3">
        <v>3</v>
      </c>
      <c r="I29" s="3">
        <v>0.9</v>
      </c>
      <c r="J29" s="3">
        <v>0.5625</v>
      </c>
      <c r="K29" s="3">
        <v>0.692307692307692</v>
      </c>
      <c r="L29" s="3">
        <v>0.7</v>
      </c>
      <c r="M29" s="3">
        <v>0.2</v>
      </c>
      <c r="N29" s="3">
        <v>0.6</v>
      </c>
    </row>
    <row r="30" s="1" customFormat="1" spans="1:14">
      <c r="A30" s="7">
        <v>276</v>
      </c>
      <c r="B30" s="1">
        <v>276</v>
      </c>
      <c r="C30" s="1">
        <v>0.680754899978638</v>
      </c>
      <c r="D30" s="1">
        <v>0.0205116271972656</v>
      </c>
      <c r="E30" s="1">
        <v>8</v>
      </c>
      <c r="F30" s="1">
        <v>5</v>
      </c>
      <c r="G30" s="1">
        <v>2</v>
      </c>
      <c r="H30" s="1">
        <v>5</v>
      </c>
      <c r="I30" s="1">
        <v>0.8</v>
      </c>
      <c r="J30" s="1">
        <v>0.615384615384615</v>
      </c>
      <c r="K30" s="1">
        <v>0.695652173913043</v>
      </c>
      <c r="L30" s="1">
        <v>0.5</v>
      </c>
      <c r="M30" s="1">
        <v>0.3</v>
      </c>
      <c r="N30" s="1">
        <v>0.65</v>
      </c>
    </row>
    <row r="31" s="1" customFormat="1" spans="1:14">
      <c r="A31" s="7">
        <v>662</v>
      </c>
      <c r="B31" s="1">
        <v>662</v>
      </c>
      <c r="C31" s="1">
        <v>0.681370139122009</v>
      </c>
      <c r="D31" s="1">
        <v>0.0188992023468018</v>
      </c>
      <c r="E31" s="1">
        <v>9</v>
      </c>
      <c r="F31" s="1">
        <v>5</v>
      </c>
      <c r="G31" s="1">
        <v>1</v>
      </c>
      <c r="H31" s="1">
        <v>5</v>
      </c>
      <c r="I31" s="1">
        <v>0.9</v>
      </c>
      <c r="J31" s="1">
        <v>0.642857142857143</v>
      </c>
      <c r="K31" s="1">
        <v>0.75</v>
      </c>
      <c r="L31" s="1">
        <v>0.5</v>
      </c>
      <c r="M31" s="1">
        <v>0.4</v>
      </c>
      <c r="N31" s="1">
        <v>0.7</v>
      </c>
    </row>
    <row r="32" s="1" customFormat="1" spans="1:14">
      <c r="A32" s="7">
        <v>51</v>
      </c>
      <c r="B32" s="1">
        <v>51</v>
      </c>
      <c r="C32" s="1">
        <v>0.682652473449707</v>
      </c>
      <c r="D32" s="1">
        <v>0.0610028505325317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202</v>
      </c>
      <c r="B33" s="1">
        <v>202</v>
      </c>
      <c r="C33" s="1">
        <v>0.682697415351868</v>
      </c>
      <c r="D33" s="1">
        <v>0.0130748748779297</v>
      </c>
      <c r="E33" s="1">
        <v>7</v>
      </c>
      <c r="F33" s="1">
        <v>7</v>
      </c>
      <c r="G33" s="1">
        <v>3</v>
      </c>
      <c r="H33" s="1">
        <v>3</v>
      </c>
      <c r="I33" s="1">
        <v>0.7</v>
      </c>
      <c r="J33" s="1">
        <v>0.5</v>
      </c>
      <c r="K33" s="1">
        <v>0.583333333333333</v>
      </c>
      <c r="L33" s="1">
        <v>0.7</v>
      </c>
      <c r="M33" s="1">
        <v>0</v>
      </c>
      <c r="N33" s="1">
        <v>0.5</v>
      </c>
    </row>
    <row r="34" s="1" customFormat="1" spans="1:14">
      <c r="A34" s="7">
        <v>675</v>
      </c>
      <c r="B34" s="1">
        <v>675</v>
      </c>
      <c r="C34" s="1">
        <v>0.682971835136414</v>
      </c>
      <c r="D34" s="1">
        <v>0.0337067842483521</v>
      </c>
      <c r="E34" s="1">
        <v>8</v>
      </c>
      <c r="F34" s="1">
        <v>4</v>
      </c>
      <c r="G34" s="1">
        <v>2</v>
      </c>
      <c r="H34" s="1">
        <v>6</v>
      </c>
      <c r="I34" s="1">
        <v>0.8</v>
      </c>
      <c r="J34" s="1">
        <v>0.666666666666667</v>
      </c>
      <c r="K34" s="1">
        <v>0.727272727272727</v>
      </c>
      <c r="L34" s="1">
        <v>0.4</v>
      </c>
      <c r="M34" s="1">
        <v>0.4</v>
      </c>
      <c r="N34" s="1">
        <v>0.7</v>
      </c>
    </row>
    <row r="35" s="1" customFormat="1" spans="1:14">
      <c r="A35" s="7">
        <v>89</v>
      </c>
      <c r="B35" s="1">
        <v>89</v>
      </c>
      <c r="C35" s="1">
        <v>0.684877753257751</v>
      </c>
      <c r="D35" s="1">
        <v>0.0499852895736694</v>
      </c>
      <c r="E35" s="1">
        <v>9</v>
      </c>
      <c r="F35" s="1">
        <v>2</v>
      </c>
      <c r="G35" s="1">
        <v>1</v>
      </c>
      <c r="H35" s="1">
        <v>8</v>
      </c>
      <c r="I35" s="1">
        <v>0.9</v>
      </c>
      <c r="J35" s="1">
        <v>0.818181818181818</v>
      </c>
      <c r="K35" s="1">
        <v>0.857142857142857</v>
      </c>
      <c r="L35" s="1">
        <v>0.2</v>
      </c>
      <c r="M35" s="1">
        <v>0.7</v>
      </c>
      <c r="N35" s="1">
        <v>0.85</v>
      </c>
    </row>
    <row r="36" s="1" customFormat="1" spans="1:14">
      <c r="A36" s="7">
        <v>56</v>
      </c>
      <c r="B36" s="1">
        <v>56</v>
      </c>
      <c r="C36" s="1">
        <v>0.686362504959106</v>
      </c>
      <c r="D36" s="1">
        <v>0.0313787460327148</v>
      </c>
      <c r="E36" s="1">
        <v>7</v>
      </c>
      <c r="F36" s="1">
        <v>7</v>
      </c>
      <c r="G36" s="1">
        <v>3</v>
      </c>
      <c r="H36" s="1">
        <v>3</v>
      </c>
      <c r="I36" s="1">
        <v>0.7</v>
      </c>
      <c r="J36" s="1">
        <v>0.5</v>
      </c>
      <c r="K36" s="1">
        <v>0.583333333333333</v>
      </c>
      <c r="L36" s="1">
        <v>0.7</v>
      </c>
      <c r="M36" s="1">
        <v>0</v>
      </c>
      <c r="N36" s="1">
        <v>0.5</v>
      </c>
    </row>
    <row r="37" s="1" customFormat="1" spans="1:14">
      <c r="A37" s="7">
        <v>789</v>
      </c>
      <c r="B37" s="1">
        <v>789</v>
      </c>
      <c r="C37" s="1">
        <v>0.68738853931427</v>
      </c>
      <c r="D37" s="1">
        <v>0.07422935962677</v>
      </c>
      <c r="E37" s="1">
        <v>9</v>
      </c>
      <c r="F37" s="1">
        <v>0</v>
      </c>
      <c r="G37" s="1">
        <v>1</v>
      </c>
      <c r="H37" s="1">
        <v>10</v>
      </c>
      <c r="I37" s="1">
        <v>0.9</v>
      </c>
      <c r="J37" s="1">
        <v>1</v>
      </c>
      <c r="K37" s="1">
        <v>0.947368421052632</v>
      </c>
      <c r="L37" s="1">
        <v>0</v>
      </c>
      <c r="M37" s="1">
        <v>0.9</v>
      </c>
      <c r="N37" s="1">
        <v>0.95</v>
      </c>
    </row>
    <row r="38" s="1" customFormat="1" spans="1:14">
      <c r="A38" s="7">
        <v>446</v>
      </c>
      <c r="B38" s="1">
        <v>446</v>
      </c>
      <c r="C38" s="1">
        <v>0.690558791160583</v>
      </c>
      <c r="D38" s="1">
        <v>0.0697774887084961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756</v>
      </c>
      <c r="B39" s="1">
        <v>756</v>
      </c>
      <c r="C39" s="1">
        <v>0.690647840499878</v>
      </c>
      <c r="D39" s="1">
        <v>0.0593792200088501</v>
      </c>
      <c r="E39" s="1">
        <v>9</v>
      </c>
      <c r="F39" s="1">
        <v>6</v>
      </c>
      <c r="G39" s="1">
        <v>1</v>
      </c>
      <c r="H39" s="1">
        <v>4</v>
      </c>
      <c r="I39" s="1">
        <v>0.9</v>
      </c>
      <c r="J39" s="1">
        <v>0.6</v>
      </c>
      <c r="K39" s="1">
        <v>0.72</v>
      </c>
      <c r="L39" s="1">
        <v>0.6</v>
      </c>
      <c r="M39" s="1">
        <v>0.3</v>
      </c>
      <c r="N39" s="1">
        <v>0.65</v>
      </c>
    </row>
    <row r="40" s="1" customFormat="1" spans="1:14">
      <c r="A40" s="7">
        <v>269</v>
      </c>
      <c r="B40" s="1">
        <v>269</v>
      </c>
      <c r="C40" s="1">
        <v>0.69059157371521</v>
      </c>
      <c r="D40" s="1">
        <v>0.089540958404541</v>
      </c>
      <c r="E40" s="1">
        <v>10</v>
      </c>
      <c r="F40" s="1">
        <v>4</v>
      </c>
      <c r="G40" s="1">
        <v>0</v>
      </c>
      <c r="H40" s="1">
        <v>6</v>
      </c>
      <c r="I40" s="1">
        <v>1</v>
      </c>
      <c r="J40" s="1">
        <v>0.714285714285714</v>
      </c>
      <c r="K40" s="1">
        <v>0.833333333333333</v>
      </c>
      <c r="L40" s="1">
        <v>0.4</v>
      </c>
      <c r="M40" s="1">
        <v>0.6</v>
      </c>
      <c r="N40" s="1">
        <v>0.8</v>
      </c>
    </row>
    <row r="41" s="1" customFormat="1" spans="1:14">
      <c r="A41" s="7">
        <v>373</v>
      </c>
      <c r="B41" s="1">
        <v>373</v>
      </c>
      <c r="C41" s="1">
        <v>0.695722937583923</v>
      </c>
      <c r="D41" s="1">
        <v>0.0393593311309815</v>
      </c>
      <c r="E41" s="1">
        <v>6</v>
      </c>
      <c r="F41" s="1">
        <v>4</v>
      </c>
      <c r="G41" s="1">
        <v>4</v>
      </c>
      <c r="H41" s="1">
        <v>6</v>
      </c>
      <c r="I41" s="1">
        <v>0.6</v>
      </c>
      <c r="J41" s="1">
        <v>0.6</v>
      </c>
      <c r="K41" s="1">
        <v>0.6</v>
      </c>
      <c r="L41" s="1">
        <v>0.4</v>
      </c>
      <c r="M41" s="1">
        <v>0.2</v>
      </c>
      <c r="N41" s="1">
        <v>0.6</v>
      </c>
    </row>
    <row r="42" s="1" customFormat="1" spans="1:14">
      <c r="A42" s="7">
        <v>498</v>
      </c>
      <c r="B42" s="1">
        <v>498</v>
      </c>
      <c r="C42" s="1">
        <v>0.696210503578186</v>
      </c>
      <c r="D42" s="1">
        <v>0.0400842428207398</v>
      </c>
      <c r="E42" s="1">
        <v>10</v>
      </c>
      <c r="F42" s="1">
        <v>3</v>
      </c>
      <c r="G42" s="1">
        <v>0</v>
      </c>
      <c r="H42" s="1">
        <v>7</v>
      </c>
      <c r="I42" s="1">
        <v>1</v>
      </c>
      <c r="J42" s="1">
        <v>0.769230769230769</v>
      </c>
      <c r="K42" s="1">
        <v>0.869565217391304</v>
      </c>
      <c r="L42" s="1">
        <v>0.3</v>
      </c>
      <c r="M42" s="1">
        <v>0.7</v>
      </c>
      <c r="N42" s="1">
        <v>0.85</v>
      </c>
    </row>
    <row r="43" s="14" customFormat="1" spans="1:14">
      <c r="A43" s="16">
        <v>2</v>
      </c>
      <c r="B43" s="14">
        <v>2</v>
      </c>
      <c r="C43" s="14">
        <v>0.698237299919128</v>
      </c>
      <c r="D43" s="14">
        <v>0.0751848220825195</v>
      </c>
      <c r="E43" s="14">
        <v>9</v>
      </c>
      <c r="F43" s="14">
        <v>6</v>
      </c>
      <c r="G43" s="14">
        <v>1</v>
      </c>
      <c r="H43" s="14">
        <v>4</v>
      </c>
      <c r="I43" s="14">
        <v>0.9</v>
      </c>
      <c r="J43" s="14">
        <v>0.6</v>
      </c>
      <c r="K43" s="14">
        <v>0.72</v>
      </c>
      <c r="L43" s="14">
        <v>0.6</v>
      </c>
      <c r="M43" s="14">
        <v>0.3</v>
      </c>
      <c r="N43" s="14">
        <v>0.65</v>
      </c>
    </row>
    <row r="44" s="1" customFormat="1" spans="1:14">
      <c r="A44" s="7">
        <v>223</v>
      </c>
      <c r="B44" s="1">
        <v>223</v>
      </c>
      <c r="C44" s="1">
        <v>0.731646060943604</v>
      </c>
      <c r="D44" s="1">
        <v>0.0777050256729126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1" customFormat="1" spans="1:14">
      <c r="A45" s="7">
        <v>152</v>
      </c>
      <c r="B45" s="1">
        <v>152</v>
      </c>
      <c r="C45" s="1">
        <v>0.733963966369629</v>
      </c>
      <c r="D45" s="1">
        <v>0.0578887462615967</v>
      </c>
      <c r="E45" s="1">
        <v>6</v>
      </c>
      <c r="F45" s="1">
        <v>6</v>
      </c>
      <c r="G45" s="1">
        <v>4</v>
      </c>
      <c r="H45" s="1">
        <v>4</v>
      </c>
      <c r="I45" s="1">
        <v>0.6</v>
      </c>
      <c r="J45" s="1">
        <v>0.5</v>
      </c>
      <c r="K45" s="1">
        <v>0.545454545454545</v>
      </c>
      <c r="L45" s="1">
        <v>0.6</v>
      </c>
      <c r="M45" s="1">
        <v>0</v>
      </c>
      <c r="N45" s="1">
        <v>0.5</v>
      </c>
    </row>
    <row r="46" s="1" customFormat="1" spans="1:14">
      <c r="A46" s="7">
        <v>20</v>
      </c>
      <c r="B46" s="1">
        <v>20</v>
      </c>
      <c r="C46" s="1">
        <v>0.73398494720459</v>
      </c>
      <c r="D46" s="1">
        <v>0.0834519863128662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233</v>
      </c>
      <c r="B47" s="1">
        <v>233</v>
      </c>
      <c r="C47" s="1">
        <v>0.71002209186554</v>
      </c>
      <c r="D47" s="1">
        <v>0.0766681432723999</v>
      </c>
      <c r="E47" s="1">
        <v>9</v>
      </c>
      <c r="F47" s="1">
        <v>7</v>
      </c>
      <c r="G47" s="1">
        <v>1</v>
      </c>
      <c r="H47" s="1">
        <v>3</v>
      </c>
      <c r="I47" s="1">
        <v>0.9</v>
      </c>
      <c r="J47" s="1">
        <v>0.5625</v>
      </c>
      <c r="K47" s="1">
        <v>0.692307692307692</v>
      </c>
      <c r="L47" s="1">
        <v>0.7</v>
      </c>
      <c r="M47" s="1">
        <v>0.2</v>
      </c>
      <c r="N47" s="1">
        <v>0.6</v>
      </c>
    </row>
    <row r="48" s="1" customFormat="1" spans="1:14">
      <c r="A48" s="7">
        <v>328</v>
      </c>
      <c r="B48" s="1">
        <v>328</v>
      </c>
      <c r="C48" s="1">
        <v>0.71317720413208</v>
      </c>
      <c r="D48" s="1">
        <v>0.0862201452255249</v>
      </c>
      <c r="E48" s="1">
        <v>10</v>
      </c>
      <c r="F48" s="1">
        <v>4</v>
      </c>
      <c r="G48" s="1">
        <v>0</v>
      </c>
      <c r="H48" s="1">
        <v>6</v>
      </c>
      <c r="I48" s="1">
        <v>1</v>
      </c>
      <c r="J48" s="1">
        <v>0.714285714285714</v>
      </c>
      <c r="K48" s="1">
        <v>0.833333333333333</v>
      </c>
      <c r="L48" s="1">
        <v>0.4</v>
      </c>
      <c r="M48" s="1">
        <v>0.6</v>
      </c>
      <c r="N48" s="1">
        <v>0.8</v>
      </c>
    </row>
    <row r="49" s="1" customFormat="1" spans="1:14">
      <c r="A49" s="7">
        <v>583</v>
      </c>
      <c r="B49" s="1">
        <v>583</v>
      </c>
      <c r="C49" s="1">
        <v>0.734943270683289</v>
      </c>
      <c r="D49" s="1">
        <v>0.0786058902740479</v>
      </c>
      <c r="E49" s="1">
        <v>9</v>
      </c>
      <c r="F49" s="1">
        <v>3</v>
      </c>
      <c r="G49" s="1">
        <v>1</v>
      </c>
      <c r="H49" s="1">
        <v>7</v>
      </c>
      <c r="I49" s="1">
        <v>0.9</v>
      </c>
      <c r="J49" s="1">
        <v>0.75</v>
      </c>
      <c r="K49" s="1">
        <v>0.818181818181818</v>
      </c>
      <c r="L49" s="1">
        <v>0.3</v>
      </c>
      <c r="M49" s="1">
        <v>0.6</v>
      </c>
      <c r="N49" s="1">
        <v>0.8</v>
      </c>
    </row>
    <row r="50" s="1" customFormat="1" spans="1:14">
      <c r="A50" s="7">
        <v>399</v>
      </c>
      <c r="B50" s="1">
        <v>399</v>
      </c>
      <c r="C50" s="1">
        <v>0.716256022453308</v>
      </c>
      <c r="D50" s="1">
        <v>0.069300651550293</v>
      </c>
      <c r="E50" s="1">
        <v>10</v>
      </c>
      <c r="F50" s="1">
        <v>4</v>
      </c>
      <c r="G50" s="1">
        <v>0</v>
      </c>
      <c r="H50" s="1">
        <v>6</v>
      </c>
      <c r="I50" s="1">
        <v>1</v>
      </c>
      <c r="J50" s="1">
        <v>0.714285714285714</v>
      </c>
      <c r="K50" s="1">
        <v>0.833333333333333</v>
      </c>
      <c r="L50" s="1">
        <v>0.4</v>
      </c>
      <c r="M50" s="1">
        <v>0.6</v>
      </c>
      <c r="N50" s="1">
        <v>0.8</v>
      </c>
    </row>
    <row r="51" s="1" customFormat="1" spans="1:14">
      <c r="A51" s="7">
        <v>644</v>
      </c>
      <c r="B51" s="1">
        <v>644</v>
      </c>
      <c r="C51" s="1">
        <v>0.721666574478149</v>
      </c>
      <c r="D51" s="1">
        <v>0.0976516008377075</v>
      </c>
      <c r="E51" s="1">
        <v>10</v>
      </c>
      <c r="F51" s="1">
        <v>5</v>
      </c>
      <c r="G51" s="1">
        <v>0</v>
      </c>
      <c r="H51" s="1">
        <v>5</v>
      </c>
      <c r="I51" s="1">
        <v>1</v>
      </c>
      <c r="J51" s="1">
        <v>0.666666666666667</v>
      </c>
      <c r="K51" s="1">
        <v>0.8</v>
      </c>
      <c r="L51" s="1">
        <v>0.5</v>
      </c>
      <c r="M51" s="1">
        <v>0.5</v>
      </c>
      <c r="N51" s="1">
        <v>0.75</v>
      </c>
    </row>
    <row r="52" s="1" customFormat="1" spans="1:14">
      <c r="A52" s="7">
        <v>282</v>
      </c>
      <c r="B52" s="1">
        <v>282</v>
      </c>
      <c r="C52" s="1">
        <v>0.710972785949707</v>
      </c>
      <c r="D52" s="1">
        <v>0.0856907367706299</v>
      </c>
      <c r="E52" s="1">
        <v>5</v>
      </c>
      <c r="F52" s="1">
        <v>3</v>
      </c>
      <c r="G52" s="1">
        <v>5</v>
      </c>
      <c r="H52" s="1">
        <v>7</v>
      </c>
      <c r="I52" s="1">
        <v>0.5</v>
      </c>
      <c r="J52" s="1">
        <v>0.625</v>
      </c>
      <c r="K52" s="1">
        <v>0.555555555555556</v>
      </c>
      <c r="L52" s="1">
        <v>0.3</v>
      </c>
      <c r="M52" s="1">
        <v>0.2</v>
      </c>
      <c r="N52" s="1">
        <v>0.6</v>
      </c>
    </row>
    <row r="53" s="1" customFormat="1" spans="1:14">
      <c r="A53" s="7">
        <v>328</v>
      </c>
      <c r="B53" s="1">
        <v>328</v>
      </c>
      <c r="C53" s="1">
        <v>0.71317720413208</v>
      </c>
      <c r="D53" s="1">
        <v>0.0862201452255249</v>
      </c>
      <c r="E53" s="1">
        <v>10</v>
      </c>
      <c r="F53" s="1">
        <v>4</v>
      </c>
      <c r="G53" s="1">
        <v>0</v>
      </c>
      <c r="H53" s="1">
        <v>6</v>
      </c>
      <c r="I53" s="1">
        <v>1</v>
      </c>
      <c r="J53" s="1">
        <v>0.714285714285714</v>
      </c>
      <c r="K53" s="1">
        <v>0.833333333333333</v>
      </c>
      <c r="L53" s="1">
        <v>0.4</v>
      </c>
      <c r="M53" s="1">
        <v>0.6</v>
      </c>
      <c r="N53" s="1">
        <v>0.8</v>
      </c>
    </row>
    <row r="54" s="1" customFormat="1" spans="1:14">
      <c r="A54" s="7">
        <v>785</v>
      </c>
      <c r="B54" s="1">
        <v>785</v>
      </c>
      <c r="C54" s="1">
        <v>0.73771059513092</v>
      </c>
      <c r="D54" s="1">
        <v>0.0737478733062744</v>
      </c>
      <c r="E54" s="1">
        <v>7</v>
      </c>
      <c r="F54" s="1">
        <v>5</v>
      </c>
      <c r="G54" s="1">
        <v>3</v>
      </c>
      <c r="H54" s="1">
        <v>5</v>
      </c>
      <c r="I54" s="1">
        <v>0.7</v>
      </c>
      <c r="J54" s="1">
        <v>0.583333333333333</v>
      </c>
      <c r="K54" s="1">
        <v>0.636363636363636</v>
      </c>
      <c r="L54" s="1">
        <v>0.5</v>
      </c>
      <c r="M54" s="1">
        <v>0.2</v>
      </c>
      <c r="N54" s="1">
        <v>0.6</v>
      </c>
    </row>
    <row r="55" s="1" customFormat="1" spans="1:14">
      <c r="A55" s="7">
        <v>399</v>
      </c>
      <c r="B55" s="1">
        <v>399</v>
      </c>
      <c r="C55" s="1">
        <v>0.716256022453308</v>
      </c>
      <c r="D55" s="1">
        <v>0.069300651550293</v>
      </c>
      <c r="E55" s="1">
        <v>10</v>
      </c>
      <c r="F55" s="1">
        <v>4</v>
      </c>
      <c r="G55" s="1">
        <v>0</v>
      </c>
      <c r="H55" s="1">
        <v>6</v>
      </c>
      <c r="I55" s="1">
        <v>1</v>
      </c>
      <c r="J55" s="1">
        <v>0.714285714285714</v>
      </c>
      <c r="K55" s="1">
        <v>0.833333333333333</v>
      </c>
      <c r="L55" s="1">
        <v>0.4</v>
      </c>
      <c r="M55" s="1">
        <v>0.6</v>
      </c>
      <c r="N55" s="1">
        <v>0.8</v>
      </c>
    </row>
    <row r="56" s="1" customFormat="1" spans="1:14">
      <c r="A56" s="7">
        <v>435</v>
      </c>
      <c r="B56" s="1">
        <v>435</v>
      </c>
      <c r="C56" s="1">
        <v>0.708345055580139</v>
      </c>
      <c r="D56" s="1">
        <v>0.0942379236221313</v>
      </c>
      <c r="E56" s="1">
        <v>9</v>
      </c>
      <c r="F56" s="1">
        <v>4</v>
      </c>
      <c r="G56" s="1">
        <v>1</v>
      </c>
      <c r="H56" s="1">
        <v>6</v>
      </c>
      <c r="I56" s="1">
        <v>0.9</v>
      </c>
      <c r="J56" s="1">
        <v>0.692307692307692</v>
      </c>
      <c r="K56" s="1">
        <v>0.782608695652174</v>
      </c>
      <c r="L56" s="1">
        <v>0.4</v>
      </c>
      <c r="M56" s="1">
        <v>0.5</v>
      </c>
      <c r="N56" s="1">
        <v>0.75</v>
      </c>
    </row>
    <row r="57" s="3" customFormat="1" spans="1:14">
      <c r="A57" s="9">
        <v>206</v>
      </c>
      <c r="B57" s="3">
        <v>206</v>
      </c>
      <c r="C57" s="3">
        <v>0.739766359329224</v>
      </c>
      <c r="D57" s="3">
        <v>0.0500904321670532</v>
      </c>
      <c r="E57" s="3">
        <v>8</v>
      </c>
      <c r="F57" s="3">
        <v>7</v>
      </c>
      <c r="G57" s="3">
        <v>2</v>
      </c>
      <c r="H57" s="3">
        <v>3</v>
      </c>
      <c r="I57" s="3">
        <v>0.8</v>
      </c>
      <c r="J57" s="3">
        <v>0.533333333333333</v>
      </c>
      <c r="K57" s="3">
        <v>0.64</v>
      </c>
      <c r="L57" s="3">
        <v>0.7</v>
      </c>
      <c r="M57" s="3">
        <v>0.1</v>
      </c>
      <c r="N57" s="3">
        <v>0.55</v>
      </c>
    </row>
    <row r="58" s="1" customFormat="1" spans="1:14">
      <c r="A58" s="7">
        <v>893</v>
      </c>
      <c r="B58" s="1">
        <v>893</v>
      </c>
      <c r="C58" s="1">
        <v>0.754010558128357</v>
      </c>
      <c r="D58" s="1">
        <v>0.0874552726745605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604</v>
      </c>
      <c r="B59" s="1">
        <v>604</v>
      </c>
      <c r="C59" s="1">
        <v>0.754541397094727</v>
      </c>
      <c r="D59" s="1">
        <v>0.119377017021179</v>
      </c>
      <c r="E59" s="1">
        <v>7</v>
      </c>
      <c r="F59" s="1">
        <v>6</v>
      </c>
      <c r="G59" s="1">
        <v>3</v>
      </c>
      <c r="H59" s="1">
        <v>4</v>
      </c>
      <c r="I59" s="1">
        <v>0.7</v>
      </c>
      <c r="J59" s="1">
        <v>0.538461538461539</v>
      </c>
      <c r="K59" s="1">
        <v>0.608695652173913</v>
      </c>
      <c r="L59" s="1">
        <v>0.6</v>
      </c>
      <c r="M59" s="1">
        <v>0.1</v>
      </c>
      <c r="N59" s="1">
        <v>0.55</v>
      </c>
    </row>
    <row r="60" s="1" customFormat="1" spans="1:14">
      <c r="A60" s="7">
        <v>702</v>
      </c>
      <c r="B60" s="1">
        <v>702</v>
      </c>
      <c r="C60" s="1">
        <v>0.756459355354309</v>
      </c>
      <c r="D60" s="1">
        <v>0.0885168313980103</v>
      </c>
      <c r="E60" s="1">
        <v>8</v>
      </c>
      <c r="F60" s="1">
        <v>6</v>
      </c>
      <c r="G60" s="1">
        <v>2</v>
      </c>
      <c r="H60" s="1">
        <v>4</v>
      </c>
      <c r="I60" s="1">
        <v>0.8</v>
      </c>
      <c r="J60" s="1">
        <v>0.571428571428572</v>
      </c>
      <c r="K60" s="1">
        <v>0.666666666666667</v>
      </c>
      <c r="L60" s="1">
        <v>0.6</v>
      </c>
      <c r="M60" s="1">
        <v>0.2</v>
      </c>
      <c r="N60" s="1">
        <v>0.6</v>
      </c>
    </row>
    <row r="61" s="1" customFormat="1" spans="1:14">
      <c r="A61" s="7">
        <v>67</v>
      </c>
      <c r="B61" s="1">
        <v>67</v>
      </c>
      <c r="C61" s="1">
        <v>0.746085166931152</v>
      </c>
      <c r="D61" s="1">
        <v>0.0754534006118774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198</v>
      </c>
      <c r="B62" s="1">
        <v>198</v>
      </c>
      <c r="C62" s="1">
        <v>0.745155930519104</v>
      </c>
      <c r="D62" s="1">
        <v>0.0873236656188965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287</v>
      </c>
      <c r="B63" s="1">
        <v>287</v>
      </c>
      <c r="C63" s="1">
        <v>0.745387673377991</v>
      </c>
      <c r="D63" s="1">
        <v>0.0656861066818237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4" customFormat="1" spans="1:14">
      <c r="A64" s="17">
        <v>607</v>
      </c>
      <c r="B64" s="4">
        <v>607</v>
      </c>
      <c r="C64" s="4">
        <v>0.759205937385559</v>
      </c>
      <c r="D64" s="4">
        <v>0.0919692516326904</v>
      </c>
      <c r="E64" s="4">
        <v>10</v>
      </c>
      <c r="F64" s="4">
        <v>5</v>
      </c>
      <c r="G64" s="4">
        <v>0</v>
      </c>
      <c r="H64" s="4">
        <v>5</v>
      </c>
      <c r="I64" s="4">
        <v>1</v>
      </c>
      <c r="J64" s="4">
        <v>0.666666666666667</v>
      </c>
      <c r="K64" s="4">
        <v>0.8</v>
      </c>
      <c r="L64" s="4">
        <v>0.5</v>
      </c>
      <c r="M64" s="4">
        <v>0.5</v>
      </c>
      <c r="N64" s="4">
        <v>0.75</v>
      </c>
    </row>
    <row r="65" s="1" customFormat="1" spans="1:14">
      <c r="A65" s="7">
        <v>255</v>
      </c>
      <c r="B65" s="1">
        <v>255</v>
      </c>
      <c r="C65" s="1">
        <v>0.745726108551025</v>
      </c>
      <c r="D65" s="1">
        <v>0.0122008323669434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46</v>
      </c>
      <c r="B66" s="1">
        <v>46</v>
      </c>
      <c r="C66" s="1">
        <v>0.748969078063965</v>
      </c>
      <c r="D66" s="1">
        <v>0.0878483057022095</v>
      </c>
      <c r="E66" s="1">
        <v>8</v>
      </c>
      <c r="F66" s="1">
        <v>6</v>
      </c>
      <c r="G66" s="1">
        <v>2</v>
      </c>
      <c r="H66" s="1">
        <v>4</v>
      </c>
      <c r="I66" s="1">
        <v>0.8</v>
      </c>
      <c r="J66" s="1">
        <v>0.571428571428572</v>
      </c>
      <c r="K66" s="1">
        <v>0.666666666666667</v>
      </c>
      <c r="L66" s="1">
        <v>0.6</v>
      </c>
      <c r="M66" s="1">
        <v>0.2</v>
      </c>
      <c r="N66" s="1">
        <v>0.6</v>
      </c>
    </row>
    <row r="67" s="1" customFormat="1" spans="1:14">
      <c r="A67" s="7">
        <v>358</v>
      </c>
      <c r="B67" s="1">
        <v>358</v>
      </c>
      <c r="C67" s="1">
        <v>0.764511704444885</v>
      </c>
      <c r="D67" s="1">
        <v>0.0849670171737671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247</v>
      </c>
      <c r="B68" s="1">
        <v>247</v>
      </c>
      <c r="C68" s="1">
        <v>0.75033438205719</v>
      </c>
      <c r="D68" s="1">
        <v>0.0898913145065308</v>
      </c>
      <c r="E68" s="1">
        <v>9</v>
      </c>
      <c r="F68" s="1">
        <v>5</v>
      </c>
      <c r="G68" s="1">
        <v>1</v>
      </c>
      <c r="H68" s="1">
        <v>5</v>
      </c>
      <c r="I68" s="1">
        <v>0.9</v>
      </c>
      <c r="J68" s="1">
        <v>0.642857142857143</v>
      </c>
      <c r="K68" s="1">
        <v>0.75</v>
      </c>
      <c r="L68" s="1">
        <v>0.5</v>
      </c>
      <c r="M68" s="1">
        <v>0.4</v>
      </c>
      <c r="N68" s="1">
        <v>0.7</v>
      </c>
    </row>
    <row r="69" s="1" customFormat="1" spans="1:14">
      <c r="A69" s="7">
        <v>429</v>
      </c>
      <c r="B69" s="1">
        <v>429</v>
      </c>
      <c r="C69" s="1">
        <v>0.746398687362671</v>
      </c>
      <c r="D69" s="1">
        <v>0.0914851427078247</v>
      </c>
      <c r="E69" s="1">
        <v>9</v>
      </c>
      <c r="F69" s="1">
        <v>6</v>
      </c>
      <c r="G69" s="1">
        <v>1</v>
      </c>
      <c r="H69" s="1">
        <v>4</v>
      </c>
      <c r="I69" s="1">
        <v>0.9</v>
      </c>
      <c r="J69" s="1">
        <v>0.6</v>
      </c>
      <c r="K69" s="1">
        <v>0.72</v>
      </c>
      <c r="L69" s="1">
        <v>0.6</v>
      </c>
      <c r="M69" s="1">
        <v>0.3</v>
      </c>
      <c r="N69" s="1">
        <v>0.65</v>
      </c>
    </row>
    <row r="70" s="1" customFormat="1" spans="1:14">
      <c r="A70" s="7">
        <v>908</v>
      </c>
      <c r="B70" s="1">
        <v>908</v>
      </c>
      <c r="C70" s="1">
        <v>0.746446847915649</v>
      </c>
      <c r="D70" s="1">
        <v>0.0972362756729126</v>
      </c>
      <c r="E70" s="1">
        <v>10</v>
      </c>
      <c r="F70" s="1">
        <v>5</v>
      </c>
      <c r="G70" s="1">
        <v>0</v>
      </c>
      <c r="H70" s="1">
        <v>5</v>
      </c>
      <c r="I70" s="1">
        <v>1</v>
      </c>
      <c r="J70" s="1">
        <v>0.666666666666667</v>
      </c>
      <c r="K70" s="1">
        <v>0.8</v>
      </c>
      <c r="L70" s="1">
        <v>0.5</v>
      </c>
      <c r="M70" s="1">
        <v>0.5</v>
      </c>
      <c r="N70" s="1">
        <v>0.75</v>
      </c>
    </row>
    <row r="71" s="14" customFormat="1" spans="1:14">
      <c r="A71" s="16">
        <v>576</v>
      </c>
      <c r="B71" s="14">
        <v>576</v>
      </c>
      <c r="C71" s="14">
        <v>0.774784207344055</v>
      </c>
      <c r="D71" s="14">
        <v>0.0835216045379639</v>
      </c>
      <c r="E71" s="14">
        <v>8</v>
      </c>
      <c r="F71" s="14">
        <v>5</v>
      </c>
      <c r="G71" s="14">
        <v>2</v>
      </c>
      <c r="H71" s="14">
        <v>5</v>
      </c>
      <c r="I71" s="14">
        <v>0.8</v>
      </c>
      <c r="J71" s="14">
        <v>0.615384615384615</v>
      </c>
      <c r="K71" s="14">
        <v>0.695652173913043</v>
      </c>
      <c r="L71" s="14">
        <v>0.5</v>
      </c>
      <c r="M71" s="14">
        <v>0.3</v>
      </c>
      <c r="N71" s="14">
        <v>0.65</v>
      </c>
    </row>
    <row r="72" s="1" customFormat="1" spans="1:14">
      <c r="A72" s="7">
        <v>695</v>
      </c>
      <c r="B72" s="1">
        <v>695</v>
      </c>
      <c r="C72" s="1">
        <v>0.793387413024902</v>
      </c>
      <c r="D72" s="1">
        <v>0.140011191368103</v>
      </c>
      <c r="E72" s="1">
        <v>9</v>
      </c>
      <c r="F72" s="1">
        <v>5</v>
      </c>
      <c r="G72" s="1">
        <v>1</v>
      </c>
      <c r="H72" s="1">
        <v>5</v>
      </c>
      <c r="I72" s="1">
        <v>0.9</v>
      </c>
      <c r="J72" s="1">
        <v>0.642857142857143</v>
      </c>
      <c r="K72" s="1">
        <v>0.75</v>
      </c>
      <c r="L72" s="1">
        <v>0.5</v>
      </c>
      <c r="M72" s="1">
        <v>0.4</v>
      </c>
      <c r="N72" s="1">
        <v>0.7</v>
      </c>
    </row>
    <row r="73" s="1" customFormat="1" spans="1:14">
      <c r="A73" s="7">
        <v>929</v>
      </c>
      <c r="B73" s="1">
        <v>929</v>
      </c>
      <c r="C73" s="1">
        <v>0.795631051063538</v>
      </c>
      <c r="D73" s="1">
        <v>0.0636559724807739</v>
      </c>
      <c r="E73" s="1">
        <v>10</v>
      </c>
      <c r="F73" s="1">
        <v>4</v>
      </c>
      <c r="G73" s="1">
        <v>0</v>
      </c>
      <c r="H73" s="1">
        <v>6</v>
      </c>
      <c r="I73" s="1">
        <v>1</v>
      </c>
      <c r="J73" s="1">
        <v>0.714285714285714</v>
      </c>
      <c r="K73" s="1">
        <v>0.833333333333333</v>
      </c>
      <c r="L73" s="1">
        <v>0.4</v>
      </c>
      <c r="M73" s="1">
        <v>0.6</v>
      </c>
      <c r="N73" s="1">
        <v>0.8</v>
      </c>
    </row>
    <row r="74" s="1" customFormat="1" spans="1:14">
      <c r="A74" s="7">
        <v>929</v>
      </c>
      <c r="B74" s="1">
        <v>929</v>
      </c>
      <c r="C74" s="1">
        <v>0.795631051063538</v>
      </c>
      <c r="D74" s="1">
        <v>0.0636559724807739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4" customFormat="1" spans="1:14">
      <c r="A75" s="17">
        <v>439</v>
      </c>
      <c r="B75" s="4">
        <v>439</v>
      </c>
      <c r="C75" s="4">
        <v>0.799637913703918</v>
      </c>
      <c r="D75" s="4">
        <v>0.0570443868637085</v>
      </c>
      <c r="E75" s="4">
        <v>10</v>
      </c>
      <c r="F75" s="4">
        <v>3</v>
      </c>
      <c r="G75" s="4">
        <v>0</v>
      </c>
      <c r="H75" s="4">
        <v>7</v>
      </c>
      <c r="I75" s="4">
        <v>1</v>
      </c>
      <c r="J75" s="4">
        <v>0.769230769230769</v>
      </c>
      <c r="K75" s="4">
        <v>0.869565217391304</v>
      </c>
      <c r="L75" s="4">
        <v>0.3</v>
      </c>
      <c r="M75" s="4">
        <v>0.7</v>
      </c>
      <c r="N75" s="4">
        <v>0.85</v>
      </c>
    </row>
    <row r="76" s="4" customFormat="1" spans="1:14">
      <c r="A76" s="17">
        <v>439</v>
      </c>
      <c r="B76" s="4">
        <v>439</v>
      </c>
      <c r="C76" s="4">
        <v>0.799637913703918</v>
      </c>
      <c r="D76" s="4">
        <v>0.0570443868637085</v>
      </c>
      <c r="E76" s="4">
        <v>10</v>
      </c>
      <c r="F76" s="4">
        <v>3</v>
      </c>
      <c r="G76" s="4">
        <v>0</v>
      </c>
      <c r="H76" s="4">
        <v>7</v>
      </c>
      <c r="I76" s="4">
        <v>1</v>
      </c>
      <c r="J76" s="4">
        <v>0.769230769230769</v>
      </c>
      <c r="K76" s="4">
        <v>0.869565217391304</v>
      </c>
      <c r="L76" s="4">
        <v>0.3</v>
      </c>
      <c r="M76" s="4">
        <v>0.7</v>
      </c>
      <c r="N76" s="4">
        <v>0.85</v>
      </c>
    </row>
    <row r="77" s="1" customFormat="1" spans="1:14">
      <c r="A77" s="7">
        <v>598</v>
      </c>
      <c r="B77" s="1">
        <v>598</v>
      </c>
      <c r="C77" s="1">
        <v>0.808453559875488</v>
      </c>
      <c r="D77" s="1">
        <v>0.0991584062576294</v>
      </c>
      <c r="E77" s="1">
        <v>10</v>
      </c>
      <c r="F77" s="1">
        <v>3</v>
      </c>
      <c r="G77" s="1">
        <v>0</v>
      </c>
      <c r="H77" s="1">
        <v>7</v>
      </c>
      <c r="I77" s="1">
        <v>1</v>
      </c>
      <c r="J77" s="1">
        <v>0.769230769230769</v>
      </c>
      <c r="K77" s="1">
        <v>0.869565217391304</v>
      </c>
      <c r="L77" s="1">
        <v>0.3</v>
      </c>
      <c r="M77" s="1">
        <v>0.7</v>
      </c>
      <c r="N77" s="1">
        <v>0.85</v>
      </c>
    </row>
    <row r="78" s="1" customFormat="1" spans="1:14">
      <c r="A78" s="7">
        <v>773</v>
      </c>
      <c r="B78" s="1">
        <v>773</v>
      </c>
      <c r="C78" s="1">
        <v>0.804943203926086</v>
      </c>
      <c r="D78" s="1">
        <v>0.0974832773208618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1" customFormat="1" spans="1:14">
      <c r="A79" s="7">
        <v>133</v>
      </c>
      <c r="B79" s="1">
        <v>133</v>
      </c>
      <c r="C79" s="1">
        <v>0.805436015129089</v>
      </c>
      <c r="D79" s="1">
        <v>0.172886252403259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1" customFormat="1" spans="1:14">
      <c r="A80" s="7">
        <v>347</v>
      </c>
      <c r="B80" s="1">
        <v>347</v>
      </c>
      <c r="C80" s="1">
        <v>0.807642936706543</v>
      </c>
      <c r="D80" s="1">
        <v>0.11441159248352</v>
      </c>
      <c r="E80" s="1">
        <v>10</v>
      </c>
      <c r="F80" s="1">
        <v>7</v>
      </c>
      <c r="G80" s="1">
        <v>0</v>
      </c>
      <c r="H80" s="1">
        <v>3</v>
      </c>
      <c r="I80" s="1">
        <v>1</v>
      </c>
      <c r="J80" s="1">
        <v>0.588235294117647</v>
      </c>
      <c r="K80" s="1">
        <v>0.740740740740741</v>
      </c>
      <c r="L80" s="1">
        <v>0.7</v>
      </c>
      <c r="M80" s="1">
        <v>0.3</v>
      </c>
      <c r="N80" s="1">
        <v>0.65</v>
      </c>
    </row>
    <row r="81" s="1" customFormat="1" spans="1:14">
      <c r="A81" s="7">
        <v>598</v>
      </c>
      <c r="B81" s="1">
        <v>598</v>
      </c>
      <c r="C81" s="1">
        <v>0.808453559875488</v>
      </c>
      <c r="D81" s="1">
        <v>0.0991584062576294</v>
      </c>
      <c r="E81" s="1">
        <v>10</v>
      </c>
      <c r="F81" s="1">
        <v>3</v>
      </c>
      <c r="G81" s="1">
        <v>0</v>
      </c>
      <c r="H81" s="1">
        <v>7</v>
      </c>
      <c r="I81" s="1">
        <v>1</v>
      </c>
      <c r="J81" s="1">
        <v>0.769230769230769</v>
      </c>
      <c r="K81" s="1">
        <v>0.869565217391304</v>
      </c>
      <c r="L81" s="1">
        <v>0.3</v>
      </c>
      <c r="M81" s="1">
        <v>0.7</v>
      </c>
      <c r="N81" s="1">
        <v>0.85</v>
      </c>
    </row>
    <row r="82" s="1" customFormat="1" spans="1:14">
      <c r="A82" s="7">
        <v>777</v>
      </c>
      <c r="B82" s="1">
        <v>777</v>
      </c>
      <c r="C82" s="1">
        <v>0.808679223060608</v>
      </c>
      <c r="D82" s="1">
        <v>0.145735383033752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773</v>
      </c>
      <c r="B83" s="1">
        <v>773</v>
      </c>
      <c r="C83" s="1">
        <v>0.804943203926086</v>
      </c>
      <c r="D83" s="1">
        <v>0.0974832773208618</v>
      </c>
      <c r="E83" s="1">
        <v>9</v>
      </c>
      <c r="F83" s="1">
        <v>3</v>
      </c>
      <c r="G83" s="1">
        <v>1</v>
      </c>
      <c r="H83" s="1">
        <v>7</v>
      </c>
      <c r="I83" s="1">
        <v>0.9</v>
      </c>
      <c r="J83" s="1">
        <v>0.75</v>
      </c>
      <c r="K83" s="1">
        <v>0.818181818181818</v>
      </c>
      <c r="L83" s="1">
        <v>0.3</v>
      </c>
      <c r="M83" s="1">
        <v>0.6</v>
      </c>
      <c r="N83" s="1">
        <v>0.8</v>
      </c>
    </row>
    <row r="84" s="1" customFormat="1" spans="1:14">
      <c r="A84" s="7">
        <v>354</v>
      </c>
      <c r="B84" s="1">
        <v>354</v>
      </c>
      <c r="C84" s="1">
        <v>0.808939099311829</v>
      </c>
      <c r="D84" s="1">
        <v>0.152334570884705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4" customFormat="1" spans="1:14">
      <c r="A85" s="16">
        <v>631</v>
      </c>
      <c r="B85" s="14">
        <v>631</v>
      </c>
      <c r="C85" s="14">
        <v>0.809487223625183</v>
      </c>
      <c r="D85" s="14">
        <v>0.125691533088684</v>
      </c>
      <c r="E85" s="14">
        <v>7</v>
      </c>
      <c r="F85" s="14">
        <v>5</v>
      </c>
      <c r="G85" s="14">
        <v>3</v>
      </c>
      <c r="H85" s="14">
        <v>5</v>
      </c>
      <c r="I85" s="14">
        <v>0.7</v>
      </c>
      <c r="J85" s="14">
        <v>0.583333333333333</v>
      </c>
      <c r="K85" s="14">
        <v>0.636363636363636</v>
      </c>
      <c r="L85" s="14">
        <v>0.5</v>
      </c>
      <c r="M85" s="14">
        <v>0.2</v>
      </c>
      <c r="N85" s="14">
        <v>0.6</v>
      </c>
    </row>
    <row r="86" s="1" customFormat="1" spans="1:14">
      <c r="A86" s="7">
        <v>543</v>
      </c>
      <c r="B86" s="1">
        <v>543</v>
      </c>
      <c r="C86" s="1">
        <v>0.810562133789062</v>
      </c>
      <c r="D86" s="1">
        <v>0.140990376472473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19</v>
      </c>
      <c r="B87" s="1">
        <v>19</v>
      </c>
      <c r="C87" s="1">
        <v>0.811565637588501</v>
      </c>
      <c r="D87" s="1">
        <v>0.210479974746704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1" customFormat="1" spans="1:14">
      <c r="A88" s="7">
        <v>454</v>
      </c>
      <c r="B88" s="1">
        <v>454</v>
      </c>
      <c r="C88" s="1">
        <v>0.81167459487915</v>
      </c>
      <c r="D88" s="1">
        <v>0.116322159767151</v>
      </c>
      <c r="E88" s="1">
        <v>5</v>
      </c>
      <c r="F88" s="1">
        <v>4</v>
      </c>
      <c r="G88" s="1">
        <v>5</v>
      </c>
      <c r="H88" s="1">
        <v>6</v>
      </c>
      <c r="I88" s="1">
        <v>0.5</v>
      </c>
      <c r="J88" s="1">
        <v>0.555555555555556</v>
      </c>
      <c r="K88" s="1">
        <v>0.526315789473684</v>
      </c>
      <c r="L88" s="1">
        <v>0.4</v>
      </c>
      <c r="M88" s="1">
        <v>0.1</v>
      </c>
      <c r="N88" s="1">
        <v>0.55</v>
      </c>
    </row>
    <row r="89" s="1" customFormat="1" spans="1:14">
      <c r="A89" s="7">
        <v>907</v>
      </c>
      <c r="B89" s="1">
        <v>907</v>
      </c>
      <c r="C89" s="1">
        <v>0.811874389648437</v>
      </c>
      <c r="D89" s="1">
        <v>0.147233486175537</v>
      </c>
      <c r="E89" s="1">
        <v>9</v>
      </c>
      <c r="F89" s="1">
        <v>1</v>
      </c>
      <c r="G89" s="1">
        <v>1</v>
      </c>
      <c r="H89" s="1">
        <v>9</v>
      </c>
      <c r="I89" s="1">
        <v>0.9</v>
      </c>
      <c r="J89" s="1">
        <v>0.9</v>
      </c>
      <c r="K89" s="1">
        <v>0.9</v>
      </c>
      <c r="L89" s="1">
        <v>0.1</v>
      </c>
      <c r="M89" s="1">
        <v>0.8</v>
      </c>
      <c r="N89" s="1">
        <v>0.9</v>
      </c>
    </row>
    <row r="90" s="1" customFormat="1" spans="1:14">
      <c r="A90" s="7">
        <v>743</v>
      </c>
      <c r="B90" s="1">
        <v>743</v>
      </c>
      <c r="C90" s="1">
        <v>0.812583208084106</v>
      </c>
      <c r="D90" s="1">
        <v>0.160370707511902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207</v>
      </c>
      <c r="B91" s="1">
        <v>207</v>
      </c>
      <c r="C91" s="1">
        <v>0.812959790229797</v>
      </c>
      <c r="D91" s="1">
        <v>0.00219154357910156</v>
      </c>
      <c r="E91" s="1">
        <v>9</v>
      </c>
      <c r="F91" s="1">
        <v>2</v>
      </c>
      <c r="G91" s="1">
        <v>1</v>
      </c>
      <c r="H91" s="1">
        <v>8</v>
      </c>
      <c r="I91" s="1">
        <v>0.9</v>
      </c>
      <c r="J91" s="1">
        <v>0.818181818181818</v>
      </c>
      <c r="K91" s="1">
        <v>0.857142857142857</v>
      </c>
      <c r="L91" s="1">
        <v>0.2</v>
      </c>
      <c r="M91" s="1">
        <v>0.7</v>
      </c>
      <c r="N91" s="1">
        <v>0.85</v>
      </c>
    </row>
    <row r="92" s="1" customFormat="1" spans="1:14">
      <c r="A92" s="7">
        <v>488</v>
      </c>
      <c r="B92" s="1">
        <v>488</v>
      </c>
      <c r="C92" s="1">
        <v>0.813172101974487</v>
      </c>
      <c r="D92" s="1">
        <v>0.24921190738678</v>
      </c>
      <c r="E92" s="1">
        <v>10</v>
      </c>
      <c r="F92" s="1">
        <v>5</v>
      </c>
      <c r="G92" s="1">
        <v>0</v>
      </c>
      <c r="H92" s="1">
        <v>5</v>
      </c>
      <c r="I92" s="1">
        <v>1</v>
      </c>
      <c r="J92" s="1">
        <v>0.666666666666667</v>
      </c>
      <c r="K92" s="1">
        <v>0.8</v>
      </c>
      <c r="L92" s="1">
        <v>0.5</v>
      </c>
      <c r="M92" s="1">
        <v>0.5</v>
      </c>
      <c r="N92" s="1">
        <v>0.75</v>
      </c>
    </row>
    <row r="93" s="4" customFormat="1" spans="1:14">
      <c r="A93" s="17">
        <v>802</v>
      </c>
      <c r="B93" s="4">
        <v>802</v>
      </c>
      <c r="C93" s="4">
        <v>0.818269729614258</v>
      </c>
      <c r="D93" s="4">
        <v>0.142256736755371</v>
      </c>
      <c r="E93" s="4">
        <v>9</v>
      </c>
      <c r="F93" s="4">
        <v>4</v>
      </c>
      <c r="G93" s="4">
        <v>1</v>
      </c>
      <c r="H93" s="4">
        <v>6</v>
      </c>
      <c r="I93" s="4">
        <v>0.9</v>
      </c>
      <c r="J93" s="4">
        <v>0.692307692307692</v>
      </c>
      <c r="K93" s="4">
        <v>0.782608695652174</v>
      </c>
      <c r="L93" s="4">
        <v>0.4</v>
      </c>
      <c r="M93" s="4">
        <v>0.5</v>
      </c>
      <c r="N93" s="4">
        <v>0.75</v>
      </c>
    </row>
    <row r="94" s="1" customFormat="1" spans="1:14">
      <c r="A94" s="7">
        <v>558</v>
      </c>
      <c r="B94" s="1">
        <v>558</v>
      </c>
      <c r="C94" s="1">
        <v>0.821733474731445</v>
      </c>
      <c r="D94" s="1">
        <v>0.137555122375488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1" customFormat="1" spans="1:14">
      <c r="A95" s="7">
        <v>406</v>
      </c>
      <c r="B95" s="1">
        <v>406</v>
      </c>
      <c r="C95" s="1">
        <v>0.822151780128479</v>
      </c>
      <c r="D95" s="1">
        <v>0.264414072036743</v>
      </c>
      <c r="E95" s="1">
        <v>6</v>
      </c>
      <c r="F95" s="1">
        <v>4</v>
      </c>
      <c r="G95" s="1">
        <v>4</v>
      </c>
      <c r="H95" s="1">
        <v>6</v>
      </c>
      <c r="I95" s="1">
        <v>0.6</v>
      </c>
      <c r="J95" s="1">
        <v>0.6</v>
      </c>
      <c r="K95" s="1">
        <v>0.6</v>
      </c>
      <c r="L95" s="1">
        <v>0.4</v>
      </c>
      <c r="M95" s="1">
        <v>0.2</v>
      </c>
      <c r="N95" s="1">
        <v>0.6</v>
      </c>
    </row>
    <row r="96" s="1" customFormat="1" spans="1:14">
      <c r="A96" s="7">
        <v>497</v>
      </c>
      <c r="B96" s="1">
        <v>497</v>
      </c>
      <c r="C96" s="1">
        <v>0.822490453720093</v>
      </c>
      <c r="D96" s="1">
        <v>0.249233245849609</v>
      </c>
      <c r="E96" s="1">
        <v>7</v>
      </c>
      <c r="F96" s="1">
        <v>4</v>
      </c>
      <c r="G96" s="1">
        <v>3</v>
      </c>
      <c r="H96" s="1">
        <v>6</v>
      </c>
      <c r="I96" s="1">
        <v>0.7</v>
      </c>
      <c r="J96" s="1">
        <v>0.636363636363636</v>
      </c>
      <c r="K96" s="1">
        <v>0.666666666666667</v>
      </c>
      <c r="L96" s="1">
        <v>0.4</v>
      </c>
      <c r="M96" s="1">
        <v>0.3</v>
      </c>
      <c r="N96" s="1">
        <v>0.65</v>
      </c>
    </row>
    <row r="97" s="4" customFormat="1" spans="1:14">
      <c r="A97" s="17">
        <v>694</v>
      </c>
      <c r="B97" s="4">
        <v>694</v>
      </c>
      <c r="C97" s="4">
        <v>0.832526206970215</v>
      </c>
      <c r="D97" s="4">
        <v>0.154374718666077</v>
      </c>
      <c r="E97" s="4">
        <v>9</v>
      </c>
      <c r="F97" s="4">
        <v>5</v>
      </c>
      <c r="G97" s="4">
        <v>1</v>
      </c>
      <c r="H97" s="4">
        <v>5</v>
      </c>
      <c r="I97" s="4">
        <v>0.9</v>
      </c>
      <c r="J97" s="4">
        <v>0.642857142857143</v>
      </c>
      <c r="K97" s="4">
        <v>0.75</v>
      </c>
      <c r="L97" s="4">
        <v>0.5</v>
      </c>
      <c r="M97" s="4">
        <v>0.4</v>
      </c>
      <c r="N97" s="4">
        <v>0.7</v>
      </c>
    </row>
    <row r="98" s="1" customFormat="1" spans="1:14">
      <c r="A98" s="7">
        <v>522</v>
      </c>
      <c r="B98" s="1">
        <v>522</v>
      </c>
      <c r="C98" s="1">
        <v>0.841399312019348</v>
      </c>
      <c r="D98" s="1">
        <v>0.0506949424743652</v>
      </c>
      <c r="E98" s="1">
        <v>9</v>
      </c>
      <c r="F98" s="1">
        <v>4</v>
      </c>
      <c r="G98" s="1">
        <v>1</v>
      </c>
      <c r="H98" s="1">
        <v>6</v>
      </c>
      <c r="I98" s="1">
        <v>0.9</v>
      </c>
      <c r="J98" s="1">
        <v>0.692307692307692</v>
      </c>
      <c r="K98" s="1">
        <v>0.782608695652174</v>
      </c>
      <c r="L98" s="1">
        <v>0.4</v>
      </c>
      <c r="M98" s="1">
        <v>0.5</v>
      </c>
      <c r="N98" s="1">
        <v>0.75</v>
      </c>
    </row>
    <row r="99" s="1" customFormat="1" spans="1:14">
      <c r="A99" s="7">
        <v>715</v>
      </c>
      <c r="B99" s="1">
        <v>715</v>
      </c>
      <c r="C99" s="1">
        <v>0.844211578369141</v>
      </c>
      <c r="D99" s="1">
        <v>0.191892504692078</v>
      </c>
      <c r="E99" s="1">
        <v>9</v>
      </c>
      <c r="F99" s="1">
        <v>5</v>
      </c>
      <c r="G99" s="1">
        <v>1</v>
      </c>
      <c r="H99" s="1">
        <v>5</v>
      </c>
      <c r="I99" s="1">
        <v>0.9</v>
      </c>
      <c r="J99" s="1">
        <v>0.642857142857143</v>
      </c>
      <c r="K99" s="1">
        <v>0.75</v>
      </c>
      <c r="L99" s="1">
        <v>0.5</v>
      </c>
      <c r="M99" s="1">
        <v>0.4</v>
      </c>
      <c r="N99" s="1">
        <v>0.7</v>
      </c>
    </row>
    <row r="100" s="1" customFormat="1" spans="3:14">
      <c r="C100" s="1">
        <f>AVERAGE(C2:C99)</f>
        <v>0.725893949975773</v>
      </c>
      <c r="D100" s="1">
        <f>AVERAGE(D2:D99)</f>
        <v>0.109960081625958</v>
      </c>
      <c r="I100" s="1">
        <f t="shared" ref="I100:N100" si="0">AVERAGE(I2:I99)</f>
        <v>0.854081632653061</v>
      </c>
      <c r="J100" s="1">
        <f t="shared" si="0"/>
        <v>0.651319824466583</v>
      </c>
      <c r="K100" s="1">
        <f t="shared" si="0"/>
        <v>0.736042632851581</v>
      </c>
      <c r="L100" s="1">
        <f t="shared" si="0"/>
        <v>0.465306122448979</v>
      </c>
      <c r="M100" s="1">
        <f t="shared" si="0"/>
        <v>0.388775510204082</v>
      </c>
      <c r="N100" s="1">
        <f t="shared" si="0"/>
        <v>0.694387755102041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1" customFormat="1" spans="3:5">
      <c r="C112" s="1" t="s">
        <v>23</v>
      </c>
      <c r="D112" s="1">
        <f>COUNTIF(C2:C99,"&lt;0.58")-COUNTIF(C2:C99,"&lt;0.56")</f>
        <v>0</v>
      </c>
      <c r="E112" s="1">
        <v>7</v>
      </c>
    </row>
    <row r="113" s="1" customFormat="1" spans="3:5">
      <c r="C113" s="1" t="s">
        <v>24</v>
      </c>
      <c r="D113" s="1">
        <f>COUNTIF(C2:C99,"&lt;0.6")-COUNTIF(C2:C99,"&lt;0.58")</f>
        <v>0</v>
      </c>
      <c r="E113" s="1">
        <v>9</v>
      </c>
    </row>
    <row r="114" s="15" customFormat="1" spans="3:5">
      <c r="C114" s="15" t="s">
        <v>131</v>
      </c>
      <c r="D114" s="15">
        <f>COUNTIF(C2:C99,"&lt;0.635")-COUNTIF(C2:C99,"&lt;0.6")</f>
        <v>14</v>
      </c>
      <c r="E114" s="15">
        <v>12</v>
      </c>
    </row>
    <row r="115" s="4" customFormat="1" spans="3:5">
      <c r="C115" s="4" t="s">
        <v>132</v>
      </c>
      <c r="D115" s="4">
        <f>COUNTIF(C2:C99,"&lt;0.67")-COUNTIF(C2:C99,"&lt;0.635")</f>
        <v>14</v>
      </c>
      <c r="E115" s="4">
        <v>14</v>
      </c>
    </row>
    <row r="116" s="4" customFormat="1" spans="3:5">
      <c r="C116" s="4" t="s">
        <v>133</v>
      </c>
      <c r="D116" s="4">
        <f>COUNTIF(C2:C99,"&lt;0.705")-COUNTIF(C2:C99,"&lt;0.67")</f>
        <v>14</v>
      </c>
      <c r="E116" s="4">
        <v>12</v>
      </c>
    </row>
    <row r="117" s="4" customFormat="1" spans="3:5">
      <c r="C117" s="4" t="s">
        <v>134</v>
      </c>
      <c r="D117" s="4">
        <f>COUNTIF(C2:C99,"&lt;0.74")-COUNTIF(C2:C99,"&lt;0.705")</f>
        <v>14</v>
      </c>
      <c r="E117" s="4">
        <v>9</v>
      </c>
    </row>
    <row r="118" s="4" customFormat="1" spans="3:5">
      <c r="C118" s="4" t="s">
        <v>135</v>
      </c>
      <c r="D118" s="4">
        <f>COUNTIF(C2:C99,"&lt;0.775")-COUNTIF(C2:C99,"&lt;0.74")</f>
        <v>14</v>
      </c>
      <c r="E118" s="4">
        <v>7</v>
      </c>
    </row>
    <row r="119" s="4" customFormat="1" spans="3:5">
      <c r="C119" s="4" t="s">
        <v>136</v>
      </c>
      <c r="D119" s="4">
        <f>COUNTIF(C2:C99,"&lt;0.81")-COUNTIF(C2:C99,"&lt;0.775")</f>
        <v>14</v>
      </c>
      <c r="E119" s="4">
        <v>6</v>
      </c>
    </row>
    <row r="120" s="15" customFormat="1" spans="3:5">
      <c r="C120" s="15" t="s">
        <v>137</v>
      </c>
      <c r="D120" s="15">
        <f>COUNTIF(C2:C99,"&lt;0.845")-COUNTIF(C2:C99,"&lt;0.81")</f>
        <v>14</v>
      </c>
      <c r="E120" s="15">
        <v>4</v>
      </c>
    </row>
    <row r="121" s="1" customFormat="1" spans="3:5">
      <c r="C121" s="1" t="s">
        <v>138</v>
      </c>
      <c r="D121" s="1">
        <f>COUNTIF(C2:C99,"&lt;0.88")-COUNTIF(C2:C99,"&lt;0.845")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2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5</v>
      </c>
    </row>
    <row r="124" s="1" customFormat="1" spans="3:4">
      <c r="C124" s="1" t="s">
        <v>35</v>
      </c>
      <c r="D124" s="1">
        <f>COUNTIF(C2:C99,"&lt;0.82")-COUNTIF(C2:C99,"&lt;0.8")</f>
        <v>17</v>
      </c>
    </row>
    <row r="125" s="1" customFormat="1" spans="3:4">
      <c r="C125" s="1" t="s">
        <v>36</v>
      </c>
      <c r="D125" s="1">
        <f>COUNTIF(C2:C99,"&lt;0.84")-COUNTIF(C2:C99,"&lt;0.82")</f>
        <v>4</v>
      </c>
    </row>
    <row r="126" s="1" customFormat="1" spans="3:4">
      <c r="C126" s="1" t="s">
        <v>37</v>
      </c>
      <c r="D126" s="1">
        <f>COUNTIF(C2:C99,"&lt;0.86")-COUNTIF(C2:C99,"&lt;0.84")</f>
        <v>2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10">
      <c r="C129" s="1" t="s">
        <v>40</v>
      </c>
      <c r="D129" s="1">
        <f>COUNTIF(C2:C99,"&lt;0.92")-COUNTIF(C2:C99,"&lt;0.9")</f>
        <v>0</v>
      </c>
      <c r="F129" s="4">
        <v>0.545</v>
      </c>
      <c r="G129" s="4">
        <v>0.087</v>
      </c>
      <c r="I129" s="1">
        <v>0.035</v>
      </c>
      <c r="J129" s="1">
        <v>7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0.623</v>
      </c>
      <c r="G130" s="4">
        <v>0.11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0.729</v>
      </c>
      <c r="G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6" workbookViewId="0">
      <selection activeCell="A1" sqref="$A1:$XFD133"/>
    </sheetView>
  </sheetViews>
  <sheetFormatPr defaultColWidth="9" defaultRowHeight="13.5"/>
  <cols>
    <col min="3" max="4" width="17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315</v>
      </c>
      <c r="B2" s="1">
        <v>315</v>
      </c>
      <c r="C2" s="1">
        <v>0.636222958564758</v>
      </c>
      <c r="D2" s="1">
        <v>0.115401387214661</v>
      </c>
      <c r="E2" s="1">
        <v>8</v>
      </c>
      <c r="F2" s="1">
        <v>6</v>
      </c>
      <c r="G2" s="1">
        <v>2</v>
      </c>
      <c r="H2" s="1">
        <v>4</v>
      </c>
      <c r="I2" s="1">
        <v>0.8</v>
      </c>
      <c r="J2" s="1">
        <v>0.571428571428572</v>
      </c>
      <c r="K2" s="1">
        <v>0.666666666666667</v>
      </c>
      <c r="L2" s="1">
        <v>0.6</v>
      </c>
      <c r="M2" s="1">
        <v>0.2</v>
      </c>
      <c r="N2" s="1">
        <v>0.6</v>
      </c>
    </row>
    <row r="3" s="1" customFormat="1" spans="1:14">
      <c r="A3" s="7">
        <v>112</v>
      </c>
      <c r="B3" s="1">
        <v>112</v>
      </c>
      <c r="C3" s="1">
        <v>0.636764287948608</v>
      </c>
      <c r="D3" s="1">
        <v>0.06131911277771</v>
      </c>
      <c r="E3" s="1">
        <v>6</v>
      </c>
      <c r="F3" s="1">
        <v>3</v>
      </c>
      <c r="G3" s="1">
        <v>4</v>
      </c>
      <c r="H3" s="1">
        <v>7</v>
      </c>
      <c r="I3" s="1">
        <v>0.6</v>
      </c>
      <c r="J3" s="1">
        <v>0.666666666666667</v>
      </c>
      <c r="K3" s="1">
        <v>0.631578947368421</v>
      </c>
      <c r="L3" s="1">
        <v>0.3</v>
      </c>
      <c r="M3" s="1">
        <v>0.3</v>
      </c>
      <c r="N3" s="1">
        <v>0.65</v>
      </c>
    </row>
    <row r="4" s="1" customFormat="1" spans="1:14">
      <c r="A4" s="7">
        <v>590</v>
      </c>
      <c r="B4" s="1">
        <v>590</v>
      </c>
      <c r="C4" s="1">
        <v>0.636844515800476</v>
      </c>
      <c r="D4" s="1">
        <v>0.119765281677246</v>
      </c>
      <c r="E4" s="1">
        <v>7</v>
      </c>
      <c r="F4" s="1">
        <v>5</v>
      </c>
      <c r="G4" s="1">
        <v>3</v>
      </c>
      <c r="H4" s="1">
        <v>5</v>
      </c>
      <c r="I4" s="1">
        <v>0.7</v>
      </c>
      <c r="J4" s="1">
        <v>0.583333333333333</v>
      </c>
      <c r="K4" s="1">
        <v>0.636363636363636</v>
      </c>
      <c r="L4" s="1">
        <v>0.5</v>
      </c>
      <c r="M4" s="1">
        <v>0.2</v>
      </c>
      <c r="N4" s="1">
        <v>0.6</v>
      </c>
    </row>
    <row r="5" s="1" customFormat="1" spans="1:14">
      <c r="A5" s="7">
        <v>314</v>
      </c>
      <c r="B5" s="1">
        <v>314</v>
      </c>
      <c r="C5" s="1">
        <v>0.637020587921143</v>
      </c>
      <c r="D5" s="1">
        <v>0.0749835968017578</v>
      </c>
      <c r="E5" s="1">
        <v>8</v>
      </c>
      <c r="F5" s="1">
        <v>6</v>
      </c>
      <c r="G5" s="1">
        <v>2</v>
      </c>
      <c r="H5" s="1">
        <v>4</v>
      </c>
      <c r="I5" s="1">
        <v>0.8</v>
      </c>
      <c r="J5" s="1">
        <v>0.571428571428572</v>
      </c>
      <c r="K5" s="1">
        <v>0.666666666666667</v>
      </c>
      <c r="L5" s="1">
        <v>0.6</v>
      </c>
      <c r="M5" s="1">
        <v>0.2</v>
      </c>
      <c r="N5" s="1">
        <v>0.6</v>
      </c>
    </row>
    <row r="6" s="1" customFormat="1" spans="1:14">
      <c r="A6" s="7">
        <v>718</v>
      </c>
      <c r="B6" s="1">
        <v>718</v>
      </c>
      <c r="C6" s="1">
        <v>0.637364506721497</v>
      </c>
      <c r="D6" s="1">
        <v>0.111701250076294</v>
      </c>
      <c r="E6" s="1">
        <v>8</v>
      </c>
      <c r="F6" s="1">
        <v>6</v>
      </c>
      <c r="G6" s="1">
        <v>2</v>
      </c>
      <c r="H6" s="1">
        <v>4</v>
      </c>
      <c r="I6" s="1">
        <v>0.8</v>
      </c>
      <c r="J6" s="1">
        <v>0.571428571428572</v>
      </c>
      <c r="K6" s="1">
        <v>0.666666666666667</v>
      </c>
      <c r="L6" s="1">
        <v>0.6</v>
      </c>
      <c r="M6" s="1">
        <v>0.2</v>
      </c>
      <c r="N6" s="1">
        <v>0.6</v>
      </c>
    </row>
    <row r="7" s="1" customFormat="1" spans="1:14">
      <c r="A7" s="7">
        <v>733</v>
      </c>
      <c r="B7" s="1">
        <v>733</v>
      </c>
      <c r="C7" s="1">
        <v>0.637650489807129</v>
      </c>
      <c r="D7" s="1">
        <v>0.121937870979309</v>
      </c>
      <c r="E7" s="1">
        <v>7</v>
      </c>
      <c r="F7" s="1">
        <v>5</v>
      </c>
      <c r="G7" s="1">
        <v>3</v>
      </c>
      <c r="H7" s="1">
        <v>5</v>
      </c>
      <c r="I7" s="1">
        <v>0.7</v>
      </c>
      <c r="J7" s="1">
        <v>0.583333333333333</v>
      </c>
      <c r="K7" s="1">
        <v>0.636363636363636</v>
      </c>
      <c r="L7" s="1">
        <v>0.5</v>
      </c>
      <c r="M7" s="1">
        <v>0.2</v>
      </c>
      <c r="N7" s="1">
        <v>0.6</v>
      </c>
    </row>
    <row r="8" s="1" customFormat="1" spans="1:14">
      <c r="A8" s="7">
        <v>482</v>
      </c>
      <c r="B8" s="1">
        <v>482</v>
      </c>
      <c r="C8" s="1">
        <v>0.637654423713684</v>
      </c>
      <c r="D8" s="1">
        <v>0.109358310699463</v>
      </c>
      <c r="E8" s="1">
        <v>7</v>
      </c>
      <c r="F8" s="1">
        <v>6</v>
      </c>
      <c r="G8" s="1">
        <v>3</v>
      </c>
      <c r="H8" s="1">
        <v>4</v>
      </c>
      <c r="I8" s="1">
        <v>0.7</v>
      </c>
      <c r="J8" s="1">
        <v>0.538461538461539</v>
      </c>
      <c r="K8" s="1">
        <v>0.608695652173913</v>
      </c>
      <c r="L8" s="1">
        <v>0.6</v>
      </c>
      <c r="M8" s="1">
        <v>0.1</v>
      </c>
      <c r="N8" s="1">
        <v>0.55</v>
      </c>
    </row>
    <row r="9" s="1" customFormat="1" spans="1:14">
      <c r="A9" s="7">
        <v>614</v>
      </c>
      <c r="B9" s="1">
        <v>614</v>
      </c>
      <c r="C9" s="1">
        <v>0.637744069099426</v>
      </c>
      <c r="D9" s="1">
        <v>0.0352884531021118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183</v>
      </c>
      <c r="B10" s="1">
        <v>183</v>
      </c>
      <c r="C10" s="1">
        <v>0.638206124305725</v>
      </c>
      <c r="D10" s="1">
        <v>0.0873420238494873</v>
      </c>
      <c r="E10" s="1">
        <v>9</v>
      </c>
      <c r="F10" s="1">
        <v>8</v>
      </c>
      <c r="G10" s="1">
        <v>1</v>
      </c>
      <c r="H10" s="1">
        <v>2</v>
      </c>
      <c r="I10" s="1">
        <v>0.9</v>
      </c>
      <c r="J10" s="1">
        <v>0.529411764705882</v>
      </c>
      <c r="K10" s="1">
        <v>0.666666666666667</v>
      </c>
      <c r="L10" s="1">
        <v>0.8</v>
      </c>
      <c r="M10" s="1">
        <v>0.1</v>
      </c>
      <c r="N10" s="1">
        <v>0.55</v>
      </c>
    </row>
    <row r="11" s="1" customFormat="1" spans="1:14">
      <c r="A11" s="7">
        <v>177</v>
      </c>
      <c r="B11" s="1">
        <v>177</v>
      </c>
      <c r="C11" s="1">
        <v>0.638422250747681</v>
      </c>
      <c r="D11" s="1">
        <v>0.112331390380859</v>
      </c>
      <c r="E11" s="1">
        <v>8</v>
      </c>
      <c r="F11" s="1">
        <v>7</v>
      </c>
      <c r="G11" s="1">
        <v>2</v>
      </c>
      <c r="H11" s="1">
        <v>3</v>
      </c>
      <c r="I11" s="1">
        <v>0.8</v>
      </c>
      <c r="J11" s="1">
        <v>0.533333333333333</v>
      </c>
      <c r="K11" s="1">
        <v>0.64</v>
      </c>
      <c r="L11" s="1">
        <v>0.7</v>
      </c>
      <c r="M11" s="1">
        <v>0.1</v>
      </c>
      <c r="N11" s="1">
        <v>0.55</v>
      </c>
    </row>
    <row r="12" s="1" customFormat="1" spans="1:14">
      <c r="A12" s="7">
        <v>647</v>
      </c>
      <c r="B12" s="1">
        <v>647</v>
      </c>
      <c r="C12" s="1">
        <v>0.639011383056641</v>
      </c>
      <c r="D12" s="1">
        <v>0.0592365264892578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455</v>
      </c>
      <c r="B13" s="1">
        <v>455</v>
      </c>
      <c r="C13" s="1">
        <v>0.639048933982849</v>
      </c>
      <c r="D13" s="1">
        <v>0.147649884223938</v>
      </c>
      <c r="E13" s="1">
        <v>7</v>
      </c>
      <c r="F13" s="1">
        <v>4</v>
      </c>
      <c r="G13" s="1">
        <v>3</v>
      </c>
      <c r="H13" s="1">
        <v>6</v>
      </c>
      <c r="I13" s="1">
        <v>0.7</v>
      </c>
      <c r="J13" s="1">
        <v>0.636363636363636</v>
      </c>
      <c r="K13" s="1">
        <v>0.666666666666667</v>
      </c>
      <c r="L13" s="1">
        <v>0.4</v>
      </c>
      <c r="M13" s="1">
        <v>0.3</v>
      </c>
      <c r="N13" s="1">
        <v>0.65</v>
      </c>
    </row>
    <row r="14" s="1" customFormat="1" spans="1:14">
      <c r="A14" s="7">
        <v>310</v>
      </c>
      <c r="B14" s="1">
        <v>310</v>
      </c>
      <c r="C14" s="1">
        <v>0.639211773872375</v>
      </c>
      <c r="D14" s="1">
        <v>0.0540398359298706</v>
      </c>
      <c r="E14" s="1">
        <v>10</v>
      </c>
      <c r="F14" s="1">
        <v>7</v>
      </c>
      <c r="G14" s="1">
        <v>0</v>
      </c>
      <c r="H14" s="1">
        <v>3</v>
      </c>
      <c r="I14" s="1">
        <v>1</v>
      </c>
      <c r="J14" s="1">
        <v>0.588235294117647</v>
      </c>
      <c r="K14" s="1">
        <v>0.740740740740741</v>
      </c>
      <c r="L14" s="1">
        <v>0.7</v>
      </c>
      <c r="M14" s="1">
        <v>0.3</v>
      </c>
      <c r="N14" s="1">
        <v>0.65</v>
      </c>
    </row>
    <row r="15" s="1" customFormat="1" spans="1:14">
      <c r="A15" s="7">
        <v>387</v>
      </c>
      <c r="B15" s="1">
        <v>387</v>
      </c>
      <c r="C15" s="1">
        <v>0.639323949813843</v>
      </c>
      <c r="D15" s="1">
        <v>0.139340281486511</v>
      </c>
      <c r="E15" s="1">
        <v>9</v>
      </c>
      <c r="F15" s="1">
        <v>4</v>
      </c>
      <c r="G15" s="1">
        <v>1</v>
      </c>
      <c r="H15" s="1">
        <v>6</v>
      </c>
      <c r="I15" s="1">
        <v>0.9</v>
      </c>
      <c r="J15" s="1">
        <v>0.692307692307692</v>
      </c>
      <c r="K15" s="1">
        <v>0.782608695652174</v>
      </c>
      <c r="L15" s="1">
        <v>0.4</v>
      </c>
      <c r="M15" s="1">
        <v>0.5</v>
      </c>
      <c r="N15" s="1">
        <v>0.75</v>
      </c>
    </row>
    <row r="16" s="3" customFormat="1" spans="1:14">
      <c r="A16" s="9">
        <v>503</v>
      </c>
      <c r="B16" s="3">
        <v>503</v>
      </c>
      <c r="C16" s="3">
        <v>0.639883041381836</v>
      </c>
      <c r="D16" s="3">
        <v>0.164122939109802</v>
      </c>
      <c r="E16" s="3">
        <v>9</v>
      </c>
      <c r="F16" s="3">
        <v>2</v>
      </c>
      <c r="G16" s="3">
        <v>1</v>
      </c>
      <c r="H16" s="3">
        <v>8</v>
      </c>
      <c r="I16" s="3">
        <v>0.9</v>
      </c>
      <c r="J16" s="3">
        <v>0.818181818181818</v>
      </c>
      <c r="K16" s="3">
        <v>0.857142857142857</v>
      </c>
      <c r="L16" s="3">
        <v>0.2</v>
      </c>
      <c r="M16" s="3">
        <v>0.7</v>
      </c>
      <c r="N16" s="3">
        <v>0.85</v>
      </c>
    </row>
    <row r="17" s="1" customFormat="1" spans="1:14">
      <c r="A17" s="7">
        <v>237</v>
      </c>
      <c r="B17" s="1">
        <v>237</v>
      </c>
      <c r="C17" s="1">
        <v>0.640653610229492</v>
      </c>
      <c r="D17" s="1">
        <v>0.0327328443527222</v>
      </c>
      <c r="E17" s="1">
        <v>9</v>
      </c>
      <c r="F17" s="1">
        <v>4</v>
      </c>
      <c r="G17" s="1">
        <v>1</v>
      </c>
      <c r="H17" s="1">
        <v>6</v>
      </c>
      <c r="I17" s="1">
        <v>0.9</v>
      </c>
      <c r="J17" s="1">
        <v>0.692307692307692</v>
      </c>
      <c r="K17" s="1">
        <v>0.782608695652174</v>
      </c>
      <c r="L17" s="1">
        <v>0.4</v>
      </c>
      <c r="M17" s="1">
        <v>0.5</v>
      </c>
      <c r="N17" s="1">
        <v>0.75</v>
      </c>
    </row>
    <row r="18" s="4" customFormat="1" spans="1:14">
      <c r="A18" s="17">
        <v>716</v>
      </c>
      <c r="B18" s="4">
        <v>716</v>
      </c>
      <c r="C18" s="4">
        <v>0.645399928092957</v>
      </c>
      <c r="D18" s="4">
        <v>0.204073429107666</v>
      </c>
      <c r="E18" s="4">
        <v>9</v>
      </c>
      <c r="F18" s="4">
        <v>3</v>
      </c>
      <c r="G18" s="4">
        <v>1</v>
      </c>
      <c r="H18" s="4">
        <v>7</v>
      </c>
      <c r="I18" s="4">
        <v>0.9</v>
      </c>
      <c r="J18" s="4">
        <v>0.75</v>
      </c>
      <c r="K18" s="4">
        <v>0.818181818181818</v>
      </c>
      <c r="L18" s="4">
        <v>0.3</v>
      </c>
      <c r="M18" s="4">
        <v>0.6</v>
      </c>
      <c r="N18" s="4">
        <v>0.8</v>
      </c>
    </row>
    <row r="19" s="1" customFormat="1" spans="1:14">
      <c r="A19" s="7">
        <v>276</v>
      </c>
      <c r="B19" s="1">
        <v>276</v>
      </c>
      <c r="C19" s="1">
        <v>0.680754899978638</v>
      </c>
      <c r="D19" s="1">
        <v>0.0205116271972656</v>
      </c>
      <c r="E19" s="1">
        <v>8</v>
      </c>
      <c r="F19" s="1">
        <v>5</v>
      </c>
      <c r="G19" s="1">
        <v>2</v>
      </c>
      <c r="H19" s="1">
        <v>5</v>
      </c>
      <c r="I19" s="1">
        <v>0.8</v>
      </c>
      <c r="J19" s="1">
        <v>0.615384615384615</v>
      </c>
      <c r="K19" s="1">
        <v>0.695652173913043</v>
      </c>
      <c r="L19" s="1">
        <v>0.5</v>
      </c>
      <c r="M19" s="1">
        <v>0.3</v>
      </c>
      <c r="N19" s="1">
        <v>0.65</v>
      </c>
    </row>
    <row r="20" s="1" customFormat="1" spans="1:14">
      <c r="A20" s="7">
        <v>662</v>
      </c>
      <c r="B20" s="1">
        <v>662</v>
      </c>
      <c r="C20" s="1">
        <v>0.681370139122009</v>
      </c>
      <c r="D20" s="1">
        <v>0.0188992023468018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4" customFormat="1" spans="1:14">
      <c r="A21" s="17">
        <v>754</v>
      </c>
      <c r="B21" s="4">
        <v>754</v>
      </c>
      <c r="C21" s="4">
        <v>0.648199319839478</v>
      </c>
      <c r="D21" s="4">
        <v>0.176639199256897</v>
      </c>
      <c r="E21" s="4">
        <v>7</v>
      </c>
      <c r="F21" s="4">
        <v>5</v>
      </c>
      <c r="G21" s="4">
        <v>3</v>
      </c>
      <c r="H21" s="4">
        <v>5</v>
      </c>
      <c r="I21" s="4">
        <v>0.7</v>
      </c>
      <c r="J21" s="4">
        <v>0.583333333333333</v>
      </c>
      <c r="K21" s="4">
        <v>0.636363636363636</v>
      </c>
      <c r="L21" s="4">
        <v>0.5</v>
      </c>
      <c r="M21" s="4">
        <v>0.2</v>
      </c>
      <c r="N21" s="4">
        <v>0.6</v>
      </c>
    </row>
    <row r="22" s="4" customFormat="1" spans="1:14">
      <c r="A22" s="17">
        <v>909</v>
      </c>
      <c r="B22" s="4">
        <v>909</v>
      </c>
      <c r="C22" s="4">
        <v>0.651805877685547</v>
      </c>
      <c r="D22" s="4">
        <v>0.206578016281128</v>
      </c>
      <c r="E22" s="4">
        <v>9</v>
      </c>
      <c r="F22" s="4">
        <v>3</v>
      </c>
      <c r="G22" s="4">
        <v>1</v>
      </c>
      <c r="H22" s="4">
        <v>7</v>
      </c>
      <c r="I22" s="4">
        <v>0.9</v>
      </c>
      <c r="J22" s="4">
        <v>0.75</v>
      </c>
      <c r="K22" s="4">
        <v>0.818181818181818</v>
      </c>
      <c r="L22" s="4">
        <v>0.3</v>
      </c>
      <c r="M22" s="4">
        <v>0.6</v>
      </c>
      <c r="N22" s="4">
        <v>0.8</v>
      </c>
    </row>
    <row r="23" s="4" customFormat="1" spans="1:14">
      <c r="A23" s="17">
        <v>43</v>
      </c>
      <c r="B23" s="4">
        <v>43</v>
      </c>
      <c r="C23" s="4">
        <v>0.656714081764221</v>
      </c>
      <c r="D23" s="4">
        <v>0.224246263504028</v>
      </c>
      <c r="E23" s="4">
        <v>9</v>
      </c>
      <c r="F23" s="4">
        <v>5</v>
      </c>
      <c r="G23" s="4">
        <v>1</v>
      </c>
      <c r="H23" s="4">
        <v>5</v>
      </c>
      <c r="I23" s="4">
        <v>0.9</v>
      </c>
      <c r="J23" s="4">
        <v>0.642857142857143</v>
      </c>
      <c r="K23" s="4">
        <v>0.75</v>
      </c>
      <c r="L23" s="4">
        <v>0.5</v>
      </c>
      <c r="M23" s="4">
        <v>0.4</v>
      </c>
      <c r="N23" s="4">
        <v>0.7</v>
      </c>
    </row>
    <row r="24" s="4" customFormat="1" spans="1:14">
      <c r="A24" s="17">
        <v>554</v>
      </c>
      <c r="B24" s="4">
        <v>554</v>
      </c>
      <c r="C24" s="4">
        <v>0.660832762718201</v>
      </c>
      <c r="D24" s="4">
        <v>0.225080013275147</v>
      </c>
      <c r="E24" s="4">
        <v>6</v>
      </c>
      <c r="F24" s="4">
        <v>7</v>
      </c>
      <c r="G24" s="4">
        <v>4</v>
      </c>
      <c r="H24" s="4">
        <v>3</v>
      </c>
      <c r="I24" s="4">
        <v>0.6</v>
      </c>
      <c r="J24" s="4">
        <v>0.461538461538462</v>
      </c>
      <c r="K24" s="4">
        <v>0.521739130434783</v>
      </c>
      <c r="L24" s="4">
        <v>0.7</v>
      </c>
      <c r="M24" s="4">
        <v>-0.1</v>
      </c>
      <c r="N24" s="4">
        <v>0.45</v>
      </c>
    </row>
    <row r="25" s="4" customFormat="1" spans="1:14">
      <c r="A25" s="17">
        <v>827</v>
      </c>
      <c r="B25" s="4">
        <v>827</v>
      </c>
      <c r="C25" s="4">
        <v>0.664244651794434</v>
      </c>
      <c r="D25" s="4">
        <v>0.195667386054993</v>
      </c>
      <c r="E25" s="4">
        <v>7</v>
      </c>
      <c r="F25" s="4">
        <v>4</v>
      </c>
      <c r="G25" s="4">
        <v>3</v>
      </c>
      <c r="H25" s="4">
        <v>6</v>
      </c>
      <c r="I25" s="4">
        <v>0.7</v>
      </c>
      <c r="J25" s="4">
        <v>0.636363636363636</v>
      </c>
      <c r="K25" s="4">
        <v>0.666666666666667</v>
      </c>
      <c r="L25" s="4">
        <v>0.4</v>
      </c>
      <c r="M25" s="4">
        <v>0.3</v>
      </c>
      <c r="N25" s="4">
        <v>0.65</v>
      </c>
    </row>
    <row r="26" s="4" customFormat="1" spans="1:14">
      <c r="A26" s="17">
        <v>451</v>
      </c>
      <c r="B26" s="4">
        <v>451</v>
      </c>
      <c r="C26" s="4">
        <v>0.665182590484619</v>
      </c>
      <c r="D26" s="4">
        <v>0.250267744064331</v>
      </c>
      <c r="E26" s="4">
        <v>9</v>
      </c>
      <c r="F26" s="4">
        <v>6</v>
      </c>
      <c r="G26" s="4">
        <v>1</v>
      </c>
      <c r="H26" s="4">
        <v>4</v>
      </c>
      <c r="I26" s="4">
        <v>0.9</v>
      </c>
      <c r="J26" s="4">
        <v>0.6</v>
      </c>
      <c r="K26" s="4">
        <v>0.72</v>
      </c>
      <c r="L26" s="4">
        <v>0.6</v>
      </c>
      <c r="M26" s="4">
        <v>0.3</v>
      </c>
      <c r="N26" s="4">
        <v>0.65</v>
      </c>
    </row>
    <row r="27" s="4" customFormat="1" spans="1:14">
      <c r="A27" s="17">
        <v>693</v>
      </c>
      <c r="B27" s="4">
        <v>693</v>
      </c>
      <c r="C27" s="4">
        <v>0.667569756507874</v>
      </c>
      <c r="D27" s="4">
        <v>0.195605278015137</v>
      </c>
      <c r="E27" s="4">
        <v>9</v>
      </c>
      <c r="F27" s="4">
        <v>7</v>
      </c>
      <c r="G27" s="4">
        <v>1</v>
      </c>
      <c r="H27" s="4">
        <v>3</v>
      </c>
      <c r="I27" s="4">
        <v>0.9</v>
      </c>
      <c r="J27" s="4">
        <v>0.5625</v>
      </c>
      <c r="K27" s="4">
        <v>0.692307692307692</v>
      </c>
      <c r="L27" s="4">
        <v>0.7</v>
      </c>
      <c r="M27" s="4">
        <v>0.2</v>
      </c>
      <c r="N27" s="4">
        <v>0.6</v>
      </c>
    </row>
    <row r="28" s="4" customFormat="1" spans="1:14">
      <c r="A28" s="17">
        <v>805</v>
      </c>
      <c r="B28" s="4">
        <v>805</v>
      </c>
      <c r="C28" s="4">
        <v>0.677419662475586</v>
      </c>
      <c r="D28" s="4">
        <v>0.188615918159485</v>
      </c>
      <c r="E28" s="4">
        <v>9</v>
      </c>
      <c r="F28" s="4">
        <v>5</v>
      </c>
      <c r="G28" s="4">
        <v>1</v>
      </c>
      <c r="H28" s="4">
        <v>5</v>
      </c>
      <c r="I28" s="4">
        <v>0.9</v>
      </c>
      <c r="J28" s="4">
        <v>0.642857142857143</v>
      </c>
      <c r="K28" s="4">
        <v>0.75</v>
      </c>
      <c r="L28" s="4">
        <v>0.5</v>
      </c>
      <c r="M28" s="4">
        <v>0.4</v>
      </c>
      <c r="N28" s="4">
        <v>0.7</v>
      </c>
    </row>
    <row r="29" s="4" customFormat="1" spans="1:14">
      <c r="A29" s="17">
        <v>798</v>
      </c>
      <c r="B29" s="4">
        <v>798</v>
      </c>
      <c r="C29" s="4">
        <v>0.678243517875671</v>
      </c>
      <c r="D29" s="4">
        <v>0.237145304679871</v>
      </c>
      <c r="E29" s="4">
        <v>7</v>
      </c>
      <c r="F29" s="4">
        <v>5</v>
      </c>
      <c r="G29" s="4">
        <v>3</v>
      </c>
      <c r="H29" s="4">
        <v>5</v>
      </c>
      <c r="I29" s="4">
        <v>0.7</v>
      </c>
      <c r="J29" s="4">
        <v>0.583333333333333</v>
      </c>
      <c r="K29" s="4">
        <v>0.636363636363636</v>
      </c>
      <c r="L29" s="4">
        <v>0.5</v>
      </c>
      <c r="M29" s="4">
        <v>0.2</v>
      </c>
      <c r="N29" s="4">
        <v>0.6</v>
      </c>
    </row>
    <row r="30" s="4" customFormat="1" spans="1:14">
      <c r="A30" s="17">
        <v>767</v>
      </c>
      <c r="B30" s="4">
        <v>767</v>
      </c>
      <c r="C30" s="4">
        <v>0.679904103279114</v>
      </c>
      <c r="D30" s="4">
        <v>0.189218759536743</v>
      </c>
      <c r="E30" s="4">
        <v>7</v>
      </c>
      <c r="F30" s="4">
        <v>7</v>
      </c>
      <c r="G30" s="4">
        <v>3</v>
      </c>
      <c r="H30" s="4">
        <v>3</v>
      </c>
      <c r="I30" s="4">
        <v>0.7</v>
      </c>
      <c r="J30" s="4">
        <v>0.5</v>
      </c>
      <c r="K30" s="4">
        <v>0.583333333333333</v>
      </c>
      <c r="L30" s="4">
        <v>0.7</v>
      </c>
      <c r="M30" s="4">
        <v>0</v>
      </c>
      <c r="N30" s="4">
        <v>0.5</v>
      </c>
    </row>
    <row r="31" s="4" customFormat="1" spans="1:14">
      <c r="A31" s="17">
        <v>263</v>
      </c>
      <c r="B31" s="4">
        <v>263</v>
      </c>
      <c r="C31" s="4">
        <v>0.680226802825928</v>
      </c>
      <c r="D31" s="4">
        <v>0.184762239456177</v>
      </c>
      <c r="E31" s="4">
        <v>10</v>
      </c>
      <c r="F31" s="4">
        <v>2</v>
      </c>
      <c r="G31" s="4">
        <v>0</v>
      </c>
      <c r="H31" s="4">
        <v>8</v>
      </c>
      <c r="I31" s="4">
        <v>1</v>
      </c>
      <c r="J31" s="4">
        <v>0.833333333333333</v>
      </c>
      <c r="K31" s="4">
        <v>0.909090909090909</v>
      </c>
      <c r="L31" s="4">
        <v>0.2</v>
      </c>
      <c r="M31" s="4">
        <v>0.8</v>
      </c>
      <c r="N31" s="4">
        <v>0.9</v>
      </c>
    </row>
    <row r="32" s="1" customFormat="1" spans="1:14">
      <c r="A32" s="7">
        <v>746</v>
      </c>
      <c r="B32" s="1">
        <v>746</v>
      </c>
      <c r="C32" s="1">
        <v>0.680225491523743</v>
      </c>
      <c r="D32" s="1">
        <v>0.0561617612838745</v>
      </c>
      <c r="E32" s="1">
        <v>8</v>
      </c>
      <c r="F32" s="1">
        <v>3</v>
      </c>
      <c r="G32" s="1">
        <v>2</v>
      </c>
      <c r="H32" s="1">
        <v>7</v>
      </c>
      <c r="I32" s="1">
        <v>0.8</v>
      </c>
      <c r="J32" s="1">
        <v>0.727272727272727</v>
      </c>
      <c r="K32" s="1">
        <v>0.761904761904762</v>
      </c>
      <c r="L32" s="1">
        <v>0.3</v>
      </c>
      <c r="M32" s="1">
        <v>0.5</v>
      </c>
      <c r="N32" s="1">
        <v>0.75</v>
      </c>
    </row>
    <row r="33" s="18" customFormat="1" spans="1:14">
      <c r="A33" s="19">
        <v>528</v>
      </c>
      <c r="B33" s="18">
        <v>528</v>
      </c>
      <c r="C33" s="18">
        <v>0.681533455848694</v>
      </c>
      <c r="D33" s="18">
        <v>0.200799584388733</v>
      </c>
      <c r="E33" s="18">
        <v>7</v>
      </c>
      <c r="F33" s="18">
        <v>6</v>
      </c>
      <c r="G33" s="18">
        <v>3</v>
      </c>
      <c r="H33" s="18">
        <v>4</v>
      </c>
      <c r="I33" s="18">
        <v>0.7</v>
      </c>
      <c r="J33" s="18">
        <v>0.538461538461539</v>
      </c>
      <c r="K33" s="18">
        <v>0.608695652173913</v>
      </c>
      <c r="L33" s="18">
        <v>0.6</v>
      </c>
      <c r="M33" s="18">
        <v>0.1</v>
      </c>
      <c r="N33" s="18">
        <v>0.55</v>
      </c>
    </row>
    <row r="34" s="1" customFormat="1" spans="1:14">
      <c r="A34" s="7">
        <v>100</v>
      </c>
      <c r="B34" s="1">
        <v>100</v>
      </c>
      <c r="C34" s="1">
        <v>0.709319829940796</v>
      </c>
      <c r="D34" s="1">
        <v>0.0979667901992798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51</v>
      </c>
      <c r="B35" s="1">
        <v>51</v>
      </c>
      <c r="C35" s="1">
        <v>0.682652473449707</v>
      </c>
      <c r="D35" s="1">
        <v>0.0610028505325317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202</v>
      </c>
      <c r="B36" s="1">
        <v>202</v>
      </c>
      <c r="C36" s="1">
        <v>0.682697415351868</v>
      </c>
      <c r="D36" s="1">
        <v>0.0130748748779297</v>
      </c>
      <c r="E36" s="1">
        <v>7</v>
      </c>
      <c r="F36" s="1">
        <v>7</v>
      </c>
      <c r="G36" s="1">
        <v>3</v>
      </c>
      <c r="H36" s="1">
        <v>3</v>
      </c>
      <c r="I36" s="1">
        <v>0.7</v>
      </c>
      <c r="J36" s="1">
        <v>0.5</v>
      </c>
      <c r="K36" s="1">
        <v>0.583333333333333</v>
      </c>
      <c r="L36" s="1">
        <v>0.7</v>
      </c>
      <c r="M36" s="1">
        <v>0</v>
      </c>
      <c r="N36" s="1">
        <v>0.5</v>
      </c>
    </row>
    <row r="37" s="1" customFormat="1" spans="1:14">
      <c r="A37" s="7">
        <v>675</v>
      </c>
      <c r="B37" s="1">
        <v>675</v>
      </c>
      <c r="C37" s="1">
        <v>0.682971835136414</v>
      </c>
      <c r="D37" s="1">
        <v>0.0337067842483521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351</v>
      </c>
      <c r="B38" s="1">
        <v>351</v>
      </c>
      <c r="C38" s="1">
        <v>0.684127926826477</v>
      </c>
      <c r="D38" s="1">
        <v>0.0837174654006958</v>
      </c>
      <c r="E38" s="1">
        <v>10</v>
      </c>
      <c r="F38" s="1">
        <v>5</v>
      </c>
      <c r="G38" s="1">
        <v>0</v>
      </c>
      <c r="H38" s="1">
        <v>5</v>
      </c>
      <c r="I38" s="1">
        <v>1</v>
      </c>
      <c r="J38" s="1">
        <v>0.666666666666667</v>
      </c>
      <c r="K38" s="1">
        <v>0.8</v>
      </c>
      <c r="L38" s="1">
        <v>0.5</v>
      </c>
      <c r="M38" s="1">
        <v>0.5</v>
      </c>
      <c r="N38" s="1">
        <v>0.75</v>
      </c>
    </row>
    <row r="39" s="1" customFormat="1" spans="1:14">
      <c r="A39" s="7">
        <v>89</v>
      </c>
      <c r="B39" s="1">
        <v>89</v>
      </c>
      <c r="C39" s="1">
        <v>0.684877753257751</v>
      </c>
      <c r="D39" s="1">
        <v>0.0499852895736694</v>
      </c>
      <c r="E39" s="1">
        <v>9</v>
      </c>
      <c r="F39" s="1">
        <v>2</v>
      </c>
      <c r="G39" s="1">
        <v>1</v>
      </c>
      <c r="H39" s="1">
        <v>8</v>
      </c>
      <c r="I39" s="1">
        <v>0.9</v>
      </c>
      <c r="J39" s="1">
        <v>0.818181818181818</v>
      </c>
      <c r="K39" s="1">
        <v>0.857142857142857</v>
      </c>
      <c r="L39" s="1">
        <v>0.2</v>
      </c>
      <c r="M39" s="1">
        <v>0.7</v>
      </c>
      <c r="N39" s="1">
        <v>0.85</v>
      </c>
    </row>
    <row r="40" s="1" customFormat="1" spans="1:14">
      <c r="A40" s="7">
        <v>233</v>
      </c>
      <c r="B40" s="1">
        <v>233</v>
      </c>
      <c r="C40" s="1">
        <v>0.71002209186554</v>
      </c>
      <c r="D40" s="1">
        <v>0.0766681432723999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" customFormat="1" spans="1:14">
      <c r="A41" s="7">
        <v>56</v>
      </c>
      <c r="B41" s="1">
        <v>56</v>
      </c>
      <c r="C41" s="1">
        <v>0.686362504959106</v>
      </c>
      <c r="D41" s="1">
        <v>0.0313787460327148</v>
      </c>
      <c r="E41" s="1">
        <v>7</v>
      </c>
      <c r="F41" s="1">
        <v>7</v>
      </c>
      <c r="G41" s="1">
        <v>3</v>
      </c>
      <c r="H41" s="1">
        <v>3</v>
      </c>
      <c r="I41" s="1">
        <v>0.7</v>
      </c>
      <c r="J41" s="1">
        <v>0.5</v>
      </c>
      <c r="K41" s="1">
        <v>0.583333333333333</v>
      </c>
      <c r="L41" s="1">
        <v>0.7</v>
      </c>
      <c r="M41" s="1">
        <v>0</v>
      </c>
      <c r="N41" s="1">
        <v>0.5</v>
      </c>
    </row>
    <row r="42" s="1" customFormat="1" spans="1:14">
      <c r="A42" s="7">
        <v>789</v>
      </c>
      <c r="B42" s="1">
        <v>789</v>
      </c>
      <c r="C42" s="1">
        <v>0.68738853931427</v>
      </c>
      <c r="D42" s="1">
        <v>0.07422935962677</v>
      </c>
      <c r="E42" s="1">
        <v>9</v>
      </c>
      <c r="F42" s="1">
        <v>0</v>
      </c>
      <c r="G42" s="1">
        <v>1</v>
      </c>
      <c r="H42" s="1">
        <v>10</v>
      </c>
      <c r="I42" s="1">
        <v>0.9</v>
      </c>
      <c r="J42" s="1">
        <v>1</v>
      </c>
      <c r="K42" s="1">
        <v>0.947368421052632</v>
      </c>
      <c r="L42" s="1">
        <v>0</v>
      </c>
      <c r="M42" s="1">
        <v>0.9</v>
      </c>
      <c r="N42" s="1">
        <v>0.95</v>
      </c>
    </row>
    <row r="43" s="1" customFormat="1" spans="1:14">
      <c r="A43" s="7">
        <v>399</v>
      </c>
      <c r="B43" s="1">
        <v>399</v>
      </c>
      <c r="C43" s="1">
        <v>0.716256022453308</v>
      </c>
      <c r="D43" s="1">
        <v>0.069300651550293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826</v>
      </c>
      <c r="B44" s="1">
        <v>826</v>
      </c>
      <c r="C44" s="1">
        <v>0.689115524291992</v>
      </c>
      <c r="D44" s="1">
        <v>0.0723822116851807</v>
      </c>
      <c r="E44" s="1">
        <v>7</v>
      </c>
      <c r="F44" s="1">
        <v>2</v>
      </c>
      <c r="G44" s="1">
        <v>3</v>
      </c>
      <c r="H44" s="1">
        <v>8</v>
      </c>
      <c r="I44" s="1">
        <v>0.7</v>
      </c>
      <c r="J44" s="1">
        <v>0.777777777777778</v>
      </c>
      <c r="K44" s="1">
        <v>0.736842105263158</v>
      </c>
      <c r="L44" s="1">
        <v>0.2</v>
      </c>
      <c r="M44" s="1">
        <v>0.5</v>
      </c>
      <c r="N44" s="1">
        <v>0.75</v>
      </c>
    </row>
    <row r="45" s="1" customFormat="1" spans="1:14">
      <c r="A45" s="7">
        <v>282</v>
      </c>
      <c r="B45" s="1">
        <v>282</v>
      </c>
      <c r="C45" s="1">
        <v>0.710972785949707</v>
      </c>
      <c r="D45" s="1">
        <v>0.0856907367706299</v>
      </c>
      <c r="E45" s="1">
        <v>5</v>
      </c>
      <c r="F45" s="1">
        <v>3</v>
      </c>
      <c r="G45" s="1">
        <v>5</v>
      </c>
      <c r="H45" s="1">
        <v>7</v>
      </c>
      <c r="I45" s="1">
        <v>0.5</v>
      </c>
      <c r="J45" s="1">
        <v>0.625</v>
      </c>
      <c r="K45" s="1">
        <v>0.555555555555556</v>
      </c>
      <c r="L45" s="1">
        <v>0.3</v>
      </c>
      <c r="M45" s="1">
        <v>0.2</v>
      </c>
      <c r="N45" s="1">
        <v>0.6</v>
      </c>
    </row>
    <row r="46" s="1" customFormat="1" spans="1:14">
      <c r="A46" s="7">
        <v>328</v>
      </c>
      <c r="B46" s="1">
        <v>328</v>
      </c>
      <c r="C46" s="1">
        <v>0.71317720413208</v>
      </c>
      <c r="D46" s="1">
        <v>0.0862201452255249</v>
      </c>
      <c r="E46" s="1">
        <v>10</v>
      </c>
      <c r="F46" s="1">
        <v>4</v>
      </c>
      <c r="G46" s="1">
        <v>0</v>
      </c>
      <c r="H46" s="1">
        <v>6</v>
      </c>
      <c r="I46" s="1">
        <v>1</v>
      </c>
      <c r="J46" s="1">
        <v>0.714285714285714</v>
      </c>
      <c r="K46" s="1">
        <v>0.833333333333333</v>
      </c>
      <c r="L46" s="1">
        <v>0.4</v>
      </c>
      <c r="M46" s="1">
        <v>0.6</v>
      </c>
      <c r="N46" s="1">
        <v>0.8</v>
      </c>
    </row>
    <row r="47" s="1" customFormat="1" spans="1:14">
      <c r="A47" s="7">
        <v>616</v>
      </c>
      <c r="B47" s="1">
        <v>616</v>
      </c>
      <c r="C47" s="1">
        <v>0.709154844284058</v>
      </c>
      <c r="D47" s="1">
        <v>0.0997705459594727</v>
      </c>
      <c r="E47" s="1">
        <v>10</v>
      </c>
      <c r="F47" s="1">
        <v>3</v>
      </c>
      <c r="G47" s="1">
        <v>0</v>
      </c>
      <c r="H47" s="1">
        <v>7</v>
      </c>
      <c r="I47" s="1">
        <v>1</v>
      </c>
      <c r="J47" s="1">
        <v>0.769230769230769</v>
      </c>
      <c r="K47" s="1">
        <v>0.869565217391304</v>
      </c>
      <c r="L47" s="1">
        <v>0.3</v>
      </c>
      <c r="M47" s="1">
        <v>0.7</v>
      </c>
      <c r="N47" s="1">
        <v>0.85</v>
      </c>
    </row>
    <row r="48" s="1" customFormat="1" spans="1:14">
      <c r="A48" s="7">
        <v>984</v>
      </c>
      <c r="B48" s="1">
        <v>984</v>
      </c>
      <c r="C48" s="1">
        <v>0.68944263458252</v>
      </c>
      <c r="D48" s="1">
        <v>0.0957242250442505</v>
      </c>
      <c r="E48" s="1">
        <v>9</v>
      </c>
      <c r="F48" s="1">
        <v>2</v>
      </c>
      <c r="G48" s="1">
        <v>1</v>
      </c>
      <c r="H48" s="1">
        <v>8</v>
      </c>
      <c r="I48" s="1">
        <v>0.9</v>
      </c>
      <c r="J48" s="1">
        <v>0.818181818181818</v>
      </c>
      <c r="K48" s="1">
        <v>0.857142857142857</v>
      </c>
      <c r="L48" s="1">
        <v>0.2</v>
      </c>
      <c r="M48" s="1">
        <v>0.7</v>
      </c>
      <c r="N48" s="1">
        <v>0.85</v>
      </c>
    </row>
    <row r="49" s="14" customFormat="1" spans="1:14">
      <c r="A49" s="16">
        <v>105</v>
      </c>
      <c r="B49" s="14">
        <v>105</v>
      </c>
      <c r="C49" s="14">
        <v>0.709338784217834</v>
      </c>
      <c r="D49" s="14">
        <v>0.0906252861022949</v>
      </c>
      <c r="E49" s="14">
        <v>9</v>
      </c>
      <c r="F49" s="14">
        <v>4</v>
      </c>
      <c r="G49" s="14">
        <v>1</v>
      </c>
      <c r="H49" s="14">
        <v>6</v>
      </c>
      <c r="I49" s="14">
        <v>0.9</v>
      </c>
      <c r="J49" s="14">
        <v>0.692307692307692</v>
      </c>
      <c r="K49" s="14">
        <v>0.782608695652174</v>
      </c>
      <c r="L49" s="14">
        <v>0.4</v>
      </c>
      <c r="M49" s="14">
        <v>0.5</v>
      </c>
      <c r="N49" s="14">
        <v>0.75</v>
      </c>
    </row>
    <row r="50" s="1" customFormat="1" spans="1:14">
      <c r="A50" s="7">
        <v>223</v>
      </c>
      <c r="B50" s="1">
        <v>223</v>
      </c>
      <c r="C50" s="1">
        <v>0.731646060943604</v>
      </c>
      <c r="D50" s="1">
        <v>0.0777050256729126</v>
      </c>
      <c r="E50" s="1">
        <v>7</v>
      </c>
      <c r="F50" s="1">
        <v>6</v>
      </c>
      <c r="G50" s="1">
        <v>3</v>
      </c>
      <c r="H50" s="1">
        <v>4</v>
      </c>
      <c r="I50" s="1">
        <v>0.7</v>
      </c>
      <c r="J50" s="1">
        <v>0.538461538461539</v>
      </c>
      <c r="K50" s="1">
        <v>0.608695652173913</v>
      </c>
      <c r="L50" s="1">
        <v>0.6</v>
      </c>
      <c r="M50" s="1">
        <v>0.1</v>
      </c>
      <c r="N50" s="1">
        <v>0.55</v>
      </c>
    </row>
    <row r="51" s="1" customFormat="1" spans="1:14">
      <c r="A51" s="7">
        <v>152</v>
      </c>
      <c r="B51" s="1">
        <v>152</v>
      </c>
      <c r="C51" s="1">
        <v>0.733963966369629</v>
      </c>
      <c r="D51" s="1">
        <v>0.0578887462615967</v>
      </c>
      <c r="E51" s="1">
        <v>6</v>
      </c>
      <c r="F51" s="1">
        <v>6</v>
      </c>
      <c r="G51" s="1">
        <v>4</v>
      </c>
      <c r="H51" s="1">
        <v>4</v>
      </c>
      <c r="I51" s="1">
        <v>0.6</v>
      </c>
      <c r="J51" s="1">
        <v>0.5</v>
      </c>
      <c r="K51" s="1">
        <v>0.545454545454545</v>
      </c>
      <c r="L51" s="1">
        <v>0.6</v>
      </c>
      <c r="M51" s="1">
        <v>0</v>
      </c>
      <c r="N51" s="1">
        <v>0.5</v>
      </c>
    </row>
    <row r="52" s="1" customFormat="1" spans="1:14">
      <c r="A52" s="7">
        <v>20</v>
      </c>
      <c r="B52" s="1">
        <v>20</v>
      </c>
      <c r="C52" s="1">
        <v>0.73398494720459</v>
      </c>
      <c r="D52" s="1">
        <v>0.0834519863128662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583</v>
      </c>
      <c r="B53" s="1">
        <v>583</v>
      </c>
      <c r="C53" s="1">
        <v>0.734943270683289</v>
      </c>
      <c r="D53" s="1">
        <v>0.0786058902740479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785</v>
      </c>
      <c r="B54" s="1">
        <v>785</v>
      </c>
      <c r="C54" s="1">
        <v>0.73771059513092</v>
      </c>
      <c r="D54" s="1">
        <v>0.0737478733062744</v>
      </c>
      <c r="E54" s="1">
        <v>7</v>
      </c>
      <c r="F54" s="1">
        <v>5</v>
      </c>
      <c r="G54" s="1">
        <v>3</v>
      </c>
      <c r="H54" s="1">
        <v>5</v>
      </c>
      <c r="I54" s="1">
        <v>0.7</v>
      </c>
      <c r="J54" s="1">
        <v>0.583333333333333</v>
      </c>
      <c r="K54" s="1">
        <v>0.636363636363636</v>
      </c>
      <c r="L54" s="1">
        <v>0.5</v>
      </c>
      <c r="M54" s="1">
        <v>0.2</v>
      </c>
      <c r="N54" s="1">
        <v>0.6</v>
      </c>
    </row>
    <row r="55" s="4" customFormat="1" spans="1:14">
      <c r="A55" s="17">
        <v>206</v>
      </c>
      <c r="B55" s="4">
        <v>206</v>
      </c>
      <c r="C55" s="4">
        <v>0.739766359329224</v>
      </c>
      <c r="D55" s="4">
        <v>0.0500904321670532</v>
      </c>
      <c r="E55" s="4">
        <v>8</v>
      </c>
      <c r="F55" s="4">
        <v>7</v>
      </c>
      <c r="G55" s="4">
        <v>2</v>
      </c>
      <c r="H55" s="4">
        <v>3</v>
      </c>
      <c r="I55" s="4">
        <v>0.8</v>
      </c>
      <c r="J55" s="4">
        <v>0.533333333333333</v>
      </c>
      <c r="K55" s="4">
        <v>0.64</v>
      </c>
      <c r="L55" s="4">
        <v>0.7</v>
      </c>
      <c r="M55" s="4">
        <v>0.1</v>
      </c>
      <c r="N55" s="4">
        <v>0.55</v>
      </c>
    </row>
    <row r="56" s="1" customFormat="1" spans="1:14">
      <c r="A56" s="7">
        <v>246</v>
      </c>
      <c r="B56" s="1">
        <v>246</v>
      </c>
      <c r="C56" s="1">
        <v>0.742902874946594</v>
      </c>
      <c r="D56" s="1">
        <v>0.0863687992095947</v>
      </c>
      <c r="E56" s="1">
        <v>9</v>
      </c>
      <c r="F56" s="1">
        <v>4</v>
      </c>
      <c r="G56" s="1">
        <v>1</v>
      </c>
      <c r="H56" s="1">
        <v>6</v>
      </c>
      <c r="I56" s="1">
        <v>0.9</v>
      </c>
      <c r="J56" s="1">
        <v>0.692307692307692</v>
      </c>
      <c r="K56" s="1">
        <v>0.782608695652174</v>
      </c>
      <c r="L56" s="1">
        <v>0.4</v>
      </c>
      <c r="M56" s="1">
        <v>0.5</v>
      </c>
      <c r="N56" s="1">
        <v>0.75</v>
      </c>
    </row>
    <row r="57" s="1" customFormat="1" spans="1:14">
      <c r="A57" s="7">
        <v>429</v>
      </c>
      <c r="B57" s="1">
        <v>429</v>
      </c>
      <c r="C57" s="1">
        <v>0.746398687362671</v>
      </c>
      <c r="D57" s="1">
        <v>0.0914851427078247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908</v>
      </c>
      <c r="B58" s="1">
        <v>908</v>
      </c>
      <c r="C58" s="1">
        <v>0.746446847915649</v>
      </c>
      <c r="D58" s="1">
        <v>0.0972362756729126</v>
      </c>
      <c r="E58" s="1">
        <v>10</v>
      </c>
      <c r="F58" s="1">
        <v>5</v>
      </c>
      <c r="G58" s="1">
        <v>0</v>
      </c>
      <c r="H58" s="1">
        <v>5</v>
      </c>
      <c r="I58" s="1">
        <v>1</v>
      </c>
      <c r="J58" s="1">
        <v>0.666666666666667</v>
      </c>
      <c r="K58" s="1">
        <v>0.8</v>
      </c>
      <c r="L58" s="1">
        <v>0.5</v>
      </c>
      <c r="M58" s="1">
        <v>0.5</v>
      </c>
      <c r="N58" s="1">
        <v>0.75</v>
      </c>
    </row>
    <row r="59" s="1" customFormat="1" spans="1:14">
      <c r="A59" s="7">
        <v>785</v>
      </c>
      <c r="B59" s="1">
        <v>785</v>
      </c>
      <c r="C59" s="1">
        <v>0.73771059513092</v>
      </c>
      <c r="D59" s="1">
        <v>0.0737478733062744</v>
      </c>
      <c r="E59" s="1">
        <v>7</v>
      </c>
      <c r="F59" s="1">
        <v>5</v>
      </c>
      <c r="G59" s="1">
        <v>3</v>
      </c>
      <c r="H59" s="1">
        <v>5</v>
      </c>
      <c r="I59" s="1">
        <v>0.7</v>
      </c>
      <c r="J59" s="1">
        <v>0.583333333333333</v>
      </c>
      <c r="K59" s="1">
        <v>0.636363636363636</v>
      </c>
      <c r="L59" s="1">
        <v>0.5</v>
      </c>
      <c r="M59" s="1">
        <v>0.2</v>
      </c>
      <c r="N59" s="1">
        <v>0.6</v>
      </c>
    </row>
    <row r="60" s="1" customFormat="1" spans="1:14">
      <c r="A60" s="7">
        <v>198</v>
      </c>
      <c r="B60" s="1">
        <v>198</v>
      </c>
      <c r="C60" s="1">
        <v>0.745155930519104</v>
      </c>
      <c r="D60" s="1">
        <v>0.0873236656188965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46</v>
      </c>
      <c r="B61" s="1">
        <v>46</v>
      </c>
      <c r="C61" s="1">
        <v>0.748969078063965</v>
      </c>
      <c r="D61" s="1">
        <v>0.0878483057022095</v>
      </c>
      <c r="E61" s="1">
        <v>8</v>
      </c>
      <c r="F61" s="1">
        <v>6</v>
      </c>
      <c r="G61" s="1">
        <v>2</v>
      </c>
      <c r="H61" s="1">
        <v>4</v>
      </c>
      <c r="I61" s="1">
        <v>0.8</v>
      </c>
      <c r="J61" s="1">
        <v>0.571428571428572</v>
      </c>
      <c r="K61" s="1">
        <v>0.666666666666667</v>
      </c>
      <c r="L61" s="1">
        <v>0.6</v>
      </c>
      <c r="M61" s="1">
        <v>0.2</v>
      </c>
      <c r="N61" s="1">
        <v>0.6</v>
      </c>
    </row>
    <row r="62" s="1" customFormat="1" spans="1:14">
      <c r="A62" s="7">
        <v>247</v>
      </c>
      <c r="B62" s="1">
        <v>247</v>
      </c>
      <c r="C62" s="1">
        <v>0.75033438205719</v>
      </c>
      <c r="D62" s="1">
        <v>0.0898913145065308</v>
      </c>
      <c r="E62" s="1">
        <v>9</v>
      </c>
      <c r="F62" s="1">
        <v>5</v>
      </c>
      <c r="G62" s="1">
        <v>1</v>
      </c>
      <c r="H62" s="1">
        <v>5</v>
      </c>
      <c r="I62" s="1">
        <v>0.9</v>
      </c>
      <c r="J62" s="1">
        <v>0.642857142857143</v>
      </c>
      <c r="K62" s="1">
        <v>0.75</v>
      </c>
      <c r="L62" s="1">
        <v>0.5</v>
      </c>
      <c r="M62" s="1">
        <v>0.4</v>
      </c>
      <c r="N62" s="1">
        <v>0.7</v>
      </c>
    </row>
    <row r="63" s="1" customFormat="1" spans="1:14">
      <c r="A63" s="7">
        <v>287</v>
      </c>
      <c r="B63" s="1">
        <v>287</v>
      </c>
      <c r="C63" s="1">
        <v>0.745387673377991</v>
      </c>
      <c r="D63" s="1">
        <v>0.0656861066818237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20</v>
      </c>
      <c r="B64" s="1">
        <v>20</v>
      </c>
      <c r="C64" s="1">
        <v>0.73398494720459</v>
      </c>
      <c r="D64" s="1">
        <v>0.0834519863128662</v>
      </c>
      <c r="E64" s="1">
        <v>8</v>
      </c>
      <c r="F64" s="1">
        <v>5</v>
      </c>
      <c r="G64" s="1">
        <v>2</v>
      </c>
      <c r="H64" s="1">
        <v>5</v>
      </c>
      <c r="I64" s="1">
        <v>0.8</v>
      </c>
      <c r="J64" s="1">
        <v>0.615384615384615</v>
      </c>
      <c r="K64" s="1">
        <v>0.695652173913043</v>
      </c>
      <c r="L64" s="1">
        <v>0.5</v>
      </c>
      <c r="M64" s="1">
        <v>0.3</v>
      </c>
      <c r="N64" s="1">
        <v>0.65</v>
      </c>
    </row>
    <row r="65" s="14" customFormat="1" spans="1:14">
      <c r="A65" s="16">
        <v>67</v>
      </c>
      <c r="B65" s="14">
        <v>67</v>
      </c>
      <c r="C65" s="14">
        <v>0.746085166931152</v>
      </c>
      <c r="D65" s="14">
        <v>0.0754534006118774</v>
      </c>
      <c r="E65" s="14">
        <v>9</v>
      </c>
      <c r="F65" s="14">
        <v>4</v>
      </c>
      <c r="G65" s="14">
        <v>1</v>
      </c>
      <c r="H65" s="14">
        <v>6</v>
      </c>
      <c r="I65" s="14">
        <v>0.9</v>
      </c>
      <c r="J65" s="14">
        <v>0.692307692307692</v>
      </c>
      <c r="K65" s="14">
        <v>0.782608695652174</v>
      </c>
      <c r="L65" s="14">
        <v>0.4</v>
      </c>
      <c r="M65" s="14">
        <v>0.5</v>
      </c>
      <c r="N65" s="14">
        <v>0.75</v>
      </c>
    </row>
    <row r="66" s="1" customFormat="1" spans="1:14">
      <c r="A66" s="7">
        <v>358</v>
      </c>
      <c r="B66" s="1">
        <v>358</v>
      </c>
      <c r="C66" s="1">
        <v>0.764511704444885</v>
      </c>
      <c r="D66" s="1">
        <v>0.0849670171737671</v>
      </c>
      <c r="E66" s="1">
        <v>8</v>
      </c>
      <c r="F66" s="1">
        <v>5</v>
      </c>
      <c r="G66" s="1">
        <v>2</v>
      </c>
      <c r="H66" s="1">
        <v>5</v>
      </c>
      <c r="I66" s="1">
        <v>0.8</v>
      </c>
      <c r="J66" s="1">
        <v>0.615384615384615</v>
      </c>
      <c r="K66" s="1">
        <v>0.695652173913043</v>
      </c>
      <c r="L66" s="1">
        <v>0.5</v>
      </c>
      <c r="M66" s="1">
        <v>0.3</v>
      </c>
      <c r="N66" s="1">
        <v>0.65</v>
      </c>
    </row>
    <row r="67" s="1" customFormat="1" spans="1:14">
      <c r="A67" s="7">
        <v>256</v>
      </c>
      <c r="B67" s="1">
        <v>256</v>
      </c>
      <c r="C67" s="1">
        <v>0.769444704055786</v>
      </c>
      <c r="D67" s="1">
        <v>0.147529363632202</v>
      </c>
      <c r="E67" s="1">
        <v>10</v>
      </c>
      <c r="F67" s="1">
        <v>8</v>
      </c>
      <c r="G67" s="1">
        <v>0</v>
      </c>
      <c r="H67" s="1">
        <v>2</v>
      </c>
      <c r="I67" s="1">
        <v>1</v>
      </c>
      <c r="J67" s="1">
        <v>0.555555555555556</v>
      </c>
      <c r="K67" s="1">
        <v>0.714285714285714</v>
      </c>
      <c r="L67" s="1">
        <v>0.8</v>
      </c>
      <c r="M67" s="1">
        <v>0.2</v>
      </c>
      <c r="N67" s="1">
        <v>0.6</v>
      </c>
    </row>
    <row r="68" s="1" customFormat="1" spans="1:14">
      <c r="A68" s="7">
        <v>764</v>
      </c>
      <c r="B68" s="1">
        <v>764</v>
      </c>
      <c r="C68" s="1">
        <v>0.770396113395691</v>
      </c>
      <c r="D68" s="1">
        <v>0.118025183677673</v>
      </c>
      <c r="E68" s="1">
        <v>8</v>
      </c>
      <c r="F68" s="1">
        <v>5</v>
      </c>
      <c r="G68" s="1">
        <v>2</v>
      </c>
      <c r="H68" s="1">
        <v>5</v>
      </c>
      <c r="I68" s="1">
        <v>0.8</v>
      </c>
      <c r="J68" s="1">
        <v>0.615384615384615</v>
      </c>
      <c r="K68" s="1">
        <v>0.695652173913043</v>
      </c>
      <c r="L68" s="1">
        <v>0.5</v>
      </c>
      <c r="M68" s="1">
        <v>0.3</v>
      </c>
      <c r="N68" s="1">
        <v>0.65</v>
      </c>
    </row>
    <row r="69" s="1" customFormat="1" spans="1:14">
      <c r="A69" s="7">
        <v>888</v>
      </c>
      <c r="B69" s="1">
        <v>888</v>
      </c>
      <c r="C69" s="1">
        <v>0.771872639656067</v>
      </c>
      <c r="D69" s="1">
        <v>0.120152473449707</v>
      </c>
      <c r="E69" s="1">
        <v>8</v>
      </c>
      <c r="F69" s="1">
        <v>6</v>
      </c>
      <c r="G69" s="1">
        <v>2</v>
      </c>
      <c r="H69" s="1">
        <v>4</v>
      </c>
      <c r="I69" s="1">
        <v>0.8</v>
      </c>
      <c r="J69" s="1">
        <v>0.571428571428572</v>
      </c>
      <c r="K69" s="1">
        <v>0.666666666666667</v>
      </c>
      <c r="L69" s="1">
        <v>0.6</v>
      </c>
      <c r="M69" s="1">
        <v>0.2</v>
      </c>
      <c r="N69" s="1">
        <v>0.6</v>
      </c>
    </row>
    <row r="70" s="1" customFormat="1" spans="1:14">
      <c r="A70" s="7">
        <v>576</v>
      </c>
      <c r="B70" s="1">
        <v>576</v>
      </c>
      <c r="C70" s="1">
        <v>0.774784207344055</v>
      </c>
      <c r="D70" s="1">
        <v>0.0835216045379639</v>
      </c>
      <c r="E70" s="1">
        <v>8</v>
      </c>
      <c r="F70" s="1">
        <v>5</v>
      </c>
      <c r="G70" s="1">
        <v>2</v>
      </c>
      <c r="H70" s="1">
        <v>5</v>
      </c>
      <c r="I70" s="1">
        <v>0.8</v>
      </c>
      <c r="J70" s="1">
        <v>0.615384615384615</v>
      </c>
      <c r="K70" s="1">
        <v>0.695652173913043</v>
      </c>
      <c r="L70" s="1">
        <v>0.5</v>
      </c>
      <c r="M70" s="1">
        <v>0.3</v>
      </c>
      <c r="N70" s="1">
        <v>0.65</v>
      </c>
    </row>
    <row r="71" s="1" customFormat="1" spans="1:14">
      <c r="A71" s="7">
        <v>952</v>
      </c>
      <c r="B71" s="1">
        <v>952</v>
      </c>
      <c r="C71" s="1">
        <v>0.777769088745117</v>
      </c>
      <c r="D71" s="1">
        <v>0.174070596694946</v>
      </c>
      <c r="E71" s="1">
        <v>9</v>
      </c>
      <c r="F71" s="1">
        <v>8</v>
      </c>
      <c r="G71" s="1">
        <v>1</v>
      </c>
      <c r="H71" s="1">
        <v>2</v>
      </c>
      <c r="I71" s="1">
        <v>0.9</v>
      </c>
      <c r="J71" s="1">
        <v>0.529411764705882</v>
      </c>
      <c r="K71" s="1">
        <v>0.666666666666667</v>
      </c>
      <c r="L71" s="1">
        <v>0.8</v>
      </c>
      <c r="M71" s="1">
        <v>0.1</v>
      </c>
      <c r="N71" s="1">
        <v>0.55</v>
      </c>
    </row>
    <row r="72" s="4" customFormat="1" spans="1:14">
      <c r="A72" s="17">
        <v>637</v>
      </c>
      <c r="B72" s="4">
        <v>637</v>
      </c>
      <c r="C72" s="4">
        <v>0.779709577560425</v>
      </c>
      <c r="D72" s="4">
        <v>0.131428241729736</v>
      </c>
      <c r="E72" s="4">
        <v>8</v>
      </c>
      <c r="F72" s="4">
        <v>4</v>
      </c>
      <c r="G72" s="4">
        <v>2</v>
      </c>
      <c r="H72" s="4">
        <v>6</v>
      </c>
      <c r="I72" s="4">
        <v>0.8</v>
      </c>
      <c r="J72" s="4">
        <v>0.666666666666667</v>
      </c>
      <c r="K72" s="4">
        <v>0.727272727272727</v>
      </c>
      <c r="L72" s="4">
        <v>0.4</v>
      </c>
      <c r="M72" s="4">
        <v>0.4</v>
      </c>
      <c r="N72" s="4">
        <v>0.7</v>
      </c>
    </row>
    <row r="73" s="1" customFormat="1" spans="1:14">
      <c r="A73" s="7">
        <v>281</v>
      </c>
      <c r="B73" s="1">
        <v>281</v>
      </c>
      <c r="C73" s="1">
        <v>0.780123114585876</v>
      </c>
      <c r="D73" s="1">
        <v>0.199020862579346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880</v>
      </c>
      <c r="B74" s="1">
        <v>880</v>
      </c>
      <c r="C74" s="1">
        <v>0.780608892440796</v>
      </c>
      <c r="D74" s="1">
        <v>0.172005653381348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358</v>
      </c>
      <c r="B75" s="1">
        <v>358</v>
      </c>
      <c r="C75" s="1">
        <v>0.764511704444885</v>
      </c>
      <c r="D75" s="1">
        <v>0.0849670171737671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704</v>
      </c>
      <c r="B76" s="1">
        <v>704</v>
      </c>
      <c r="C76" s="1">
        <v>0.793093085289001</v>
      </c>
      <c r="D76" s="1">
        <v>0.133874297142029</v>
      </c>
      <c r="E76" s="1">
        <v>9</v>
      </c>
      <c r="F76" s="1">
        <v>4</v>
      </c>
      <c r="G76" s="1">
        <v>1</v>
      </c>
      <c r="H76" s="1">
        <v>6</v>
      </c>
      <c r="I76" s="1">
        <v>0.9</v>
      </c>
      <c r="J76" s="1">
        <v>0.692307692307692</v>
      </c>
      <c r="K76" s="1">
        <v>0.782608695652174</v>
      </c>
      <c r="L76" s="1">
        <v>0.4</v>
      </c>
      <c r="M76" s="1">
        <v>0.5</v>
      </c>
      <c r="N76" s="1">
        <v>0.75</v>
      </c>
    </row>
    <row r="77" s="1" customFormat="1" spans="1:14">
      <c r="A77" s="7">
        <v>695</v>
      </c>
      <c r="B77" s="1">
        <v>695</v>
      </c>
      <c r="C77" s="1">
        <v>0.793387413024902</v>
      </c>
      <c r="D77" s="1">
        <v>0.140011191368103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929</v>
      </c>
      <c r="B78" s="1">
        <v>929</v>
      </c>
      <c r="C78" s="1">
        <v>0.795631051063538</v>
      </c>
      <c r="D78" s="1">
        <v>0.0636559724807739</v>
      </c>
      <c r="E78" s="1">
        <v>10</v>
      </c>
      <c r="F78" s="1">
        <v>4</v>
      </c>
      <c r="G78" s="1">
        <v>0</v>
      </c>
      <c r="H78" s="1">
        <v>6</v>
      </c>
      <c r="I78" s="1">
        <v>1</v>
      </c>
      <c r="J78" s="1">
        <v>0.714285714285714</v>
      </c>
      <c r="K78" s="1">
        <v>0.833333333333333</v>
      </c>
      <c r="L78" s="1">
        <v>0.4</v>
      </c>
      <c r="M78" s="1">
        <v>0.6</v>
      </c>
      <c r="N78" s="1">
        <v>0.8</v>
      </c>
    </row>
    <row r="79" s="4" customFormat="1" spans="1:14">
      <c r="A79" s="17">
        <v>439</v>
      </c>
      <c r="B79" s="4">
        <v>439</v>
      </c>
      <c r="C79" s="4">
        <v>0.799637913703918</v>
      </c>
      <c r="D79" s="4">
        <v>0.0570443868637085</v>
      </c>
      <c r="E79" s="4">
        <v>10</v>
      </c>
      <c r="F79" s="4">
        <v>3</v>
      </c>
      <c r="G79" s="4">
        <v>0</v>
      </c>
      <c r="H79" s="4">
        <v>7</v>
      </c>
      <c r="I79" s="4">
        <v>1</v>
      </c>
      <c r="J79" s="4">
        <v>0.769230769230769</v>
      </c>
      <c r="K79" s="4">
        <v>0.869565217391304</v>
      </c>
      <c r="L79" s="4">
        <v>0.3</v>
      </c>
      <c r="M79" s="4">
        <v>0.7</v>
      </c>
      <c r="N79" s="4">
        <v>0.85</v>
      </c>
    </row>
    <row r="80" s="1" customFormat="1" spans="1:14">
      <c r="A80" s="7">
        <v>576</v>
      </c>
      <c r="B80" s="1">
        <v>576</v>
      </c>
      <c r="C80" s="1">
        <v>0.774784207344055</v>
      </c>
      <c r="D80" s="1">
        <v>0.0835216045379639</v>
      </c>
      <c r="E80" s="1">
        <v>8</v>
      </c>
      <c r="F80" s="1">
        <v>5</v>
      </c>
      <c r="G80" s="1">
        <v>2</v>
      </c>
      <c r="H80" s="1">
        <v>5</v>
      </c>
      <c r="I80" s="1">
        <v>0.8</v>
      </c>
      <c r="J80" s="1">
        <v>0.615384615384615</v>
      </c>
      <c r="K80" s="1">
        <v>0.695652173913043</v>
      </c>
      <c r="L80" s="1">
        <v>0.5</v>
      </c>
      <c r="M80" s="1">
        <v>0.3</v>
      </c>
      <c r="N80" s="1">
        <v>0.65</v>
      </c>
    </row>
    <row r="81" s="14" customFormat="1" spans="1:14">
      <c r="A81" s="16">
        <v>773</v>
      </c>
      <c r="B81" s="14">
        <v>773</v>
      </c>
      <c r="C81" s="14">
        <v>0.804943203926086</v>
      </c>
      <c r="D81" s="14">
        <v>0.0974832773208618</v>
      </c>
      <c r="E81" s="14">
        <v>9</v>
      </c>
      <c r="F81" s="14">
        <v>3</v>
      </c>
      <c r="G81" s="14">
        <v>1</v>
      </c>
      <c r="H81" s="14">
        <v>7</v>
      </c>
      <c r="I81" s="14">
        <v>0.9</v>
      </c>
      <c r="J81" s="14">
        <v>0.75</v>
      </c>
      <c r="K81" s="14">
        <v>0.818181818181818</v>
      </c>
      <c r="L81" s="14">
        <v>0.3</v>
      </c>
      <c r="M81" s="14">
        <v>0.6</v>
      </c>
      <c r="N81" s="14">
        <v>0.8</v>
      </c>
    </row>
    <row r="82" s="1" customFormat="1" spans="1:14">
      <c r="A82" s="7">
        <v>133</v>
      </c>
      <c r="B82" s="1">
        <v>133</v>
      </c>
      <c r="C82" s="1">
        <v>0.805436015129089</v>
      </c>
      <c r="D82" s="1">
        <v>0.172886252403259</v>
      </c>
      <c r="E82" s="1">
        <v>10</v>
      </c>
      <c r="F82" s="1">
        <v>4</v>
      </c>
      <c r="G82" s="1">
        <v>0</v>
      </c>
      <c r="H82" s="1">
        <v>6</v>
      </c>
      <c r="I82" s="1">
        <v>1</v>
      </c>
      <c r="J82" s="1">
        <v>0.714285714285714</v>
      </c>
      <c r="K82" s="1">
        <v>0.833333333333333</v>
      </c>
      <c r="L82" s="1">
        <v>0.4</v>
      </c>
      <c r="M82" s="1">
        <v>0.6</v>
      </c>
      <c r="N82" s="1">
        <v>0.8</v>
      </c>
    </row>
    <row r="83" s="1" customFormat="1" spans="1:14">
      <c r="A83" s="7">
        <v>347</v>
      </c>
      <c r="B83" s="1">
        <v>347</v>
      </c>
      <c r="C83" s="1">
        <v>0.807642936706543</v>
      </c>
      <c r="D83" s="1">
        <v>0.11441159248352</v>
      </c>
      <c r="E83" s="1">
        <v>10</v>
      </c>
      <c r="F83" s="1">
        <v>7</v>
      </c>
      <c r="G83" s="1">
        <v>0</v>
      </c>
      <c r="H83" s="1">
        <v>3</v>
      </c>
      <c r="I83" s="1">
        <v>1</v>
      </c>
      <c r="J83" s="1">
        <v>0.588235294117647</v>
      </c>
      <c r="K83" s="1">
        <v>0.740740740740741</v>
      </c>
      <c r="L83" s="1">
        <v>0.7</v>
      </c>
      <c r="M83" s="1">
        <v>0.3</v>
      </c>
      <c r="N83" s="1">
        <v>0.65</v>
      </c>
    </row>
    <row r="84" s="1" customFormat="1" spans="1:14">
      <c r="A84" s="7">
        <v>777</v>
      </c>
      <c r="B84" s="1">
        <v>777</v>
      </c>
      <c r="C84" s="1">
        <v>0.808679223060608</v>
      </c>
      <c r="D84" s="1">
        <v>0.145735383033752</v>
      </c>
      <c r="E84" s="1">
        <v>10</v>
      </c>
      <c r="F84" s="1">
        <v>3</v>
      </c>
      <c r="G84" s="1">
        <v>0</v>
      </c>
      <c r="H84" s="1">
        <v>7</v>
      </c>
      <c r="I84" s="1">
        <v>1</v>
      </c>
      <c r="J84" s="1">
        <v>0.769230769230769</v>
      </c>
      <c r="K84" s="1">
        <v>0.869565217391304</v>
      </c>
      <c r="L84" s="1">
        <v>0.3</v>
      </c>
      <c r="M84" s="1">
        <v>0.7</v>
      </c>
      <c r="N84" s="1">
        <v>0.85</v>
      </c>
    </row>
    <row r="85" s="1" customFormat="1" spans="1:14">
      <c r="A85" s="7">
        <v>454</v>
      </c>
      <c r="B85" s="1">
        <v>454</v>
      </c>
      <c r="C85" s="1">
        <v>0.81167459487915</v>
      </c>
      <c r="D85" s="1">
        <v>0.116322159767151</v>
      </c>
      <c r="E85" s="1">
        <v>5</v>
      </c>
      <c r="F85" s="1">
        <v>4</v>
      </c>
      <c r="G85" s="1">
        <v>5</v>
      </c>
      <c r="H85" s="1">
        <v>6</v>
      </c>
      <c r="I85" s="1">
        <v>0.5</v>
      </c>
      <c r="J85" s="1">
        <v>0.555555555555556</v>
      </c>
      <c r="K85" s="1">
        <v>0.526315789473684</v>
      </c>
      <c r="L85" s="1">
        <v>0.4</v>
      </c>
      <c r="M85" s="1">
        <v>0.1</v>
      </c>
      <c r="N85" s="1">
        <v>0.55</v>
      </c>
    </row>
    <row r="86" s="1" customFormat="1" spans="1:14">
      <c r="A86" s="7">
        <v>354</v>
      </c>
      <c r="B86" s="1">
        <v>354</v>
      </c>
      <c r="C86" s="1">
        <v>0.808939099311829</v>
      </c>
      <c r="D86" s="1">
        <v>0.152334570884705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543</v>
      </c>
      <c r="B87" s="1">
        <v>543</v>
      </c>
      <c r="C87" s="1">
        <v>0.810562133789062</v>
      </c>
      <c r="D87" s="1">
        <v>0.140990376472473</v>
      </c>
      <c r="E87" s="1">
        <v>9</v>
      </c>
      <c r="F87" s="1">
        <v>3</v>
      </c>
      <c r="G87" s="1">
        <v>1</v>
      </c>
      <c r="H87" s="1">
        <v>7</v>
      </c>
      <c r="I87" s="1">
        <v>0.9</v>
      </c>
      <c r="J87" s="1">
        <v>0.75</v>
      </c>
      <c r="K87" s="1">
        <v>0.818181818181818</v>
      </c>
      <c r="L87" s="1">
        <v>0.3</v>
      </c>
      <c r="M87" s="1">
        <v>0.6</v>
      </c>
      <c r="N87" s="1">
        <v>0.8</v>
      </c>
    </row>
    <row r="88" s="1" customFormat="1" spans="1:14">
      <c r="A88" s="7">
        <v>598</v>
      </c>
      <c r="B88" s="1">
        <v>598</v>
      </c>
      <c r="C88" s="1">
        <v>0.808453559875488</v>
      </c>
      <c r="D88" s="1">
        <v>0.0991584062576294</v>
      </c>
      <c r="E88" s="1">
        <v>10</v>
      </c>
      <c r="F88" s="1">
        <v>3</v>
      </c>
      <c r="G88" s="1">
        <v>0</v>
      </c>
      <c r="H88" s="1">
        <v>7</v>
      </c>
      <c r="I88" s="1">
        <v>1</v>
      </c>
      <c r="J88" s="1">
        <v>0.769230769230769</v>
      </c>
      <c r="K88" s="1">
        <v>0.869565217391304</v>
      </c>
      <c r="L88" s="1">
        <v>0.3</v>
      </c>
      <c r="M88" s="1">
        <v>0.7</v>
      </c>
      <c r="N88" s="1">
        <v>0.85</v>
      </c>
    </row>
    <row r="89" s="1" customFormat="1" spans="1:14">
      <c r="A89" s="7">
        <v>907</v>
      </c>
      <c r="B89" s="1">
        <v>907</v>
      </c>
      <c r="C89" s="1">
        <v>0.811874389648437</v>
      </c>
      <c r="D89" s="1">
        <v>0.147233486175537</v>
      </c>
      <c r="E89" s="1">
        <v>9</v>
      </c>
      <c r="F89" s="1">
        <v>1</v>
      </c>
      <c r="G89" s="1">
        <v>1</v>
      </c>
      <c r="H89" s="1">
        <v>9</v>
      </c>
      <c r="I89" s="1">
        <v>0.9</v>
      </c>
      <c r="J89" s="1">
        <v>0.9</v>
      </c>
      <c r="K89" s="1">
        <v>0.9</v>
      </c>
      <c r="L89" s="1">
        <v>0.1</v>
      </c>
      <c r="M89" s="1">
        <v>0.8</v>
      </c>
      <c r="N89" s="1">
        <v>0.9</v>
      </c>
    </row>
    <row r="90" s="1" customFormat="1" spans="1:14">
      <c r="A90" s="7">
        <v>743</v>
      </c>
      <c r="B90" s="1">
        <v>743</v>
      </c>
      <c r="C90" s="1">
        <v>0.812583208084106</v>
      </c>
      <c r="D90" s="1">
        <v>0.160370707511902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207</v>
      </c>
      <c r="B91" s="1">
        <v>207</v>
      </c>
      <c r="C91" s="1">
        <v>0.812959790229797</v>
      </c>
      <c r="D91" s="1">
        <v>0.00219154357910156</v>
      </c>
      <c r="E91" s="1">
        <v>9</v>
      </c>
      <c r="F91" s="1">
        <v>2</v>
      </c>
      <c r="G91" s="1">
        <v>1</v>
      </c>
      <c r="H91" s="1">
        <v>8</v>
      </c>
      <c r="I91" s="1">
        <v>0.9</v>
      </c>
      <c r="J91" s="1">
        <v>0.818181818181818</v>
      </c>
      <c r="K91" s="1">
        <v>0.857142857142857</v>
      </c>
      <c r="L91" s="1">
        <v>0.2</v>
      </c>
      <c r="M91" s="1">
        <v>0.7</v>
      </c>
      <c r="N91" s="1">
        <v>0.85</v>
      </c>
    </row>
    <row r="92" s="4" customFormat="1" spans="1:14">
      <c r="A92" s="17">
        <v>802</v>
      </c>
      <c r="B92" s="4">
        <v>802</v>
      </c>
      <c r="C92" s="4">
        <v>0.818269729614258</v>
      </c>
      <c r="D92" s="4">
        <v>0.142256736755371</v>
      </c>
      <c r="E92" s="4">
        <v>9</v>
      </c>
      <c r="F92" s="4">
        <v>4</v>
      </c>
      <c r="G92" s="4">
        <v>1</v>
      </c>
      <c r="H92" s="4">
        <v>6</v>
      </c>
      <c r="I92" s="4">
        <v>0.9</v>
      </c>
      <c r="J92" s="4">
        <v>0.692307692307692</v>
      </c>
      <c r="K92" s="4">
        <v>0.782608695652174</v>
      </c>
      <c r="L92" s="4">
        <v>0.4</v>
      </c>
      <c r="M92" s="4">
        <v>0.5</v>
      </c>
      <c r="N92" s="4">
        <v>0.75</v>
      </c>
    </row>
    <row r="93" s="4" customFormat="1" spans="1:14">
      <c r="A93" s="17">
        <v>558</v>
      </c>
      <c r="B93" s="4">
        <v>558</v>
      </c>
      <c r="C93" s="4">
        <v>0.821733474731445</v>
      </c>
      <c r="D93" s="4">
        <v>0.137555122375488</v>
      </c>
      <c r="E93" s="4">
        <v>9</v>
      </c>
      <c r="F93" s="4">
        <v>5</v>
      </c>
      <c r="G93" s="4">
        <v>1</v>
      </c>
      <c r="H93" s="4">
        <v>5</v>
      </c>
      <c r="I93" s="4">
        <v>0.9</v>
      </c>
      <c r="J93" s="4">
        <v>0.642857142857143</v>
      </c>
      <c r="K93" s="4">
        <v>0.75</v>
      </c>
      <c r="L93" s="4">
        <v>0.5</v>
      </c>
      <c r="M93" s="4">
        <v>0.4</v>
      </c>
      <c r="N93" s="4">
        <v>0.7</v>
      </c>
    </row>
    <row r="94" s="1" customFormat="1" spans="1:14">
      <c r="A94" s="7">
        <v>631</v>
      </c>
      <c r="B94" s="1">
        <v>631</v>
      </c>
      <c r="C94" s="1">
        <v>0.809487223625183</v>
      </c>
      <c r="D94" s="1">
        <v>0.125691533088684</v>
      </c>
      <c r="E94" s="1">
        <v>7</v>
      </c>
      <c r="F94" s="1">
        <v>5</v>
      </c>
      <c r="G94" s="1">
        <v>3</v>
      </c>
      <c r="H94" s="1">
        <v>5</v>
      </c>
      <c r="I94" s="1">
        <v>0.7</v>
      </c>
      <c r="J94" s="1">
        <v>0.583333333333333</v>
      </c>
      <c r="K94" s="1">
        <v>0.636363636363636</v>
      </c>
      <c r="L94" s="1">
        <v>0.5</v>
      </c>
      <c r="M94" s="1">
        <v>0.2</v>
      </c>
      <c r="N94" s="1">
        <v>0.6</v>
      </c>
    </row>
    <row r="95" s="1" customFormat="1" spans="1:14">
      <c r="A95" s="7">
        <v>522</v>
      </c>
      <c r="B95" s="1">
        <v>522</v>
      </c>
      <c r="C95" s="1">
        <v>0.841399312019348</v>
      </c>
      <c r="D95" s="1">
        <v>0.0506949424743652</v>
      </c>
      <c r="E95" s="1">
        <v>9</v>
      </c>
      <c r="F95" s="1">
        <v>4</v>
      </c>
      <c r="G95" s="1">
        <v>1</v>
      </c>
      <c r="H95" s="1">
        <v>6</v>
      </c>
      <c r="I95" s="1">
        <v>0.9</v>
      </c>
      <c r="J95" s="1">
        <v>0.692307692307692</v>
      </c>
      <c r="K95" s="1">
        <v>0.782608695652174</v>
      </c>
      <c r="L95" s="1">
        <v>0.4</v>
      </c>
      <c r="M95" s="1">
        <v>0.5</v>
      </c>
      <c r="N95" s="1">
        <v>0.75</v>
      </c>
    </row>
    <row r="96" s="4" customFormat="1" spans="1:14">
      <c r="A96" s="17">
        <v>694</v>
      </c>
      <c r="B96" s="4">
        <v>694</v>
      </c>
      <c r="C96" s="4">
        <v>0.832526206970215</v>
      </c>
      <c r="D96" s="4">
        <v>0.154374718666077</v>
      </c>
      <c r="E96" s="4">
        <v>9</v>
      </c>
      <c r="F96" s="4">
        <v>5</v>
      </c>
      <c r="G96" s="4">
        <v>1</v>
      </c>
      <c r="H96" s="4">
        <v>5</v>
      </c>
      <c r="I96" s="4">
        <v>0.9</v>
      </c>
      <c r="J96" s="4">
        <v>0.642857142857143</v>
      </c>
      <c r="K96" s="4">
        <v>0.75</v>
      </c>
      <c r="L96" s="4">
        <v>0.5</v>
      </c>
      <c r="M96" s="4">
        <v>0.4</v>
      </c>
      <c r="N96" s="4">
        <v>0.7</v>
      </c>
    </row>
    <row r="97" s="1" customFormat="1" spans="1:14">
      <c r="A97" s="7">
        <v>715</v>
      </c>
      <c r="B97" s="1">
        <v>715</v>
      </c>
      <c r="C97" s="1">
        <v>0.844211578369141</v>
      </c>
      <c r="D97" s="1">
        <v>0.191892504692078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1" customFormat="1" spans="3:14">
      <c r="C98" s="1">
        <f>AVERAGE(C2:C97)</f>
        <v>0.723703797906637</v>
      </c>
      <c r="D98" s="1">
        <f>AVERAGE(D2:D97)</f>
        <v>0.110912796109915</v>
      </c>
      <c r="I98" s="1">
        <f t="shared" ref="I98:N98" si="0">AVERAGE(I2:I97)</f>
        <v>0.840625</v>
      </c>
      <c r="J98" s="1">
        <f t="shared" si="0"/>
        <v>0.647584955213632</v>
      </c>
      <c r="K98" s="1">
        <f t="shared" si="0"/>
        <v>0.728114931495461</v>
      </c>
      <c r="L98" s="1">
        <f t="shared" si="0"/>
        <v>0.469791666666666</v>
      </c>
      <c r="M98" s="1">
        <f t="shared" si="0"/>
        <v>0.370833333333333</v>
      </c>
      <c r="N98" s="1">
        <f t="shared" si="0"/>
        <v>0.685416666666667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0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0</v>
      </c>
      <c r="E111" s="4">
        <v>9</v>
      </c>
    </row>
    <row r="112" s="12" customFormat="1" spans="3:5">
      <c r="C112" s="12" t="s">
        <v>139</v>
      </c>
      <c r="D112" s="12">
        <f>COUNTIF(C2:C97,"&lt;0.641")-COUNTIF(C2:C97,"&lt;0.6")</f>
        <v>16</v>
      </c>
      <c r="E112" s="12">
        <v>12</v>
      </c>
    </row>
    <row r="113" s="4" customFormat="1" spans="3:5">
      <c r="C113" s="4" t="s">
        <v>140</v>
      </c>
      <c r="D113" s="4">
        <f>COUNTIF(C2:C97,"&lt;0.682")-COUNTIF(C2:C97,"&lt;0.641")</f>
        <v>16</v>
      </c>
      <c r="E113" s="4">
        <v>14</v>
      </c>
    </row>
    <row r="114" s="4" customFormat="1" spans="3:5">
      <c r="C114" s="4" t="s">
        <v>141</v>
      </c>
      <c r="D114" s="4">
        <f>COUNTIF(C2:C97,"&lt;0.723")-COUNTIF(C2:C97,"&lt;0.682")</f>
        <v>16</v>
      </c>
      <c r="E114" s="4">
        <v>12</v>
      </c>
    </row>
    <row r="115" s="4" customFormat="1" spans="3:5">
      <c r="C115" s="4" t="s">
        <v>142</v>
      </c>
      <c r="D115" s="4">
        <f>COUNTIF(C2:C97,"&lt;0.764")-COUNTIF(C2:C97,"&lt;0.723")</f>
        <v>16</v>
      </c>
      <c r="E115" s="4">
        <v>9</v>
      </c>
    </row>
    <row r="116" s="4" customFormat="1" spans="3:5">
      <c r="C116" s="4" t="s">
        <v>143</v>
      </c>
      <c r="D116" s="4">
        <f>COUNTIF(C2:C97,"&lt;0.805")-COUNTIF(C2:C97,"&lt;0.764")</f>
        <v>16</v>
      </c>
      <c r="E116" s="4">
        <v>7</v>
      </c>
    </row>
    <row r="117" s="12" customFormat="1" spans="3:5">
      <c r="C117" s="12" t="s">
        <v>144</v>
      </c>
      <c r="D117" s="12">
        <f>COUNTIF(C2:C97,"&lt;0.846")-COUNTIF(C2:C97,"&lt;0.805")</f>
        <v>16</v>
      </c>
      <c r="E117" s="12">
        <v>6</v>
      </c>
    </row>
    <row r="118" s="1" customFormat="1" spans="3:5">
      <c r="C118" s="1" t="s">
        <v>31</v>
      </c>
      <c r="D118" s="1">
        <f>COUNTIF(C2:C97,"&lt;0.74")-COUNTIF(C2:C97,"&lt;0.72")</f>
        <v>8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8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9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6</v>
      </c>
    </row>
    <row r="122" s="1" customFormat="1" spans="3:4">
      <c r="C122" s="1" t="s">
        <v>35</v>
      </c>
      <c r="D122" s="1">
        <f>COUNTIF(C2:C97,"&lt;0.82")-COUNTIF(C2:C97,"&lt;0.8")</f>
        <v>13</v>
      </c>
    </row>
    <row r="123" s="1" customFormat="1" spans="3:4">
      <c r="C123" s="1" t="s">
        <v>36</v>
      </c>
      <c r="D123" s="1">
        <f>COUNTIF(C2:C97,"&lt;0.84")-COUNTIF(C2:C97,"&lt;0.82")</f>
        <v>2</v>
      </c>
    </row>
    <row r="124" s="1" customFormat="1" spans="3:4">
      <c r="C124" s="1" t="s">
        <v>37</v>
      </c>
      <c r="D124" s="1">
        <f>COUNTIF(C2:C97,"&lt;0.86")-COUNTIF(C2:C97,"&lt;0.84")</f>
        <v>2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6">
      <c r="C131" s="1" t="s">
        <v>44</v>
      </c>
      <c r="D131" s="1">
        <f>COUNTIF(C2:C97,"&lt;1")-COUNTIF(C2:C97,"&lt;0.98")</f>
        <v>0</v>
      </c>
      <c r="F131" s="1">
        <v>0.041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18" workbookViewId="0">
      <selection activeCell="A1" sqref="$A1:$XFD127"/>
    </sheetView>
  </sheetViews>
  <sheetFormatPr defaultColWidth="9" defaultRowHeight="13.5"/>
  <cols>
    <col min="3" max="4" width="18.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23</v>
      </c>
      <c r="B2" s="1">
        <v>23</v>
      </c>
      <c r="C2" s="1">
        <v>0.620381355285645</v>
      </c>
      <c r="D2" s="1">
        <v>0.00785744190216064</v>
      </c>
      <c r="E2" s="1">
        <v>9</v>
      </c>
      <c r="F2" s="1">
        <v>2</v>
      </c>
      <c r="G2" s="1">
        <v>1</v>
      </c>
      <c r="H2" s="1">
        <v>8</v>
      </c>
      <c r="I2" s="1">
        <v>0.9</v>
      </c>
      <c r="J2" s="1">
        <v>0.818181818181818</v>
      </c>
      <c r="K2" s="1">
        <v>0.857142857142857</v>
      </c>
      <c r="L2" s="1">
        <v>0.2</v>
      </c>
      <c r="M2" s="1">
        <v>0.7</v>
      </c>
      <c r="N2" s="1">
        <v>0.85</v>
      </c>
    </row>
    <row r="3" s="1" customFormat="1" spans="1:14">
      <c r="A3" s="7">
        <v>350</v>
      </c>
      <c r="B3" s="1">
        <v>350</v>
      </c>
      <c r="C3" s="1">
        <v>0.620307922363281</v>
      </c>
      <c r="D3" s="1">
        <v>0.0970044136047363</v>
      </c>
      <c r="E3" s="1">
        <v>9</v>
      </c>
      <c r="F3" s="1">
        <v>3</v>
      </c>
      <c r="G3" s="1">
        <v>1</v>
      </c>
      <c r="H3" s="1">
        <v>7</v>
      </c>
      <c r="I3" s="1">
        <v>0.9</v>
      </c>
      <c r="J3" s="1">
        <v>0.75</v>
      </c>
      <c r="K3" s="1">
        <v>0.818181818181818</v>
      </c>
      <c r="L3" s="1">
        <v>0.3</v>
      </c>
      <c r="M3" s="1">
        <v>0.6</v>
      </c>
      <c r="N3" s="1">
        <v>0.8</v>
      </c>
    </row>
    <row r="4" s="1" customFormat="1" spans="1:14">
      <c r="A4" s="7">
        <v>854</v>
      </c>
      <c r="B4" s="1">
        <v>854</v>
      </c>
      <c r="C4" s="1">
        <v>0.620314717292786</v>
      </c>
      <c r="D4" s="1">
        <v>0.0704509019851685</v>
      </c>
      <c r="E4" s="1">
        <v>8</v>
      </c>
      <c r="F4" s="1">
        <v>3</v>
      </c>
      <c r="G4" s="1">
        <v>2</v>
      </c>
      <c r="H4" s="1">
        <v>7</v>
      </c>
      <c r="I4" s="1">
        <v>0.8</v>
      </c>
      <c r="J4" s="1">
        <v>0.727272727272727</v>
      </c>
      <c r="K4" s="1">
        <v>0.761904761904762</v>
      </c>
      <c r="L4" s="1">
        <v>0.3</v>
      </c>
      <c r="M4" s="1">
        <v>0.5</v>
      </c>
      <c r="N4" s="1">
        <v>0.75</v>
      </c>
    </row>
    <row r="5" s="1" customFormat="1" spans="1:14">
      <c r="A5" s="7">
        <v>60</v>
      </c>
      <c r="B5" s="1">
        <v>60</v>
      </c>
      <c r="C5" s="1">
        <v>0.620102882385254</v>
      </c>
      <c r="D5" s="1">
        <v>0.0391786098480225</v>
      </c>
      <c r="E5" s="1">
        <v>10</v>
      </c>
      <c r="F5" s="1">
        <v>4</v>
      </c>
      <c r="G5" s="1">
        <v>0</v>
      </c>
      <c r="H5" s="1">
        <v>6</v>
      </c>
      <c r="I5" s="1">
        <v>1</v>
      </c>
      <c r="J5" s="1">
        <v>0.714285714285714</v>
      </c>
      <c r="K5" s="1">
        <v>0.833333333333333</v>
      </c>
      <c r="L5" s="1">
        <v>0.4</v>
      </c>
      <c r="M5" s="1">
        <v>0.6</v>
      </c>
      <c r="N5" s="1">
        <v>0.8</v>
      </c>
    </row>
    <row r="6" s="1" customFormat="1" spans="1:14">
      <c r="A6" s="7">
        <v>494</v>
      </c>
      <c r="B6" s="1">
        <v>494</v>
      </c>
      <c r="C6" s="1">
        <v>0.619277596473694</v>
      </c>
      <c r="D6" s="1">
        <v>0.0505023002624512</v>
      </c>
      <c r="E6" s="1">
        <v>10</v>
      </c>
      <c r="F6" s="1">
        <v>5</v>
      </c>
      <c r="G6" s="1">
        <v>0</v>
      </c>
      <c r="H6" s="1">
        <v>5</v>
      </c>
      <c r="I6" s="1">
        <v>1</v>
      </c>
      <c r="J6" s="1">
        <v>0.666666666666667</v>
      </c>
      <c r="K6" s="1">
        <v>0.8</v>
      </c>
      <c r="L6" s="1">
        <v>0.5</v>
      </c>
      <c r="M6" s="1">
        <v>0.5</v>
      </c>
      <c r="N6" s="1">
        <v>0.75</v>
      </c>
    </row>
    <row r="7" s="1" customFormat="1" spans="1:14">
      <c r="A7" s="7">
        <v>475</v>
      </c>
      <c r="B7" s="1">
        <v>475</v>
      </c>
      <c r="C7" s="1">
        <v>0.619317889213562</v>
      </c>
      <c r="D7" s="1">
        <v>0.0769717693328857</v>
      </c>
      <c r="E7" s="1">
        <v>8</v>
      </c>
      <c r="F7" s="1">
        <v>5</v>
      </c>
      <c r="G7" s="1">
        <v>2</v>
      </c>
      <c r="H7" s="1">
        <v>5</v>
      </c>
      <c r="I7" s="1">
        <v>0.8</v>
      </c>
      <c r="J7" s="1">
        <v>0.615384615384615</v>
      </c>
      <c r="K7" s="1">
        <v>0.695652173913043</v>
      </c>
      <c r="L7" s="1">
        <v>0.5</v>
      </c>
      <c r="M7" s="1">
        <v>0.3</v>
      </c>
      <c r="N7" s="1">
        <v>0.65</v>
      </c>
    </row>
    <row r="8" s="1" customFormat="1" spans="1:14">
      <c r="A8" s="7">
        <v>362</v>
      </c>
      <c r="B8" s="1">
        <v>362</v>
      </c>
      <c r="C8" s="1">
        <v>0.619126200675964</v>
      </c>
      <c r="D8" s="1">
        <v>0.0245329141616821</v>
      </c>
      <c r="E8" s="1">
        <v>8</v>
      </c>
      <c r="F8" s="1">
        <v>5</v>
      </c>
      <c r="G8" s="1">
        <v>2</v>
      </c>
      <c r="H8" s="1">
        <v>5</v>
      </c>
      <c r="I8" s="1">
        <v>0.8</v>
      </c>
      <c r="J8" s="1">
        <v>0.615384615384615</v>
      </c>
      <c r="K8" s="1">
        <v>0.695652173913043</v>
      </c>
      <c r="L8" s="1">
        <v>0.5</v>
      </c>
      <c r="M8" s="1">
        <v>0.3</v>
      </c>
      <c r="N8" s="1">
        <v>0.65</v>
      </c>
    </row>
    <row r="9" s="1" customFormat="1" spans="1:14">
      <c r="A9" s="7">
        <v>778</v>
      </c>
      <c r="B9" s="1">
        <v>778</v>
      </c>
      <c r="C9" s="1">
        <v>0.618837714195251</v>
      </c>
      <c r="D9" s="1">
        <v>0.0738418102264404</v>
      </c>
      <c r="E9" s="1">
        <v>10</v>
      </c>
      <c r="F9" s="1">
        <v>2</v>
      </c>
      <c r="G9" s="1">
        <v>0</v>
      </c>
      <c r="H9" s="1">
        <v>8</v>
      </c>
      <c r="I9" s="1">
        <v>1</v>
      </c>
      <c r="J9" s="1">
        <v>0.833333333333333</v>
      </c>
      <c r="K9" s="1">
        <v>0.909090909090909</v>
      </c>
      <c r="L9" s="1">
        <v>0.2</v>
      </c>
      <c r="M9" s="1">
        <v>0.8</v>
      </c>
      <c r="N9" s="1">
        <v>0.9</v>
      </c>
    </row>
    <row r="10" s="1" customFormat="1" spans="1:14">
      <c r="A10" s="7">
        <v>474</v>
      </c>
      <c r="B10" s="1">
        <v>474</v>
      </c>
      <c r="C10" s="1">
        <v>0.618880748748779</v>
      </c>
      <c r="D10" s="1">
        <v>0.068963885307312</v>
      </c>
      <c r="E10" s="1">
        <v>9</v>
      </c>
      <c r="F10" s="1">
        <v>5</v>
      </c>
      <c r="G10" s="1">
        <v>1</v>
      </c>
      <c r="H10" s="1">
        <v>5</v>
      </c>
      <c r="I10" s="1">
        <v>0.9</v>
      </c>
      <c r="J10" s="1">
        <v>0.642857142857143</v>
      </c>
      <c r="K10" s="1">
        <v>0.75</v>
      </c>
      <c r="L10" s="1">
        <v>0.5</v>
      </c>
      <c r="M10" s="1">
        <v>0.4</v>
      </c>
      <c r="N10" s="1">
        <v>0.7</v>
      </c>
    </row>
    <row r="11" s="14" customFormat="1" spans="1:14">
      <c r="A11" s="16">
        <v>441</v>
      </c>
      <c r="B11" s="14">
        <v>441</v>
      </c>
      <c r="C11" s="14">
        <v>0.615647792816162</v>
      </c>
      <c r="D11" s="14">
        <v>0.0174877643585205</v>
      </c>
      <c r="E11" s="14">
        <v>8</v>
      </c>
      <c r="F11" s="14">
        <v>5</v>
      </c>
      <c r="G11" s="14">
        <v>2</v>
      </c>
      <c r="H11" s="14">
        <v>5</v>
      </c>
      <c r="I11" s="14">
        <v>0.8</v>
      </c>
      <c r="J11" s="14">
        <v>0.615384615384615</v>
      </c>
      <c r="K11" s="14">
        <v>0.695652173913043</v>
      </c>
      <c r="L11" s="14">
        <v>0.5</v>
      </c>
      <c r="M11" s="14">
        <v>0.3</v>
      </c>
      <c r="N11" s="14">
        <v>0.65</v>
      </c>
    </row>
    <row r="12" s="1" customFormat="1" spans="1:14">
      <c r="A12" s="7">
        <v>523</v>
      </c>
      <c r="B12" s="1">
        <v>523</v>
      </c>
      <c r="C12" s="1">
        <v>0.650142431259155</v>
      </c>
      <c r="D12" s="1">
        <v>0.0638198852539062</v>
      </c>
      <c r="E12" s="1">
        <v>9</v>
      </c>
      <c r="F12" s="1">
        <v>4</v>
      </c>
      <c r="G12" s="1">
        <v>1</v>
      </c>
      <c r="H12" s="1">
        <v>6</v>
      </c>
      <c r="I12" s="1">
        <v>0.9</v>
      </c>
      <c r="J12" s="1">
        <v>0.692307692307692</v>
      </c>
      <c r="K12" s="1">
        <v>0.782608695652174</v>
      </c>
      <c r="L12" s="1">
        <v>0.4</v>
      </c>
      <c r="M12" s="1">
        <v>0.5</v>
      </c>
      <c r="N12" s="1">
        <v>0.75</v>
      </c>
    </row>
    <row r="13" s="1" customFormat="1" spans="1:14">
      <c r="A13" s="7">
        <v>342</v>
      </c>
      <c r="B13" s="1">
        <v>342</v>
      </c>
      <c r="C13" s="1">
        <v>0.649056434631348</v>
      </c>
      <c r="D13" s="1">
        <v>0.0593552589416504</v>
      </c>
      <c r="E13" s="1">
        <v>9</v>
      </c>
      <c r="F13" s="1">
        <v>4</v>
      </c>
      <c r="G13" s="1">
        <v>1</v>
      </c>
      <c r="H13" s="1">
        <v>6</v>
      </c>
      <c r="I13" s="1">
        <v>0.9</v>
      </c>
      <c r="J13" s="1">
        <v>0.692307692307692</v>
      </c>
      <c r="K13" s="1">
        <v>0.782608695652174</v>
      </c>
      <c r="L13" s="1">
        <v>0.4</v>
      </c>
      <c r="M13" s="1">
        <v>0.5</v>
      </c>
      <c r="N13" s="1">
        <v>0.75</v>
      </c>
    </row>
    <row r="14" s="1" customFormat="1" spans="1:14">
      <c r="A14" s="7">
        <v>711</v>
      </c>
      <c r="B14" s="1">
        <v>711</v>
      </c>
      <c r="C14" s="1">
        <v>0.648829817771912</v>
      </c>
      <c r="D14" s="1">
        <v>0.0818157196044922</v>
      </c>
      <c r="E14" s="1">
        <v>7</v>
      </c>
      <c r="F14" s="1">
        <v>4</v>
      </c>
      <c r="G14" s="1">
        <v>3</v>
      </c>
      <c r="H14" s="1">
        <v>6</v>
      </c>
      <c r="I14" s="1">
        <v>0.7</v>
      </c>
      <c r="J14" s="1">
        <v>0.636363636363636</v>
      </c>
      <c r="K14" s="1">
        <v>0.666666666666667</v>
      </c>
      <c r="L14" s="1">
        <v>0.4</v>
      </c>
      <c r="M14" s="1">
        <v>0.3</v>
      </c>
      <c r="N14" s="1">
        <v>0.65</v>
      </c>
    </row>
    <row r="15" s="1" customFormat="1" spans="1:14">
      <c r="A15" s="7">
        <v>877</v>
      </c>
      <c r="B15" s="1">
        <v>877</v>
      </c>
      <c r="C15" s="1">
        <v>0.646478891372681</v>
      </c>
      <c r="D15" s="1">
        <v>0.0775332450866699</v>
      </c>
      <c r="E15" s="1">
        <v>9</v>
      </c>
      <c r="F15" s="1">
        <v>3</v>
      </c>
      <c r="G15" s="1">
        <v>1</v>
      </c>
      <c r="H15" s="1">
        <v>7</v>
      </c>
      <c r="I15" s="1">
        <v>0.9</v>
      </c>
      <c r="J15" s="1">
        <v>0.75</v>
      </c>
      <c r="K15" s="1">
        <v>0.818181818181818</v>
      </c>
      <c r="L15" s="1">
        <v>0.3</v>
      </c>
      <c r="M15" s="1">
        <v>0.6</v>
      </c>
      <c r="N15" s="1">
        <v>0.8</v>
      </c>
    </row>
    <row r="16" s="1" customFormat="1" spans="1:14">
      <c r="A16" s="7">
        <v>211</v>
      </c>
      <c r="B16" s="1">
        <v>211</v>
      </c>
      <c r="C16" s="1">
        <v>0.647201657295227</v>
      </c>
      <c r="D16" s="1">
        <v>0.0204806327819824</v>
      </c>
      <c r="E16" s="1">
        <v>10</v>
      </c>
      <c r="F16" s="1">
        <v>4</v>
      </c>
      <c r="G16" s="1">
        <v>0</v>
      </c>
      <c r="H16" s="1">
        <v>6</v>
      </c>
      <c r="I16" s="1">
        <v>1</v>
      </c>
      <c r="J16" s="1">
        <v>0.714285714285714</v>
      </c>
      <c r="K16" s="1">
        <v>0.833333333333333</v>
      </c>
      <c r="L16" s="1">
        <v>0.4</v>
      </c>
      <c r="M16" s="1">
        <v>0.6</v>
      </c>
      <c r="N16" s="1">
        <v>0.8</v>
      </c>
    </row>
    <row r="17" s="1" customFormat="1" spans="1:14">
      <c r="A17" s="7">
        <v>237</v>
      </c>
      <c r="B17" s="1">
        <v>237</v>
      </c>
      <c r="C17" s="1">
        <v>0.640653610229492</v>
      </c>
      <c r="D17" s="1">
        <v>0.0327328443527222</v>
      </c>
      <c r="E17" s="1">
        <v>9</v>
      </c>
      <c r="F17" s="1">
        <v>4</v>
      </c>
      <c r="G17" s="1">
        <v>1</v>
      </c>
      <c r="H17" s="1">
        <v>6</v>
      </c>
      <c r="I17" s="1">
        <v>0.9</v>
      </c>
      <c r="J17" s="1">
        <v>0.692307692307692</v>
      </c>
      <c r="K17" s="1">
        <v>0.782608695652174</v>
      </c>
      <c r="L17" s="1">
        <v>0.4</v>
      </c>
      <c r="M17" s="1">
        <v>0.5</v>
      </c>
      <c r="N17" s="1">
        <v>0.75</v>
      </c>
    </row>
    <row r="18" s="1" customFormat="1" spans="1:14">
      <c r="A18" s="7">
        <v>310</v>
      </c>
      <c r="B18" s="1">
        <v>310</v>
      </c>
      <c r="C18" s="1">
        <v>0.639211773872375</v>
      </c>
      <c r="D18" s="1">
        <v>0.0540398359298706</v>
      </c>
      <c r="E18" s="1">
        <v>10</v>
      </c>
      <c r="F18" s="1">
        <v>7</v>
      </c>
      <c r="G18" s="1">
        <v>0</v>
      </c>
      <c r="H18" s="1">
        <v>3</v>
      </c>
      <c r="I18" s="1">
        <v>1</v>
      </c>
      <c r="J18" s="1">
        <v>0.588235294117647</v>
      </c>
      <c r="K18" s="1">
        <v>0.740740740740741</v>
      </c>
      <c r="L18" s="1">
        <v>0.7</v>
      </c>
      <c r="M18" s="1">
        <v>0.3</v>
      </c>
      <c r="N18" s="1">
        <v>0.65</v>
      </c>
    </row>
    <row r="19" s="1" customFormat="1" spans="1:14">
      <c r="A19" s="7">
        <v>647</v>
      </c>
      <c r="B19" s="1">
        <v>647</v>
      </c>
      <c r="C19" s="1">
        <v>0.639011383056641</v>
      </c>
      <c r="D19" s="1">
        <v>0.0592365264892578</v>
      </c>
      <c r="E19" s="1">
        <v>8</v>
      </c>
      <c r="F19" s="1">
        <v>5</v>
      </c>
      <c r="G19" s="1">
        <v>2</v>
      </c>
      <c r="H19" s="1">
        <v>5</v>
      </c>
      <c r="I19" s="1">
        <v>0.8</v>
      </c>
      <c r="J19" s="1">
        <v>0.615384615384615</v>
      </c>
      <c r="K19" s="1">
        <v>0.695652173913043</v>
      </c>
      <c r="L19" s="1">
        <v>0.5</v>
      </c>
      <c r="M19" s="1">
        <v>0.3</v>
      </c>
      <c r="N19" s="1">
        <v>0.65</v>
      </c>
    </row>
    <row r="20" s="1" customFormat="1" spans="1:14">
      <c r="A20" s="7">
        <v>183</v>
      </c>
      <c r="B20" s="1">
        <v>183</v>
      </c>
      <c r="C20" s="1">
        <v>0.638206124305725</v>
      </c>
      <c r="D20" s="1">
        <v>0.0873420238494873</v>
      </c>
      <c r="E20" s="1">
        <v>9</v>
      </c>
      <c r="F20" s="1">
        <v>8</v>
      </c>
      <c r="G20" s="1">
        <v>1</v>
      </c>
      <c r="H20" s="1">
        <v>2</v>
      </c>
      <c r="I20" s="1">
        <v>0.9</v>
      </c>
      <c r="J20" s="1">
        <v>0.529411764705882</v>
      </c>
      <c r="K20" s="1">
        <v>0.666666666666667</v>
      </c>
      <c r="L20" s="1">
        <v>0.8</v>
      </c>
      <c r="M20" s="1">
        <v>0.1</v>
      </c>
      <c r="N20" s="1">
        <v>0.55</v>
      </c>
    </row>
    <row r="21" s="3" customFormat="1" spans="1:14">
      <c r="A21" s="9">
        <v>909</v>
      </c>
      <c r="B21" s="3">
        <v>909</v>
      </c>
      <c r="C21" s="3">
        <v>0.651805877685547</v>
      </c>
      <c r="D21" s="3">
        <v>0.206578016281128</v>
      </c>
      <c r="E21" s="3">
        <v>9</v>
      </c>
      <c r="F21" s="3">
        <v>3</v>
      </c>
      <c r="G21" s="3">
        <v>1</v>
      </c>
      <c r="H21" s="3">
        <v>7</v>
      </c>
      <c r="I21" s="3">
        <v>0.9</v>
      </c>
      <c r="J21" s="3">
        <v>0.75</v>
      </c>
      <c r="K21" s="3">
        <v>0.818181818181818</v>
      </c>
      <c r="L21" s="3">
        <v>0.3</v>
      </c>
      <c r="M21" s="3">
        <v>0.6</v>
      </c>
      <c r="N21" s="3">
        <v>0.8</v>
      </c>
    </row>
    <row r="22" s="1" customFormat="1" spans="1:14">
      <c r="A22" s="7">
        <v>800</v>
      </c>
      <c r="B22" s="1">
        <v>800</v>
      </c>
      <c r="C22" s="1">
        <v>0.676334142684937</v>
      </c>
      <c r="D22" s="1">
        <v>0.122590184211731</v>
      </c>
      <c r="E22" s="1">
        <v>10</v>
      </c>
      <c r="F22" s="1">
        <v>4</v>
      </c>
      <c r="G22" s="1">
        <v>0</v>
      </c>
      <c r="H22" s="1">
        <v>6</v>
      </c>
      <c r="I22" s="1">
        <v>1</v>
      </c>
      <c r="J22" s="1">
        <v>0.714285714285714</v>
      </c>
      <c r="K22" s="1">
        <v>0.833333333333333</v>
      </c>
      <c r="L22" s="1">
        <v>0.4</v>
      </c>
      <c r="M22" s="1">
        <v>0.6</v>
      </c>
      <c r="N22" s="1">
        <v>0.8</v>
      </c>
    </row>
    <row r="23" s="1" customFormat="1" spans="1:14">
      <c r="A23" s="7">
        <v>357</v>
      </c>
      <c r="B23" s="1">
        <v>357</v>
      </c>
      <c r="C23" s="1">
        <v>0.676360964775085</v>
      </c>
      <c r="D23" s="1">
        <v>0.160744309425354</v>
      </c>
      <c r="E23" s="1">
        <v>10</v>
      </c>
      <c r="F23" s="1">
        <v>6</v>
      </c>
      <c r="G23" s="1">
        <v>0</v>
      </c>
      <c r="H23" s="1">
        <v>4</v>
      </c>
      <c r="I23" s="1">
        <v>1</v>
      </c>
      <c r="J23" s="1">
        <v>0.625</v>
      </c>
      <c r="K23" s="1">
        <v>0.769230769230769</v>
      </c>
      <c r="L23" s="1">
        <v>0.6</v>
      </c>
      <c r="M23" s="1">
        <v>0.4</v>
      </c>
      <c r="N23" s="1">
        <v>0.7</v>
      </c>
    </row>
    <row r="24" s="1" customFormat="1" spans="1:14">
      <c r="A24" s="7">
        <v>226</v>
      </c>
      <c r="B24" s="1">
        <v>226</v>
      </c>
      <c r="C24" s="1">
        <v>0.676438689231873</v>
      </c>
      <c r="D24" s="1">
        <v>0.171672821044922</v>
      </c>
      <c r="E24" s="1">
        <v>10</v>
      </c>
      <c r="F24" s="1">
        <v>7</v>
      </c>
      <c r="G24" s="1">
        <v>0</v>
      </c>
      <c r="H24" s="1">
        <v>3</v>
      </c>
      <c r="I24" s="1">
        <v>1</v>
      </c>
      <c r="J24" s="1">
        <v>0.588235294117647</v>
      </c>
      <c r="K24" s="1">
        <v>0.740740740740741</v>
      </c>
      <c r="L24" s="1">
        <v>0.7</v>
      </c>
      <c r="M24" s="1">
        <v>0.3</v>
      </c>
      <c r="N24" s="1">
        <v>0.65</v>
      </c>
    </row>
    <row r="25" s="1" customFormat="1" spans="1:14">
      <c r="A25" s="7">
        <v>738</v>
      </c>
      <c r="B25" s="1">
        <v>738</v>
      </c>
      <c r="C25" s="1">
        <v>0.676443219184875</v>
      </c>
      <c r="D25" s="1">
        <v>0.130712628364563</v>
      </c>
      <c r="E25" s="1">
        <v>9</v>
      </c>
      <c r="F25" s="1">
        <v>6</v>
      </c>
      <c r="G25" s="1">
        <v>1</v>
      </c>
      <c r="H25" s="1">
        <v>4</v>
      </c>
      <c r="I25" s="1">
        <v>0.9</v>
      </c>
      <c r="J25" s="1">
        <v>0.6</v>
      </c>
      <c r="K25" s="1">
        <v>0.72</v>
      </c>
      <c r="L25" s="1">
        <v>0.6</v>
      </c>
      <c r="M25" s="1">
        <v>0.3</v>
      </c>
      <c r="N25" s="1">
        <v>0.65</v>
      </c>
    </row>
    <row r="26" s="1" customFormat="1" spans="1:14">
      <c r="A26" s="7">
        <v>828</v>
      </c>
      <c r="B26" s="1">
        <v>828</v>
      </c>
      <c r="C26" s="1">
        <v>0.67732310295105</v>
      </c>
      <c r="D26" s="1">
        <v>0.0732553005218506</v>
      </c>
      <c r="E26" s="1">
        <v>9</v>
      </c>
      <c r="F26" s="1">
        <v>2</v>
      </c>
      <c r="G26" s="1">
        <v>1</v>
      </c>
      <c r="H26" s="1">
        <v>8</v>
      </c>
      <c r="I26" s="1">
        <v>0.9</v>
      </c>
      <c r="J26" s="1">
        <v>0.818181818181818</v>
      </c>
      <c r="K26" s="1">
        <v>0.857142857142857</v>
      </c>
      <c r="L26" s="1">
        <v>0.2</v>
      </c>
      <c r="M26" s="1">
        <v>0.7</v>
      </c>
      <c r="N26" s="1">
        <v>0.85</v>
      </c>
    </row>
    <row r="27" s="1" customFormat="1" spans="1:14">
      <c r="A27" s="7">
        <v>805</v>
      </c>
      <c r="B27" s="1">
        <v>805</v>
      </c>
      <c r="C27" s="1">
        <v>0.677419662475586</v>
      </c>
      <c r="D27" s="1">
        <v>0.188615918159485</v>
      </c>
      <c r="E27" s="1">
        <v>9</v>
      </c>
      <c r="F27" s="1">
        <v>5</v>
      </c>
      <c r="G27" s="1">
        <v>1</v>
      </c>
      <c r="H27" s="1">
        <v>5</v>
      </c>
      <c r="I27" s="1">
        <v>0.9</v>
      </c>
      <c r="J27" s="1">
        <v>0.642857142857143</v>
      </c>
      <c r="K27" s="1">
        <v>0.75</v>
      </c>
      <c r="L27" s="1">
        <v>0.5</v>
      </c>
      <c r="M27" s="1">
        <v>0.4</v>
      </c>
      <c r="N27" s="1">
        <v>0.7</v>
      </c>
    </row>
    <row r="28" s="1" customFormat="1" spans="1:14">
      <c r="A28" s="7">
        <v>561</v>
      </c>
      <c r="B28" s="1">
        <v>561</v>
      </c>
      <c r="C28" s="1">
        <v>0.677491664886475</v>
      </c>
      <c r="D28" s="1">
        <v>0.112332820892334</v>
      </c>
      <c r="E28" s="1">
        <v>9</v>
      </c>
      <c r="F28" s="1">
        <v>4</v>
      </c>
      <c r="G28" s="1">
        <v>1</v>
      </c>
      <c r="H28" s="1">
        <v>6</v>
      </c>
      <c r="I28" s="1">
        <v>0.9</v>
      </c>
      <c r="J28" s="1">
        <v>0.692307692307692</v>
      </c>
      <c r="K28" s="1">
        <v>0.782608695652174</v>
      </c>
      <c r="L28" s="1">
        <v>0.4</v>
      </c>
      <c r="M28" s="1">
        <v>0.5</v>
      </c>
      <c r="N28" s="1">
        <v>0.75</v>
      </c>
    </row>
    <row r="29" s="1" customFormat="1" spans="1:14">
      <c r="A29" s="7">
        <v>254</v>
      </c>
      <c r="B29" s="1">
        <v>254</v>
      </c>
      <c r="C29" s="1">
        <v>0.677567481994629</v>
      </c>
      <c r="D29" s="1">
        <v>0.134127616882324</v>
      </c>
      <c r="E29" s="1">
        <v>9</v>
      </c>
      <c r="F29" s="1">
        <v>6</v>
      </c>
      <c r="G29" s="1">
        <v>1</v>
      </c>
      <c r="H29" s="1">
        <v>4</v>
      </c>
      <c r="I29" s="1">
        <v>0.9</v>
      </c>
      <c r="J29" s="1">
        <v>0.6</v>
      </c>
      <c r="K29" s="1">
        <v>0.72</v>
      </c>
      <c r="L29" s="1">
        <v>0.6</v>
      </c>
      <c r="M29" s="1">
        <v>0.3</v>
      </c>
      <c r="N29" s="1">
        <v>0.65</v>
      </c>
    </row>
    <row r="30" s="1" customFormat="1" spans="1:14">
      <c r="A30" s="7">
        <v>147</v>
      </c>
      <c r="B30" s="1">
        <v>147</v>
      </c>
      <c r="C30" s="1">
        <v>0.6775723695755</v>
      </c>
      <c r="D30" s="1">
        <v>0.166729807853699</v>
      </c>
      <c r="E30" s="1">
        <v>10</v>
      </c>
      <c r="F30" s="1">
        <v>3</v>
      </c>
      <c r="G30" s="1">
        <v>0</v>
      </c>
      <c r="H30" s="1">
        <v>7</v>
      </c>
      <c r="I30" s="1">
        <v>1</v>
      </c>
      <c r="J30" s="1">
        <v>0.769230769230769</v>
      </c>
      <c r="K30" s="1">
        <v>0.869565217391304</v>
      </c>
      <c r="L30" s="1">
        <v>0.3</v>
      </c>
      <c r="M30" s="1">
        <v>0.7</v>
      </c>
      <c r="N30" s="1">
        <v>0.85</v>
      </c>
    </row>
    <row r="31" s="14" customFormat="1" spans="1:14">
      <c r="A31" s="16">
        <v>478</v>
      </c>
      <c r="B31" s="14">
        <v>478</v>
      </c>
      <c r="C31" s="14">
        <v>0.677852630615234</v>
      </c>
      <c r="D31" s="14">
        <v>0.1463303565979</v>
      </c>
      <c r="E31" s="14">
        <v>9</v>
      </c>
      <c r="F31" s="14">
        <v>3</v>
      </c>
      <c r="G31" s="14">
        <v>1</v>
      </c>
      <c r="H31" s="14">
        <v>7</v>
      </c>
      <c r="I31" s="14">
        <v>0.9</v>
      </c>
      <c r="J31" s="14">
        <v>0.75</v>
      </c>
      <c r="K31" s="14">
        <v>0.818181818181818</v>
      </c>
      <c r="L31" s="14">
        <v>0.3</v>
      </c>
      <c r="M31" s="14">
        <v>0.6</v>
      </c>
      <c r="N31" s="14">
        <v>0.8</v>
      </c>
    </row>
    <row r="32" s="1" customFormat="1" spans="1:14">
      <c r="A32" s="7">
        <v>2</v>
      </c>
      <c r="B32" s="1">
        <v>2</v>
      </c>
      <c r="C32" s="1">
        <v>0.698237299919128</v>
      </c>
      <c r="D32" s="1">
        <v>0.0751848220825195</v>
      </c>
      <c r="E32" s="1">
        <v>9</v>
      </c>
      <c r="F32" s="1">
        <v>6</v>
      </c>
      <c r="G32" s="1">
        <v>1</v>
      </c>
      <c r="H32" s="1">
        <v>4</v>
      </c>
      <c r="I32" s="1">
        <v>0.9</v>
      </c>
      <c r="J32" s="1">
        <v>0.6</v>
      </c>
      <c r="K32" s="1">
        <v>0.72</v>
      </c>
      <c r="L32" s="1">
        <v>0.6</v>
      </c>
      <c r="M32" s="1">
        <v>0.3</v>
      </c>
      <c r="N32" s="1">
        <v>0.65</v>
      </c>
    </row>
    <row r="33" s="1" customFormat="1" spans="1:14">
      <c r="A33" s="7">
        <v>626</v>
      </c>
      <c r="B33" s="1">
        <v>626</v>
      </c>
      <c r="C33" s="1">
        <v>0.698548436164856</v>
      </c>
      <c r="D33" s="1">
        <v>0.106972217559814</v>
      </c>
      <c r="E33" s="1">
        <v>8</v>
      </c>
      <c r="F33" s="1">
        <v>4</v>
      </c>
      <c r="G33" s="1">
        <v>2</v>
      </c>
      <c r="H33" s="1">
        <v>6</v>
      </c>
      <c r="I33" s="1">
        <v>0.8</v>
      </c>
      <c r="J33" s="1">
        <v>0.666666666666667</v>
      </c>
      <c r="K33" s="1">
        <v>0.727272727272727</v>
      </c>
      <c r="L33" s="1">
        <v>0.4</v>
      </c>
      <c r="M33" s="1">
        <v>0.4</v>
      </c>
      <c r="N33" s="1">
        <v>0.7</v>
      </c>
    </row>
    <row r="34" s="1" customFormat="1" spans="1:14">
      <c r="A34" s="7">
        <v>502</v>
      </c>
      <c r="B34" s="1">
        <v>502</v>
      </c>
      <c r="C34" s="1">
        <v>0.698814630508423</v>
      </c>
      <c r="D34" s="1">
        <v>0.215407133102417</v>
      </c>
      <c r="E34" s="1">
        <v>10</v>
      </c>
      <c r="F34" s="1">
        <v>5</v>
      </c>
      <c r="G34" s="1">
        <v>0</v>
      </c>
      <c r="H34" s="1">
        <v>5</v>
      </c>
      <c r="I34" s="1">
        <v>1</v>
      </c>
      <c r="J34" s="1">
        <v>0.666666666666667</v>
      </c>
      <c r="K34" s="1">
        <v>0.8</v>
      </c>
      <c r="L34" s="1">
        <v>0.5</v>
      </c>
      <c r="M34" s="1">
        <v>0.5</v>
      </c>
      <c r="N34" s="1">
        <v>0.75</v>
      </c>
    </row>
    <row r="35" s="4" customFormat="1" spans="1:14">
      <c r="A35" s="17">
        <v>791</v>
      </c>
      <c r="B35" s="4">
        <v>791</v>
      </c>
      <c r="C35" s="4">
        <v>0.699225306510925</v>
      </c>
      <c r="D35" s="4">
        <v>0.115858793258667</v>
      </c>
      <c r="E35" s="4">
        <v>10</v>
      </c>
      <c r="F35" s="4">
        <v>6</v>
      </c>
      <c r="G35" s="4">
        <v>0</v>
      </c>
      <c r="H35" s="4">
        <v>4</v>
      </c>
      <c r="I35" s="4">
        <v>1</v>
      </c>
      <c r="J35" s="4">
        <v>0.625</v>
      </c>
      <c r="K35" s="4">
        <v>0.769230769230769</v>
      </c>
      <c r="L35" s="4">
        <v>0.6</v>
      </c>
      <c r="M35" s="4">
        <v>0.4</v>
      </c>
      <c r="N35" s="4">
        <v>0.7</v>
      </c>
    </row>
    <row r="36" s="1" customFormat="1" spans="1:14">
      <c r="A36" s="7">
        <v>572</v>
      </c>
      <c r="B36" s="1">
        <v>572</v>
      </c>
      <c r="C36" s="1">
        <v>0.700523853302002</v>
      </c>
      <c r="D36" s="1">
        <v>0.11441433429718</v>
      </c>
      <c r="E36" s="1">
        <v>10</v>
      </c>
      <c r="F36" s="1">
        <v>6</v>
      </c>
      <c r="G36" s="1">
        <v>0</v>
      </c>
      <c r="H36" s="1">
        <v>4</v>
      </c>
      <c r="I36" s="1">
        <v>1</v>
      </c>
      <c r="J36" s="1">
        <v>0.625</v>
      </c>
      <c r="K36" s="1">
        <v>0.769230769230769</v>
      </c>
      <c r="L36" s="1">
        <v>0.6</v>
      </c>
      <c r="M36" s="1">
        <v>0.4</v>
      </c>
      <c r="N36" s="1">
        <v>0.7</v>
      </c>
    </row>
    <row r="37" s="1" customFormat="1" spans="1:14">
      <c r="A37" s="7">
        <v>780</v>
      </c>
      <c r="B37" s="1">
        <v>780</v>
      </c>
      <c r="C37" s="1">
        <v>0.700768947601318</v>
      </c>
      <c r="D37" s="1">
        <v>0.0417674779891968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94</v>
      </c>
      <c r="B38" s="1">
        <v>94</v>
      </c>
      <c r="C38" s="1">
        <v>0.701077580451965</v>
      </c>
      <c r="D38" s="1">
        <v>0.176891088485718</v>
      </c>
      <c r="E38" s="1">
        <v>8</v>
      </c>
      <c r="F38" s="1">
        <v>6</v>
      </c>
      <c r="G38" s="1">
        <v>2</v>
      </c>
      <c r="H38" s="1">
        <v>4</v>
      </c>
      <c r="I38" s="1">
        <v>0.8</v>
      </c>
      <c r="J38" s="1">
        <v>0.571428571428572</v>
      </c>
      <c r="K38" s="1">
        <v>0.666666666666667</v>
      </c>
      <c r="L38" s="1">
        <v>0.6</v>
      </c>
      <c r="M38" s="1">
        <v>0.2</v>
      </c>
      <c r="N38" s="1">
        <v>0.6</v>
      </c>
    </row>
    <row r="39" s="1" customFormat="1" spans="1:14">
      <c r="A39" s="7">
        <v>533</v>
      </c>
      <c r="B39" s="1">
        <v>533</v>
      </c>
      <c r="C39" s="1">
        <v>0.701823592185974</v>
      </c>
      <c r="D39" s="1">
        <v>0.136722564697266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199</v>
      </c>
      <c r="B40" s="1">
        <v>199</v>
      </c>
      <c r="C40" s="1">
        <v>0.702245593070984</v>
      </c>
      <c r="D40" s="1">
        <v>0.165382504463196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4" customFormat="1" spans="1:14">
      <c r="A41" s="16">
        <v>6</v>
      </c>
      <c r="B41" s="14">
        <v>6</v>
      </c>
      <c r="C41" s="14">
        <v>0.70316219329834</v>
      </c>
      <c r="D41" s="14">
        <v>0.091391921043396</v>
      </c>
      <c r="E41" s="14">
        <v>9</v>
      </c>
      <c r="F41" s="14">
        <v>5</v>
      </c>
      <c r="G41" s="14">
        <v>1</v>
      </c>
      <c r="H41" s="14">
        <v>5</v>
      </c>
      <c r="I41" s="14">
        <v>0.9</v>
      </c>
      <c r="J41" s="14">
        <v>0.642857142857143</v>
      </c>
      <c r="K41" s="14">
        <v>0.75</v>
      </c>
      <c r="L41" s="14">
        <v>0.5</v>
      </c>
      <c r="M41" s="14">
        <v>0.4</v>
      </c>
      <c r="N41" s="14">
        <v>0.7</v>
      </c>
    </row>
    <row r="42" s="1" customFormat="1" spans="1:14">
      <c r="A42" s="7">
        <v>116</v>
      </c>
      <c r="B42" s="1">
        <v>116</v>
      </c>
      <c r="C42" s="1">
        <v>0.704044461250305</v>
      </c>
      <c r="D42" s="1">
        <v>0.072165846824646</v>
      </c>
      <c r="E42" s="1">
        <v>9</v>
      </c>
      <c r="F42" s="1">
        <v>4</v>
      </c>
      <c r="G42" s="1">
        <v>1</v>
      </c>
      <c r="H42" s="1">
        <v>6</v>
      </c>
      <c r="I42" s="1">
        <v>0.9</v>
      </c>
      <c r="J42" s="1">
        <v>0.692307692307692</v>
      </c>
      <c r="K42" s="1">
        <v>0.782608695652174</v>
      </c>
      <c r="L42" s="1">
        <v>0.4</v>
      </c>
      <c r="M42" s="1">
        <v>0.5</v>
      </c>
      <c r="N42" s="1">
        <v>0.75</v>
      </c>
    </row>
    <row r="43" s="1" customFormat="1" spans="1:14">
      <c r="A43" s="7">
        <v>233</v>
      </c>
      <c r="B43" s="1">
        <v>233</v>
      </c>
      <c r="C43" s="1">
        <v>0.71002209186554</v>
      </c>
      <c r="D43" s="1">
        <v>0.0766681432723999</v>
      </c>
      <c r="E43" s="1">
        <v>9</v>
      </c>
      <c r="F43" s="1">
        <v>7</v>
      </c>
      <c r="G43" s="1">
        <v>1</v>
      </c>
      <c r="H43" s="1">
        <v>3</v>
      </c>
      <c r="I43" s="1">
        <v>0.9</v>
      </c>
      <c r="J43" s="1">
        <v>0.5625</v>
      </c>
      <c r="K43" s="1">
        <v>0.692307692307692</v>
      </c>
      <c r="L43" s="1">
        <v>0.7</v>
      </c>
      <c r="M43" s="1">
        <v>0.2</v>
      </c>
      <c r="N43" s="1">
        <v>0.6</v>
      </c>
    </row>
    <row r="44" s="1" customFormat="1" spans="1:14">
      <c r="A44" s="7">
        <v>644</v>
      </c>
      <c r="B44" s="1">
        <v>644</v>
      </c>
      <c r="C44" s="1">
        <v>0.721666574478149</v>
      </c>
      <c r="D44" s="1">
        <v>0.0976516008377075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" customFormat="1" spans="1:14">
      <c r="A45" s="7">
        <v>399</v>
      </c>
      <c r="B45" s="1">
        <v>399</v>
      </c>
      <c r="C45" s="1">
        <v>0.716256022453308</v>
      </c>
      <c r="D45" s="1">
        <v>0.069300651550293</v>
      </c>
      <c r="E45" s="1">
        <v>10</v>
      </c>
      <c r="F45" s="1">
        <v>4</v>
      </c>
      <c r="G45" s="1">
        <v>0</v>
      </c>
      <c r="H45" s="1">
        <v>6</v>
      </c>
      <c r="I45" s="1">
        <v>1</v>
      </c>
      <c r="J45" s="1">
        <v>0.714285714285714</v>
      </c>
      <c r="K45" s="1">
        <v>0.833333333333333</v>
      </c>
      <c r="L45" s="1">
        <v>0.4</v>
      </c>
      <c r="M45" s="1">
        <v>0.6</v>
      </c>
      <c r="N45" s="1">
        <v>0.8</v>
      </c>
    </row>
    <row r="46" s="1" customFormat="1" spans="1:14">
      <c r="A46" s="7">
        <v>328</v>
      </c>
      <c r="B46" s="1">
        <v>328</v>
      </c>
      <c r="C46" s="1">
        <v>0.71317720413208</v>
      </c>
      <c r="D46" s="1">
        <v>0.0862201452255249</v>
      </c>
      <c r="E46" s="1">
        <v>10</v>
      </c>
      <c r="F46" s="1">
        <v>4</v>
      </c>
      <c r="G46" s="1">
        <v>0</v>
      </c>
      <c r="H46" s="1">
        <v>6</v>
      </c>
      <c r="I46" s="1">
        <v>1</v>
      </c>
      <c r="J46" s="1">
        <v>0.714285714285714</v>
      </c>
      <c r="K46" s="1">
        <v>0.833333333333333</v>
      </c>
      <c r="L46" s="1">
        <v>0.4</v>
      </c>
      <c r="M46" s="1">
        <v>0.6</v>
      </c>
      <c r="N46" s="1">
        <v>0.8</v>
      </c>
    </row>
    <row r="47" s="1" customFormat="1" spans="1:14">
      <c r="A47" s="7">
        <v>105</v>
      </c>
      <c r="B47" s="1">
        <v>105</v>
      </c>
      <c r="C47" s="1">
        <v>0.709338784217834</v>
      </c>
      <c r="D47" s="1">
        <v>0.0906252861022949</v>
      </c>
      <c r="E47" s="1">
        <v>9</v>
      </c>
      <c r="F47" s="1">
        <v>4</v>
      </c>
      <c r="G47" s="1">
        <v>1</v>
      </c>
      <c r="H47" s="1">
        <v>6</v>
      </c>
      <c r="I47" s="1">
        <v>0.9</v>
      </c>
      <c r="J47" s="1">
        <v>0.692307692307692</v>
      </c>
      <c r="K47" s="1">
        <v>0.782608695652174</v>
      </c>
      <c r="L47" s="1">
        <v>0.4</v>
      </c>
      <c r="M47" s="1">
        <v>0.5</v>
      </c>
      <c r="N47" s="1">
        <v>0.75</v>
      </c>
    </row>
    <row r="48" s="1" customFormat="1" spans="1:14">
      <c r="A48" s="7">
        <v>616</v>
      </c>
      <c r="B48" s="1">
        <v>616</v>
      </c>
      <c r="C48" s="1">
        <v>0.709154844284058</v>
      </c>
      <c r="D48" s="1">
        <v>0.0997705459594727</v>
      </c>
      <c r="E48" s="1">
        <v>10</v>
      </c>
      <c r="F48" s="1">
        <v>3</v>
      </c>
      <c r="G48" s="1">
        <v>0</v>
      </c>
      <c r="H48" s="1">
        <v>7</v>
      </c>
      <c r="I48" s="1">
        <v>1</v>
      </c>
      <c r="J48" s="1">
        <v>0.769230769230769</v>
      </c>
      <c r="K48" s="1">
        <v>0.869565217391304</v>
      </c>
      <c r="L48" s="1">
        <v>0.3</v>
      </c>
      <c r="M48" s="1">
        <v>0.7</v>
      </c>
      <c r="N48" s="1">
        <v>0.85</v>
      </c>
    </row>
    <row r="49" s="1" customFormat="1" spans="1:14">
      <c r="A49" s="7">
        <v>100</v>
      </c>
      <c r="B49" s="1">
        <v>100</v>
      </c>
      <c r="C49" s="1">
        <v>0.709319829940796</v>
      </c>
      <c r="D49" s="1">
        <v>0.0979667901992798</v>
      </c>
      <c r="E49" s="1">
        <v>9</v>
      </c>
      <c r="F49" s="1">
        <v>5</v>
      </c>
      <c r="G49" s="1">
        <v>1</v>
      </c>
      <c r="H49" s="1">
        <v>5</v>
      </c>
      <c r="I49" s="1">
        <v>0.9</v>
      </c>
      <c r="J49" s="1">
        <v>0.642857142857143</v>
      </c>
      <c r="K49" s="1">
        <v>0.75</v>
      </c>
      <c r="L49" s="1">
        <v>0.5</v>
      </c>
      <c r="M49" s="1">
        <v>0.4</v>
      </c>
      <c r="N49" s="1">
        <v>0.7</v>
      </c>
    </row>
    <row r="50" s="1" customFormat="1" spans="1:14">
      <c r="A50" s="7">
        <v>435</v>
      </c>
      <c r="B50" s="1">
        <v>435</v>
      </c>
      <c r="C50" s="1">
        <v>0.708345055580139</v>
      </c>
      <c r="D50" s="1">
        <v>0.0942379236221313</v>
      </c>
      <c r="E50" s="1">
        <v>9</v>
      </c>
      <c r="F50" s="1">
        <v>4</v>
      </c>
      <c r="G50" s="1">
        <v>1</v>
      </c>
      <c r="H50" s="1">
        <v>6</v>
      </c>
      <c r="I50" s="1">
        <v>0.9</v>
      </c>
      <c r="J50" s="1">
        <v>0.692307692307692</v>
      </c>
      <c r="K50" s="1">
        <v>0.782608695652174</v>
      </c>
      <c r="L50" s="1">
        <v>0.4</v>
      </c>
      <c r="M50" s="1">
        <v>0.5</v>
      </c>
      <c r="N50" s="1">
        <v>0.75</v>
      </c>
    </row>
    <row r="51" s="14" customFormat="1" spans="1:14">
      <c r="A51" s="16">
        <v>644</v>
      </c>
      <c r="B51" s="14">
        <v>644</v>
      </c>
      <c r="C51" s="14">
        <v>0.721666574478149</v>
      </c>
      <c r="D51" s="14">
        <v>0.0976516008377075</v>
      </c>
      <c r="E51" s="14">
        <v>10</v>
      </c>
      <c r="F51" s="14">
        <v>5</v>
      </c>
      <c r="G51" s="14">
        <v>0</v>
      </c>
      <c r="H51" s="14">
        <v>5</v>
      </c>
      <c r="I51" s="14">
        <v>1</v>
      </c>
      <c r="J51" s="14">
        <v>0.666666666666667</v>
      </c>
      <c r="K51" s="14">
        <v>0.8</v>
      </c>
      <c r="L51" s="14">
        <v>0.5</v>
      </c>
      <c r="M51" s="14">
        <v>0.5</v>
      </c>
      <c r="N51" s="14">
        <v>0.75</v>
      </c>
    </row>
    <row r="52" s="1" customFormat="1" spans="1:14">
      <c r="A52" s="7">
        <v>247</v>
      </c>
      <c r="B52" s="1">
        <v>247</v>
      </c>
      <c r="C52" s="1">
        <v>0.75033438205719</v>
      </c>
      <c r="D52" s="1">
        <v>0.0898913145065308</v>
      </c>
      <c r="E52" s="1">
        <v>9</v>
      </c>
      <c r="F52" s="1">
        <v>5</v>
      </c>
      <c r="G52" s="1">
        <v>1</v>
      </c>
      <c r="H52" s="1">
        <v>5</v>
      </c>
      <c r="I52" s="1">
        <v>0.9</v>
      </c>
      <c r="J52" s="1">
        <v>0.642857142857143</v>
      </c>
      <c r="K52" s="1">
        <v>0.75</v>
      </c>
      <c r="L52" s="1">
        <v>0.5</v>
      </c>
      <c r="M52" s="1">
        <v>0.4</v>
      </c>
      <c r="N52" s="1">
        <v>0.7</v>
      </c>
    </row>
    <row r="53" s="1" customFormat="1" spans="1:14">
      <c r="A53" s="7">
        <v>223</v>
      </c>
      <c r="B53" s="1">
        <v>223</v>
      </c>
      <c r="C53" s="1">
        <v>0.731646060943604</v>
      </c>
      <c r="D53" s="1">
        <v>0.0777050256729126</v>
      </c>
      <c r="E53" s="1">
        <v>7</v>
      </c>
      <c r="F53" s="1">
        <v>6</v>
      </c>
      <c r="G53" s="1">
        <v>3</v>
      </c>
      <c r="H53" s="1">
        <v>4</v>
      </c>
      <c r="I53" s="1">
        <v>0.7</v>
      </c>
      <c r="J53" s="1">
        <v>0.538461538461539</v>
      </c>
      <c r="K53" s="1">
        <v>0.608695652173913</v>
      </c>
      <c r="L53" s="1">
        <v>0.6</v>
      </c>
      <c r="M53" s="1">
        <v>0.1</v>
      </c>
      <c r="N53" s="1">
        <v>0.55</v>
      </c>
    </row>
    <row r="54" s="1" customFormat="1" spans="1:14">
      <c r="A54" s="7">
        <v>152</v>
      </c>
      <c r="B54" s="1">
        <v>152</v>
      </c>
      <c r="C54" s="1">
        <v>0.733963966369629</v>
      </c>
      <c r="D54" s="1">
        <v>0.0578887462615967</v>
      </c>
      <c r="E54" s="1">
        <v>6</v>
      </c>
      <c r="F54" s="1">
        <v>6</v>
      </c>
      <c r="G54" s="1">
        <v>4</v>
      </c>
      <c r="H54" s="1">
        <v>4</v>
      </c>
      <c r="I54" s="1">
        <v>0.6</v>
      </c>
      <c r="J54" s="1">
        <v>0.5</v>
      </c>
      <c r="K54" s="1">
        <v>0.545454545454545</v>
      </c>
      <c r="L54" s="1">
        <v>0.6</v>
      </c>
      <c r="M54" s="1">
        <v>0</v>
      </c>
      <c r="N54" s="1">
        <v>0.5</v>
      </c>
    </row>
    <row r="55" s="1" customFormat="1" spans="1:14">
      <c r="A55" s="7">
        <v>20</v>
      </c>
      <c r="B55" s="1">
        <v>20</v>
      </c>
      <c r="C55" s="1">
        <v>0.73398494720459</v>
      </c>
      <c r="D55" s="1">
        <v>0.0834519863128662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583</v>
      </c>
      <c r="B56" s="1">
        <v>583</v>
      </c>
      <c r="C56" s="1">
        <v>0.734943270683289</v>
      </c>
      <c r="D56" s="1">
        <v>0.0786058902740479</v>
      </c>
      <c r="E56" s="1">
        <v>9</v>
      </c>
      <c r="F56" s="1">
        <v>3</v>
      </c>
      <c r="G56" s="1">
        <v>1</v>
      </c>
      <c r="H56" s="1">
        <v>7</v>
      </c>
      <c r="I56" s="1">
        <v>0.9</v>
      </c>
      <c r="J56" s="1">
        <v>0.75</v>
      </c>
      <c r="K56" s="1">
        <v>0.818181818181818</v>
      </c>
      <c r="L56" s="1">
        <v>0.3</v>
      </c>
      <c r="M56" s="1">
        <v>0.6</v>
      </c>
      <c r="N56" s="1">
        <v>0.8</v>
      </c>
    </row>
    <row r="57" s="1" customFormat="1" spans="1:14">
      <c r="A57" s="7">
        <v>255</v>
      </c>
      <c r="B57" s="1">
        <v>255</v>
      </c>
      <c r="C57" s="1">
        <v>0.745726108551025</v>
      </c>
      <c r="D57" s="1">
        <v>0.0122008323669434</v>
      </c>
      <c r="E57" s="1">
        <v>9</v>
      </c>
      <c r="F57" s="1">
        <v>5</v>
      </c>
      <c r="G57" s="1">
        <v>1</v>
      </c>
      <c r="H57" s="1">
        <v>5</v>
      </c>
      <c r="I57" s="1">
        <v>0.9</v>
      </c>
      <c r="J57" s="1">
        <v>0.642857142857143</v>
      </c>
      <c r="K57" s="1">
        <v>0.75</v>
      </c>
      <c r="L57" s="1">
        <v>0.5</v>
      </c>
      <c r="M57" s="1">
        <v>0.4</v>
      </c>
      <c r="N57" s="1">
        <v>0.7</v>
      </c>
    </row>
    <row r="58" s="1" customFormat="1" spans="1:14">
      <c r="A58" s="7">
        <v>771</v>
      </c>
      <c r="B58" s="1">
        <v>771</v>
      </c>
      <c r="C58" s="1">
        <v>0.753212571144104</v>
      </c>
      <c r="D58" s="1">
        <v>0.125364899635315</v>
      </c>
      <c r="E58" s="1">
        <v>10</v>
      </c>
      <c r="F58" s="1">
        <v>5</v>
      </c>
      <c r="G58" s="1">
        <v>0</v>
      </c>
      <c r="H58" s="1">
        <v>5</v>
      </c>
      <c r="I58" s="1">
        <v>1</v>
      </c>
      <c r="J58" s="1">
        <v>0.666666666666667</v>
      </c>
      <c r="K58" s="1">
        <v>0.8</v>
      </c>
      <c r="L58" s="1">
        <v>0.5</v>
      </c>
      <c r="M58" s="1">
        <v>0.5</v>
      </c>
      <c r="N58" s="1">
        <v>0.75</v>
      </c>
    </row>
    <row r="59" s="1" customFormat="1" spans="1:14">
      <c r="A59" s="7">
        <v>785</v>
      </c>
      <c r="B59" s="1">
        <v>785</v>
      </c>
      <c r="C59" s="1">
        <v>0.73771059513092</v>
      </c>
      <c r="D59" s="1">
        <v>0.0737478733062744</v>
      </c>
      <c r="E59" s="1">
        <v>7</v>
      </c>
      <c r="F59" s="1">
        <v>5</v>
      </c>
      <c r="G59" s="1">
        <v>3</v>
      </c>
      <c r="H59" s="1">
        <v>5</v>
      </c>
      <c r="I59" s="1">
        <v>0.7</v>
      </c>
      <c r="J59" s="1">
        <v>0.583333333333333</v>
      </c>
      <c r="K59" s="1">
        <v>0.636363636363636</v>
      </c>
      <c r="L59" s="1">
        <v>0.5</v>
      </c>
      <c r="M59" s="1">
        <v>0.2</v>
      </c>
      <c r="N59" s="1">
        <v>0.6</v>
      </c>
    </row>
    <row r="60" s="1" customFormat="1" spans="1:14">
      <c r="A60" s="7">
        <v>893</v>
      </c>
      <c r="B60" s="1">
        <v>893</v>
      </c>
      <c r="C60" s="1">
        <v>0.754010558128357</v>
      </c>
      <c r="D60" s="1">
        <v>0.0874552726745605</v>
      </c>
      <c r="E60" s="1">
        <v>9</v>
      </c>
      <c r="F60" s="1">
        <v>5</v>
      </c>
      <c r="G60" s="1">
        <v>1</v>
      </c>
      <c r="H60" s="1">
        <v>5</v>
      </c>
      <c r="I60" s="1">
        <v>0.9</v>
      </c>
      <c r="J60" s="1">
        <v>0.642857142857143</v>
      </c>
      <c r="K60" s="1">
        <v>0.75</v>
      </c>
      <c r="L60" s="1">
        <v>0.5</v>
      </c>
      <c r="M60" s="1">
        <v>0.4</v>
      </c>
      <c r="N60" s="1">
        <v>0.7</v>
      </c>
    </row>
    <row r="61" s="14" customFormat="1" spans="1:14">
      <c r="A61" s="16">
        <v>604</v>
      </c>
      <c r="B61" s="14">
        <v>604</v>
      </c>
      <c r="C61" s="14">
        <v>0.754541397094727</v>
      </c>
      <c r="D61" s="14">
        <v>0.119377017021179</v>
      </c>
      <c r="E61" s="14">
        <v>7</v>
      </c>
      <c r="F61" s="14">
        <v>6</v>
      </c>
      <c r="G61" s="14">
        <v>3</v>
      </c>
      <c r="H61" s="14">
        <v>4</v>
      </c>
      <c r="I61" s="14">
        <v>0.7</v>
      </c>
      <c r="J61" s="14">
        <v>0.538461538461539</v>
      </c>
      <c r="K61" s="14">
        <v>0.608695652173913</v>
      </c>
      <c r="L61" s="14">
        <v>0.6</v>
      </c>
      <c r="M61" s="14">
        <v>0.1</v>
      </c>
      <c r="N61" s="14">
        <v>0.55</v>
      </c>
    </row>
    <row r="62" s="1" customFormat="1" spans="1:14">
      <c r="A62" s="7">
        <v>379</v>
      </c>
      <c r="B62" s="1">
        <v>379</v>
      </c>
      <c r="C62" s="1">
        <v>0.763228416442871</v>
      </c>
      <c r="D62" s="1">
        <v>0.146036624908447</v>
      </c>
      <c r="E62" s="1">
        <v>10</v>
      </c>
      <c r="F62" s="1">
        <v>6</v>
      </c>
      <c r="G62" s="1">
        <v>0</v>
      </c>
      <c r="H62" s="1">
        <v>4</v>
      </c>
      <c r="I62" s="1">
        <v>1</v>
      </c>
      <c r="J62" s="1">
        <v>0.625</v>
      </c>
      <c r="K62" s="1">
        <v>0.769230769230769</v>
      </c>
      <c r="L62" s="1">
        <v>0.6</v>
      </c>
      <c r="M62" s="1">
        <v>0.4</v>
      </c>
      <c r="N62" s="1">
        <v>0.7</v>
      </c>
    </row>
    <row r="63" s="1" customFormat="1" spans="1:14">
      <c r="A63" s="7">
        <v>358</v>
      </c>
      <c r="B63" s="1">
        <v>358</v>
      </c>
      <c r="C63" s="1">
        <v>0.764511704444885</v>
      </c>
      <c r="D63" s="1">
        <v>0.0849670171737671</v>
      </c>
      <c r="E63" s="1">
        <v>8</v>
      </c>
      <c r="F63" s="1">
        <v>5</v>
      </c>
      <c r="G63" s="1">
        <v>2</v>
      </c>
      <c r="H63" s="1">
        <v>5</v>
      </c>
      <c r="I63" s="1">
        <v>0.8</v>
      </c>
      <c r="J63" s="1">
        <v>0.615384615384615</v>
      </c>
      <c r="K63" s="1">
        <v>0.695652173913043</v>
      </c>
      <c r="L63" s="1">
        <v>0.5</v>
      </c>
      <c r="M63" s="1">
        <v>0.3</v>
      </c>
      <c r="N63" s="1">
        <v>0.65</v>
      </c>
    </row>
    <row r="64" s="1" customFormat="1" spans="1:14">
      <c r="A64" s="7">
        <v>256</v>
      </c>
      <c r="B64" s="1">
        <v>256</v>
      </c>
      <c r="C64" s="1">
        <v>0.769444704055786</v>
      </c>
      <c r="D64" s="1">
        <v>0.147529363632202</v>
      </c>
      <c r="E64" s="1">
        <v>10</v>
      </c>
      <c r="F64" s="1">
        <v>8</v>
      </c>
      <c r="G64" s="1">
        <v>0</v>
      </c>
      <c r="H64" s="1">
        <v>2</v>
      </c>
      <c r="I64" s="1">
        <v>1</v>
      </c>
      <c r="J64" s="1">
        <v>0.555555555555556</v>
      </c>
      <c r="K64" s="1">
        <v>0.714285714285714</v>
      </c>
      <c r="L64" s="1">
        <v>0.8</v>
      </c>
      <c r="M64" s="1">
        <v>0.2</v>
      </c>
      <c r="N64" s="1">
        <v>0.6</v>
      </c>
    </row>
    <row r="65" s="1" customFormat="1" spans="1:14">
      <c r="A65" s="7">
        <v>764</v>
      </c>
      <c r="B65" s="1">
        <v>764</v>
      </c>
      <c r="C65" s="1">
        <v>0.770396113395691</v>
      </c>
      <c r="D65" s="1">
        <v>0.118025183677673</v>
      </c>
      <c r="E65" s="1">
        <v>8</v>
      </c>
      <c r="F65" s="1">
        <v>5</v>
      </c>
      <c r="G65" s="1">
        <v>2</v>
      </c>
      <c r="H65" s="1">
        <v>5</v>
      </c>
      <c r="I65" s="1">
        <v>0.8</v>
      </c>
      <c r="J65" s="1">
        <v>0.615384615384615</v>
      </c>
      <c r="K65" s="1">
        <v>0.695652173913043</v>
      </c>
      <c r="L65" s="1">
        <v>0.5</v>
      </c>
      <c r="M65" s="1">
        <v>0.3</v>
      </c>
      <c r="N65" s="1">
        <v>0.65</v>
      </c>
    </row>
    <row r="66" s="1" customFormat="1" spans="1:14">
      <c r="A66" s="7">
        <v>888</v>
      </c>
      <c r="B66" s="1">
        <v>888</v>
      </c>
      <c r="C66" s="1">
        <v>0.771872639656067</v>
      </c>
      <c r="D66" s="1">
        <v>0.120152473449707</v>
      </c>
      <c r="E66" s="1">
        <v>8</v>
      </c>
      <c r="F66" s="1">
        <v>6</v>
      </c>
      <c r="G66" s="1">
        <v>2</v>
      </c>
      <c r="H66" s="1">
        <v>4</v>
      </c>
      <c r="I66" s="1">
        <v>0.8</v>
      </c>
      <c r="J66" s="1">
        <v>0.571428571428572</v>
      </c>
      <c r="K66" s="1">
        <v>0.666666666666667</v>
      </c>
      <c r="L66" s="1">
        <v>0.6</v>
      </c>
      <c r="M66" s="1">
        <v>0.2</v>
      </c>
      <c r="N66" s="1">
        <v>0.6</v>
      </c>
    </row>
    <row r="67" s="1" customFormat="1" spans="1:14">
      <c r="A67" s="7">
        <v>576</v>
      </c>
      <c r="B67" s="1">
        <v>576</v>
      </c>
      <c r="C67" s="1">
        <v>0.774784207344055</v>
      </c>
      <c r="D67" s="1">
        <v>0.0835216045379639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4" customFormat="1" spans="1:14">
      <c r="A68" s="17">
        <v>607</v>
      </c>
      <c r="B68" s="4">
        <v>607</v>
      </c>
      <c r="C68" s="4">
        <v>0.759205937385559</v>
      </c>
      <c r="D68" s="4">
        <v>0.0919692516326904</v>
      </c>
      <c r="E68" s="4">
        <v>10</v>
      </c>
      <c r="F68" s="4">
        <v>5</v>
      </c>
      <c r="G68" s="4">
        <v>0</v>
      </c>
      <c r="H68" s="4">
        <v>5</v>
      </c>
      <c r="I68" s="4">
        <v>1</v>
      </c>
      <c r="J68" s="4">
        <v>0.666666666666667</v>
      </c>
      <c r="K68" s="4">
        <v>0.8</v>
      </c>
      <c r="L68" s="4">
        <v>0.5</v>
      </c>
      <c r="M68" s="4">
        <v>0.5</v>
      </c>
      <c r="N68" s="4">
        <v>0.75</v>
      </c>
    </row>
    <row r="69" s="4" customFormat="1" spans="1:14">
      <c r="A69" s="17">
        <v>637</v>
      </c>
      <c r="B69" s="4">
        <v>637</v>
      </c>
      <c r="C69" s="4">
        <v>0.779709577560425</v>
      </c>
      <c r="D69" s="4">
        <v>0.131428241729736</v>
      </c>
      <c r="E69" s="4">
        <v>8</v>
      </c>
      <c r="F69" s="4">
        <v>4</v>
      </c>
      <c r="G69" s="4">
        <v>2</v>
      </c>
      <c r="H69" s="4">
        <v>6</v>
      </c>
      <c r="I69" s="4">
        <v>0.8</v>
      </c>
      <c r="J69" s="4">
        <v>0.666666666666667</v>
      </c>
      <c r="K69" s="4">
        <v>0.727272727272727</v>
      </c>
      <c r="L69" s="4">
        <v>0.4</v>
      </c>
      <c r="M69" s="4">
        <v>0.4</v>
      </c>
      <c r="N69" s="4">
        <v>0.7</v>
      </c>
    </row>
    <row r="70" s="4" customFormat="1" spans="1:14">
      <c r="A70" s="17">
        <v>702</v>
      </c>
      <c r="B70" s="4">
        <v>702</v>
      </c>
      <c r="C70" s="4">
        <v>0.756459355354309</v>
      </c>
      <c r="D70" s="4">
        <v>0.0885168313980103</v>
      </c>
      <c r="E70" s="4">
        <v>8</v>
      </c>
      <c r="F70" s="4">
        <v>6</v>
      </c>
      <c r="G70" s="4">
        <v>2</v>
      </c>
      <c r="H70" s="4">
        <v>4</v>
      </c>
      <c r="I70" s="4">
        <v>0.8</v>
      </c>
      <c r="J70" s="4">
        <v>0.571428571428572</v>
      </c>
      <c r="K70" s="4">
        <v>0.666666666666667</v>
      </c>
      <c r="L70" s="4">
        <v>0.6</v>
      </c>
      <c r="M70" s="4">
        <v>0.2</v>
      </c>
      <c r="N70" s="4">
        <v>0.6</v>
      </c>
    </row>
    <row r="71" s="14" customFormat="1" spans="1:14">
      <c r="A71" s="16">
        <v>880</v>
      </c>
      <c r="B71" s="14">
        <v>880</v>
      </c>
      <c r="C71" s="14">
        <v>0.780608892440796</v>
      </c>
      <c r="D71" s="14">
        <v>0.172005653381348</v>
      </c>
      <c r="E71" s="14">
        <v>9</v>
      </c>
      <c r="F71" s="14">
        <v>5</v>
      </c>
      <c r="G71" s="14">
        <v>1</v>
      </c>
      <c r="H71" s="14">
        <v>5</v>
      </c>
      <c r="I71" s="14">
        <v>0.9</v>
      </c>
      <c r="J71" s="14">
        <v>0.642857142857143</v>
      </c>
      <c r="K71" s="14">
        <v>0.75</v>
      </c>
      <c r="L71" s="14">
        <v>0.5</v>
      </c>
      <c r="M71" s="14">
        <v>0.4</v>
      </c>
      <c r="N71" s="14">
        <v>0.7</v>
      </c>
    </row>
    <row r="72" s="1" customFormat="1" spans="1:14">
      <c r="A72" s="7">
        <v>704</v>
      </c>
      <c r="B72" s="1">
        <v>704</v>
      </c>
      <c r="C72" s="1">
        <v>0.793093085289001</v>
      </c>
      <c r="D72" s="1">
        <v>0.133874297142029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695</v>
      </c>
      <c r="B73" s="1">
        <v>695</v>
      </c>
      <c r="C73" s="1">
        <v>0.793387413024902</v>
      </c>
      <c r="D73" s="1">
        <v>0.140011191368103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929</v>
      </c>
      <c r="B74" s="1">
        <v>929</v>
      </c>
      <c r="C74" s="1">
        <v>0.795631051063538</v>
      </c>
      <c r="D74" s="1">
        <v>0.0636559724807739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1" customFormat="1" spans="1:14">
      <c r="A75" s="7">
        <v>698</v>
      </c>
      <c r="B75" s="1">
        <v>698</v>
      </c>
      <c r="C75" s="1">
        <v>0.796518921852112</v>
      </c>
      <c r="D75" s="1">
        <v>0.266257882118225</v>
      </c>
      <c r="E75" s="1">
        <v>9</v>
      </c>
      <c r="F75" s="1">
        <v>3</v>
      </c>
      <c r="G75" s="1">
        <v>1</v>
      </c>
      <c r="H75" s="1">
        <v>7</v>
      </c>
      <c r="I75" s="1">
        <v>0.9</v>
      </c>
      <c r="J75" s="1">
        <v>0.75</v>
      </c>
      <c r="K75" s="1">
        <v>0.818181818181818</v>
      </c>
      <c r="L75" s="1">
        <v>0.3</v>
      </c>
      <c r="M75" s="1">
        <v>0.6</v>
      </c>
      <c r="N75" s="1">
        <v>0.8</v>
      </c>
    </row>
    <row r="76" s="1" customFormat="1" spans="1:14">
      <c r="A76" s="7">
        <v>4</v>
      </c>
      <c r="B76" s="1">
        <v>4</v>
      </c>
      <c r="C76" s="1">
        <v>0.799562454223633</v>
      </c>
      <c r="D76" s="1">
        <v>0.261473536491394</v>
      </c>
      <c r="E76" s="1">
        <v>9</v>
      </c>
      <c r="F76" s="1">
        <v>8</v>
      </c>
      <c r="G76" s="1">
        <v>1</v>
      </c>
      <c r="H76" s="1">
        <v>2</v>
      </c>
      <c r="I76" s="1">
        <v>0.9</v>
      </c>
      <c r="J76" s="1">
        <v>0.529411764705882</v>
      </c>
      <c r="K76" s="1">
        <v>0.666666666666667</v>
      </c>
      <c r="L76" s="1">
        <v>0.8</v>
      </c>
      <c r="M76" s="1">
        <v>0.1</v>
      </c>
      <c r="N76" s="1">
        <v>0.55</v>
      </c>
    </row>
    <row r="77" s="4" customFormat="1" spans="1:14">
      <c r="A77" s="17">
        <v>439</v>
      </c>
      <c r="B77" s="4">
        <v>439</v>
      </c>
      <c r="C77" s="4">
        <v>0.799637913703918</v>
      </c>
      <c r="D77" s="4">
        <v>0.0570443868637085</v>
      </c>
      <c r="E77" s="4">
        <v>10</v>
      </c>
      <c r="F77" s="4">
        <v>3</v>
      </c>
      <c r="G77" s="4">
        <v>0</v>
      </c>
      <c r="H77" s="4">
        <v>7</v>
      </c>
      <c r="I77" s="4">
        <v>1</v>
      </c>
      <c r="J77" s="4">
        <v>0.769230769230769</v>
      </c>
      <c r="K77" s="4">
        <v>0.869565217391304</v>
      </c>
      <c r="L77" s="4">
        <v>0.3</v>
      </c>
      <c r="M77" s="4">
        <v>0.7</v>
      </c>
      <c r="N77" s="4">
        <v>0.85</v>
      </c>
    </row>
    <row r="78" s="1" customFormat="1" spans="1:14">
      <c r="A78" s="7">
        <v>725</v>
      </c>
      <c r="B78" s="1">
        <v>725</v>
      </c>
      <c r="C78" s="1">
        <v>0.803259372711182</v>
      </c>
      <c r="D78" s="1">
        <v>0.191452741622925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773</v>
      </c>
      <c r="B79" s="1">
        <v>773</v>
      </c>
      <c r="C79" s="1">
        <v>0.804943203926086</v>
      </c>
      <c r="D79" s="1">
        <v>0.0974832773208618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133</v>
      </c>
      <c r="B80" s="1">
        <v>133</v>
      </c>
      <c r="C80" s="1">
        <v>0.805436015129089</v>
      </c>
      <c r="D80" s="1">
        <v>0.172886252403259</v>
      </c>
      <c r="E80" s="1">
        <v>10</v>
      </c>
      <c r="F80" s="1">
        <v>4</v>
      </c>
      <c r="G80" s="1">
        <v>0</v>
      </c>
      <c r="H80" s="1">
        <v>6</v>
      </c>
      <c r="I80" s="1">
        <v>1</v>
      </c>
      <c r="J80" s="1">
        <v>0.714285714285714</v>
      </c>
      <c r="K80" s="1">
        <v>0.833333333333333</v>
      </c>
      <c r="L80" s="1">
        <v>0.4</v>
      </c>
      <c r="M80" s="1">
        <v>0.6</v>
      </c>
      <c r="N80" s="1">
        <v>0.8</v>
      </c>
    </row>
    <row r="81" s="14" customFormat="1" spans="1:14">
      <c r="A81" s="16">
        <v>347</v>
      </c>
      <c r="B81" s="14">
        <v>347</v>
      </c>
      <c r="C81" s="14">
        <v>0.807642936706543</v>
      </c>
      <c r="D81" s="14">
        <v>0.11441159248352</v>
      </c>
      <c r="E81" s="14">
        <v>10</v>
      </c>
      <c r="F81" s="14">
        <v>7</v>
      </c>
      <c r="G81" s="14">
        <v>0</v>
      </c>
      <c r="H81" s="14">
        <v>3</v>
      </c>
      <c r="I81" s="14">
        <v>1</v>
      </c>
      <c r="J81" s="14">
        <v>0.588235294117647</v>
      </c>
      <c r="K81" s="14">
        <v>0.740740740740741</v>
      </c>
      <c r="L81" s="14">
        <v>0.7</v>
      </c>
      <c r="M81" s="14">
        <v>0.3</v>
      </c>
      <c r="N81" s="14">
        <v>0.65</v>
      </c>
    </row>
    <row r="82" s="1" customFormat="1" spans="1:14">
      <c r="A82" s="7">
        <v>454</v>
      </c>
      <c r="B82" s="1">
        <v>454</v>
      </c>
      <c r="C82" s="1">
        <v>0.81167459487915</v>
      </c>
      <c r="D82" s="1">
        <v>0.116322159767151</v>
      </c>
      <c r="E82" s="1">
        <v>5</v>
      </c>
      <c r="F82" s="1">
        <v>4</v>
      </c>
      <c r="G82" s="1">
        <v>5</v>
      </c>
      <c r="H82" s="1">
        <v>6</v>
      </c>
      <c r="I82" s="1">
        <v>0.5</v>
      </c>
      <c r="J82" s="1">
        <v>0.555555555555556</v>
      </c>
      <c r="K82" s="1">
        <v>0.526315789473684</v>
      </c>
      <c r="L82" s="1">
        <v>0.4</v>
      </c>
      <c r="M82" s="1">
        <v>0.1</v>
      </c>
      <c r="N82" s="1">
        <v>0.55</v>
      </c>
    </row>
    <row r="83" s="1" customFormat="1" spans="1:14">
      <c r="A83" s="7">
        <v>907</v>
      </c>
      <c r="B83" s="1">
        <v>907</v>
      </c>
      <c r="C83" s="1">
        <v>0.811874389648437</v>
      </c>
      <c r="D83" s="1">
        <v>0.147233486175537</v>
      </c>
      <c r="E83" s="1">
        <v>9</v>
      </c>
      <c r="F83" s="1">
        <v>1</v>
      </c>
      <c r="G83" s="1">
        <v>1</v>
      </c>
      <c r="H83" s="1">
        <v>9</v>
      </c>
      <c r="I83" s="1">
        <v>0.9</v>
      </c>
      <c r="J83" s="1">
        <v>0.9</v>
      </c>
      <c r="K83" s="1">
        <v>0.9</v>
      </c>
      <c r="L83" s="1">
        <v>0.1</v>
      </c>
      <c r="M83" s="1">
        <v>0.8</v>
      </c>
      <c r="N83" s="1">
        <v>0.9</v>
      </c>
    </row>
    <row r="84" s="1" customFormat="1" spans="1:14">
      <c r="A84" s="7">
        <v>743</v>
      </c>
      <c r="B84" s="1">
        <v>743</v>
      </c>
      <c r="C84" s="1">
        <v>0.812583208084106</v>
      </c>
      <c r="D84" s="1">
        <v>0.160370707511902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207</v>
      </c>
      <c r="B85" s="1">
        <v>207</v>
      </c>
      <c r="C85" s="1">
        <v>0.812959790229797</v>
      </c>
      <c r="D85" s="1">
        <v>0.00219154357910156</v>
      </c>
      <c r="E85" s="1">
        <v>9</v>
      </c>
      <c r="F85" s="1">
        <v>2</v>
      </c>
      <c r="G85" s="1">
        <v>1</v>
      </c>
      <c r="H85" s="1">
        <v>8</v>
      </c>
      <c r="I85" s="1">
        <v>0.9</v>
      </c>
      <c r="J85" s="1">
        <v>0.818181818181818</v>
      </c>
      <c r="K85" s="1">
        <v>0.857142857142857</v>
      </c>
      <c r="L85" s="1">
        <v>0.2</v>
      </c>
      <c r="M85" s="1">
        <v>0.7</v>
      </c>
      <c r="N85" s="1">
        <v>0.85</v>
      </c>
    </row>
    <row r="86" s="1" customFormat="1" spans="1:14">
      <c r="A86" s="7">
        <v>488</v>
      </c>
      <c r="B86" s="1">
        <v>488</v>
      </c>
      <c r="C86" s="1">
        <v>0.813172101974487</v>
      </c>
      <c r="D86" s="1">
        <v>0.24921190738678</v>
      </c>
      <c r="E86" s="1">
        <v>10</v>
      </c>
      <c r="F86" s="1">
        <v>5</v>
      </c>
      <c r="G86" s="1">
        <v>0</v>
      </c>
      <c r="H86" s="1">
        <v>5</v>
      </c>
      <c r="I86" s="1">
        <v>1</v>
      </c>
      <c r="J86" s="1">
        <v>0.666666666666667</v>
      </c>
      <c r="K86" s="1">
        <v>0.8</v>
      </c>
      <c r="L86" s="1">
        <v>0.5</v>
      </c>
      <c r="M86" s="1">
        <v>0.5</v>
      </c>
      <c r="N86" s="1">
        <v>0.75</v>
      </c>
    </row>
    <row r="87" s="4" customFormat="1" spans="1:14">
      <c r="A87" s="17">
        <v>802</v>
      </c>
      <c r="B87" s="4">
        <v>802</v>
      </c>
      <c r="C87" s="4">
        <v>0.818269729614258</v>
      </c>
      <c r="D87" s="4">
        <v>0.142256736755371</v>
      </c>
      <c r="E87" s="4">
        <v>9</v>
      </c>
      <c r="F87" s="4">
        <v>4</v>
      </c>
      <c r="G87" s="4">
        <v>1</v>
      </c>
      <c r="H87" s="4">
        <v>6</v>
      </c>
      <c r="I87" s="4">
        <v>0.9</v>
      </c>
      <c r="J87" s="4">
        <v>0.692307692307692</v>
      </c>
      <c r="K87" s="4">
        <v>0.782608695652174</v>
      </c>
      <c r="L87" s="4">
        <v>0.4</v>
      </c>
      <c r="M87" s="4">
        <v>0.5</v>
      </c>
      <c r="N87" s="4">
        <v>0.75</v>
      </c>
    </row>
    <row r="88" s="1" customFormat="1" spans="1:14">
      <c r="A88" s="7">
        <v>558</v>
      </c>
      <c r="B88" s="1">
        <v>558</v>
      </c>
      <c r="C88" s="1">
        <v>0.821733474731445</v>
      </c>
      <c r="D88" s="1">
        <v>0.137555122375488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1" customFormat="1" spans="1:14">
      <c r="A89" s="7">
        <v>406</v>
      </c>
      <c r="B89" s="1">
        <v>406</v>
      </c>
      <c r="C89" s="1">
        <v>0.822151780128479</v>
      </c>
      <c r="D89" s="1">
        <v>0.264414072036743</v>
      </c>
      <c r="E89" s="1">
        <v>6</v>
      </c>
      <c r="F89" s="1">
        <v>4</v>
      </c>
      <c r="G89" s="1">
        <v>4</v>
      </c>
      <c r="H89" s="1">
        <v>6</v>
      </c>
      <c r="I89" s="1">
        <v>0.6</v>
      </c>
      <c r="J89" s="1">
        <v>0.6</v>
      </c>
      <c r="K89" s="1">
        <v>0.6</v>
      </c>
      <c r="L89" s="1">
        <v>0.4</v>
      </c>
      <c r="M89" s="1">
        <v>0.2</v>
      </c>
      <c r="N89" s="1">
        <v>0.6</v>
      </c>
    </row>
    <row r="90" s="1" customFormat="1" spans="1:14">
      <c r="A90" s="7">
        <v>497</v>
      </c>
      <c r="B90" s="1">
        <v>497</v>
      </c>
      <c r="C90" s="1">
        <v>0.822490453720093</v>
      </c>
      <c r="D90" s="1">
        <v>0.249233245849609</v>
      </c>
      <c r="E90" s="1">
        <v>7</v>
      </c>
      <c r="F90" s="1">
        <v>4</v>
      </c>
      <c r="G90" s="1">
        <v>3</v>
      </c>
      <c r="H90" s="1">
        <v>6</v>
      </c>
      <c r="I90" s="1">
        <v>0.7</v>
      </c>
      <c r="J90" s="1">
        <v>0.636363636363636</v>
      </c>
      <c r="K90" s="1">
        <v>0.666666666666667</v>
      </c>
      <c r="L90" s="1">
        <v>0.4</v>
      </c>
      <c r="M90" s="1">
        <v>0.3</v>
      </c>
      <c r="N90" s="1">
        <v>0.65</v>
      </c>
    </row>
    <row r="91" s="4" customFormat="1" spans="1:14">
      <c r="A91" s="17">
        <v>694</v>
      </c>
      <c r="B91" s="4">
        <v>694</v>
      </c>
      <c r="C91" s="4">
        <v>0.832526206970215</v>
      </c>
      <c r="D91" s="4">
        <v>0.154374718666077</v>
      </c>
      <c r="E91" s="4">
        <v>9</v>
      </c>
      <c r="F91" s="4">
        <v>5</v>
      </c>
      <c r="G91" s="4">
        <v>1</v>
      </c>
      <c r="H91" s="4">
        <v>5</v>
      </c>
      <c r="I91" s="4">
        <v>0.9</v>
      </c>
      <c r="J91" s="4">
        <v>0.642857142857143</v>
      </c>
      <c r="K91" s="4">
        <v>0.75</v>
      </c>
      <c r="L91" s="4">
        <v>0.5</v>
      </c>
      <c r="M91" s="4">
        <v>0.4</v>
      </c>
      <c r="N91" s="4">
        <v>0.7</v>
      </c>
    </row>
    <row r="92" s="1" customFormat="1" spans="3:14">
      <c r="C92" s="1">
        <f>AVERAGE(C2:C91)</f>
        <v>0.720442879199982</v>
      </c>
      <c r="D92" s="1">
        <f>AVERAGE(D2:D91)</f>
        <v>0.110118276543087</v>
      </c>
      <c r="I92" s="1">
        <f t="shared" ref="I92:N92" si="0">AVERAGE(I2:I91)</f>
        <v>0.89</v>
      </c>
      <c r="J92" s="1">
        <f t="shared" si="0"/>
        <v>0.659494211307937</v>
      </c>
      <c r="K92" s="1">
        <f t="shared" si="0"/>
        <v>0.754716452939946</v>
      </c>
      <c r="L92" s="1">
        <f t="shared" si="0"/>
        <v>0.468888888888889</v>
      </c>
      <c r="M92" s="1">
        <f t="shared" si="0"/>
        <v>0.421111111111111</v>
      </c>
      <c r="N92" s="1">
        <f t="shared" si="0"/>
        <v>0.710555555555556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F95" s="1" t="s">
        <v>47</v>
      </c>
    </row>
    <row r="96" s="1" customFormat="1" spans="3:9">
      <c r="C96" s="1" t="s">
        <v>15</v>
      </c>
      <c r="D96" s="1">
        <f>COUNTIF(C2:C91,"&lt;0.42")-COUNTIF(C2:C91,"&lt;0.4")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</v>
      </c>
      <c r="D97" s="1">
        <f>COUNTIF(C2:C91,"&lt;0.44")-COUNTIF(C2:C91,"&lt;0.42")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17</v>
      </c>
      <c r="D98" s="1">
        <f>COUNTIF(C2:C91,"&lt;0.46")-COUNTIF(C2:C91,"&lt;0.44")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18</v>
      </c>
      <c r="D99" s="1">
        <f>COUNTIF(C2:C91,"&lt;0.48")-COUNTIF(C2:C91,"&lt;0.46")</f>
        <v>0</v>
      </c>
      <c r="F99" s="11">
        <v>0.12</v>
      </c>
      <c r="G99" s="1">
        <v>-240</v>
      </c>
      <c r="H99" s="1">
        <v>1760</v>
      </c>
      <c r="I99" s="1">
        <v>88</v>
      </c>
    </row>
    <row r="100" s="1" customFormat="1" spans="3:5">
      <c r="C100" s="1" t="s">
        <v>19</v>
      </c>
      <c r="D100" s="1">
        <f>COUNTIF(C2:C91,"&lt;0.5")-COUNTIF(C2:C91,"&lt;0.48")</f>
        <v>0</v>
      </c>
      <c r="E100" s="1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0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0</v>
      </c>
      <c r="E104" s="4">
        <v>7</v>
      </c>
    </row>
    <row r="105" s="1" customFormat="1" spans="3:5">
      <c r="C105" s="1" t="s">
        <v>24</v>
      </c>
      <c r="D105" s="1">
        <f>COUNTIF(C2:C91,"&lt;0.6")-COUNTIF(C2:C91,"&lt;0.58")</f>
        <v>0</v>
      </c>
      <c r="E105" s="1">
        <v>9</v>
      </c>
    </row>
    <row r="106" s="3" customFormat="1" spans="3:5">
      <c r="C106" s="3" t="s">
        <v>145</v>
      </c>
      <c r="D106" s="3">
        <f>COUNTIF(C2:C91,"&lt;0.626")-COUNTIF(C2:C91,"&lt;0.6")</f>
        <v>10</v>
      </c>
      <c r="E106" s="3">
        <v>12</v>
      </c>
    </row>
    <row r="107" s="4" customFormat="1" spans="3:5">
      <c r="C107" s="4" t="s">
        <v>146</v>
      </c>
      <c r="D107" s="4">
        <f>COUNTIF(C2:C91,"&lt;0.652")-COUNTIF(C2:C91,"&lt;0.626")</f>
        <v>10</v>
      </c>
      <c r="E107" s="4">
        <v>14</v>
      </c>
    </row>
    <row r="108" s="4" customFormat="1" spans="3:5">
      <c r="C108" s="4" t="s">
        <v>147</v>
      </c>
      <c r="D108" s="4">
        <f>COUNTIF(C2:C91,"&lt;0.678")-COUNTIF(C2:C91,"&lt;0.652")</f>
        <v>10</v>
      </c>
      <c r="E108" s="4">
        <v>12</v>
      </c>
    </row>
    <row r="109" s="4" customFormat="1" spans="3:5">
      <c r="C109" s="4" t="s">
        <v>148</v>
      </c>
      <c r="D109" s="4">
        <f>COUNTIF(C2:C91,"&lt;0.704")-COUNTIF(C2:C91,"&lt;0.678")</f>
        <v>10</v>
      </c>
      <c r="E109" s="4">
        <v>9</v>
      </c>
    </row>
    <row r="110" s="4" customFormat="1" spans="3:5">
      <c r="C110" s="4" t="s">
        <v>149</v>
      </c>
      <c r="D110" s="4">
        <f>COUNTIF(C2:C91,"&lt;0.73")-COUNTIF(C2:C91,"&lt;0.704")</f>
        <v>10</v>
      </c>
      <c r="E110" s="4">
        <v>7</v>
      </c>
    </row>
    <row r="111" s="4" customFormat="1" spans="3:5">
      <c r="C111" s="4" t="s">
        <v>150</v>
      </c>
      <c r="D111" s="4">
        <f>COUNTIF(C2:C91,"&lt;0.756")-COUNTIF(C2:C91,"&lt;0.73")</f>
        <v>10</v>
      </c>
      <c r="E111" s="4">
        <v>6</v>
      </c>
    </row>
    <row r="112" s="1" customFormat="1" spans="3:5">
      <c r="C112" s="1" t="s">
        <v>151</v>
      </c>
      <c r="D112" s="1">
        <f>COUNTIF(C2:C91,"&lt;0.782")-COUNTIF(C2:C91,"&lt;0.756")</f>
        <v>10</v>
      </c>
      <c r="E112" s="1">
        <v>4</v>
      </c>
    </row>
    <row r="113" s="1" customFormat="1" spans="3:5">
      <c r="C113" s="1" t="s">
        <v>152</v>
      </c>
      <c r="D113" s="1">
        <f>COUNTIF(C2:C91,"&lt;0.808")-COUNTIF(C2:C91,"&lt;0.782")</f>
        <v>10</v>
      </c>
      <c r="E113" s="1">
        <v>3</v>
      </c>
    </row>
    <row r="114" s="3" customFormat="1" spans="3:5">
      <c r="C114" s="3" t="s">
        <v>153</v>
      </c>
      <c r="D114" s="3">
        <f>COUNTIF(C2:C91,"&lt;0.834")-COUNTIF(C2:C91,"&lt;0.808")</f>
        <v>10</v>
      </c>
      <c r="E114" s="3">
        <v>2</v>
      </c>
    </row>
    <row r="115" s="6" customFormat="1" spans="3:4">
      <c r="C115" s="1" t="s">
        <v>34</v>
      </c>
      <c r="D115" s="6">
        <f>COUNTIF(C2:C91,"&lt;0.8")-COUNTIF(C2:C91,"&lt;0.78")</f>
        <v>7</v>
      </c>
    </row>
    <row r="116" s="1" customFormat="1" spans="3:4">
      <c r="C116" s="1" t="s">
        <v>35</v>
      </c>
      <c r="D116" s="1">
        <f>COUNTIF(C2:C91,"&lt;0.82")-COUNTIF(C2:C91,"&lt;0.8")</f>
        <v>10</v>
      </c>
    </row>
    <row r="117" s="1" customFormat="1" spans="3:4">
      <c r="C117" s="1" t="s">
        <v>36</v>
      </c>
      <c r="D117" s="1">
        <f>COUNTIF(C2:C91,"&lt;0.84")-COUNTIF(C2:C91,"&lt;0.82")</f>
        <v>4</v>
      </c>
    </row>
    <row r="118" s="1" customFormat="1" spans="3:4">
      <c r="C118" s="1" t="s">
        <v>37</v>
      </c>
      <c r="D118" s="1">
        <f>COUNTIF(C2:C91,"&lt;0.86")-COUNTIF(C2:C91,"&lt;0.84")</f>
        <v>0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7">
      <c r="C121" s="1" t="s">
        <v>40</v>
      </c>
      <c r="D121" s="1">
        <f>COUNTIF(C2:C91,"&lt;0.92")-COUNTIF(C2:C91,"&lt;0.9")</f>
        <v>0</v>
      </c>
      <c r="F121" s="4">
        <v>0.545</v>
      </c>
      <c r="G121" s="4">
        <v>0.087</v>
      </c>
    </row>
    <row r="122" s="1" customFormat="1" spans="3:7">
      <c r="C122" s="1" t="s">
        <v>41</v>
      </c>
      <c r="D122" s="1">
        <f>COUNTIF(C2:C91,"&lt;0.94")-COUNTIF(C2:C91,"&lt;0.92")</f>
        <v>0</v>
      </c>
      <c r="F122" s="4">
        <v>0.623</v>
      </c>
      <c r="G122" s="4">
        <v>0.11</v>
      </c>
    </row>
    <row r="123" s="1" customFormat="1" spans="3:7">
      <c r="C123" s="1" t="s">
        <v>42</v>
      </c>
      <c r="D123" s="1">
        <f>COUNTIF(C2:C91,"&lt;0.96")-COUNTIF(C2:C91,"&lt;0.94")</f>
        <v>0</v>
      </c>
      <c r="F123" s="4">
        <v>0.729</v>
      </c>
      <c r="G123" s="4">
        <v>0.156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6" workbookViewId="0">
      <selection activeCell="A46" sqref="$A46:$XFD46"/>
    </sheetView>
  </sheetViews>
  <sheetFormatPr defaultColWidth="9" defaultRowHeight="13.5"/>
  <cols>
    <col min="3" max="4" width="16.87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135</v>
      </c>
      <c r="B2" s="1">
        <v>135</v>
      </c>
      <c r="C2" s="1">
        <v>0.629570722579956</v>
      </c>
      <c r="D2" s="1">
        <v>0.0675289630889893</v>
      </c>
      <c r="E2" s="1">
        <v>7</v>
      </c>
      <c r="F2" s="1">
        <v>6</v>
      </c>
      <c r="G2" s="1">
        <v>3</v>
      </c>
      <c r="H2" s="1">
        <v>4</v>
      </c>
      <c r="I2" s="1">
        <v>0.7</v>
      </c>
      <c r="J2" s="1">
        <v>0.538461538461539</v>
      </c>
      <c r="K2" s="1">
        <v>0.608695652173913</v>
      </c>
      <c r="L2" s="1">
        <v>0.6</v>
      </c>
      <c r="M2" s="1">
        <v>0.1</v>
      </c>
      <c r="N2" s="1">
        <v>0.55</v>
      </c>
    </row>
    <row r="3" s="1" customFormat="1" spans="1:14">
      <c r="A3" s="7">
        <v>804</v>
      </c>
      <c r="B3" s="1">
        <v>804</v>
      </c>
      <c r="C3" s="1">
        <v>0.628950357437134</v>
      </c>
      <c r="D3" s="1">
        <v>0.0599831342697144</v>
      </c>
      <c r="E3" s="1">
        <v>9</v>
      </c>
      <c r="F3" s="1">
        <v>6</v>
      </c>
      <c r="G3" s="1">
        <v>1</v>
      </c>
      <c r="H3" s="1">
        <v>4</v>
      </c>
      <c r="I3" s="1">
        <v>0.9</v>
      </c>
      <c r="J3" s="1">
        <v>0.6</v>
      </c>
      <c r="K3" s="1">
        <v>0.72</v>
      </c>
      <c r="L3" s="1">
        <v>0.6</v>
      </c>
      <c r="M3" s="1">
        <v>0.3</v>
      </c>
      <c r="N3" s="1">
        <v>0.65</v>
      </c>
    </row>
    <row r="4" s="1" customFormat="1" spans="1:14">
      <c r="A4" s="7">
        <v>101</v>
      </c>
      <c r="B4" s="1">
        <v>101</v>
      </c>
      <c r="C4" s="1">
        <v>0.629144668579102</v>
      </c>
      <c r="D4" s="1">
        <v>0.0579259395599365</v>
      </c>
      <c r="E4" s="1">
        <v>9</v>
      </c>
      <c r="F4" s="1">
        <v>3</v>
      </c>
      <c r="G4" s="1">
        <v>1</v>
      </c>
      <c r="H4" s="1">
        <v>7</v>
      </c>
      <c r="I4" s="1">
        <v>0.9</v>
      </c>
      <c r="J4" s="1">
        <v>0.75</v>
      </c>
      <c r="K4" s="1">
        <v>0.818181818181818</v>
      </c>
      <c r="L4" s="1">
        <v>0.3</v>
      </c>
      <c r="M4" s="1">
        <v>0.6</v>
      </c>
      <c r="N4" s="1">
        <v>0.8</v>
      </c>
    </row>
    <row r="5" s="1" customFormat="1" spans="1:14">
      <c r="A5" s="7">
        <v>628</v>
      </c>
      <c r="B5" s="1">
        <v>628</v>
      </c>
      <c r="C5" s="1">
        <v>0.628452181816101</v>
      </c>
      <c r="D5" s="1">
        <v>0.0396963357925415</v>
      </c>
      <c r="E5" s="1">
        <v>10</v>
      </c>
      <c r="F5" s="1">
        <v>7</v>
      </c>
      <c r="G5" s="1">
        <v>0</v>
      </c>
      <c r="H5" s="1">
        <v>3</v>
      </c>
      <c r="I5" s="1">
        <v>1</v>
      </c>
      <c r="J5" s="1">
        <v>0.588235294117647</v>
      </c>
      <c r="K5" s="1">
        <v>0.740740740740741</v>
      </c>
      <c r="L5" s="1">
        <v>0.7</v>
      </c>
      <c r="M5" s="1">
        <v>0.3</v>
      </c>
      <c r="N5" s="1">
        <v>0.65</v>
      </c>
    </row>
    <row r="6" s="1" customFormat="1" spans="1:14">
      <c r="A6" s="7">
        <v>186</v>
      </c>
      <c r="B6" s="1">
        <v>186</v>
      </c>
      <c r="C6" s="1">
        <v>0.626857995986938</v>
      </c>
      <c r="D6" s="1">
        <v>0.059974193572998</v>
      </c>
      <c r="E6" s="1">
        <v>9</v>
      </c>
      <c r="F6" s="1">
        <v>6</v>
      </c>
      <c r="G6" s="1">
        <v>1</v>
      </c>
      <c r="H6" s="1">
        <v>4</v>
      </c>
      <c r="I6" s="1">
        <v>0.9</v>
      </c>
      <c r="J6" s="1">
        <v>0.6</v>
      </c>
      <c r="K6" s="1">
        <v>0.72</v>
      </c>
      <c r="L6" s="1">
        <v>0.6</v>
      </c>
      <c r="M6" s="1">
        <v>0.3</v>
      </c>
      <c r="N6" s="1">
        <v>0.65</v>
      </c>
    </row>
    <row r="7" s="1" customFormat="1" spans="1:14">
      <c r="A7" s="7">
        <v>8</v>
      </c>
      <c r="B7" s="1">
        <v>8</v>
      </c>
      <c r="C7" s="1">
        <v>0.625698208808899</v>
      </c>
      <c r="D7" s="1">
        <v>0.0303715467453003</v>
      </c>
      <c r="E7" s="1">
        <v>10</v>
      </c>
      <c r="F7" s="1">
        <v>4</v>
      </c>
      <c r="G7" s="1">
        <v>0</v>
      </c>
      <c r="H7" s="1">
        <v>6</v>
      </c>
      <c r="I7" s="1">
        <v>1</v>
      </c>
      <c r="J7" s="1">
        <v>0.714285714285714</v>
      </c>
      <c r="K7" s="1">
        <v>0.833333333333333</v>
      </c>
      <c r="L7" s="1">
        <v>0.4</v>
      </c>
      <c r="M7" s="1">
        <v>0.6</v>
      </c>
      <c r="N7" s="1">
        <v>0.8</v>
      </c>
    </row>
    <row r="8" s="1" customFormat="1" spans="1:14">
      <c r="A8" s="7">
        <v>154</v>
      </c>
      <c r="B8" s="1">
        <v>154</v>
      </c>
      <c r="C8" s="1">
        <v>0.625906467437744</v>
      </c>
      <c r="D8" s="1">
        <v>0.0124826431274414</v>
      </c>
      <c r="E8" s="1">
        <v>8</v>
      </c>
      <c r="F8" s="1">
        <v>5</v>
      </c>
      <c r="G8" s="1">
        <v>2</v>
      </c>
      <c r="H8" s="1">
        <v>5</v>
      </c>
      <c r="I8" s="1">
        <v>0.8</v>
      </c>
      <c r="J8" s="1">
        <v>0.615384615384615</v>
      </c>
      <c r="K8" s="1">
        <v>0.695652173913043</v>
      </c>
      <c r="L8" s="1">
        <v>0.5</v>
      </c>
      <c r="M8" s="1">
        <v>0.3</v>
      </c>
      <c r="N8" s="1">
        <v>0.65</v>
      </c>
    </row>
    <row r="9" s="1" customFormat="1" spans="1:14">
      <c r="A9" s="7">
        <v>232</v>
      </c>
      <c r="B9" s="1">
        <v>232</v>
      </c>
      <c r="C9" s="1">
        <v>0.604297399520874</v>
      </c>
      <c r="D9" s="1">
        <v>0.00250375270843506</v>
      </c>
      <c r="E9" s="1">
        <v>7</v>
      </c>
      <c r="F9" s="1">
        <v>2</v>
      </c>
      <c r="G9" s="1">
        <v>3</v>
      </c>
      <c r="H9" s="1">
        <v>8</v>
      </c>
      <c r="I9" s="1">
        <v>0.7</v>
      </c>
      <c r="J9" s="1">
        <v>0.777777777777778</v>
      </c>
      <c r="K9" s="1">
        <v>0.736842105263158</v>
      </c>
      <c r="L9" s="1">
        <v>0.2</v>
      </c>
      <c r="M9" s="1">
        <v>0.5</v>
      </c>
      <c r="N9" s="1">
        <v>0.75</v>
      </c>
    </row>
    <row r="10" s="1" customFormat="1" spans="1:14">
      <c r="A10" s="7">
        <v>414</v>
      </c>
      <c r="B10" s="1">
        <v>414</v>
      </c>
      <c r="C10" s="1">
        <v>0.624801278114319</v>
      </c>
      <c r="D10" s="1">
        <v>0.0419157743453979</v>
      </c>
      <c r="E10" s="1">
        <v>10</v>
      </c>
      <c r="F10" s="1">
        <v>5</v>
      </c>
      <c r="G10" s="1">
        <v>0</v>
      </c>
      <c r="H10" s="1">
        <v>5</v>
      </c>
      <c r="I10" s="1">
        <v>1</v>
      </c>
      <c r="J10" s="1">
        <v>0.666666666666667</v>
      </c>
      <c r="K10" s="1">
        <v>0.8</v>
      </c>
      <c r="L10" s="1">
        <v>0.5</v>
      </c>
      <c r="M10" s="1">
        <v>0.5</v>
      </c>
      <c r="N10" s="1">
        <v>0.75</v>
      </c>
    </row>
    <row r="11" s="1" customFormat="1" spans="1:14">
      <c r="A11" s="7">
        <v>450</v>
      </c>
      <c r="B11" s="1">
        <v>450</v>
      </c>
      <c r="C11" s="1">
        <v>0.623466491699219</v>
      </c>
      <c r="D11" s="1">
        <v>0.0637751817703247</v>
      </c>
      <c r="E11" s="1">
        <v>9</v>
      </c>
      <c r="F11" s="1">
        <v>2</v>
      </c>
      <c r="G11" s="1">
        <v>1</v>
      </c>
      <c r="H11" s="1">
        <v>8</v>
      </c>
      <c r="I11" s="1">
        <v>0.9</v>
      </c>
      <c r="J11" s="1">
        <v>0.818181818181818</v>
      </c>
      <c r="K11" s="1">
        <v>0.857142857142857</v>
      </c>
      <c r="L11" s="1">
        <v>0.2</v>
      </c>
      <c r="M11" s="1">
        <v>0.7</v>
      </c>
      <c r="N11" s="1">
        <v>0.85</v>
      </c>
    </row>
    <row r="12" s="14" customFormat="1" spans="1:14">
      <c r="A12" s="16">
        <v>23</v>
      </c>
      <c r="B12" s="14">
        <v>23</v>
      </c>
      <c r="C12" s="14">
        <v>0.620381355285645</v>
      </c>
      <c r="D12" s="14">
        <v>0.00785744190216064</v>
      </c>
      <c r="E12" s="14">
        <v>9</v>
      </c>
      <c r="F12" s="14">
        <v>2</v>
      </c>
      <c r="G12" s="14">
        <v>1</v>
      </c>
      <c r="H12" s="14">
        <v>8</v>
      </c>
      <c r="I12" s="14">
        <v>0.9</v>
      </c>
      <c r="J12" s="14">
        <v>0.818181818181818</v>
      </c>
      <c r="K12" s="14">
        <v>0.857142857142857</v>
      </c>
      <c r="L12" s="14">
        <v>0.2</v>
      </c>
      <c r="M12" s="14">
        <v>0.7</v>
      </c>
      <c r="N12" s="14">
        <v>0.85</v>
      </c>
    </row>
    <row r="13" s="1" customFormat="1" spans="1:14">
      <c r="A13" s="7">
        <v>393</v>
      </c>
      <c r="B13" s="1">
        <v>393</v>
      </c>
      <c r="C13" s="1">
        <v>0.630184412002563</v>
      </c>
      <c r="D13" s="1">
        <v>0.0430662631988525</v>
      </c>
      <c r="E13" s="1">
        <v>9</v>
      </c>
      <c r="F13" s="1">
        <v>5</v>
      </c>
      <c r="G13" s="1">
        <v>1</v>
      </c>
      <c r="H13" s="1">
        <v>5</v>
      </c>
      <c r="I13" s="1">
        <v>0.9</v>
      </c>
      <c r="J13" s="1">
        <v>0.642857142857143</v>
      </c>
      <c r="K13" s="1">
        <v>0.75</v>
      </c>
      <c r="L13" s="1">
        <v>0.5</v>
      </c>
      <c r="M13" s="1">
        <v>0.4</v>
      </c>
      <c r="N13" s="1">
        <v>0.7</v>
      </c>
    </row>
    <row r="14" s="1" customFormat="1" spans="1:14">
      <c r="A14" s="7">
        <v>614</v>
      </c>
      <c r="B14" s="1">
        <v>614</v>
      </c>
      <c r="C14" s="1">
        <v>0.637744069099426</v>
      </c>
      <c r="D14" s="1">
        <v>0.0352884531021118</v>
      </c>
      <c r="E14" s="1">
        <v>9</v>
      </c>
      <c r="F14" s="1">
        <v>4</v>
      </c>
      <c r="G14" s="1">
        <v>1</v>
      </c>
      <c r="H14" s="1">
        <v>6</v>
      </c>
      <c r="I14" s="1">
        <v>0.9</v>
      </c>
      <c r="J14" s="1">
        <v>0.692307692307692</v>
      </c>
      <c r="K14" s="1">
        <v>0.782608695652174</v>
      </c>
      <c r="L14" s="1">
        <v>0.4</v>
      </c>
      <c r="M14" s="1">
        <v>0.5</v>
      </c>
      <c r="N14" s="1">
        <v>0.75</v>
      </c>
    </row>
    <row r="15" s="1" customFormat="1" spans="1:14">
      <c r="A15" s="7">
        <v>647</v>
      </c>
      <c r="B15" s="1">
        <v>647</v>
      </c>
      <c r="C15" s="1">
        <v>0.639011383056641</v>
      </c>
      <c r="D15" s="1">
        <v>0.0592365264892578</v>
      </c>
      <c r="E15" s="1">
        <v>8</v>
      </c>
      <c r="F15" s="1">
        <v>5</v>
      </c>
      <c r="G15" s="1">
        <v>2</v>
      </c>
      <c r="H15" s="1">
        <v>5</v>
      </c>
      <c r="I15" s="1">
        <v>0.8</v>
      </c>
      <c r="J15" s="1">
        <v>0.615384615384615</v>
      </c>
      <c r="K15" s="1">
        <v>0.695652173913043</v>
      </c>
      <c r="L15" s="1">
        <v>0.5</v>
      </c>
      <c r="M15" s="1">
        <v>0.3</v>
      </c>
      <c r="N15" s="1">
        <v>0.65</v>
      </c>
    </row>
    <row r="16" s="1" customFormat="1" spans="1:14">
      <c r="A16" s="7">
        <v>310</v>
      </c>
      <c r="B16" s="1">
        <v>310</v>
      </c>
      <c r="C16" s="1">
        <v>0.639211773872375</v>
      </c>
      <c r="D16" s="1">
        <v>0.0540398359298706</v>
      </c>
      <c r="E16" s="1">
        <v>10</v>
      </c>
      <c r="F16" s="1">
        <v>7</v>
      </c>
      <c r="G16" s="1">
        <v>0</v>
      </c>
      <c r="H16" s="1">
        <v>3</v>
      </c>
      <c r="I16" s="1">
        <v>1</v>
      </c>
      <c r="J16" s="1">
        <v>0.588235294117647</v>
      </c>
      <c r="K16" s="1">
        <v>0.740740740740741</v>
      </c>
      <c r="L16" s="1">
        <v>0.7</v>
      </c>
      <c r="M16" s="1">
        <v>0.3</v>
      </c>
      <c r="N16" s="1">
        <v>0.65</v>
      </c>
    </row>
    <row r="17" s="1" customFormat="1" spans="1:14">
      <c r="A17" s="7">
        <v>237</v>
      </c>
      <c r="B17" s="1">
        <v>237</v>
      </c>
      <c r="C17" s="1">
        <v>0.640653610229492</v>
      </c>
      <c r="D17" s="1">
        <v>0.0327328443527222</v>
      </c>
      <c r="E17" s="1">
        <v>9</v>
      </c>
      <c r="F17" s="1">
        <v>4</v>
      </c>
      <c r="G17" s="1">
        <v>1</v>
      </c>
      <c r="H17" s="1">
        <v>6</v>
      </c>
      <c r="I17" s="1">
        <v>0.9</v>
      </c>
      <c r="J17" s="1">
        <v>0.692307692307692</v>
      </c>
      <c r="K17" s="1">
        <v>0.782608695652174</v>
      </c>
      <c r="L17" s="1">
        <v>0.4</v>
      </c>
      <c r="M17" s="1">
        <v>0.5</v>
      </c>
      <c r="N17" s="1">
        <v>0.75</v>
      </c>
    </row>
    <row r="18" s="1" customFormat="1" spans="1:14">
      <c r="A18" s="7">
        <v>211</v>
      </c>
      <c r="B18" s="1">
        <v>211</v>
      </c>
      <c r="C18" s="1">
        <v>0.647201657295227</v>
      </c>
      <c r="D18" s="1">
        <v>0.0204806327819824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342</v>
      </c>
      <c r="B19" s="1">
        <v>342</v>
      </c>
      <c r="C19" s="1">
        <v>0.649056434631348</v>
      </c>
      <c r="D19" s="1">
        <v>0.0593552589416504</v>
      </c>
      <c r="E19" s="1">
        <v>9</v>
      </c>
      <c r="F19" s="1">
        <v>4</v>
      </c>
      <c r="G19" s="1">
        <v>1</v>
      </c>
      <c r="H19" s="1">
        <v>6</v>
      </c>
      <c r="I19" s="1">
        <v>0.9</v>
      </c>
      <c r="J19" s="1">
        <v>0.692307692307692</v>
      </c>
      <c r="K19" s="1">
        <v>0.782608695652174</v>
      </c>
      <c r="L19" s="1">
        <v>0.4</v>
      </c>
      <c r="M19" s="1">
        <v>0.5</v>
      </c>
      <c r="N19" s="1">
        <v>0.75</v>
      </c>
    </row>
    <row r="20" s="1" customFormat="1" spans="1:14">
      <c r="A20" s="7">
        <v>523</v>
      </c>
      <c r="B20" s="1">
        <v>523</v>
      </c>
      <c r="C20" s="1">
        <v>0.650142431259155</v>
      </c>
      <c r="D20" s="1">
        <v>0.0638198852539062</v>
      </c>
      <c r="E20" s="1">
        <v>9</v>
      </c>
      <c r="F20" s="1">
        <v>4</v>
      </c>
      <c r="G20" s="1">
        <v>1</v>
      </c>
      <c r="H20" s="1">
        <v>6</v>
      </c>
      <c r="I20" s="1">
        <v>0.9</v>
      </c>
      <c r="J20" s="1">
        <v>0.692307692307692</v>
      </c>
      <c r="K20" s="1">
        <v>0.782608695652174</v>
      </c>
      <c r="L20" s="1">
        <v>0.4</v>
      </c>
      <c r="M20" s="1">
        <v>0.5</v>
      </c>
      <c r="N20" s="1">
        <v>0.75</v>
      </c>
    </row>
    <row r="21" s="1" customFormat="1" spans="1:14">
      <c r="A21" s="7">
        <v>252</v>
      </c>
      <c r="B21" s="1">
        <v>252</v>
      </c>
      <c r="C21" s="1">
        <v>0.652368664741516</v>
      </c>
      <c r="D21" s="1">
        <v>0.0322592258453369</v>
      </c>
      <c r="E21" s="1">
        <v>8</v>
      </c>
      <c r="F21" s="1">
        <v>8</v>
      </c>
      <c r="G21" s="1">
        <v>2</v>
      </c>
      <c r="H21" s="1">
        <v>2</v>
      </c>
      <c r="I21" s="1">
        <v>0.8</v>
      </c>
      <c r="J21" s="1">
        <v>0.5</v>
      </c>
      <c r="K21" s="1">
        <v>0.615384615384615</v>
      </c>
      <c r="L21" s="1">
        <v>0.8</v>
      </c>
      <c r="M21" s="1">
        <v>0</v>
      </c>
      <c r="N21" s="1">
        <v>0.5</v>
      </c>
    </row>
    <row r="22" s="1" customFormat="1" spans="1:14">
      <c r="A22" s="7">
        <v>267</v>
      </c>
      <c r="B22" s="1">
        <v>267</v>
      </c>
      <c r="C22" s="1">
        <v>0.659843325614929</v>
      </c>
      <c r="D22" s="1">
        <v>0.0715547800064087</v>
      </c>
      <c r="E22" s="1">
        <v>8</v>
      </c>
      <c r="F22" s="1">
        <v>6</v>
      </c>
      <c r="G22" s="1">
        <v>2</v>
      </c>
      <c r="H22" s="1">
        <v>4</v>
      </c>
      <c r="I22" s="1">
        <v>0.8</v>
      </c>
      <c r="J22" s="1">
        <v>0.571428571428572</v>
      </c>
      <c r="K22" s="1">
        <v>0.666666666666667</v>
      </c>
      <c r="L22" s="1">
        <v>0.6</v>
      </c>
      <c r="M22" s="1">
        <v>0.2</v>
      </c>
      <c r="N22" s="1">
        <v>0.6</v>
      </c>
    </row>
    <row r="23" s="3" customFormat="1" spans="1:14">
      <c r="A23" s="9">
        <v>243</v>
      </c>
      <c r="B23" s="3">
        <v>243</v>
      </c>
      <c r="C23" s="3">
        <v>0.659895181655884</v>
      </c>
      <c r="D23" s="3">
        <v>0.0999970436096191</v>
      </c>
      <c r="E23" s="3">
        <v>10</v>
      </c>
      <c r="F23" s="3">
        <v>3</v>
      </c>
      <c r="G23" s="3">
        <v>0</v>
      </c>
      <c r="H23" s="3">
        <v>7</v>
      </c>
      <c r="I23" s="3">
        <v>1</v>
      </c>
      <c r="J23" s="3">
        <v>0.769230769230769</v>
      </c>
      <c r="K23" s="3">
        <v>0.869565217391304</v>
      </c>
      <c r="L23" s="3">
        <v>0.3</v>
      </c>
      <c r="M23" s="3">
        <v>0.7</v>
      </c>
      <c r="N23" s="3">
        <v>0.85</v>
      </c>
    </row>
    <row r="24" s="1" customFormat="1" spans="1:14">
      <c r="A24" s="7">
        <v>294</v>
      </c>
      <c r="B24" s="1">
        <v>294</v>
      </c>
      <c r="C24" s="1">
        <v>0.663757920265198</v>
      </c>
      <c r="D24" s="1">
        <v>0.0591132640838623</v>
      </c>
      <c r="E24" s="1">
        <v>9</v>
      </c>
      <c r="F24" s="1">
        <v>3</v>
      </c>
      <c r="G24" s="1">
        <v>1</v>
      </c>
      <c r="H24" s="1">
        <v>7</v>
      </c>
      <c r="I24" s="1">
        <v>0.9</v>
      </c>
      <c r="J24" s="1">
        <v>0.75</v>
      </c>
      <c r="K24" s="1">
        <v>0.818181818181818</v>
      </c>
      <c r="L24" s="1">
        <v>0.3</v>
      </c>
      <c r="M24" s="1">
        <v>0.6</v>
      </c>
      <c r="N24" s="1">
        <v>0.8</v>
      </c>
    </row>
    <row r="25" s="1" customFormat="1" spans="1:14">
      <c r="A25" s="7">
        <v>852</v>
      </c>
      <c r="B25" s="1">
        <v>852</v>
      </c>
      <c r="C25" s="1">
        <v>0.661973476409912</v>
      </c>
      <c r="D25" s="1">
        <v>0.0750224590301514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276</v>
      </c>
      <c r="B26" s="1">
        <v>276</v>
      </c>
      <c r="C26" s="1">
        <v>0.680754899978638</v>
      </c>
      <c r="D26" s="1">
        <v>0.0205116271972656</v>
      </c>
      <c r="E26" s="1">
        <v>8</v>
      </c>
      <c r="F26" s="1">
        <v>5</v>
      </c>
      <c r="G26" s="1">
        <v>2</v>
      </c>
      <c r="H26" s="1">
        <v>5</v>
      </c>
      <c r="I26" s="1">
        <v>0.8</v>
      </c>
      <c r="J26" s="1">
        <v>0.615384615384615</v>
      </c>
      <c r="K26" s="1">
        <v>0.695652173913043</v>
      </c>
      <c r="L26" s="1">
        <v>0.5</v>
      </c>
      <c r="M26" s="1">
        <v>0.3</v>
      </c>
      <c r="N26" s="1">
        <v>0.65</v>
      </c>
    </row>
    <row r="27" s="1" customFormat="1" spans="1:14">
      <c r="A27" s="7">
        <v>913</v>
      </c>
      <c r="B27" s="1">
        <v>913</v>
      </c>
      <c r="C27" s="1">
        <v>0.673286437988281</v>
      </c>
      <c r="D27" s="1">
        <v>0.0727068185806274</v>
      </c>
      <c r="E27" s="1">
        <v>8</v>
      </c>
      <c r="F27" s="1">
        <v>5</v>
      </c>
      <c r="G27" s="1">
        <v>2</v>
      </c>
      <c r="H27" s="1">
        <v>5</v>
      </c>
      <c r="I27" s="1">
        <v>0.8</v>
      </c>
      <c r="J27" s="1">
        <v>0.615384615384615</v>
      </c>
      <c r="K27" s="1">
        <v>0.695652173913043</v>
      </c>
      <c r="L27" s="1">
        <v>0.5</v>
      </c>
      <c r="M27" s="1">
        <v>0.3</v>
      </c>
      <c r="N27" s="1">
        <v>0.65</v>
      </c>
    </row>
    <row r="28" s="1" customFormat="1" spans="1:14">
      <c r="A28" s="7">
        <v>946</v>
      </c>
      <c r="B28" s="1">
        <v>946</v>
      </c>
      <c r="C28" s="1">
        <v>0.675660729408264</v>
      </c>
      <c r="D28" s="1">
        <v>0.0758144855499268</v>
      </c>
      <c r="E28" s="1">
        <v>8</v>
      </c>
      <c r="F28" s="1">
        <v>2</v>
      </c>
      <c r="G28" s="1">
        <v>2</v>
      </c>
      <c r="H28" s="1">
        <v>8</v>
      </c>
      <c r="I28" s="1">
        <v>0.8</v>
      </c>
      <c r="J28" s="1">
        <v>0.8</v>
      </c>
      <c r="K28" s="1">
        <v>0.8</v>
      </c>
      <c r="L28" s="1">
        <v>0.2</v>
      </c>
      <c r="M28" s="1">
        <v>0.6</v>
      </c>
      <c r="N28" s="1">
        <v>0.8</v>
      </c>
    </row>
    <row r="29" s="1" customFormat="1" spans="1:14">
      <c r="A29" s="7">
        <v>828</v>
      </c>
      <c r="B29" s="1">
        <v>828</v>
      </c>
      <c r="C29" s="1">
        <v>0.67732310295105</v>
      </c>
      <c r="D29" s="1">
        <v>0.0732553005218506</v>
      </c>
      <c r="E29" s="1">
        <v>9</v>
      </c>
      <c r="F29" s="1">
        <v>2</v>
      </c>
      <c r="G29" s="1">
        <v>1</v>
      </c>
      <c r="H29" s="1">
        <v>8</v>
      </c>
      <c r="I29" s="1">
        <v>0.9</v>
      </c>
      <c r="J29" s="1">
        <v>0.818181818181818</v>
      </c>
      <c r="K29" s="1">
        <v>0.857142857142857</v>
      </c>
      <c r="L29" s="1">
        <v>0.2</v>
      </c>
      <c r="M29" s="1">
        <v>0.7</v>
      </c>
      <c r="N29" s="1">
        <v>0.85</v>
      </c>
    </row>
    <row r="30" s="1" customFormat="1" spans="1:14">
      <c r="A30" s="7">
        <v>552</v>
      </c>
      <c r="B30" s="1">
        <v>552</v>
      </c>
      <c r="C30" s="1">
        <v>0.67832338809967</v>
      </c>
      <c r="D30" s="1">
        <v>0.0571120977401733</v>
      </c>
      <c r="E30" s="1">
        <v>7</v>
      </c>
      <c r="F30" s="1">
        <v>5</v>
      </c>
      <c r="G30" s="1">
        <v>3</v>
      </c>
      <c r="H30" s="1">
        <v>5</v>
      </c>
      <c r="I30" s="1">
        <v>0.7</v>
      </c>
      <c r="J30" s="1">
        <v>0.583333333333333</v>
      </c>
      <c r="K30" s="1">
        <v>0.636363636363636</v>
      </c>
      <c r="L30" s="1">
        <v>0.5</v>
      </c>
      <c r="M30" s="1">
        <v>0.2</v>
      </c>
      <c r="N30" s="1">
        <v>0.6</v>
      </c>
    </row>
    <row r="31" s="1" customFormat="1" spans="1:14">
      <c r="A31" s="7">
        <v>571</v>
      </c>
      <c r="B31" s="1">
        <v>571</v>
      </c>
      <c r="C31" s="1">
        <v>0.679080486297607</v>
      </c>
      <c r="D31" s="1">
        <v>0.0781345367431641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826</v>
      </c>
      <c r="B32" s="1">
        <v>826</v>
      </c>
      <c r="C32" s="1">
        <v>0.689115524291992</v>
      </c>
      <c r="D32" s="1">
        <v>0.0723822116851807</v>
      </c>
      <c r="E32" s="1">
        <v>7</v>
      </c>
      <c r="F32" s="1">
        <v>2</v>
      </c>
      <c r="G32" s="1">
        <v>3</v>
      </c>
      <c r="H32" s="1">
        <v>8</v>
      </c>
      <c r="I32" s="1">
        <v>0.7</v>
      </c>
      <c r="J32" s="1">
        <v>0.777777777777778</v>
      </c>
      <c r="K32" s="1">
        <v>0.736842105263158</v>
      </c>
      <c r="L32" s="1">
        <v>0.2</v>
      </c>
      <c r="M32" s="1">
        <v>0.5</v>
      </c>
      <c r="N32" s="1">
        <v>0.75</v>
      </c>
    </row>
    <row r="33" s="1" customFormat="1" spans="1:14">
      <c r="A33" s="7">
        <v>746</v>
      </c>
      <c r="B33" s="1">
        <v>746</v>
      </c>
      <c r="C33" s="1">
        <v>0.680225491523743</v>
      </c>
      <c r="D33" s="1">
        <v>0.0561617612838745</v>
      </c>
      <c r="E33" s="1">
        <v>8</v>
      </c>
      <c r="F33" s="1">
        <v>3</v>
      </c>
      <c r="G33" s="1">
        <v>2</v>
      </c>
      <c r="H33" s="1">
        <v>7</v>
      </c>
      <c r="I33" s="1">
        <v>0.8</v>
      </c>
      <c r="J33" s="1">
        <v>0.727272727272727</v>
      </c>
      <c r="K33" s="1">
        <v>0.761904761904762</v>
      </c>
      <c r="L33" s="1">
        <v>0.3</v>
      </c>
      <c r="M33" s="1">
        <v>0.5</v>
      </c>
      <c r="N33" s="1">
        <v>0.75</v>
      </c>
    </row>
    <row r="34" s="14" customFormat="1" spans="1:14">
      <c r="A34" s="16">
        <v>660</v>
      </c>
      <c r="B34" s="14">
        <v>660</v>
      </c>
      <c r="C34" s="14">
        <v>0.679148435592651</v>
      </c>
      <c r="D34" s="14">
        <v>0.0501850843429565</v>
      </c>
      <c r="E34" s="14">
        <v>7</v>
      </c>
      <c r="F34" s="14">
        <v>4</v>
      </c>
      <c r="G34" s="14">
        <v>3</v>
      </c>
      <c r="H34" s="14">
        <v>6</v>
      </c>
      <c r="I34" s="14">
        <v>0.7</v>
      </c>
      <c r="J34" s="14">
        <v>0.636363636363636</v>
      </c>
      <c r="K34" s="14">
        <v>0.666666666666667</v>
      </c>
      <c r="L34" s="14">
        <v>0.4</v>
      </c>
      <c r="M34" s="14">
        <v>0.3</v>
      </c>
      <c r="N34" s="14">
        <v>0.65</v>
      </c>
    </row>
    <row r="35" s="1" customFormat="1" spans="1:14">
      <c r="A35" s="7">
        <v>756</v>
      </c>
      <c r="B35" s="1">
        <v>756</v>
      </c>
      <c r="C35" s="1">
        <v>0.690647840499878</v>
      </c>
      <c r="D35" s="1">
        <v>0.0593792200088501</v>
      </c>
      <c r="E35" s="1">
        <v>9</v>
      </c>
      <c r="F35" s="1">
        <v>6</v>
      </c>
      <c r="G35" s="1">
        <v>1</v>
      </c>
      <c r="H35" s="1">
        <v>4</v>
      </c>
      <c r="I35" s="1">
        <v>0.9</v>
      </c>
      <c r="J35" s="1">
        <v>0.6</v>
      </c>
      <c r="K35" s="1">
        <v>0.72</v>
      </c>
      <c r="L35" s="1">
        <v>0.6</v>
      </c>
      <c r="M35" s="1">
        <v>0.3</v>
      </c>
      <c r="N35" s="1">
        <v>0.65</v>
      </c>
    </row>
    <row r="36" s="1" customFormat="1" spans="1:14">
      <c r="A36" s="7">
        <v>328</v>
      </c>
      <c r="B36" s="1">
        <v>328</v>
      </c>
      <c r="C36" s="1">
        <v>0.71317720413208</v>
      </c>
      <c r="D36" s="1">
        <v>0.0862201452255249</v>
      </c>
      <c r="E36" s="1">
        <v>10</v>
      </c>
      <c r="F36" s="1">
        <v>4</v>
      </c>
      <c r="G36" s="1">
        <v>0</v>
      </c>
      <c r="H36" s="1">
        <v>6</v>
      </c>
      <c r="I36" s="1">
        <v>1</v>
      </c>
      <c r="J36" s="1">
        <v>0.714285714285714</v>
      </c>
      <c r="K36" s="1">
        <v>0.833333333333333</v>
      </c>
      <c r="L36" s="1">
        <v>0.4</v>
      </c>
      <c r="M36" s="1">
        <v>0.6</v>
      </c>
      <c r="N36" s="1">
        <v>0.8</v>
      </c>
    </row>
    <row r="37" s="1" customFormat="1" spans="1:14">
      <c r="A37" s="7">
        <v>282</v>
      </c>
      <c r="B37" s="1">
        <v>282</v>
      </c>
      <c r="C37" s="1">
        <v>0.710972785949707</v>
      </c>
      <c r="D37" s="1">
        <v>0.0856907367706299</v>
      </c>
      <c r="E37" s="1">
        <v>5</v>
      </c>
      <c r="F37" s="1">
        <v>3</v>
      </c>
      <c r="G37" s="1">
        <v>5</v>
      </c>
      <c r="H37" s="1">
        <v>7</v>
      </c>
      <c r="I37" s="1">
        <v>0.5</v>
      </c>
      <c r="J37" s="1">
        <v>0.625</v>
      </c>
      <c r="K37" s="1">
        <v>0.555555555555556</v>
      </c>
      <c r="L37" s="1">
        <v>0.3</v>
      </c>
      <c r="M37" s="1">
        <v>0.2</v>
      </c>
      <c r="N37" s="1">
        <v>0.6</v>
      </c>
    </row>
    <row r="38" s="1" customFormat="1" spans="1:14">
      <c r="A38" s="7">
        <v>116</v>
      </c>
      <c r="B38" s="1">
        <v>116</v>
      </c>
      <c r="C38" s="1">
        <v>0.704044461250305</v>
      </c>
      <c r="D38" s="1">
        <v>0.072165846824646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328</v>
      </c>
      <c r="B39" s="1">
        <v>328</v>
      </c>
      <c r="C39" s="1">
        <v>0.71317720413208</v>
      </c>
      <c r="D39" s="1">
        <v>0.0862201452255249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399</v>
      </c>
      <c r="B40" s="1">
        <v>399</v>
      </c>
      <c r="C40" s="1">
        <v>0.716256022453308</v>
      </c>
      <c r="D40" s="1">
        <v>0.069300651550293</v>
      </c>
      <c r="E40" s="1">
        <v>10</v>
      </c>
      <c r="F40" s="1">
        <v>4</v>
      </c>
      <c r="G40" s="1">
        <v>0</v>
      </c>
      <c r="H40" s="1">
        <v>6</v>
      </c>
      <c r="I40" s="1">
        <v>1</v>
      </c>
      <c r="J40" s="1">
        <v>0.714285714285714</v>
      </c>
      <c r="K40" s="1">
        <v>0.833333333333333</v>
      </c>
      <c r="L40" s="1">
        <v>0.4</v>
      </c>
      <c r="M40" s="1">
        <v>0.6</v>
      </c>
      <c r="N40" s="1">
        <v>0.8</v>
      </c>
    </row>
    <row r="41" s="1" customFormat="1" spans="1:14">
      <c r="A41" s="7">
        <v>780</v>
      </c>
      <c r="B41" s="1">
        <v>780</v>
      </c>
      <c r="C41" s="1">
        <v>0.700768947601318</v>
      </c>
      <c r="D41" s="1">
        <v>0.0417674779891968</v>
      </c>
      <c r="E41" s="1">
        <v>8</v>
      </c>
      <c r="F41" s="1">
        <v>6</v>
      </c>
      <c r="G41" s="1">
        <v>2</v>
      </c>
      <c r="H41" s="1">
        <v>4</v>
      </c>
      <c r="I41" s="1">
        <v>0.8</v>
      </c>
      <c r="J41" s="1">
        <v>0.571428571428572</v>
      </c>
      <c r="K41" s="1">
        <v>0.666666666666667</v>
      </c>
      <c r="L41" s="1">
        <v>0.6</v>
      </c>
      <c r="M41" s="1">
        <v>0.2</v>
      </c>
      <c r="N41" s="1">
        <v>0.6</v>
      </c>
    </row>
    <row r="42" s="1" customFormat="1" spans="1:14">
      <c r="A42" s="7">
        <v>2</v>
      </c>
      <c r="B42" s="1">
        <v>2</v>
      </c>
      <c r="C42" s="1">
        <v>0.698237299919128</v>
      </c>
      <c r="D42" s="1">
        <v>0.0751848220825195</v>
      </c>
      <c r="E42" s="1">
        <v>9</v>
      </c>
      <c r="F42" s="1">
        <v>6</v>
      </c>
      <c r="G42" s="1">
        <v>1</v>
      </c>
      <c r="H42" s="1">
        <v>4</v>
      </c>
      <c r="I42" s="1">
        <v>0.9</v>
      </c>
      <c r="J42" s="1">
        <v>0.6</v>
      </c>
      <c r="K42" s="1">
        <v>0.72</v>
      </c>
      <c r="L42" s="1">
        <v>0.6</v>
      </c>
      <c r="M42" s="1">
        <v>0.3</v>
      </c>
      <c r="N42" s="1">
        <v>0.65</v>
      </c>
    </row>
    <row r="43" s="1" customFormat="1" spans="1:14">
      <c r="A43" s="7">
        <v>399</v>
      </c>
      <c r="B43" s="1">
        <v>399</v>
      </c>
      <c r="C43" s="1">
        <v>0.716256022453308</v>
      </c>
      <c r="D43" s="1">
        <v>0.069300651550293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373</v>
      </c>
      <c r="B44" s="1">
        <v>373</v>
      </c>
      <c r="C44" s="1">
        <v>0.695722937583923</v>
      </c>
      <c r="D44" s="1">
        <v>0.0393593311309815</v>
      </c>
      <c r="E44" s="1">
        <v>6</v>
      </c>
      <c r="F44" s="1">
        <v>4</v>
      </c>
      <c r="G44" s="1">
        <v>4</v>
      </c>
      <c r="H44" s="1">
        <v>6</v>
      </c>
      <c r="I44" s="1">
        <v>0.6</v>
      </c>
      <c r="J44" s="1">
        <v>0.6</v>
      </c>
      <c r="K44" s="1">
        <v>0.6</v>
      </c>
      <c r="L44" s="1">
        <v>0.4</v>
      </c>
      <c r="M44" s="1">
        <v>0.2</v>
      </c>
      <c r="N44" s="1">
        <v>0.6</v>
      </c>
    </row>
    <row r="45" s="14" customFormat="1" spans="1:14">
      <c r="A45" s="16">
        <v>498</v>
      </c>
      <c r="B45" s="14">
        <v>498</v>
      </c>
      <c r="C45" s="14">
        <v>0.696210503578186</v>
      </c>
      <c r="D45" s="14">
        <v>0.0400842428207398</v>
      </c>
      <c r="E45" s="14">
        <v>10</v>
      </c>
      <c r="F45" s="14">
        <v>3</v>
      </c>
      <c r="G45" s="14">
        <v>0</v>
      </c>
      <c r="H45" s="14">
        <v>7</v>
      </c>
      <c r="I45" s="14">
        <v>1</v>
      </c>
      <c r="J45" s="14">
        <v>0.769230769230769</v>
      </c>
      <c r="K45" s="14">
        <v>0.869565217391304</v>
      </c>
      <c r="L45" s="14">
        <v>0.3</v>
      </c>
      <c r="M45" s="14">
        <v>0.7</v>
      </c>
      <c r="N45" s="14">
        <v>0.85</v>
      </c>
    </row>
    <row r="46" s="1" customFormat="1" spans="1:14">
      <c r="A46" s="7">
        <v>644</v>
      </c>
      <c r="B46" s="1">
        <v>644</v>
      </c>
      <c r="C46" s="1">
        <v>0.721666574478149</v>
      </c>
      <c r="D46" s="1">
        <v>0.0976516008377075</v>
      </c>
      <c r="E46" s="1">
        <v>10</v>
      </c>
      <c r="F46" s="1">
        <v>5</v>
      </c>
      <c r="G46" s="1">
        <v>0</v>
      </c>
      <c r="H46" s="1">
        <v>5</v>
      </c>
      <c r="I46" s="1">
        <v>1</v>
      </c>
      <c r="J46" s="1">
        <v>0.666666666666667</v>
      </c>
      <c r="K46" s="1">
        <v>0.8</v>
      </c>
      <c r="L46" s="1">
        <v>0.5</v>
      </c>
      <c r="M46" s="1">
        <v>0.5</v>
      </c>
      <c r="N46" s="1">
        <v>0.75</v>
      </c>
    </row>
    <row r="47" s="1" customFormat="1" spans="1:14">
      <c r="A47" s="7">
        <v>908</v>
      </c>
      <c r="B47" s="1">
        <v>908</v>
      </c>
      <c r="C47" s="1">
        <v>0.746446847915649</v>
      </c>
      <c r="D47" s="1">
        <v>0.0972362756729126</v>
      </c>
      <c r="E47" s="1">
        <v>10</v>
      </c>
      <c r="F47" s="1">
        <v>5</v>
      </c>
      <c r="G47" s="1">
        <v>0</v>
      </c>
      <c r="H47" s="1">
        <v>5</v>
      </c>
      <c r="I47" s="1">
        <v>1</v>
      </c>
      <c r="J47" s="1">
        <v>0.666666666666667</v>
      </c>
      <c r="K47" s="1">
        <v>0.8</v>
      </c>
      <c r="L47" s="1">
        <v>0.5</v>
      </c>
      <c r="M47" s="1">
        <v>0.5</v>
      </c>
      <c r="N47" s="1">
        <v>0.75</v>
      </c>
    </row>
    <row r="48" s="1" customFormat="1" spans="1:14">
      <c r="A48" s="7">
        <v>429</v>
      </c>
      <c r="B48" s="1">
        <v>429</v>
      </c>
      <c r="C48" s="1">
        <v>0.746398687362671</v>
      </c>
      <c r="D48" s="1">
        <v>0.0914851427078247</v>
      </c>
      <c r="E48" s="1">
        <v>9</v>
      </c>
      <c r="F48" s="1">
        <v>6</v>
      </c>
      <c r="G48" s="1">
        <v>1</v>
      </c>
      <c r="H48" s="1">
        <v>4</v>
      </c>
      <c r="I48" s="1">
        <v>0.9</v>
      </c>
      <c r="J48" s="1">
        <v>0.6</v>
      </c>
      <c r="K48" s="1">
        <v>0.72</v>
      </c>
      <c r="L48" s="1">
        <v>0.6</v>
      </c>
      <c r="M48" s="1">
        <v>0.3</v>
      </c>
      <c r="N48" s="1">
        <v>0.65</v>
      </c>
    </row>
    <row r="49" s="1" customFormat="1" spans="1:14">
      <c r="A49" s="7">
        <v>184</v>
      </c>
      <c r="B49" s="1">
        <v>184</v>
      </c>
      <c r="C49" s="1">
        <v>0.746280670166016</v>
      </c>
      <c r="D49" s="1">
        <v>0.251963019371033</v>
      </c>
      <c r="E49" s="1">
        <v>6</v>
      </c>
      <c r="F49" s="1">
        <v>4</v>
      </c>
      <c r="G49" s="1">
        <v>4</v>
      </c>
      <c r="H49" s="1">
        <v>6</v>
      </c>
      <c r="I49" s="1">
        <v>0.6</v>
      </c>
      <c r="J49" s="1">
        <v>0.6</v>
      </c>
      <c r="K49" s="1">
        <v>0.6</v>
      </c>
      <c r="L49" s="1">
        <v>0.4</v>
      </c>
      <c r="M49" s="1">
        <v>0.2</v>
      </c>
      <c r="N49" s="1">
        <v>0.6</v>
      </c>
    </row>
    <row r="50" s="1" customFormat="1" spans="1:14">
      <c r="A50" s="7">
        <v>951</v>
      </c>
      <c r="B50" s="1">
        <v>951</v>
      </c>
      <c r="C50" s="1">
        <v>0.735138416290283</v>
      </c>
      <c r="D50" s="1">
        <v>0.22585654258728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1" customFormat="1" spans="1:14">
      <c r="A51" s="7">
        <v>824</v>
      </c>
      <c r="B51" s="1">
        <v>824</v>
      </c>
      <c r="C51" s="1">
        <v>0.739047050476074</v>
      </c>
      <c r="D51" s="1">
        <v>0.158512473106384</v>
      </c>
      <c r="E51" s="1">
        <v>8</v>
      </c>
      <c r="F51" s="1">
        <v>2</v>
      </c>
      <c r="G51" s="1">
        <v>2</v>
      </c>
      <c r="H51" s="1">
        <v>8</v>
      </c>
      <c r="I51" s="1">
        <v>0.8</v>
      </c>
      <c r="J51" s="1">
        <v>0.8</v>
      </c>
      <c r="K51" s="1">
        <v>0.8</v>
      </c>
      <c r="L51" s="1">
        <v>0.2</v>
      </c>
      <c r="M51" s="1">
        <v>0.6</v>
      </c>
      <c r="N51" s="1">
        <v>0.8</v>
      </c>
    </row>
    <row r="52" s="1" customFormat="1" spans="1:14">
      <c r="A52" s="7">
        <v>902</v>
      </c>
      <c r="B52" s="1">
        <v>902</v>
      </c>
      <c r="C52" s="1">
        <v>0.746563792228699</v>
      </c>
      <c r="D52" s="1">
        <v>0.131284713745117</v>
      </c>
      <c r="E52" s="1">
        <v>9</v>
      </c>
      <c r="F52" s="1">
        <v>4</v>
      </c>
      <c r="G52" s="1">
        <v>1</v>
      </c>
      <c r="H52" s="1">
        <v>6</v>
      </c>
      <c r="I52" s="1">
        <v>0.9</v>
      </c>
      <c r="J52" s="1">
        <v>0.692307692307692</v>
      </c>
      <c r="K52" s="1">
        <v>0.782608695652174</v>
      </c>
      <c r="L52" s="1">
        <v>0.4</v>
      </c>
      <c r="M52" s="1">
        <v>0.5</v>
      </c>
      <c r="N52" s="1">
        <v>0.75</v>
      </c>
    </row>
    <row r="53" s="1" customFormat="1" spans="1:14">
      <c r="A53" s="7">
        <v>427</v>
      </c>
      <c r="B53" s="1">
        <v>427</v>
      </c>
      <c r="C53" s="1">
        <v>0.746612668037415</v>
      </c>
      <c r="D53" s="1">
        <v>0.158156871795654</v>
      </c>
      <c r="E53" s="1">
        <v>8</v>
      </c>
      <c r="F53" s="1">
        <v>5</v>
      </c>
      <c r="G53" s="1">
        <v>2</v>
      </c>
      <c r="H53" s="1">
        <v>5</v>
      </c>
      <c r="I53" s="1">
        <v>0.8</v>
      </c>
      <c r="J53" s="1">
        <v>0.615384615384615</v>
      </c>
      <c r="K53" s="1">
        <v>0.695652173913043</v>
      </c>
      <c r="L53" s="1">
        <v>0.5</v>
      </c>
      <c r="M53" s="1">
        <v>0.3</v>
      </c>
      <c r="N53" s="1">
        <v>0.65</v>
      </c>
    </row>
    <row r="54" s="1" customFormat="1" spans="1:14">
      <c r="A54" s="7">
        <v>949</v>
      </c>
      <c r="B54" s="1">
        <v>949</v>
      </c>
      <c r="C54" s="1">
        <v>0.746928215026855</v>
      </c>
      <c r="D54" s="1">
        <v>0.121425032615662</v>
      </c>
      <c r="E54" s="1">
        <v>8</v>
      </c>
      <c r="F54" s="1">
        <v>4</v>
      </c>
      <c r="G54" s="1">
        <v>2</v>
      </c>
      <c r="H54" s="1">
        <v>6</v>
      </c>
      <c r="I54" s="1">
        <v>0.8</v>
      </c>
      <c r="J54" s="1">
        <v>0.666666666666667</v>
      </c>
      <c r="K54" s="1">
        <v>0.727272727272727</v>
      </c>
      <c r="L54" s="1">
        <v>0.4</v>
      </c>
      <c r="M54" s="1">
        <v>0.4</v>
      </c>
      <c r="N54" s="1">
        <v>0.7</v>
      </c>
    </row>
    <row r="55" s="1" customFormat="1" spans="1:14">
      <c r="A55" s="7">
        <v>700</v>
      </c>
      <c r="B55" s="1">
        <v>700</v>
      </c>
      <c r="C55" s="1">
        <v>0.748815417289734</v>
      </c>
      <c r="D55" s="1">
        <v>0.151418805122375</v>
      </c>
      <c r="E55" s="1">
        <v>10</v>
      </c>
      <c r="F55" s="1">
        <v>2</v>
      </c>
      <c r="G55" s="1">
        <v>0</v>
      </c>
      <c r="H55" s="1">
        <v>8</v>
      </c>
      <c r="I55" s="1">
        <v>1</v>
      </c>
      <c r="J55" s="1">
        <v>0.833333333333333</v>
      </c>
      <c r="K55" s="1">
        <v>0.909090909090909</v>
      </c>
      <c r="L55" s="1">
        <v>0.2</v>
      </c>
      <c r="M55" s="1">
        <v>0.8</v>
      </c>
      <c r="N55" s="1">
        <v>0.9</v>
      </c>
    </row>
    <row r="56" s="3" customFormat="1" spans="1:14">
      <c r="A56" s="9">
        <v>46</v>
      </c>
      <c r="B56" s="3">
        <v>46</v>
      </c>
      <c r="C56" s="3">
        <v>0.748969078063965</v>
      </c>
      <c r="D56" s="3">
        <v>0.0878483057022095</v>
      </c>
      <c r="E56" s="3">
        <v>8</v>
      </c>
      <c r="F56" s="3">
        <v>6</v>
      </c>
      <c r="G56" s="3">
        <v>2</v>
      </c>
      <c r="H56" s="3">
        <v>4</v>
      </c>
      <c r="I56" s="3">
        <v>0.8</v>
      </c>
      <c r="J56" s="3">
        <v>0.571428571428572</v>
      </c>
      <c r="K56" s="3">
        <v>0.666666666666667</v>
      </c>
      <c r="L56" s="3">
        <v>0.6</v>
      </c>
      <c r="M56" s="3">
        <v>0.2</v>
      </c>
      <c r="N56" s="3">
        <v>0.6</v>
      </c>
    </row>
    <row r="57" s="1" customFormat="1" spans="1:14">
      <c r="A57" s="7">
        <v>597</v>
      </c>
      <c r="B57" s="1">
        <v>597</v>
      </c>
      <c r="C57" s="1">
        <v>0.758385896682739</v>
      </c>
      <c r="D57" s="1">
        <v>0.156681180000305</v>
      </c>
      <c r="E57" s="1">
        <v>8</v>
      </c>
      <c r="F57" s="1">
        <v>4</v>
      </c>
      <c r="G57" s="1">
        <v>2</v>
      </c>
      <c r="H57" s="1">
        <v>6</v>
      </c>
      <c r="I57" s="1">
        <v>0.8</v>
      </c>
      <c r="J57" s="1">
        <v>0.666666666666667</v>
      </c>
      <c r="K57" s="1">
        <v>0.727272727272727</v>
      </c>
      <c r="L57" s="1">
        <v>0.4</v>
      </c>
      <c r="M57" s="1">
        <v>0.4</v>
      </c>
      <c r="N57" s="1">
        <v>0.7</v>
      </c>
    </row>
    <row r="58" s="4" customFormat="1" spans="1:14">
      <c r="A58" s="17">
        <v>607</v>
      </c>
      <c r="B58" s="4">
        <v>607</v>
      </c>
      <c r="C58" s="4">
        <v>0.759205937385559</v>
      </c>
      <c r="D58" s="4">
        <v>0.0919692516326904</v>
      </c>
      <c r="E58" s="4">
        <v>10</v>
      </c>
      <c r="F58" s="4">
        <v>5</v>
      </c>
      <c r="G58" s="4">
        <v>0</v>
      </c>
      <c r="H58" s="4">
        <v>5</v>
      </c>
      <c r="I58" s="4">
        <v>1</v>
      </c>
      <c r="J58" s="4">
        <v>0.666666666666667</v>
      </c>
      <c r="K58" s="4">
        <v>0.8</v>
      </c>
      <c r="L58" s="4">
        <v>0.5</v>
      </c>
      <c r="M58" s="4">
        <v>0.5</v>
      </c>
      <c r="N58" s="4">
        <v>0.75</v>
      </c>
    </row>
    <row r="59" s="1" customFormat="1" spans="1:14">
      <c r="A59" s="7">
        <v>714</v>
      </c>
      <c r="B59" s="1">
        <v>714</v>
      </c>
      <c r="C59" s="1">
        <v>0.760669589042664</v>
      </c>
      <c r="D59" s="1">
        <v>0.151639819145203</v>
      </c>
      <c r="E59" s="1">
        <v>10</v>
      </c>
      <c r="F59" s="1">
        <v>4</v>
      </c>
      <c r="G59" s="1">
        <v>0</v>
      </c>
      <c r="H59" s="1">
        <v>6</v>
      </c>
      <c r="I59" s="1">
        <v>1</v>
      </c>
      <c r="J59" s="1">
        <v>0.714285714285714</v>
      </c>
      <c r="K59" s="1">
        <v>0.833333333333333</v>
      </c>
      <c r="L59" s="1">
        <v>0.4</v>
      </c>
      <c r="M59" s="1">
        <v>0.6</v>
      </c>
      <c r="N59" s="1">
        <v>0.8</v>
      </c>
    </row>
    <row r="60" s="1" customFormat="1" spans="1:14">
      <c r="A60" s="7">
        <v>379</v>
      </c>
      <c r="B60" s="1">
        <v>379</v>
      </c>
      <c r="C60" s="1">
        <v>0.763228416442871</v>
      </c>
      <c r="D60" s="1">
        <v>0.146036624908447</v>
      </c>
      <c r="E60" s="1">
        <v>10</v>
      </c>
      <c r="F60" s="1">
        <v>6</v>
      </c>
      <c r="G60" s="1">
        <v>0</v>
      </c>
      <c r="H60" s="1">
        <v>4</v>
      </c>
      <c r="I60" s="1">
        <v>1</v>
      </c>
      <c r="J60" s="1">
        <v>0.625</v>
      </c>
      <c r="K60" s="1">
        <v>0.769230769230769</v>
      </c>
      <c r="L60" s="1">
        <v>0.6</v>
      </c>
      <c r="M60" s="1">
        <v>0.4</v>
      </c>
      <c r="N60" s="1">
        <v>0.7</v>
      </c>
    </row>
    <row r="61" s="1" customFormat="1" spans="1:14">
      <c r="A61" s="7">
        <v>401</v>
      </c>
      <c r="B61" s="1">
        <v>401</v>
      </c>
      <c r="C61" s="1">
        <v>0.753035545349121</v>
      </c>
      <c r="D61" s="1">
        <v>0.228763222694397</v>
      </c>
      <c r="E61" s="1">
        <v>10</v>
      </c>
      <c r="F61" s="1">
        <v>4</v>
      </c>
      <c r="G61" s="1">
        <v>0</v>
      </c>
      <c r="H61" s="1">
        <v>6</v>
      </c>
      <c r="I61" s="1">
        <v>1</v>
      </c>
      <c r="J61" s="1">
        <v>0.714285714285714</v>
      </c>
      <c r="K61" s="1">
        <v>0.833333333333333</v>
      </c>
      <c r="L61" s="1">
        <v>0.4</v>
      </c>
      <c r="M61" s="1">
        <v>0.6</v>
      </c>
      <c r="N61" s="1">
        <v>0.8</v>
      </c>
    </row>
    <row r="62" s="1" customFormat="1" spans="1:14">
      <c r="A62" s="7">
        <v>256</v>
      </c>
      <c r="B62" s="1">
        <v>256</v>
      </c>
      <c r="C62" s="1">
        <v>0.769444704055786</v>
      </c>
      <c r="D62" s="1">
        <v>0.147529363632202</v>
      </c>
      <c r="E62" s="1">
        <v>10</v>
      </c>
      <c r="F62" s="1">
        <v>8</v>
      </c>
      <c r="G62" s="1">
        <v>0</v>
      </c>
      <c r="H62" s="1">
        <v>2</v>
      </c>
      <c r="I62" s="1">
        <v>1</v>
      </c>
      <c r="J62" s="1">
        <v>0.555555555555556</v>
      </c>
      <c r="K62" s="1">
        <v>0.714285714285714</v>
      </c>
      <c r="L62" s="1">
        <v>0.8</v>
      </c>
      <c r="M62" s="1">
        <v>0.2</v>
      </c>
      <c r="N62" s="1">
        <v>0.6</v>
      </c>
    </row>
    <row r="63" s="1" customFormat="1" spans="1:14">
      <c r="A63" s="7">
        <v>764</v>
      </c>
      <c r="B63" s="1">
        <v>764</v>
      </c>
      <c r="C63" s="1">
        <v>0.770396113395691</v>
      </c>
      <c r="D63" s="1">
        <v>0.118025183677673</v>
      </c>
      <c r="E63" s="1">
        <v>8</v>
      </c>
      <c r="F63" s="1">
        <v>5</v>
      </c>
      <c r="G63" s="1">
        <v>2</v>
      </c>
      <c r="H63" s="1">
        <v>5</v>
      </c>
      <c r="I63" s="1">
        <v>0.8</v>
      </c>
      <c r="J63" s="1">
        <v>0.615384615384615</v>
      </c>
      <c r="K63" s="1">
        <v>0.695652173913043</v>
      </c>
      <c r="L63" s="1">
        <v>0.5</v>
      </c>
      <c r="M63" s="1">
        <v>0.3</v>
      </c>
      <c r="N63" s="1">
        <v>0.65</v>
      </c>
    </row>
    <row r="64" s="1" customFormat="1" spans="1:14">
      <c r="A64" s="7">
        <v>888</v>
      </c>
      <c r="B64" s="1">
        <v>888</v>
      </c>
      <c r="C64" s="1">
        <v>0.771872639656067</v>
      </c>
      <c r="D64" s="1">
        <v>0.120152473449707</v>
      </c>
      <c r="E64" s="1">
        <v>8</v>
      </c>
      <c r="F64" s="1">
        <v>6</v>
      </c>
      <c r="G64" s="1">
        <v>2</v>
      </c>
      <c r="H64" s="1">
        <v>4</v>
      </c>
      <c r="I64" s="1">
        <v>0.8</v>
      </c>
      <c r="J64" s="1">
        <v>0.571428571428572</v>
      </c>
      <c r="K64" s="1">
        <v>0.666666666666667</v>
      </c>
      <c r="L64" s="1">
        <v>0.6</v>
      </c>
      <c r="M64" s="1">
        <v>0.2</v>
      </c>
      <c r="N64" s="1">
        <v>0.6</v>
      </c>
    </row>
    <row r="65" s="1" customFormat="1" spans="1:14">
      <c r="A65" s="7">
        <v>210</v>
      </c>
      <c r="B65" s="1">
        <v>210</v>
      </c>
      <c r="C65" s="1">
        <v>0.750462651252747</v>
      </c>
      <c r="D65" s="1">
        <v>0.163699865341186</v>
      </c>
      <c r="E65" s="1">
        <v>9</v>
      </c>
      <c r="F65" s="1">
        <v>3</v>
      </c>
      <c r="G65" s="1">
        <v>1</v>
      </c>
      <c r="H65" s="1">
        <v>7</v>
      </c>
      <c r="I65" s="1">
        <v>0.9</v>
      </c>
      <c r="J65" s="1">
        <v>0.75</v>
      </c>
      <c r="K65" s="1">
        <v>0.818181818181818</v>
      </c>
      <c r="L65" s="1">
        <v>0.3</v>
      </c>
      <c r="M65" s="1">
        <v>0.6</v>
      </c>
      <c r="N65" s="1">
        <v>0.8</v>
      </c>
    </row>
    <row r="66" s="1" customFormat="1" spans="1:14">
      <c r="A66" s="7">
        <v>952</v>
      </c>
      <c r="B66" s="1">
        <v>952</v>
      </c>
      <c r="C66" s="1">
        <v>0.777769088745117</v>
      </c>
      <c r="D66" s="1">
        <v>0.174070596694946</v>
      </c>
      <c r="E66" s="1">
        <v>9</v>
      </c>
      <c r="F66" s="1">
        <v>8</v>
      </c>
      <c r="G66" s="1">
        <v>1</v>
      </c>
      <c r="H66" s="1">
        <v>2</v>
      </c>
      <c r="I66" s="1">
        <v>0.9</v>
      </c>
      <c r="J66" s="1">
        <v>0.529411764705882</v>
      </c>
      <c r="K66" s="1">
        <v>0.666666666666667</v>
      </c>
      <c r="L66" s="1">
        <v>0.8</v>
      </c>
      <c r="M66" s="1">
        <v>0.1</v>
      </c>
      <c r="N66" s="1">
        <v>0.55</v>
      </c>
    </row>
    <row r="67" s="3" customFormat="1" spans="1:14">
      <c r="A67" s="9">
        <v>637</v>
      </c>
      <c r="B67" s="3">
        <v>637</v>
      </c>
      <c r="C67" s="3">
        <v>0.779709577560425</v>
      </c>
      <c r="D67" s="3">
        <v>0.131428241729736</v>
      </c>
      <c r="E67" s="3">
        <v>8</v>
      </c>
      <c r="F67" s="3">
        <v>4</v>
      </c>
      <c r="G67" s="3">
        <v>2</v>
      </c>
      <c r="H67" s="3">
        <v>6</v>
      </c>
      <c r="I67" s="3">
        <v>0.8</v>
      </c>
      <c r="J67" s="3">
        <v>0.666666666666667</v>
      </c>
      <c r="K67" s="3">
        <v>0.727272727272727</v>
      </c>
      <c r="L67" s="3">
        <v>0.4</v>
      </c>
      <c r="M67" s="3">
        <v>0.4</v>
      </c>
      <c r="N67" s="3">
        <v>0.7</v>
      </c>
    </row>
    <row r="68" s="1" customFormat="1" spans="1:14">
      <c r="A68" s="7">
        <v>281</v>
      </c>
      <c r="B68" s="1">
        <v>281</v>
      </c>
      <c r="C68" s="1">
        <v>0.780123114585876</v>
      </c>
      <c r="D68" s="1">
        <v>0.199020862579346</v>
      </c>
      <c r="E68" s="1">
        <v>8</v>
      </c>
      <c r="F68" s="1">
        <v>5</v>
      </c>
      <c r="G68" s="1">
        <v>2</v>
      </c>
      <c r="H68" s="1">
        <v>5</v>
      </c>
      <c r="I68" s="1">
        <v>0.8</v>
      </c>
      <c r="J68" s="1">
        <v>0.615384615384615</v>
      </c>
      <c r="K68" s="1">
        <v>0.695652173913043</v>
      </c>
      <c r="L68" s="1">
        <v>0.5</v>
      </c>
      <c r="M68" s="1">
        <v>0.3</v>
      </c>
      <c r="N68" s="1">
        <v>0.65</v>
      </c>
    </row>
    <row r="69" s="1" customFormat="1" spans="1:14">
      <c r="A69" s="7">
        <v>880</v>
      </c>
      <c r="B69" s="1">
        <v>880</v>
      </c>
      <c r="C69" s="1">
        <v>0.780608892440796</v>
      </c>
      <c r="D69" s="1">
        <v>0.172005653381348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1" customFormat="1" spans="1:14">
      <c r="A70" s="7">
        <v>668</v>
      </c>
      <c r="B70" s="1">
        <v>668</v>
      </c>
      <c r="C70" s="1">
        <v>0.78334653377533</v>
      </c>
      <c r="D70" s="1">
        <v>0.184819221496582</v>
      </c>
      <c r="E70" s="1">
        <v>10</v>
      </c>
      <c r="F70" s="1">
        <v>6</v>
      </c>
      <c r="G70" s="1">
        <v>0</v>
      </c>
      <c r="H70" s="1">
        <v>4</v>
      </c>
      <c r="I70" s="1">
        <v>1</v>
      </c>
      <c r="J70" s="1">
        <v>0.625</v>
      </c>
      <c r="K70" s="1">
        <v>0.769230769230769</v>
      </c>
      <c r="L70" s="1">
        <v>0.6</v>
      </c>
      <c r="M70" s="1">
        <v>0.4</v>
      </c>
      <c r="N70" s="1">
        <v>0.7</v>
      </c>
    </row>
    <row r="71" s="1" customFormat="1" spans="1:14">
      <c r="A71" s="7">
        <v>695</v>
      </c>
      <c r="B71" s="1">
        <v>695</v>
      </c>
      <c r="C71" s="1">
        <v>0.793387413024902</v>
      </c>
      <c r="D71" s="1">
        <v>0.140011191368103</v>
      </c>
      <c r="E71" s="1">
        <v>9</v>
      </c>
      <c r="F71" s="1">
        <v>5</v>
      </c>
      <c r="G71" s="1">
        <v>1</v>
      </c>
      <c r="H71" s="1">
        <v>5</v>
      </c>
      <c r="I71" s="1">
        <v>0.9</v>
      </c>
      <c r="J71" s="1">
        <v>0.642857142857143</v>
      </c>
      <c r="K71" s="1">
        <v>0.75</v>
      </c>
      <c r="L71" s="1">
        <v>0.5</v>
      </c>
      <c r="M71" s="1">
        <v>0.4</v>
      </c>
      <c r="N71" s="1">
        <v>0.7</v>
      </c>
    </row>
    <row r="72" s="1" customFormat="1" spans="1:14">
      <c r="A72" s="7">
        <v>698</v>
      </c>
      <c r="B72" s="1">
        <v>698</v>
      </c>
      <c r="C72" s="1">
        <v>0.796518921852112</v>
      </c>
      <c r="D72" s="1">
        <v>0.266257882118225</v>
      </c>
      <c r="E72" s="1">
        <v>9</v>
      </c>
      <c r="F72" s="1">
        <v>3</v>
      </c>
      <c r="G72" s="1">
        <v>1</v>
      </c>
      <c r="H72" s="1">
        <v>7</v>
      </c>
      <c r="I72" s="1">
        <v>0.9</v>
      </c>
      <c r="J72" s="1">
        <v>0.75</v>
      </c>
      <c r="K72" s="1">
        <v>0.818181818181818</v>
      </c>
      <c r="L72" s="1">
        <v>0.3</v>
      </c>
      <c r="M72" s="1">
        <v>0.6</v>
      </c>
      <c r="N72" s="1">
        <v>0.8</v>
      </c>
    </row>
    <row r="73" s="1" customFormat="1" spans="1:14">
      <c r="A73" s="7">
        <v>4</v>
      </c>
      <c r="B73" s="1">
        <v>4</v>
      </c>
      <c r="C73" s="1">
        <v>0.799562454223633</v>
      </c>
      <c r="D73" s="1">
        <v>0.261473536491394</v>
      </c>
      <c r="E73" s="1">
        <v>9</v>
      </c>
      <c r="F73" s="1">
        <v>8</v>
      </c>
      <c r="G73" s="1">
        <v>1</v>
      </c>
      <c r="H73" s="1">
        <v>2</v>
      </c>
      <c r="I73" s="1">
        <v>0.9</v>
      </c>
      <c r="J73" s="1">
        <v>0.529411764705882</v>
      </c>
      <c r="K73" s="1">
        <v>0.666666666666667</v>
      </c>
      <c r="L73" s="1">
        <v>0.8</v>
      </c>
      <c r="M73" s="1">
        <v>0.1</v>
      </c>
      <c r="N73" s="1">
        <v>0.55</v>
      </c>
    </row>
    <row r="74" s="1" customFormat="1" spans="1:14">
      <c r="A74" s="7">
        <v>725</v>
      </c>
      <c r="B74" s="1">
        <v>725</v>
      </c>
      <c r="C74" s="1">
        <v>0.803259372711182</v>
      </c>
      <c r="D74" s="1">
        <v>0.191452741622925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133</v>
      </c>
      <c r="B75" s="1">
        <v>133</v>
      </c>
      <c r="C75" s="1">
        <v>0.805436015129089</v>
      </c>
      <c r="D75" s="1">
        <v>0.172886252403259</v>
      </c>
      <c r="E75" s="1">
        <v>10</v>
      </c>
      <c r="F75" s="1">
        <v>4</v>
      </c>
      <c r="G75" s="1">
        <v>0</v>
      </c>
      <c r="H75" s="1">
        <v>6</v>
      </c>
      <c r="I75" s="1">
        <v>1</v>
      </c>
      <c r="J75" s="1">
        <v>0.714285714285714</v>
      </c>
      <c r="K75" s="1">
        <v>0.833333333333333</v>
      </c>
      <c r="L75" s="1">
        <v>0.4</v>
      </c>
      <c r="M75" s="1">
        <v>0.6</v>
      </c>
      <c r="N75" s="1">
        <v>0.8</v>
      </c>
    </row>
    <row r="76" s="1" customFormat="1" spans="1:14">
      <c r="A76" s="7">
        <v>777</v>
      </c>
      <c r="B76" s="1">
        <v>777</v>
      </c>
      <c r="C76" s="1">
        <v>0.808679223060608</v>
      </c>
      <c r="D76" s="1">
        <v>0.145735383033752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516</v>
      </c>
      <c r="B77" s="1">
        <v>516</v>
      </c>
      <c r="C77" s="1">
        <v>0.808926939964294</v>
      </c>
      <c r="D77" s="1">
        <v>0.204248666763306</v>
      </c>
      <c r="E77" s="1">
        <v>7</v>
      </c>
      <c r="F77" s="1">
        <v>3</v>
      </c>
      <c r="G77" s="1">
        <v>3</v>
      </c>
      <c r="H77" s="1">
        <v>7</v>
      </c>
      <c r="I77" s="1">
        <v>0.7</v>
      </c>
      <c r="J77" s="1">
        <v>0.7</v>
      </c>
      <c r="K77" s="1">
        <v>0.7</v>
      </c>
      <c r="L77" s="1">
        <v>0.3</v>
      </c>
      <c r="M77" s="1">
        <v>0.4</v>
      </c>
      <c r="N77" s="1">
        <v>0.7</v>
      </c>
    </row>
    <row r="78" s="3" customFormat="1" spans="1:14">
      <c r="A78" s="9">
        <v>354</v>
      </c>
      <c r="B78" s="3">
        <v>354</v>
      </c>
      <c r="C78" s="3">
        <v>0.808939099311829</v>
      </c>
      <c r="D78" s="3">
        <v>0.152334570884705</v>
      </c>
      <c r="E78" s="3">
        <v>8</v>
      </c>
      <c r="F78" s="3">
        <v>6</v>
      </c>
      <c r="G78" s="3">
        <v>2</v>
      </c>
      <c r="H78" s="3">
        <v>4</v>
      </c>
      <c r="I78" s="3">
        <v>0.8</v>
      </c>
      <c r="J78" s="3">
        <v>0.571428571428572</v>
      </c>
      <c r="K78" s="3">
        <v>0.666666666666667</v>
      </c>
      <c r="L78" s="3">
        <v>0.6</v>
      </c>
      <c r="M78" s="3">
        <v>0.2</v>
      </c>
      <c r="N78" s="3">
        <v>0.6</v>
      </c>
    </row>
    <row r="79" s="1" customFormat="1" spans="1:14">
      <c r="A79" s="7">
        <v>543</v>
      </c>
      <c r="B79" s="1">
        <v>543</v>
      </c>
      <c r="C79" s="1">
        <v>0.810562133789062</v>
      </c>
      <c r="D79" s="1">
        <v>0.140990376472473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19</v>
      </c>
      <c r="B80" s="1">
        <v>19</v>
      </c>
      <c r="C80" s="1">
        <v>0.811565637588501</v>
      </c>
      <c r="D80" s="1">
        <v>0.210479974746704</v>
      </c>
      <c r="E80" s="1">
        <v>8</v>
      </c>
      <c r="F80" s="1">
        <v>2</v>
      </c>
      <c r="G80" s="1">
        <v>2</v>
      </c>
      <c r="H80" s="1">
        <v>8</v>
      </c>
      <c r="I80" s="1">
        <v>0.8</v>
      </c>
      <c r="J80" s="1">
        <v>0.8</v>
      </c>
      <c r="K80" s="1">
        <v>0.8</v>
      </c>
      <c r="L80" s="1">
        <v>0.2</v>
      </c>
      <c r="M80" s="1">
        <v>0.6</v>
      </c>
      <c r="N80" s="1">
        <v>0.8</v>
      </c>
    </row>
    <row r="81" s="1" customFormat="1" spans="1:14">
      <c r="A81" s="7">
        <v>454</v>
      </c>
      <c r="B81" s="1">
        <v>454</v>
      </c>
      <c r="C81" s="1">
        <v>0.81167459487915</v>
      </c>
      <c r="D81" s="1">
        <v>0.116322159767151</v>
      </c>
      <c r="E81" s="1">
        <v>5</v>
      </c>
      <c r="F81" s="1">
        <v>4</v>
      </c>
      <c r="G81" s="1">
        <v>5</v>
      </c>
      <c r="H81" s="1">
        <v>6</v>
      </c>
      <c r="I81" s="1">
        <v>0.5</v>
      </c>
      <c r="J81" s="1">
        <v>0.555555555555556</v>
      </c>
      <c r="K81" s="1">
        <v>0.526315789473684</v>
      </c>
      <c r="L81" s="1">
        <v>0.4</v>
      </c>
      <c r="M81" s="1">
        <v>0.1</v>
      </c>
      <c r="N81" s="1">
        <v>0.55</v>
      </c>
    </row>
    <row r="82" s="1" customFormat="1" spans="1:14">
      <c r="A82" s="7">
        <v>907</v>
      </c>
      <c r="B82" s="1">
        <v>907</v>
      </c>
      <c r="C82" s="1">
        <v>0.811874389648437</v>
      </c>
      <c r="D82" s="1">
        <v>0.147233486175537</v>
      </c>
      <c r="E82" s="1">
        <v>9</v>
      </c>
      <c r="F82" s="1">
        <v>1</v>
      </c>
      <c r="G82" s="1">
        <v>1</v>
      </c>
      <c r="H82" s="1">
        <v>9</v>
      </c>
      <c r="I82" s="1">
        <v>0.9</v>
      </c>
      <c r="J82" s="1">
        <v>0.9</v>
      </c>
      <c r="K82" s="1">
        <v>0.9</v>
      </c>
      <c r="L82" s="1">
        <v>0.1</v>
      </c>
      <c r="M82" s="1">
        <v>0.8</v>
      </c>
      <c r="N82" s="1">
        <v>0.9</v>
      </c>
    </row>
    <row r="83" s="1" customFormat="1" spans="1:14">
      <c r="A83" s="7">
        <v>743</v>
      </c>
      <c r="B83" s="1">
        <v>743</v>
      </c>
      <c r="C83" s="1">
        <v>0.812583208084106</v>
      </c>
      <c r="D83" s="1">
        <v>0.160370707511902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488</v>
      </c>
      <c r="B84" s="1">
        <v>488</v>
      </c>
      <c r="C84" s="1">
        <v>0.813172101974487</v>
      </c>
      <c r="D84" s="1">
        <v>0.24921190738678</v>
      </c>
      <c r="E84" s="1">
        <v>10</v>
      </c>
      <c r="F84" s="1">
        <v>5</v>
      </c>
      <c r="G84" s="1">
        <v>0</v>
      </c>
      <c r="H84" s="1">
        <v>5</v>
      </c>
      <c r="I84" s="1">
        <v>1</v>
      </c>
      <c r="J84" s="1">
        <v>0.666666666666667</v>
      </c>
      <c r="K84" s="1">
        <v>0.8</v>
      </c>
      <c r="L84" s="1">
        <v>0.5</v>
      </c>
      <c r="M84" s="1">
        <v>0.5</v>
      </c>
      <c r="N84" s="1">
        <v>0.75</v>
      </c>
    </row>
    <row r="85" s="4" customFormat="1" spans="1:14">
      <c r="A85" s="17">
        <v>802</v>
      </c>
      <c r="B85" s="4">
        <v>802</v>
      </c>
      <c r="C85" s="4">
        <v>0.818269729614258</v>
      </c>
      <c r="D85" s="4">
        <v>0.142256736755371</v>
      </c>
      <c r="E85" s="4">
        <v>9</v>
      </c>
      <c r="F85" s="4">
        <v>4</v>
      </c>
      <c r="G85" s="4">
        <v>1</v>
      </c>
      <c r="H85" s="4">
        <v>6</v>
      </c>
      <c r="I85" s="4">
        <v>0.9</v>
      </c>
      <c r="J85" s="4">
        <v>0.692307692307692</v>
      </c>
      <c r="K85" s="4">
        <v>0.782608695652174</v>
      </c>
      <c r="L85" s="4">
        <v>0.4</v>
      </c>
      <c r="M85" s="4">
        <v>0.5</v>
      </c>
      <c r="N85" s="4">
        <v>0.75</v>
      </c>
    </row>
    <row r="86" s="1" customFormat="1" spans="1:14">
      <c r="A86" s="7">
        <v>558</v>
      </c>
      <c r="B86" s="1">
        <v>558</v>
      </c>
      <c r="C86" s="1">
        <v>0.821733474731445</v>
      </c>
      <c r="D86" s="1">
        <v>0.137555122375488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406</v>
      </c>
      <c r="B87" s="1">
        <v>406</v>
      </c>
      <c r="C87" s="1">
        <v>0.822151780128479</v>
      </c>
      <c r="D87" s="1">
        <v>0.264414072036743</v>
      </c>
      <c r="E87" s="1">
        <v>6</v>
      </c>
      <c r="F87" s="1">
        <v>4</v>
      </c>
      <c r="G87" s="1">
        <v>4</v>
      </c>
      <c r="H87" s="1">
        <v>6</v>
      </c>
      <c r="I87" s="1">
        <v>0.6</v>
      </c>
      <c r="J87" s="1">
        <v>0.6</v>
      </c>
      <c r="K87" s="1">
        <v>0.6</v>
      </c>
      <c r="L87" s="1">
        <v>0.4</v>
      </c>
      <c r="M87" s="1">
        <v>0.2</v>
      </c>
      <c r="N87" s="1">
        <v>0.6</v>
      </c>
    </row>
    <row r="88" s="1" customFormat="1" spans="1:14">
      <c r="A88" s="7">
        <v>497</v>
      </c>
      <c r="B88" s="1">
        <v>497</v>
      </c>
      <c r="C88" s="1">
        <v>0.822490453720093</v>
      </c>
      <c r="D88" s="1">
        <v>0.249233245849609</v>
      </c>
      <c r="E88" s="1">
        <v>7</v>
      </c>
      <c r="F88" s="1">
        <v>4</v>
      </c>
      <c r="G88" s="1">
        <v>3</v>
      </c>
      <c r="H88" s="1">
        <v>6</v>
      </c>
      <c r="I88" s="1">
        <v>0.7</v>
      </c>
      <c r="J88" s="1">
        <v>0.636363636363636</v>
      </c>
      <c r="K88" s="1">
        <v>0.666666666666667</v>
      </c>
      <c r="L88" s="1">
        <v>0.4</v>
      </c>
      <c r="M88" s="1">
        <v>0.3</v>
      </c>
      <c r="N88" s="1">
        <v>0.65</v>
      </c>
    </row>
    <row r="89" s="4" customFormat="1" spans="1:14">
      <c r="A89" s="17">
        <v>694</v>
      </c>
      <c r="B89" s="4">
        <v>694</v>
      </c>
      <c r="C89" s="4">
        <v>0.832526206970215</v>
      </c>
      <c r="D89" s="4">
        <v>0.154374718666077</v>
      </c>
      <c r="E89" s="4">
        <v>9</v>
      </c>
      <c r="F89" s="4">
        <v>5</v>
      </c>
      <c r="G89" s="4">
        <v>1</v>
      </c>
      <c r="H89" s="4">
        <v>5</v>
      </c>
      <c r="I89" s="4">
        <v>0.9</v>
      </c>
      <c r="J89" s="4">
        <v>0.642857142857143</v>
      </c>
      <c r="K89" s="4">
        <v>0.75</v>
      </c>
      <c r="L89" s="4">
        <v>0.5</v>
      </c>
      <c r="M89" s="4">
        <v>0.4</v>
      </c>
      <c r="N89" s="4">
        <v>0.7</v>
      </c>
    </row>
    <row r="90" s="1" customFormat="1" spans="3:14">
      <c r="C90" s="1">
        <f>AVERAGE(C2:C89)</f>
        <v>0.721720459786328</v>
      </c>
      <c r="D90" s="1">
        <f>AVERAGE(D2:D89)</f>
        <v>0.110186836936257</v>
      </c>
      <c r="I90" s="1">
        <f t="shared" ref="I90:N90" si="0">AVERAGE(I2:I89)</f>
        <v>0.864772727272727</v>
      </c>
      <c r="J90" s="1">
        <f t="shared" si="0"/>
        <v>0.66671250429606</v>
      </c>
      <c r="K90" s="1">
        <f t="shared" si="0"/>
        <v>0.748426056998191</v>
      </c>
      <c r="L90" s="1">
        <f t="shared" si="0"/>
        <v>0.444318181818182</v>
      </c>
      <c r="M90" s="1">
        <f t="shared" si="0"/>
        <v>0.420454545454545</v>
      </c>
      <c r="N90" s="1">
        <f t="shared" si="0"/>
        <v>0.710227272727273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0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0</v>
      </c>
      <c r="E103" s="4">
        <v>9</v>
      </c>
    </row>
    <row r="104" s="15" customFormat="1" spans="3:5">
      <c r="C104" s="15" t="s">
        <v>154</v>
      </c>
      <c r="D104" s="15">
        <f>COUNTIF(C2:C89,"&lt;0.63")-COUNTIF(C2:C89,"&lt;0.6")</f>
        <v>11</v>
      </c>
      <c r="E104" s="15">
        <v>12</v>
      </c>
    </row>
    <row r="105" s="4" customFormat="1" spans="3:5">
      <c r="C105" s="4" t="s">
        <v>155</v>
      </c>
      <c r="D105" s="4">
        <f>COUNTIF(C2:C89,"&lt;0.66")-COUNTIF(C2:C89,"&lt;0.63")</f>
        <v>11</v>
      </c>
      <c r="E105" s="4">
        <v>14</v>
      </c>
    </row>
    <row r="106" s="4" customFormat="1" spans="3:5">
      <c r="C106" s="4" t="s">
        <v>156</v>
      </c>
      <c r="D106" s="4">
        <f>COUNTIF(C2:C89,"&lt;0.69")-COUNTIF(C2:C89,"&lt;0.66")</f>
        <v>11</v>
      </c>
      <c r="E106" s="4">
        <v>12</v>
      </c>
    </row>
    <row r="107" s="4" customFormat="1" spans="3:5">
      <c r="C107" s="4" t="s">
        <v>157</v>
      </c>
      <c r="D107" s="4">
        <f>COUNTIF(C2:C89,"&lt;0.72")-COUNTIF(C2:C89,"&lt;0.69")</f>
        <v>11</v>
      </c>
      <c r="E107" s="4">
        <v>9</v>
      </c>
    </row>
    <row r="108" s="4" customFormat="1" spans="3:5">
      <c r="C108" s="4" t="s">
        <v>158</v>
      </c>
      <c r="D108" s="4">
        <f>COUNTIF(C2:C89,"&lt;0.75")-COUNTIF(C2:C89,"&lt;0.72")</f>
        <v>11</v>
      </c>
      <c r="E108" s="4">
        <v>7</v>
      </c>
    </row>
    <row r="109" s="4" customFormat="1" spans="3:5">
      <c r="C109" s="4" t="s">
        <v>159</v>
      </c>
      <c r="D109" s="4">
        <f>COUNTIF(C2:C89,"&lt;0.78")-COUNTIF(C2:C89,"&lt;0.75")</f>
        <v>11</v>
      </c>
      <c r="E109" s="4">
        <v>6</v>
      </c>
    </row>
    <row r="110" s="1" customFormat="1" spans="3:5">
      <c r="C110" s="1" t="s">
        <v>160</v>
      </c>
      <c r="D110" s="1">
        <f>COUNTIF(C2:C89,"&lt;0.81")-COUNTIF(C2:C89,"&lt;0.78")</f>
        <v>11</v>
      </c>
      <c r="E110" s="1">
        <v>4</v>
      </c>
    </row>
    <row r="111" s="15" customFormat="1" spans="3:5">
      <c r="C111" s="15" t="s">
        <v>161</v>
      </c>
      <c r="D111" s="15">
        <f>COUNTIF(C2:C89,"&lt;0.84")-COUNTIF(C2:C89,"&lt;0.81")</f>
        <v>11</v>
      </c>
      <c r="E111" s="15">
        <v>3</v>
      </c>
    </row>
    <row r="112" s="1" customFormat="1" spans="3:5">
      <c r="C112" s="1" t="s">
        <v>162</v>
      </c>
      <c r="D112" s="1">
        <f>COUNTIF(C2:C89,"&lt;0.87")-COUNTIF(C2:C89,"&lt;0.84")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6</v>
      </c>
    </row>
    <row r="114" s="1" customFormat="1" spans="3:4">
      <c r="C114" s="1" t="s">
        <v>35</v>
      </c>
      <c r="D114" s="1">
        <f>COUNTIF(C2:C89,"&lt;0.82")-COUNTIF(C2:C89,"&lt;0.8")</f>
        <v>12</v>
      </c>
    </row>
    <row r="115" s="1" customFormat="1" spans="3:4">
      <c r="C115" s="1" t="s">
        <v>36</v>
      </c>
      <c r="D115" s="1">
        <f>COUNTIF(C2:C89,"&lt;0.84")-COUNTIF(C2:C89,"&lt;0.82")</f>
        <v>4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94" workbookViewId="0">
      <selection activeCell="A23" sqref="$A23:$XFD23"/>
    </sheetView>
  </sheetViews>
  <sheetFormatPr defaultColWidth="9" defaultRowHeight="13.5"/>
  <cols>
    <col min="3" max="4" width="17.62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23</v>
      </c>
      <c r="B2" s="1">
        <v>23</v>
      </c>
      <c r="C2" s="1">
        <v>0.620381355285645</v>
      </c>
      <c r="D2" s="1">
        <v>0.00785744190216064</v>
      </c>
      <c r="E2" s="1">
        <v>9</v>
      </c>
      <c r="F2" s="1">
        <v>2</v>
      </c>
      <c r="G2" s="1">
        <v>1</v>
      </c>
      <c r="H2" s="1">
        <v>8</v>
      </c>
      <c r="I2" s="1">
        <v>0.9</v>
      </c>
      <c r="J2" s="1">
        <v>0.818181818181818</v>
      </c>
      <c r="K2" s="1">
        <v>0.857142857142857</v>
      </c>
      <c r="L2" s="1">
        <v>0.2</v>
      </c>
      <c r="M2" s="1">
        <v>0.7</v>
      </c>
      <c r="N2" s="1">
        <v>0.85</v>
      </c>
    </row>
    <row r="3" s="1" customFormat="1" spans="1:14">
      <c r="A3" s="7">
        <v>851</v>
      </c>
      <c r="B3" s="1">
        <v>851</v>
      </c>
      <c r="C3" s="1">
        <v>0.631047129631042</v>
      </c>
      <c r="D3" s="1">
        <v>0.0799742937088013</v>
      </c>
      <c r="E3" s="1">
        <v>8</v>
      </c>
      <c r="F3" s="1">
        <v>6</v>
      </c>
      <c r="G3" s="1">
        <v>2</v>
      </c>
      <c r="H3" s="1">
        <v>4</v>
      </c>
      <c r="I3" s="1">
        <v>0.8</v>
      </c>
      <c r="J3" s="1">
        <v>0.571428571428572</v>
      </c>
      <c r="K3" s="1">
        <v>0.666666666666667</v>
      </c>
      <c r="L3" s="1">
        <v>0.6</v>
      </c>
      <c r="M3" s="1">
        <v>0.2</v>
      </c>
      <c r="N3" s="1">
        <v>0.6</v>
      </c>
    </row>
    <row r="4" s="1" customFormat="1" spans="1:14">
      <c r="A4" s="7">
        <v>60</v>
      </c>
      <c r="B4" s="1">
        <v>60</v>
      </c>
      <c r="C4" s="1">
        <v>0.620102882385254</v>
      </c>
      <c r="D4" s="1">
        <v>0.0391786098480225</v>
      </c>
      <c r="E4" s="1">
        <v>10</v>
      </c>
      <c r="F4" s="1">
        <v>4</v>
      </c>
      <c r="G4" s="1">
        <v>0</v>
      </c>
      <c r="H4" s="1">
        <v>6</v>
      </c>
      <c r="I4" s="1">
        <v>1</v>
      </c>
      <c r="J4" s="1">
        <v>0.714285714285714</v>
      </c>
      <c r="K4" s="1">
        <v>0.833333333333333</v>
      </c>
      <c r="L4" s="1">
        <v>0.4</v>
      </c>
      <c r="M4" s="1">
        <v>0.6</v>
      </c>
      <c r="N4" s="1">
        <v>0.8</v>
      </c>
    </row>
    <row r="5" s="1" customFormat="1" spans="1:14">
      <c r="A5" s="7">
        <v>509</v>
      </c>
      <c r="B5" s="1">
        <v>509</v>
      </c>
      <c r="C5" s="1">
        <v>0.623054146766663</v>
      </c>
      <c r="D5" s="1">
        <v>0.0311827659606934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232</v>
      </c>
      <c r="B6" s="1">
        <v>232</v>
      </c>
      <c r="C6" s="1">
        <v>0.604297399520874</v>
      </c>
      <c r="D6" s="1">
        <v>0.00250375270843506</v>
      </c>
      <c r="E6" s="1">
        <v>7</v>
      </c>
      <c r="F6" s="1">
        <v>2</v>
      </c>
      <c r="G6" s="1">
        <v>3</v>
      </c>
      <c r="H6" s="1">
        <v>8</v>
      </c>
      <c r="I6" s="1">
        <v>0.7</v>
      </c>
      <c r="J6" s="1">
        <v>0.777777777777778</v>
      </c>
      <c r="K6" s="1">
        <v>0.736842105263158</v>
      </c>
      <c r="L6" s="1">
        <v>0.2</v>
      </c>
      <c r="M6" s="1">
        <v>0.5</v>
      </c>
      <c r="N6" s="1">
        <v>0.75</v>
      </c>
    </row>
    <row r="7" s="1" customFormat="1" spans="1:14">
      <c r="A7" s="7">
        <v>786</v>
      </c>
      <c r="B7" s="1">
        <v>786</v>
      </c>
      <c r="C7" s="1">
        <v>0.632263660430908</v>
      </c>
      <c r="D7" s="1">
        <v>0.0887371301651001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782</v>
      </c>
      <c r="B8" s="1">
        <v>782</v>
      </c>
      <c r="C8" s="1">
        <v>0.621798872947693</v>
      </c>
      <c r="D8" s="1">
        <v>0.0435996055603027</v>
      </c>
      <c r="E8" s="1">
        <v>10</v>
      </c>
      <c r="F8" s="1">
        <v>3</v>
      </c>
      <c r="G8" s="1">
        <v>0</v>
      </c>
      <c r="H8" s="1">
        <v>7</v>
      </c>
      <c r="I8" s="1">
        <v>1</v>
      </c>
      <c r="J8" s="1">
        <v>0.769230769230769</v>
      </c>
      <c r="K8" s="1">
        <v>0.869565217391304</v>
      </c>
      <c r="L8" s="1">
        <v>0.3</v>
      </c>
      <c r="M8" s="1">
        <v>0.7</v>
      </c>
      <c r="N8" s="1">
        <v>0.85</v>
      </c>
    </row>
    <row r="9" s="1" customFormat="1" spans="1:14">
      <c r="A9" s="7">
        <v>854</v>
      </c>
      <c r="B9" s="1">
        <v>854</v>
      </c>
      <c r="C9" s="1">
        <v>0.620314717292786</v>
      </c>
      <c r="D9" s="1">
        <v>0.0704509019851685</v>
      </c>
      <c r="E9" s="1">
        <v>8</v>
      </c>
      <c r="F9" s="1">
        <v>3</v>
      </c>
      <c r="G9" s="1">
        <v>2</v>
      </c>
      <c r="H9" s="1">
        <v>7</v>
      </c>
      <c r="I9" s="1">
        <v>0.8</v>
      </c>
      <c r="J9" s="1">
        <v>0.727272727272727</v>
      </c>
      <c r="K9" s="1">
        <v>0.761904761904762</v>
      </c>
      <c r="L9" s="1">
        <v>0.3</v>
      </c>
      <c r="M9" s="1">
        <v>0.5</v>
      </c>
      <c r="N9" s="1">
        <v>0.75</v>
      </c>
    </row>
    <row r="10" s="1" customFormat="1" spans="1:14">
      <c r="A10" s="7">
        <v>797</v>
      </c>
      <c r="B10" s="1">
        <v>797</v>
      </c>
      <c r="C10" s="1">
        <v>0.620695948600769</v>
      </c>
      <c r="D10" s="1">
        <v>0.0271246433258057</v>
      </c>
      <c r="E10" s="1">
        <v>8</v>
      </c>
      <c r="F10" s="1">
        <v>4</v>
      </c>
      <c r="G10" s="1">
        <v>2</v>
      </c>
      <c r="H10" s="1">
        <v>6</v>
      </c>
      <c r="I10" s="1">
        <v>0.8</v>
      </c>
      <c r="J10" s="1">
        <v>0.666666666666667</v>
      </c>
      <c r="K10" s="1">
        <v>0.727272727272727</v>
      </c>
      <c r="L10" s="1">
        <v>0.4</v>
      </c>
      <c r="M10" s="1">
        <v>0.4</v>
      </c>
      <c r="N10" s="1">
        <v>0.7</v>
      </c>
    </row>
    <row r="11" s="1" customFormat="1" spans="1:14">
      <c r="A11" s="7">
        <v>882</v>
      </c>
      <c r="B11" s="1">
        <v>882</v>
      </c>
      <c r="C11" s="1">
        <v>0.623052716255188</v>
      </c>
      <c r="D11" s="1">
        <v>0.0249468088150024</v>
      </c>
      <c r="E11" s="1">
        <v>9</v>
      </c>
      <c r="F11" s="1">
        <v>4</v>
      </c>
      <c r="G11" s="1">
        <v>1</v>
      </c>
      <c r="H11" s="1">
        <v>6</v>
      </c>
      <c r="I11" s="1">
        <v>0.9</v>
      </c>
      <c r="J11" s="1">
        <v>0.692307692307692</v>
      </c>
      <c r="K11" s="1">
        <v>0.782608695652174</v>
      </c>
      <c r="L11" s="1">
        <v>0.4</v>
      </c>
      <c r="M11" s="1">
        <v>0.5</v>
      </c>
      <c r="N11" s="1">
        <v>0.75</v>
      </c>
    </row>
    <row r="12" s="1" customFormat="1" spans="1:14">
      <c r="A12" s="7">
        <v>441</v>
      </c>
      <c r="B12" s="1">
        <v>441</v>
      </c>
      <c r="C12" s="1">
        <v>0.615647792816162</v>
      </c>
      <c r="D12" s="1">
        <v>0.0174877643585205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550</v>
      </c>
      <c r="B13" s="1">
        <v>550</v>
      </c>
      <c r="C13" s="1">
        <v>0.620723247528076</v>
      </c>
      <c r="D13" s="1">
        <v>0.0464247465133667</v>
      </c>
      <c r="E13" s="1">
        <v>8</v>
      </c>
      <c r="F13" s="1">
        <v>3</v>
      </c>
      <c r="G13" s="1">
        <v>2</v>
      </c>
      <c r="H13" s="1">
        <v>7</v>
      </c>
      <c r="I13" s="1">
        <v>0.8</v>
      </c>
      <c r="J13" s="1">
        <v>0.727272727272727</v>
      </c>
      <c r="K13" s="1">
        <v>0.761904761904762</v>
      </c>
      <c r="L13" s="1">
        <v>0.3</v>
      </c>
      <c r="M13" s="1">
        <v>0.5</v>
      </c>
      <c r="N13" s="1">
        <v>0.75</v>
      </c>
    </row>
    <row r="14" s="1" customFormat="1" spans="1:14">
      <c r="A14" s="7">
        <v>27</v>
      </c>
      <c r="B14" s="1">
        <v>27</v>
      </c>
      <c r="C14" s="1">
        <v>0.62123715877533</v>
      </c>
      <c r="D14" s="1">
        <v>0.0702619552612305</v>
      </c>
      <c r="E14" s="1">
        <v>9</v>
      </c>
      <c r="F14" s="1">
        <v>2</v>
      </c>
      <c r="G14" s="1">
        <v>1</v>
      </c>
      <c r="H14" s="1">
        <v>8</v>
      </c>
      <c r="I14" s="1">
        <v>0.9</v>
      </c>
      <c r="J14" s="1">
        <v>0.818181818181818</v>
      </c>
      <c r="K14" s="1">
        <v>0.857142857142857</v>
      </c>
      <c r="L14" s="1">
        <v>0.2</v>
      </c>
      <c r="M14" s="1">
        <v>0.7</v>
      </c>
      <c r="N14" s="1">
        <v>0.85</v>
      </c>
    </row>
    <row r="15" s="14" customFormat="1" spans="1:14">
      <c r="A15" s="16">
        <v>858</v>
      </c>
      <c r="B15" s="14">
        <v>858</v>
      </c>
      <c r="C15" s="14">
        <v>0.62221372127533</v>
      </c>
      <c r="D15" s="14">
        <v>0.0772016048431396</v>
      </c>
      <c r="E15" s="14">
        <v>8</v>
      </c>
      <c r="F15" s="14">
        <v>5</v>
      </c>
      <c r="G15" s="14">
        <v>2</v>
      </c>
      <c r="H15" s="14">
        <v>5</v>
      </c>
      <c r="I15" s="14">
        <v>0.8</v>
      </c>
      <c r="J15" s="14">
        <v>0.615384615384615</v>
      </c>
      <c r="K15" s="14">
        <v>0.695652173913043</v>
      </c>
      <c r="L15" s="14">
        <v>0.5</v>
      </c>
      <c r="M15" s="14">
        <v>0.3</v>
      </c>
      <c r="N15" s="14">
        <v>0.65</v>
      </c>
    </row>
    <row r="16" s="1" customFormat="1" spans="1:14">
      <c r="A16" s="7">
        <v>659</v>
      </c>
      <c r="B16" s="1">
        <v>659</v>
      </c>
      <c r="C16" s="1">
        <v>0.667481899261475</v>
      </c>
      <c r="D16" s="1">
        <v>0.0849647521972656</v>
      </c>
      <c r="E16" s="1">
        <v>9</v>
      </c>
      <c r="F16" s="1">
        <v>4</v>
      </c>
      <c r="G16" s="1">
        <v>1</v>
      </c>
      <c r="H16" s="1">
        <v>6</v>
      </c>
      <c r="I16" s="1">
        <v>0.9</v>
      </c>
      <c r="J16" s="1">
        <v>0.692307692307692</v>
      </c>
      <c r="K16" s="1">
        <v>0.782608695652174</v>
      </c>
      <c r="L16" s="1">
        <v>0.4</v>
      </c>
      <c r="M16" s="1">
        <v>0.5</v>
      </c>
      <c r="N16" s="1">
        <v>0.75</v>
      </c>
    </row>
    <row r="17" s="1" customFormat="1" spans="1:14">
      <c r="A17" s="7">
        <v>294</v>
      </c>
      <c r="B17" s="1">
        <v>294</v>
      </c>
      <c r="C17" s="1">
        <v>0.663757920265198</v>
      </c>
      <c r="D17" s="1">
        <v>0.0591132640838623</v>
      </c>
      <c r="E17" s="1">
        <v>9</v>
      </c>
      <c r="F17" s="1">
        <v>3</v>
      </c>
      <c r="G17" s="1">
        <v>1</v>
      </c>
      <c r="H17" s="1">
        <v>7</v>
      </c>
      <c r="I17" s="1">
        <v>0.9</v>
      </c>
      <c r="J17" s="1">
        <v>0.75</v>
      </c>
      <c r="K17" s="1">
        <v>0.818181818181818</v>
      </c>
      <c r="L17" s="1">
        <v>0.3</v>
      </c>
      <c r="M17" s="1">
        <v>0.6</v>
      </c>
      <c r="N17" s="1">
        <v>0.8</v>
      </c>
    </row>
    <row r="18" s="1" customFormat="1" spans="1:14">
      <c r="A18" s="7">
        <v>852</v>
      </c>
      <c r="B18" s="1">
        <v>852</v>
      </c>
      <c r="C18" s="1">
        <v>0.661973476409912</v>
      </c>
      <c r="D18" s="1">
        <v>0.0750224590301514</v>
      </c>
      <c r="E18" s="1">
        <v>8</v>
      </c>
      <c r="F18" s="1">
        <v>4</v>
      </c>
      <c r="G18" s="1">
        <v>2</v>
      </c>
      <c r="H18" s="1">
        <v>6</v>
      </c>
      <c r="I18" s="1">
        <v>0.8</v>
      </c>
      <c r="J18" s="1">
        <v>0.666666666666667</v>
      </c>
      <c r="K18" s="1">
        <v>0.727272727272727</v>
      </c>
      <c r="L18" s="1">
        <v>0.4</v>
      </c>
      <c r="M18" s="1">
        <v>0.4</v>
      </c>
      <c r="N18" s="1">
        <v>0.7</v>
      </c>
    </row>
    <row r="19" s="1" customFormat="1" spans="1:14">
      <c r="A19" s="7">
        <v>114</v>
      </c>
      <c r="B19" s="1">
        <v>114</v>
      </c>
      <c r="C19" s="1">
        <v>0.658638477325439</v>
      </c>
      <c r="D19" s="1">
        <v>0.0624736547470093</v>
      </c>
      <c r="E19" s="1">
        <v>7</v>
      </c>
      <c r="F19" s="1">
        <v>7</v>
      </c>
      <c r="G19" s="1">
        <v>3</v>
      </c>
      <c r="H19" s="1">
        <v>3</v>
      </c>
      <c r="I19" s="1">
        <v>0.7</v>
      </c>
      <c r="J19" s="1">
        <v>0.5</v>
      </c>
      <c r="K19" s="1">
        <v>0.583333333333333</v>
      </c>
      <c r="L19" s="1">
        <v>0.7</v>
      </c>
      <c r="M19" s="1">
        <v>0</v>
      </c>
      <c r="N19" s="1">
        <v>0.5</v>
      </c>
    </row>
    <row r="20" s="1" customFormat="1" spans="1:14">
      <c r="A20" s="7">
        <v>24</v>
      </c>
      <c r="B20" s="1">
        <v>24</v>
      </c>
      <c r="C20" s="1">
        <v>0.657558083534241</v>
      </c>
      <c r="D20" s="1">
        <v>0.0731049776077271</v>
      </c>
      <c r="E20" s="1">
        <v>7</v>
      </c>
      <c r="F20" s="1">
        <v>4</v>
      </c>
      <c r="G20" s="1">
        <v>3</v>
      </c>
      <c r="H20" s="1">
        <v>6</v>
      </c>
      <c r="I20" s="1">
        <v>0.7</v>
      </c>
      <c r="J20" s="1">
        <v>0.636363636363636</v>
      </c>
      <c r="K20" s="1">
        <v>0.666666666666667</v>
      </c>
      <c r="L20" s="1">
        <v>0.4</v>
      </c>
      <c r="M20" s="1">
        <v>0.3</v>
      </c>
      <c r="N20" s="1">
        <v>0.65</v>
      </c>
    </row>
    <row r="21" s="1" customFormat="1" spans="1:14">
      <c r="A21" s="7">
        <v>452</v>
      </c>
      <c r="B21" s="1">
        <v>452</v>
      </c>
      <c r="C21" s="1">
        <v>0.654157638549805</v>
      </c>
      <c r="D21" s="1">
        <v>0.158271670341492</v>
      </c>
      <c r="E21" s="1">
        <v>6</v>
      </c>
      <c r="F21" s="1">
        <v>5</v>
      </c>
      <c r="G21" s="1">
        <v>4</v>
      </c>
      <c r="H21" s="1">
        <v>5</v>
      </c>
      <c r="I21" s="1">
        <v>0.6</v>
      </c>
      <c r="J21" s="1">
        <v>0.545454545454545</v>
      </c>
      <c r="K21" s="1">
        <v>0.571428571428571</v>
      </c>
      <c r="L21" s="1">
        <v>0.5</v>
      </c>
      <c r="M21" s="1">
        <v>0.1</v>
      </c>
      <c r="N21" s="1">
        <v>0.55</v>
      </c>
    </row>
    <row r="22" s="1" customFormat="1" spans="1:14">
      <c r="A22" s="7">
        <v>252</v>
      </c>
      <c r="B22" s="1">
        <v>252</v>
      </c>
      <c r="C22" s="1">
        <v>0.652368664741516</v>
      </c>
      <c r="D22" s="1">
        <v>0.0322592258453369</v>
      </c>
      <c r="E22" s="1">
        <v>8</v>
      </c>
      <c r="F22" s="1">
        <v>8</v>
      </c>
      <c r="G22" s="1">
        <v>2</v>
      </c>
      <c r="H22" s="1">
        <v>2</v>
      </c>
      <c r="I22" s="1">
        <v>0.8</v>
      </c>
      <c r="J22" s="1">
        <v>0.5</v>
      </c>
      <c r="K22" s="1">
        <v>0.615384615384615</v>
      </c>
      <c r="L22" s="1">
        <v>0.8</v>
      </c>
      <c r="M22" s="1">
        <v>0</v>
      </c>
      <c r="N22" s="1">
        <v>0.5</v>
      </c>
    </row>
    <row r="23" s="1" customFormat="1" spans="1:14">
      <c r="A23" s="7">
        <v>121</v>
      </c>
      <c r="B23" s="1">
        <v>121</v>
      </c>
      <c r="C23" s="1">
        <v>0.645615220069885</v>
      </c>
      <c r="D23" s="1">
        <v>0.133590459823608</v>
      </c>
      <c r="E23" s="1">
        <v>8</v>
      </c>
      <c r="F23" s="1">
        <v>4</v>
      </c>
      <c r="G23" s="1">
        <v>2</v>
      </c>
      <c r="H23" s="1">
        <v>6</v>
      </c>
      <c r="I23" s="1">
        <v>0.8</v>
      </c>
      <c r="J23" s="1">
        <v>0.666666666666667</v>
      </c>
      <c r="K23" s="1">
        <v>0.727272727272727</v>
      </c>
      <c r="L23" s="1">
        <v>0.4</v>
      </c>
      <c r="M23" s="1">
        <v>0.4</v>
      </c>
      <c r="N23" s="1">
        <v>0.7</v>
      </c>
    </row>
    <row r="24" s="1" customFormat="1" spans="1:14">
      <c r="A24" s="7">
        <v>523</v>
      </c>
      <c r="B24" s="1">
        <v>523</v>
      </c>
      <c r="C24" s="1">
        <v>0.650142431259155</v>
      </c>
      <c r="D24" s="1">
        <v>0.0638198852539062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711</v>
      </c>
      <c r="B25" s="1">
        <v>711</v>
      </c>
      <c r="C25" s="1">
        <v>0.648829817771912</v>
      </c>
      <c r="D25" s="1">
        <v>0.0818157196044922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342</v>
      </c>
      <c r="B26" s="1">
        <v>342</v>
      </c>
      <c r="C26" s="1">
        <v>0.649056434631348</v>
      </c>
      <c r="D26" s="1">
        <v>0.0593552589416504</v>
      </c>
      <c r="E26" s="1">
        <v>9</v>
      </c>
      <c r="F26" s="1">
        <v>4</v>
      </c>
      <c r="G26" s="1">
        <v>1</v>
      </c>
      <c r="H26" s="1">
        <v>6</v>
      </c>
      <c r="I26" s="1">
        <v>0.9</v>
      </c>
      <c r="J26" s="1">
        <v>0.692307692307692</v>
      </c>
      <c r="K26" s="1">
        <v>0.782608695652174</v>
      </c>
      <c r="L26" s="1">
        <v>0.4</v>
      </c>
      <c r="M26" s="1">
        <v>0.5</v>
      </c>
      <c r="N26" s="1">
        <v>0.75</v>
      </c>
    </row>
    <row r="27" s="1" customFormat="1" spans="1:14">
      <c r="A27" s="7">
        <v>877</v>
      </c>
      <c r="B27" s="1">
        <v>877</v>
      </c>
      <c r="C27" s="1">
        <v>0.646478891372681</v>
      </c>
      <c r="D27" s="1">
        <v>0.0775332450866699</v>
      </c>
      <c r="E27" s="1">
        <v>9</v>
      </c>
      <c r="F27" s="1">
        <v>3</v>
      </c>
      <c r="G27" s="1">
        <v>1</v>
      </c>
      <c r="H27" s="1">
        <v>7</v>
      </c>
      <c r="I27" s="1">
        <v>0.9</v>
      </c>
      <c r="J27" s="1">
        <v>0.75</v>
      </c>
      <c r="K27" s="1">
        <v>0.818181818181818</v>
      </c>
      <c r="L27" s="1">
        <v>0.3</v>
      </c>
      <c r="M27" s="1">
        <v>0.6</v>
      </c>
      <c r="N27" s="1">
        <v>0.8</v>
      </c>
    </row>
    <row r="28" s="4" customFormat="1" spans="1:14">
      <c r="A28" s="17">
        <v>735</v>
      </c>
      <c r="B28" s="4">
        <v>735</v>
      </c>
      <c r="C28" s="4">
        <v>0.665870547294617</v>
      </c>
      <c r="D28" s="4">
        <v>0.160851716995239</v>
      </c>
      <c r="E28" s="4">
        <v>8</v>
      </c>
      <c r="F28" s="4">
        <v>6</v>
      </c>
      <c r="G28" s="4">
        <v>2</v>
      </c>
      <c r="H28" s="4">
        <v>4</v>
      </c>
      <c r="I28" s="4">
        <v>0.8</v>
      </c>
      <c r="J28" s="4">
        <v>0.571428571428572</v>
      </c>
      <c r="K28" s="4">
        <v>0.666666666666667</v>
      </c>
      <c r="L28" s="4">
        <v>0.6</v>
      </c>
      <c r="M28" s="4">
        <v>0.2</v>
      </c>
      <c r="N28" s="4">
        <v>0.6</v>
      </c>
    </row>
    <row r="29" s="3" customFormat="1" spans="1:14">
      <c r="A29" s="9">
        <v>693</v>
      </c>
      <c r="B29" s="3">
        <v>693</v>
      </c>
      <c r="C29" s="3">
        <v>0.667569756507874</v>
      </c>
      <c r="D29" s="3">
        <v>0.195605278015137</v>
      </c>
      <c r="E29" s="3">
        <v>9</v>
      </c>
      <c r="F29" s="3">
        <v>7</v>
      </c>
      <c r="G29" s="3">
        <v>1</v>
      </c>
      <c r="H29" s="3">
        <v>3</v>
      </c>
      <c r="I29" s="3">
        <v>0.9</v>
      </c>
      <c r="J29" s="3">
        <v>0.5625</v>
      </c>
      <c r="K29" s="3">
        <v>0.692307692307692</v>
      </c>
      <c r="L29" s="3">
        <v>0.7</v>
      </c>
      <c r="M29" s="3">
        <v>0.2</v>
      </c>
      <c r="N29" s="3">
        <v>0.6</v>
      </c>
    </row>
    <row r="30" s="1" customFormat="1" spans="1:14">
      <c r="A30" s="7">
        <v>276</v>
      </c>
      <c r="B30" s="1">
        <v>276</v>
      </c>
      <c r="C30" s="1">
        <v>0.680754899978638</v>
      </c>
      <c r="D30" s="1">
        <v>0.0205116271972656</v>
      </c>
      <c r="E30" s="1">
        <v>8</v>
      </c>
      <c r="F30" s="1">
        <v>5</v>
      </c>
      <c r="G30" s="1">
        <v>2</v>
      </c>
      <c r="H30" s="1">
        <v>5</v>
      </c>
      <c r="I30" s="1">
        <v>0.8</v>
      </c>
      <c r="J30" s="1">
        <v>0.615384615384615</v>
      </c>
      <c r="K30" s="1">
        <v>0.695652173913043</v>
      </c>
      <c r="L30" s="1">
        <v>0.5</v>
      </c>
      <c r="M30" s="1">
        <v>0.3</v>
      </c>
      <c r="N30" s="1">
        <v>0.65</v>
      </c>
    </row>
    <row r="31" s="1" customFormat="1" spans="1:14">
      <c r="A31" s="7">
        <v>662</v>
      </c>
      <c r="B31" s="1">
        <v>662</v>
      </c>
      <c r="C31" s="1">
        <v>0.681370139122009</v>
      </c>
      <c r="D31" s="1">
        <v>0.0188992023468018</v>
      </c>
      <c r="E31" s="1">
        <v>9</v>
      </c>
      <c r="F31" s="1">
        <v>5</v>
      </c>
      <c r="G31" s="1">
        <v>1</v>
      </c>
      <c r="H31" s="1">
        <v>5</v>
      </c>
      <c r="I31" s="1">
        <v>0.9</v>
      </c>
      <c r="J31" s="1">
        <v>0.642857142857143</v>
      </c>
      <c r="K31" s="1">
        <v>0.75</v>
      </c>
      <c r="L31" s="1">
        <v>0.5</v>
      </c>
      <c r="M31" s="1">
        <v>0.4</v>
      </c>
      <c r="N31" s="1">
        <v>0.7</v>
      </c>
    </row>
    <row r="32" s="1" customFormat="1" spans="1:14">
      <c r="A32" s="7">
        <v>51</v>
      </c>
      <c r="B32" s="1">
        <v>51</v>
      </c>
      <c r="C32" s="1">
        <v>0.682652473449707</v>
      </c>
      <c r="D32" s="1">
        <v>0.0610028505325317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202</v>
      </c>
      <c r="B33" s="1">
        <v>202</v>
      </c>
      <c r="C33" s="1">
        <v>0.682697415351868</v>
      </c>
      <c r="D33" s="1">
        <v>0.0130748748779297</v>
      </c>
      <c r="E33" s="1">
        <v>7</v>
      </c>
      <c r="F33" s="1">
        <v>7</v>
      </c>
      <c r="G33" s="1">
        <v>3</v>
      </c>
      <c r="H33" s="1">
        <v>3</v>
      </c>
      <c r="I33" s="1">
        <v>0.7</v>
      </c>
      <c r="J33" s="1">
        <v>0.5</v>
      </c>
      <c r="K33" s="1">
        <v>0.583333333333333</v>
      </c>
      <c r="L33" s="1">
        <v>0.7</v>
      </c>
      <c r="M33" s="1">
        <v>0</v>
      </c>
      <c r="N33" s="1">
        <v>0.5</v>
      </c>
    </row>
    <row r="34" s="1" customFormat="1" spans="1:14">
      <c r="A34" s="7">
        <v>675</v>
      </c>
      <c r="B34" s="1">
        <v>675</v>
      </c>
      <c r="C34" s="1">
        <v>0.682971835136414</v>
      </c>
      <c r="D34" s="1">
        <v>0.0337067842483521</v>
      </c>
      <c r="E34" s="1">
        <v>8</v>
      </c>
      <c r="F34" s="1">
        <v>4</v>
      </c>
      <c r="G34" s="1">
        <v>2</v>
      </c>
      <c r="H34" s="1">
        <v>6</v>
      </c>
      <c r="I34" s="1">
        <v>0.8</v>
      </c>
      <c r="J34" s="1">
        <v>0.666666666666667</v>
      </c>
      <c r="K34" s="1">
        <v>0.727272727272727</v>
      </c>
      <c r="L34" s="1">
        <v>0.4</v>
      </c>
      <c r="M34" s="1">
        <v>0.4</v>
      </c>
      <c r="N34" s="1">
        <v>0.7</v>
      </c>
    </row>
    <row r="35" s="1" customFormat="1" spans="1:14">
      <c r="A35" s="7">
        <v>89</v>
      </c>
      <c r="B35" s="1">
        <v>89</v>
      </c>
      <c r="C35" s="1">
        <v>0.684877753257751</v>
      </c>
      <c r="D35" s="1">
        <v>0.0499852895736694</v>
      </c>
      <c r="E35" s="1">
        <v>9</v>
      </c>
      <c r="F35" s="1">
        <v>2</v>
      </c>
      <c r="G35" s="1">
        <v>1</v>
      </c>
      <c r="H35" s="1">
        <v>8</v>
      </c>
      <c r="I35" s="1">
        <v>0.9</v>
      </c>
      <c r="J35" s="1">
        <v>0.818181818181818</v>
      </c>
      <c r="K35" s="1">
        <v>0.857142857142857</v>
      </c>
      <c r="L35" s="1">
        <v>0.2</v>
      </c>
      <c r="M35" s="1">
        <v>0.7</v>
      </c>
      <c r="N35" s="1">
        <v>0.85</v>
      </c>
    </row>
    <row r="36" s="1" customFormat="1" spans="1:14">
      <c r="A36" s="7">
        <v>56</v>
      </c>
      <c r="B36" s="1">
        <v>56</v>
      </c>
      <c r="C36" s="1">
        <v>0.686362504959106</v>
      </c>
      <c r="D36" s="1">
        <v>0.0313787460327148</v>
      </c>
      <c r="E36" s="1">
        <v>7</v>
      </c>
      <c r="F36" s="1">
        <v>7</v>
      </c>
      <c r="G36" s="1">
        <v>3</v>
      </c>
      <c r="H36" s="1">
        <v>3</v>
      </c>
      <c r="I36" s="1">
        <v>0.7</v>
      </c>
      <c r="J36" s="1">
        <v>0.5</v>
      </c>
      <c r="K36" s="1">
        <v>0.583333333333333</v>
      </c>
      <c r="L36" s="1">
        <v>0.7</v>
      </c>
      <c r="M36" s="1">
        <v>0</v>
      </c>
      <c r="N36" s="1">
        <v>0.5</v>
      </c>
    </row>
    <row r="37" s="1" customFormat="1" spans="1:14">
      <c r="A37" s="7">
        <v>789</v>
      </c>
      <c r="B37" s="1">
        <v>789</v>
      </c>
      <c r="C37" s="1">
        <v>0.68738853931427</v>
      </c>
      <c r="D37" s="1">
        <v>0.07422935962677</v>
      </c>
      <c r="E37" s="1">
        <v>9</v>
      </c>
      <c r="F37" s="1">
        <v>0</v>
      </c>
      <c r="G37" s="1">
        <v>1</v>
      </c>
      <c r="H37" s="1">
        <v>10</v>
      </c>
      <c r="I37" s="1">
        <v>0.9</v>
      </c>
      <c r="J37" s="1">
        <v>1</v>
      </c>
      <c r="K37" s="1">
        <v>0.947368421052632</v>
      </c>
      <c r="L37" s="1">
        <v>0</v>
      </c>
      <c r="M37" s="1">
        <v>0.9</v>
      </c>
      <c r="N37" s="1">
        <v>0.95</v>
      </c>
    </row>
    <row r="38" s="1" customFormat="1" spans="1:14">
      <c r="A38" s="7">
        <v>446</v>
      </c>
      <c r="B38" s="1">
        <v>446</v>
      </c>
      <c r="C38" s="1">
        <v>0.690558791160583</v>
      </c>
      <c r="D38" s="1">
        <v>0.0697774887084961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756</v>
      </c>
      <c r="B39" s="1">
        <v>756</v>
      </c>
      <c r="C39" s="1">
        <v>0.690647840499878</v>
      </c>
      <c r="D39" s="1">
        <v>0.0593792200088501</v>
      </c>
      <c r="E39" s="1">
        <v>9</v>
      </c>
      <c r="F39" s="1">
        <v>6</v>
      </c>
      <c r="G39" s="1">
        <v>1</v>
      </c>
      <c r="H39" s="1">
        <v>4</v>
      </c>
      <c r="I39" s="1">
        <v>0.9</v>
      </c>
      <c r="J39" s="1">
        <v>0.6</v>
      </c>
      <c r="K39" s="1">
        <v>0.72</v>
      </c>
      <c r="L39" s="1">
        <v>0.6</v>
      </c>
      <c r="M39" s="1">
        <v>0.3</v>
      </c>
      <c r="N39" s="1">
        <v>0.65</v>
      </c>
    </row>
    <row r="40" s="1" customFormat="1" spans="1:14">
      <c r="A40" s="7">
        <v>269</v>
      </c>
      <c r="B40" s="1">
        <v>269</v>
      </c>
      <c r="C40" s="1">
        <v>0.69059157371521</v>
      </c>
      <c r="D40" s="1">
        <v>0.089540958404541</v>
      </c>
      <c r="E40" s="1">
        <v>10</v>
      </c>
      <c r="F40" s="1">
        <v>4</v>
      </c>
      <c r="G40" s="1">
        <v>0</v>
      </c>
      <c r="H40" s="1">
        <v>6</v>
      </c>
      <c r="I40" s="1">
        <v>1</v>
      </c>
      <c r="J40" s="1">
        <v>0.714285714285714</v>
      </c>
      <c r="K40" s="1">
        <v>0.833333333333333</v>
      </c>
      <c r="L40" s="1">
        <v>0.4</v>
      </c>
      <c r="M40" s="1">
        <v>0.6</v>
      </c>
      <c r="N40" s="1">
        <v>0.8</v>
      </c>
    </row>
    <row r="41" s="1" customFormat="1" spans="1:14">
      <c r="A41" s="7">
        <v>373</v>
      </c>
      <c r="B41" s="1">
        <v>373</v>
      </c>
      <c r="C41" s="1">
        <v>0.695722937583923</v>
      </c>
      <c r="D41" s="1">
        <v>0.0393593311309815</v>
      </c>
      <c r="E41" s="1">
        <v>6</v>
      </c>
      <c r="F41" s="1">
        <v>4</v>
      </c>
      <c r="G41" s="1">
        <v>4</v>
      </c>
      <c r="H41" s="1">
        <v>6</v>
      </c>
      <c r="I41" s="1">
        <v>0.6</v>
      </c>
      <c r="J41" s="1">
        <v>0.6</v>
      </c>
      <c r="K41" s="1">
        <v>0.6</v>
      </c>
      <c r="L41" s="1">
        <v>0.4</v>
      </c>
      <c r="M41" s="1">
        <v>0.2</v>
      </c>
      <c r="N41" s="1">
        <v>0.6</v>
      </c>
    </row>
    <row r="42" s="1" customFormat="1" spans="1:14">
      <c r="A42" s="7">
        <v>498</v>
      </c>
      <c r="B42" s="1">
        <v>498</v>
      </c>
      <c r="C42" s="1">
        <v>0.696210503578186</v>
      </c>
      <c r="D42" s="1">
        <v>0.0400842428207398</v>
      </c>
      <c r="E42" s="1">
        <v>10</v>
      </c>
      <c r="F42" s="1">
        <v>3</v>
      </c>
      <c r="G42" s="1">
        <v>0</v>
      </c>
      <c r="H42" s="1">
        <v>7</v>
      </c>
      <c r="I42" s="1">
        <v>1</v>
      </c>
      <c r="J42" s="1">
        <v>0.769230769230769</v>
      </c>
      <c r="K42" s="1">
        <v>0.869565217391304</v>
      </c>
      <c r="L42" s="1">
        <v>0.3</v>
      </c>
      <c r="M42" s="1">
        <v>0.7</v>
      </c>
      <c r="N42" s="1">
        <v>0.85</v>
      </c>
    </row>
    <row r="43" s="14" customFormat="1" spans="1:14">
      <c r="A43" s="16">
        <v>2</v>
      </c>
      <c r="B43" s="14">
        <v>2</v>
      </c>
      <c r="C43" s="14">
        <v>0.698237299919128</v>
      </c>
      <c r="D43" s="14">
        <v>0.0751848220825195</v>
      </c>
      <c r="E43" s="14">
        <v>9</v>
      </c>
      <c r="F43" s="14">
        <v>6</v>
      </c>
      <c r="G43" s="14">
        <v>1</v>
      </c>
      <c r="H43" s="14">
        <v>4</v>
      </c>
      <c r="I43" s="14">
        <v>0.9</v>
      </c>
      <c r="J43" s="14">
        <v>0.6</v>
      </c>
      <c r="K43" s="14">
        <v>0.72</v>
      </c>
      <c r="L43" s="14">
        <v>0.6</v>
      </c>
      <c r="M43" s="14">
        <v>0.3</v>
      </c>
      <c r="N43" s="14">
        <v>0.65</v>
      </c>
    </row>
    <row r="44" s="1" customFormat="1" spans="1:14">
      <c r="A44" s="7">
        <v>223</v>
      </c>
      <c r="B44" s="1">
        <v>223</v>
      </c>
      <c r="C44" s="1">
        <v>0.731646060943604</v>
      </c>
      <c r="D44" s="1">
        <v>0.0777050256729126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1" customFormat="1" spans="1:14">
      <c r="A45" s="7">
        <v>152</v>
      </c>
      <c r="B45" s="1">
        <v>152</v>
      </c>
      <c r="C45" s="1">
        <v>0.733963966369629</v>
      </c>
      <c r="D45" s="1">
        <v>0.0578887462615967</v>
      </c>
      <c r="E45" s="1">
        <v>6</v>
      </c>
      <c r="F45" s="1">
        <v>6</v>
      </c>
      <c r="G45" s="1">
        <v>4</v>
      </c>
      <c r="H45" s="1">
        <v>4</v>
      </c>
      <c r="I45" s="1">
        <v>0.6</v>
      </c>
      <c r="J45" s="1">
        <v>0.5</v>
      </c>
      <c r="K45" s="1">
        <v>0.545454545454545</v>
      </c>
      <c r="L45" s="1">
        <v>0.6</v>
      </c>
      <c r="M45" s="1">
        <v>0</v>
      </c>
      <c r="N45" s="1">
        <v>0.5</v>
      </c>
    </row>
    <row r="46" s="1" customFormat="1" spans="1:14">
      <c r="A46" s="7">
        <v>20</v>
      </c>
      <c r="B46" s="1">
        <v>20</v>
      </c>
      <c r="C46" s="1">
        <v>0.73398494720459</v>
      </c>
      <c r="D46" s="1">
        <v>0.0834519863128662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233</v>
      </c>
      <c r="B47" s="1">
        <v>233</v>
      </c>
      <c r="C47" s="1">
        <v>0.71002209186554</v>
      </c>
      <c r="D47" s="1">
        <v>0.0766681432723999</v>
      </c>
      <c r="E47" s="1">
        <v>9</v>
      </c>
      <c r="F47" s="1">
        <v>7</v>
      </c>
      <c r="G47" s="1">
        <v>1</v>
      </c>
      <c r="H47" s="1">
        <v>3</v>
      </c>
      <c r="I47" s="1">
        <v>0.9</v>
      </c>
      <c r="J47" s="1">
        <v>0.5625</v>
      </c>
      <c r="K47" s="1">
        <v>0.692307692307692</v>
      </c>
      <c r="L47" s="1">
        <v>0.7</v>
      </c>
      <c r="M47" s="1">
        <v>0.2</v>
      </c>
      <c r="N47" s="1">
        <v>0.6</v>
      </c>
    </row>
    <row r="48" s="1" customFormat="1" spans="1:14">
      <c r="A48" s="7">
        <v>328</v>
      </c>
      <c r="B48" s="1">
        <v>328</v>
      </c>
      <c r="C48" s="1">
        <v>0.71317720413208</v>
      </c>
      <c r="D48" s="1">
        <v>0.0862201452255249</v>
      </c>
      <c r="E48" s="1">
        <v>10</v>
      </c>
      <c r="F48" s="1">
        <v>4</v>
      </c>
      <c r="G48" s="1">
        <v>0</v>
      </c>
      <c r="H48" s="1">
        <v>6</v>
      </c>
      <c r="I48" s="1">
        <v>1</v>
      </c>
      <c r="J48" s="1">
        <v>0.714285714285714</v>
      </c>
      <c r="K48" s="1">
        <v>0.833333333333333</v>
      </c>
      <c r="L48" s="1">
        <v>0.4</v>
      </c>
      <c r="M48" s="1">
        <v>0.6</v>
      </c>
      <c r="N48" s="1">
        <v>0.8</v>
      </c>
    </row>
    <row r="49" s="1" customFormat="1" spans="1:14">
      <c r="A49" s="7">
        <v>583</v>
      </c>
      <c r="B49" s="1">
        <v>583</v>
      </c>
      <c r="C49" s="1">
        <v>0.734943270683289</v>
      </c>
      <c r="D49" s="1">
        <v>0.0786058902740479</v>
      </c>
      <c r="E49" s="1">
        <v>9</v>
      </c>
      <c r="F49" s="1">
        <v>3</v>
      </c>
      <c r="G49" s="1">
        <v>1</v>
      </c>
      <c r="H49" s="1">
        <v>7</v>
      </c>
      <c r="I49" s="1">
        <v>0.9</v>
      </c>
      <c r="J49" s="1">
        <v>0.75</v>
      </c>
      <c r="K49" s="1">
        <v>0.818181818181818</v>
      </c>
      <c r="L49" s="1">
        <v>0.3</v>
      </c>
      <c r="M49" s="1">
        <v>0.6</v>
      </c>
      <c r="N49" s="1">
        <v>0.8</v>
      </c>
    </row>
    <row r="50" s="1" customFormat="1" spans="1:14">
      <c r="A50" s="7">
        <v>399</v>
      </c>
      <c r="B50" s="1">
        <v>399</v>
      </c>
      <c r="C50" s="1">
        <v>0.716256022453308</v>
      </c>
      <c r="D50" s="1">
        <v>0.069300651550293</v>
      </c>
      <c r="E50" s="1">
        <v>10</v>
      </c>
      <c r="F50" s="1">
        <v>4</v>
      </c>
      <c r="G50" s="1">
        <v>0</v>
      </c>
      <c r="H50" s="1">
        <v>6</v>
      </c>
      <c r="I50" s="1">
        <v>1</v>
      </c>
      <c r="J50" s="1">
        <v>0.714285714285714</v>
      </c>
      <c r="K50" s="1">
        <v>0.833333333333333</v>
      </c>
      <c r="L50" s="1">
        <v>0.4</v>
      </c>
      <c r="M50" s="1">
        <v>0.6</v>
      </c>
      <c r="N50" s="1">
        <v>0.8</v>
      </c>
    </row>
    <row r="51" s="1" customFormat="1" spans="1:14">
      <c r="A51" s="7">
        <v>644</v>
      </c>
      <c r="B51" s="1">
        <v>644</v>
      </c>
      <c r="C51" s="1">
        <v>0.721666574478149</v>
      </c>
      <c r="D51" s="1">
        <v>0.0976516008377075</v>
      </c>
      <c r="E51" s="1">
        <v>10</v>
      </c>
      <c r="F51" s="1">
        <v>5</v>
      </c>
      <c r="G51" s="1">
        <v>0</v>
      </c>
      <c r="H51" s="1">
        <v>5</v>
      </c>
      <c r="I51" s="1">
        <v>1</v>
      </c>
      <c r="J51" s="1">
        <v>0.666666666666667</v>
      </c>
      <c r="K51" s="1">
        <v>0.8</v>
      </c>
      <c r="L51" s="1">
        <v>0.5</v>
      </c>
      <c r="M51" s="1">
        <v>0.5</v>
      </c>
      <c r="N51" s="1">
        <v>0.75</v>
      </c>
    </row>
    <row r="52" s="1" customFormat="1" spans="1:14">
      <c r="A52" s="7">
        <v>282</v>
      </c>
      <c r="B52" s="1">
        <v>282</v>
      </c>
      <c r="C52" s="1">
        <v>0.710972785949707</v>
      </c>
      <c r="D52" s="1">
        <v>0.0856907367706299</v>
      </c>
      <c r="E52" s="1">
        <v>5</v>
      </c>
      <c r="F52" s="1">
        <v>3</v>
      </c>
      <c r="G52" s="1">
        <v>5</v>
      </c>
      <c r="H52" s="1">
        <v>7</v>
      </c>
      <c r="I52" s="1">
        <v>0.5</v>
      </c>
      <c r="J52" s="1">
        <v>0.625</v>
      </c>
      <c r="K52" s="1">
        <v>0.555555555555556</v>
      </c>
      <c r="L52" s="1">
        <v>0.3</v>
      </c>
      <c r="M52" s="1">
        <v>0.2</v>
      </c>
      <c r="N52" s="1">
        <v>0.6</v>
      </c>
    </row>
    <row r="53" s="1" customFormat="1" spans="1:14">
      <c r="A53" s="7">
        <v>328</v>
      </c>
      <c r="B53" s="1">
        <v>328</v>
      </c>
      <c r="C53" s="1">
        <v>0.71317720413208</v>
      </c>
      <c r="D53" s="1">
        <v>0.0862201452255249</v>
      </c>
      <c r="E53" s="1">
        <v>10</v>
      </c>
      <c r="F53" s="1">
        <v>4</v>
      </c>
      <c r="G53" s="1">
        <v>0</v>
      </c>
      <c r="H53" s="1">
        <v>6</v>
      </c>
      <c r="I53" s="1">
        <v>1</v>
      </c>
      <c r="J53" s="1">
        <v>0.714285714285714</v>
      </c>
      <c r="K53" s="1">
        <v>0.833333333333333</v>
      </c>
      <c r="L53" s="1">
        <v>0.4</v>
      </c>
      <c r="M53" s="1">
        <v>0.6</v>
      </c>
      <c r="N53" s="1">
        <v>0.8</v>
      </c>
    </row>
    <row r="54" s="1" customFormat="1" spans="1:14">
      <c r="A54" s="7">
        <v>785</v>
      </c>
      <c r="B54" s="1">
        <v>785</v>
      </c>
      <c r="C54" s="1">
        <v>0.73771059513092</v>
      </c>
      <c r="D54" s="1">
        <v>0.0737478733062744</v>
      </c>
      <c r="E54" s="1">
        <v>7</v>
      </c>
      <c r="F54" s="1">
        <v>5</v>
      </c>
      <c r="G54" s="1">
        <v>3</v>
      </c>
      <c r="H54" s="1">
        <v>5</v>
      </c>
      <c r="I54" s="1">
        <v>0.7</v>
      </c>
      <c r="J54" s="1">
        <v>0.583333333333333</v>
      </c>
      <c r="K54" s="1">
        <v>0.636363636363636</v>
      </c>
      <c r="L54" s="1">
        <v>0.5</v>
      </c>
      <c r="M54" s="1">
        <v>0.2</v>
      </c>
      <c r="N54" s="1">
        <v>0.6</v>
      </c>
    </row>
    <row r="55" s="1" customFormat="1" spans="1:14">
      <c r="A55" s="7">
        <v>399</v>
      </c>
      <c r="B55" s="1">
        <v>399</v>
      </c>
      <c r="C55" s="1">
        <v>0.716256022453308</v>
      </c>
      <c r="D55" s="1">
        <v>0.069300651550293</v>
      </c>
      <c r="E55" s="1">
        <v>10</v>
      </c>
      <c r="F55" s="1">
        <v>4</v>
      </c>
      <c r="G55" s="1">
        <v>0</v>
      </c>
      <c r="H55" s="1">
        <v>6</v>
      </c>
      <c r="I55" s="1">
        <v>1</v>
      </c>
      <c r="J55" s="1">
        <v>0.714285714285714</v>
      </c>
      <c r="K55" s="1">
        <v>0.833333333333333</v>
      </c>
      <c r="L55" s="1">
        <v>0.4</v>
      </c>
      <c r="M55" s="1">
        <v>0.6</v>
      </c>
      <c r="N55" s="1">
        <v>0.8</v>
      </c>
    </row>
    <row r="56" s="1" customFormat="1" spans="1:14">
      <c r="A56" s="7">
        <v>435</v>
      </c>
      <c r="B56" s="1">
        <v>435</v>
      </c>
      <c r="C56" s="1">
        <v>0.708345055580139</v>
      </c>
      <c r="D56" s="1">
        <v>0.0942379236221313</v>
      </c>
      <c r="E56" s="1">
        <v>9</v>
      </c>
      <c r="F56" s="1">
        <v>4</v>
      </c>
      <c r="G56" s="1">
        <v>1</v>
      </c>
      <c r="H56" s="1">
        <v>6</v>
      </c>
      <c r="I56" s="1">
        <v>0.9</v>
      </c>
      <c r="J56" s="1">
        <v>0.692307692307692</v>
      </c>
      <c r="K56" s="1">
        <v>0.782608695652174</v>
      </c>
      <c r="L56" s="1">
        <v>0.4</v>
      </c>
      <c r="M56" s="1">
        <v>0.5</v>
      </c>
      <c r="N56" s="1">
        <v>0.75</v>
      </c>
    </row>
    <row r="57" s="3" customFormat="1" spans="1:14">
      <c r="A57" s="9">
        <v>206</v>
      </c>
      <c r="B57" s="3">
        <v>206</v>
      </c>
      <c r="C57" s="3">
        <v>0.739766359329224</v>
      </c>
      <c r="D57" s="3">
        <v>0.0500904321670532</v>
      </c>
      <c r="E57" s="3">
        <v>8</v>
      </c>
      <c r="F57" s="3">
        <v>7</v>
      </c>
      <c r="G57" s="3">
        <v>2</v>
      </c>
      <c r="H57" s="3">
        <v>3</v>
      </c>
      <c r="I57" s="3">
        <v>0.8</v>
      </c>
      <c r="J57" s="3">
        <v>0.533333333333333</v>
      </c>
      <c r="K57" s="3">
        <v>0.64</v>
      </c>
      <c r="L57" s="3">
        <v>0.7</v>
      </c>
      <c r="M57" s="3">
        <v>0.1</v>
      </c>
      <c r="N57" s="3">
        <v>0.55</v>
      </c>
    </row>
    <row r="58" s="1" customFormat="1" spans="1:14">
      <c r="A58" s="7">
        <v>893</v>
      </c>
      <c r="B58" s="1">
        <v>893</v>
      </c>
      <c r="C58" s="1">
        <v>0.754010558128357</v>
      </c>
      <c r="D58" s="1">
        <v>0.0874552726745605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604</v>
      </c>
      <c r="B59" s="1">
        <v>604</v>
      </c>
      <c r="C59" s="1">
        <v>0.754541397094727</v>
      </c>
      <c r="D59" s="1">
        <v>0.119377017021179</v>
      </c>
      <c r="E59" s="1">
        <v>7</v>
      </c>
      <c r="F59" s="1">
        <v>6</v>
      </c>
      <c r="G59" s="1">
        <v>3</v>
      </c>
      <c r="H59" s="1">
        <v>4</v>
      </c>
      <c r="I59" s="1">
        <v>0.7</v>
      </c>
      <c r="J59" s="1">
        <v>0.538461538461539</v>
      </c>
      <c r="K59" s="1">
        <v>0.608695652173913</v>
      </c>
      <c r="L59" s="1">
        <v>0.6</v>
      </c>
      <c r="M59" s="1">
        <v>0.1</v>
      </c>
      <c r="N59" s="1">
        <v>0.55</v>
      </c>
    </row>
    <row r="60" s="1" customFormat="1" spans="1:14">
      <c r="A60" s="7">
        <v>702</v>
      </c>
      <c r="B60" s="1">
        <v>702</v>
      </c>
      <c r="C60" s="1">
        <v>0.756459355354309</v>
      </c>
      <c r="D60" s="1">
        <v>0.0885168313980103</v>
      </c>
      <c r="E60" s="1">
        <v>8</v>
      </c>
      <c r="F60" s="1">
        <v>6</v>
      </c>
      <c r="G60" s="1">
        <v>2</v>
      </c>
      <c r="H60" s="1">
        <v>4</v>
      </c>
      <c r="I60" s="1">
        <v>0.8</v>
      </c>
      <c r="J60" s="1">
        <v>0.571428571428572</v>
      </c>
      <c r="K60" s="1">
        <v>0.666666666666667</v>
      </c>
      <c r="L60" s="1">
        <v>0.6</v>
      </c>
      <c r="M60" s="1">
        <v>0.2</v>
      </c>
      <c r="N60" s="1">
        <v>0.6</v>
      </c>
    </row>
    <row r="61" s="1" customFormat="1" spans="1:14">
      <c r="A61" s="7">
        <v>67</v>
      </c>
      <c r="B61" s="1">
        <v>67</v>
      </c>
      <c r="C61" s="1">
        <v>0.746085166931152</v>
      </c>
      <c r="D61" s="1">
        <v>0.0754534006118774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198</v>
      </c>
      <c r="B62" s="1">
        <v>198</v>
      </c>
      <c r="C62" s="1">
        <v>0.745155930519104</v>
      </c>
      <c r="D62" s="1">
        <v>0.0873236656188965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287</v>
      </c>
      <c r="B63" s="1">
        <v>287</v>
      </c>
      <c r="C63" s="1">
        <v>0.745387673377991</v>
      </c>
      <c r="D63" s="1">
        <v>0.0656861066818237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4" customFormat="1" spans="1:14">
      <c r="A64" s="17">
        <v>607</v>
      </c>
      <c r="B64" s="4">
        <v>607</v>
      </c>
      <c r="C64" s="4">
        <v>0.759205937385559</v>
      </c>
      <c r="D64" s="4">
        <v>0.0919692516326904</v>
      </c>
      <c r="E64" s="4">
        <v>10</v>
      </c>
      <c r="F64" s="4">
        <v>5</v>
      </c>
      <c r="G64" s="4">
        <v>0</v>
      </c>
      <c r="H64" s="4">
        <v>5</v>
      </c>
      <c r="I64" s="4">
        <v>1</v>
      </c>
      <c r="J64" s="4">
        <v>0.666666666666667</v>
      </c>
      <c r="K64" s="4">
        <v>0.8</v>
      </c>
      <c r="L64" s="4">
        <v>0.5</v>
      </c>
      <c r="M64" s="4">
        <v>0.5</v>
      </c>
      <c r="N64" s="4">
        <v>0.75</v>
      </c>
    </row>
    <row r="65" s="1" customFormat="1" spans="1:14">
      <c r="A65" s="7">
        <v>255</v>
      </c>
      <c r="B65" s="1">
        <v>255</v>
      </c>
      <c r="C65" s="1">
        <v>0.745726108551025</v>
      </c>
      <c r="D65" s="1">
        <v>0.0122008323669434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46</v>
      </c>
      <c r="B66" s="1">
        <v>46</v>
      </c>
      <c r="C66" s="1">
        <v>0.748969078063965</v>
      </c>
      <c r="D66" s="1">
        <v>0.0878483057022095</v>
      </c>
      <c r="E66" s="1">
        <v>8</v>
      </c>
      <c r="F66" s="1">
        <v>6</v>
      </c>
      <c r="G66" s="1">
        <v>2</v>
      </c>
      <c r="H66" s="1">
        <v>4</v>
      </c>
      <c r="I66" s="1">
        <v>0.8</v>
      </c>
      <c r="J66" s="1">
        <v>0.571428571428572</v>
      </c>
      <c r="K66" s="1">
        <v>0.666666666666667</v>
      </c>
      <c r="L66" s="1">
        <v>0.6</v>
      </c>
      <c r="M66" s="1">
        <v>0.2</v>
      </c>
      <c r="N66" s="1">
        <v>0.6</v>
      </c>
    </row>
    <row r="67" s="1" customFormat="1" spans="1:14">
      <c r="A67" s="7">
        <v>358</v>
      </c>
      <c r="B67" s="1">
        <v>358</v>
      </c>
      <c r="C67" s="1">
        <v>0.764511704444885</v>
      </c>
      <c r="D67" s="1">
        <v>0.0849670171737671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247</v>
      </c>
      <c r="B68" s="1">
        <v>247</v>
      </c>
      <c r="C68" s="1">
        <v>0.75033438205719</v>
      </c>
      <c r="D68" s="1">
        <v>0.0898913145065308</v>
      </c>
      <c r="E68" s="1">
        <v>9</v>
      </c>
      <c r="F68" s="1">
        <v>5</v>
      </c>
      <c r="G68" s="1">
        <v>1</v>
      </c>
      <c r="H68" s="1">
        <v>5</v>
      </c>
      <c r="I68" s="1">
        <v>0.9</v>
      </c>
      <c r="J68" s="1">
        <v>0.642857142857143</v>
      </c>
      <c r="K68" s="1">
        <v>0.75</v>
      </c>
      <c r="L68" s="1">
        <v>0.5</v>
      </c>
      <c r="M68" s="1">
        <v>0.4</v>
      </c>
      <c r="N68" s="1">
        <v>0.7</v>
      </c>
    </row>
    <row r="69" s="1" customFormat="1" spans="1:14">
      <c r="A69" s="7">
        <v>429</v>
      </c>
      <c r="B69" s="1">
        <v>429</v>
      </c>
      <c r="C69" s="1">
        <v>0.746398687362671</v>
      </c>
      <c r="D69" s="1">
        <v>0.0914851427078247</v>
      </c>
      <c r="E69" s="1">
        <v>9</v>
      </c>
      <c r="F69" s="1">
        <v>6</v>
      </c>
      <c r="G69" s="1">
        <v>1</v>
      </c>
      <c r="H69" s="1">
        <v>4</v>
      </c>
      <c r="I69" s="1">
        <v>0.9</v>
      </c>
      <c r="J69" s="1">
        <v>0.6</v>
      </c>
      <c r="K69" s="1">
        <v>0.72</v>
      </c>
      <c r="L69" s="1">
        <v>0.6</v>
      </c>
      <c r="M69" s="1">
        <v>0.3</v>
      </c>
      <c r="N69" s="1">
        <v>0.65</v>
      </c>
    </row>
    <row r="70" s="1" customFormat="1" spans="1:14">
      <c r="A70" s="7">
        <v>908</v>
      </c>
      <c r="B70" s="1">
        <v>908</v>
      </c>
      <c r="C70" s="1">
        <v>0.746446847915649</v>
      </c>
      <c r="D70" s="1">
        <v>0.0972362756729126</v>
      </c>
      <c r="E70" s="1">
        <v>10</v>
      </c>
      <c r="F70" s="1">
        <v>5</v>
      </c>
      <c r="G70" s="1">
        <v>0</v>
      </c>
      <c r="H70" s="1">
        <v>5</v>
      </c>
      <c r="I70" s="1">
        <v>1</v>
      </c>
      <c r="J70" s="1">
        <v>0.666666666666667</v>
      </c>
      <c r="K70" s="1">
        <v>0.8</v>
      </c>
      <c r="L70" s="1">
        <v>0.5</v>
      </c>
      <c r="M70" s="1">
        <v>0.5</v>
      </c>
      <c r="N70" s="1">
        <v>0.75</v>
      </c>
    </row>
    <row r="71" s="14" customFormat="1" spans="1:14">
      <c r="A71" s="16">
        <v>576</v>
      </c>
      <c r="B71" s="14">
        <v>576</v>
      </c>
      <c r="C71" s="14">
        <v>0.774784207344055</v>
      </c>
      <c r="D71" s="14">
        <v>0.0835216045379639</v>
      </c>
      <c r="E71" s="14">
        <v>8</v>
      </c>
      <c r="F71" s="14">
        <v>5</v>
      </c>
      <c r="G71" s="14">
        <v>2</v>
      </c>
      <c r="H71" s="14">
        <v>5</v>
      </c>
      <c r="I71" s="14">
        <v>0.8</v>
      </c>
      <c r="J71" s="14">
        <v>0.615384615384615</v>
      </c>
      <c r="K71" s="14">
        <v>0.695652173913043</v>
      </c>
      <c r="L71" s="14">
        <v>0.5</v>
      </c>
      <c r="M71" s="14">
        <v>0.3</v>
      </c>
      <c r="N71" s="14">
        <v>0.65</v>
      </c>
    </row>
    <row r="72" s="1" customFormat="1" spans="1:14">
      <c r="A72" s="7">
        <v>695</v>
      </c>
      <c r="B72" s="1">
        <v>695</v>
      </c>
      <c r="C72" s="1">
        <v>0.793387413024902</v>
      </c>
      <c r="D72" s="1">
        <v>0.140011191368103</v>
      </c>
      <c r="E72" s="1">
        <v>9</v>
      </c>
      <c r="F72" s="1">
        <v>5</v>
      </c>
      <c r="G72" s="1">
        <v>1</v>
      </c>
      <c r="H72" s="1">
        <v>5</v>
      </c>
      <c r="I72" s="1">
        <v>0.9</v>
      </c>
      <c r="J72" s="1">
        <v>0.642857142857143</v>
      </c>
      <c r="K72" s="1">
        <v>0.75</v>
      </c>
      <c r="L72" s="1">
        <v>0.5</v>
      </c>
      <c r="M72" s="1">
        <v>0.4</v>
      </c>
      <c r="N72" s="1">
        <v>0.7</v>
      </c>
    </row>
    <row r="73" s="1" customFormat="1" spans="1:14">
      <c r="A73" s="7">
        <v>929</v>
      </c>
      <c r="B73" s="1">
        <v>929</v>
      </c>
      <c r="C73" s="1">
        <v>0.795631051063538</v>
      </c>
      <c r="D73" s="1">
        <v>0.0636559724807739</v>
      </c>
      <c r="E73" s="1">
        <v>10</v>
      </c>
      <c r="F73" s="1">
        <v>4</v>
      </c>
      <c r="G73" s="1">
        <v>0</v>
      </c>
      <c r="H73" s="1">
        <v>6</v>
      </c>
      <c r="I73" s="1">
        <v>1</v>
      </c>
      <c r="J73" s="1">
        <v>0.714285714285714</v>
      </c>
      <c r="K73" s="1">
        <v>0.833333333333333</v>
      </c>
      <c r="L73" s="1">
        <v>0.4</v>
      </c>
      <c r="M73" s="1">
        <v>0.6</v>
      </c>
      <c r="N73" s="1">
        <v>0.8</v>
      </c>
    </row>
    <row r="74" s="1" customFormat="1" spans="1:14">
      <c r="A74" s="7">
        <v>929</v>
      </c>
      <c r="B74" s="1">
        <v>929</v>
      </c>
      <c r="C74" s="1">
        <v>0.795631051063538</v>
      </c>
      <c r="D74" s="1">
        <v>0.0636559724807739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4" customFormat="1" spans="1:14">
      <c r="A75" s="17">
        <v>439</v>
      </c>
      <c r="B75" s="4">
        <v>439</v>
      </c>
      <c r="C75" s="4">
        <v>0.799637913703918</v>
      </c>
      <c r="D75" s="4">
        <v>0.0570443868637085</v>
      </c>
      <c r="E75" s="4">
        <v>10</v>
      </c>
      <c r="F75" s="4">
        <v>3</v>
      </c>
      <c r="G75" s="4">
        <v>0</v>
      </c>
      <c r="H75" s="4">
        <v>7</v>
      </c>
      <c r="I75" s="4">
        <v>1</v>
      </c>
      <c r="J75" s="4">
        <v>0.769230769230769</v>
      </c>
      <c r="K75" s="4">
        <v>0.869565217391304</v>
      </c>
      <c r="L75" s="4">
        <v>0.3</v>
      </c>
      <c r="M75" s="4">
        <v>0.7</v>
      </c>
      <c r="N75" s="4">
        <v>0.85</v>
      </c>
    </row>
    <row r="76" s="4" customFormat="1" spans="1:14">
      <c r="A76" s="17">
        <v>439</v>
      </c>
      <c r="B76" s="4">
        <v>439</v>
      </c>
      <c r="C76" s="4">
        <v>0.799637913703918</v>
      </c>
      <c r="D76" s="4">
        <v>0.0570443868637085</v>
      </c>
      <c r="E76" s="4">
        <v>10</v>
      </c>
      <c r="F76" s="4">
        <v>3</v>
      </c>
      <c r="G76" s="4">
        <v>0</v>
      </c>
      <c r="H76" s="4">
        <v>7</v>
      </c>
      <c r="I76" s="4">
        <v>1</v>
      </c>
      <c r="J76" s="4">
        <v>0.769230769230769</v>
      </c>
      <c r="K76" s="4">
        <v>0.869565217391304</v>
      </c>
      <c r="L76" s="4">
        <v>0.3</v>
      </c>
      <c r="M76" s="4">
        <v>0.7</v>
      </c>
      <c r="N76" s="4">
        <v>0.85</v>
      </c>
    </row>
    <row r="77" s="1" customFormat="1" spans="1:14">
      <c r="A77" s="7">
        <v>598</v>
      </c>
      <c r="B77" s="1">
        <v>598</v>
      </c>
      <c r="C77" s="1">
        <v>0.808453559875488</v>
      </c>
      <c r="D77" s="1">
        <v>0.0991584062576294</v>
      </c>
      <c r="E77" s="1">
        <v>10</v>
      </c>
      <c r="F77" s="1">
        <v>3</v>
      </c>
      <c r="G77" s="1">
        <v>0</v>
      </c>
      <c r="H77" s="1">
        <v>7</v>
      </c>
      <c r="I77" s="1">
        <v>1</v>
      </c>
      <c r="J77" s="1">
        <v>0.769230769230769</v>
      </c>
      <c r="K77" s="1">
        <v>0.869565217391304</v>
      </c>
      <c r="L77" s="1">
        <v>0.3</v>
      </c>
      <c r="M77" s="1">
        <v>0.7</v>
      </c>
      <c r="N77" s="1">
        <v>0.85</v>
      </c>
    </row>
    <row r="78" s="1" customFormat="1" spans="1:14">
      <c r="A78" s="7">
        <v>773</v>
      </c>
      <c r="B78" s="1">
        <v>773</v>
      </c>
      <c r="C78" s="1">
        <v>0.804943203926086</v>
      </c>
      <c r="D78" s="1">
        <v>0.0974832773208618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1" customFormat="1" spans="1:14">
      <c r="A79" s="7">
        <v>133</v>
      </c>
      <c r="B79" s="1">
        <v>133</v>
      </c>
      <c r="C79" s="1">
        <v>0.805436015129089</v>
      </c>
      <c r="D79" s="1">
        <v>0.172886252403259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1" customFormat="1" spans="1:14">
      <c r="A80" s="7">
        <v>347</v>
      </c>
      <c r="B80" s="1">
        <v>347</v>
      </c>
      <c r="C80" s="1">
        <v>0.807642936706543</v>
      </c>
      <c r="D80" s="1">
        <v>0.11441159248352</v>
      </c>
      <c r="E80" s="1">
        <v>10</v>
      </c>
      <c r="F80" s="1">
        <v>7</v>
      </c>
      <c r="G80" s="1">
        <v>0</v>
      </c>
      <c r="H80" s="1">
        <v>3</v>
      </c>
      <c r="I80" s="1">
        <v>1</v>
      </c>
      <c r="J80" s="1">
        <v>0.588235294117647</v>
      </c>
      <c r="K80" s="1">
        <v>0.740740740740741</v>
      </c>
      <c r="L80" s="1">
        <v>0.7</v>
      </c>
      <c r="M80" s="1">
        <v>0.3</v>
      </c>
      <c r="N80" s="1">
        <v>0.65</v>
      </c>
    </row>
    <row r="81" s="1" customFormat="1" spans="1:14">
      <c r="A81" s="7">
        <v>598</v>
      </c>
      <c r="B81" s="1">
        <v>598</v>
      </c>
      <c r="C81" s="1">
        <v>0.808453559875488</v>
      </c>
      <c r="D81" s="1">
        <v>0.0991584062576294</v>
      </c>
      <c r="E81" s="1">
        <v>10</v>
      </c>
      <c r="F81" s="1">
        <v>3</v>
      </c>
      <c r="G81" s="1">
        <v>0</v>
      </c>
      <c r="H81" s="1">
        <v>7</v>
      </c>
      <c r="I81" s="1">
        <v>1</v>
      </c>
      <c r="J81" s="1">
        <v>0.769230769230769</v>
      </c>
      <c r="K81" s="1">
        <v>0.869565217391304</v>
      </c>
      <c r="L81" s="1">
        <v>0.3</v>
      </c>
      <c r="M81" s="1">
        <v>0.7</v>
      </c>
      <c r="N81" s="1">
        <v>0.85</v>
      </c>
    </row>
    <row r="82" s="1" customFormat="1" spans="1:14">
      <c r="A82" s="7">
        <v>777</v>
      </c>
      <c r="B82" s="1">
        <v>777</v>
      </c>
      <c r="C82" s="1">
        <v>0.808679223060608</v>
      </c>
      <c r="D82" s="1">
        <v>0.145735383033752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773</v>
      </c>
      <c r="B83" s="1">
        <v>773</v>
      </c>
      <c r="C83" s="1">
        <v>0.804943203926086</v>
      </c>
      <c r="D83" s="1">
        <v>0.0974832773208618</v>
      </c>
      <c r="E83" s="1">
        <v>9</v>
      </c>
      <c r="F83" s="1">
        <v>3</v>
      </c>
      <c r="G83" s="1">
        <v>1</v>
      </c>
      <c r="H83" s="1">
        <v>7</v>
      </c>
      <c r="I83" s="1">
        <v>0.9</v>
      </c>
      <c r="J83" s="1">
        <v>0.75</v>
      </c>
      <c r="K83" s="1">
        <v>0.818181818181818</v>
      </c>
      <c r="L83" s="1">
        <v>0.3</v>
      </c>
      <c r="M83" s="1">
        <v>0.6</v>
      </c>
      <c r="N83" s="1">
        <v>0.8</v>
      </c>
    </row>
    <row r="84" s="1" customFormat="1" spans="1:14">
      <c r="A84" s="7">
        <v>354</v>
      </c>
      <c r="B84" s="1">
        <v>354</v>
      </c>
      <c r="C84" s="1">
        <v>0.808939099311829</v>
      </c>
      <c r="D84" s="1">
        <v>0.152334570884705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4" customFormat="1" spans="1:14">
      <c r="A85" s="16">
        <v>631</v>
      </c>
      <c r="B85" s="14">
        <v>631</v>
      </c>
      <c r="C85" s="14">
        <v>0.809487223625183</v>
      </c>
      <c r="D85" s="14">
        <v>0.125691533088684</v>
      </c>
      <c r="E85" s="14">
        <v>7</v>
      </c>
      <c r="F85" s="14">
        <v>5</v>
      </c>
      <c r="G85" s="14">
        <v>3</v>
      </c>
      <c r="H85" s="14">
        <v>5</v>
      </c>
      <c r="I85" s="14">
        <v>0.7</v>
      </c>
      <c r="J85" s="14">
        <v>0.583333333333333</v>
      </c>
      <c r="K85" s="14">
        <v>0.636363636363636</v>
      </c>
      <c r="L85" s="14">
        <v>0.5</v>
      </c>
      <c r="M85" s="14">
        <v>0.2</v>
      </c>
      <c r="N85" s="14">
        <v>0.6</v>
      </c>
    </row>
    <row r="86" s="1" customFormat="1" spans="1:14">
      <c r="A86" s="7">
        <v>543</v>
      </c>
      <c r="B86" s="1">
        <v>543</v>
      </c>
      <c r="C86" s="1">
        <v>0.810562133789062</v>
      </c>
      <c r="D86" s="1">
        <v>0.140990376472473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19</v>
      </c>
      <c r="B87" s="1">
        <v>19</v>
      </c>
      <c r="C87" s="1">
        <v>0.811565637588501</v>
      </c>
      <c r="D87" s="1">
        <v>0.210479974746704</v>
      </c>
      <c r="E87" s="1">
        <v>8</v>
      </c>
      <c r="F87" s="1">
        <v>2</v>
      </c>
      <c r="G87" s="1">
        <v>2</v>
      </c>
      <c r="H87" s="1">
        <v>8</v>
      </c>
      <c r="I87" s="1">
        <v>0.8</v>
      </c>
      <c r="J87" s="1">
        <v>0.8</v>
      </c>
      <c r="K87" s="1">
        <v>0.8</v>
      </c>
      <c r="L87" s="1">
        <v>0.2</v>
      </c>
      <c r="M87" s="1">
        <v>0.6</v>
      </c>
      <c r="N87" s="1">
        <v>0.8</v>
      </c>
    </row>
    <row r="88" s="1" customFormat="1" spans="1:14">
      <c r="A88" s="7">
        <v>454</v>
      </c>
      <c r="B88" s="1">
        <v>454</v>
      </c>
      <c r="C88" s="1">
        <v>0.81167459487915</v>
      </c>
      <c r="D88" s="1">
        <v>0.116322159767151</v>
      </c>
      <c r="E88" s="1">
        <v>5</v>
      </c>
      <c r="F88" s="1">
        <v>4</v>
      </c>
      <c r="G88" s="1">
        <v>5</v>
      </c>
      <c r="H88" s="1">
        <v>6</v>
      </c>
      <c r="I88" s="1">
        <v>0.5</v>
      </c>
      <c r="J88" s="1">
        <v>0.555555555555556</v>
      </c>
      <c r="K88" s="1">
        <v>0.526315789473684</v>
      </c>
      <c r="L88" s="1">
        <v>0.4</v>
      </c>
      <c r="M88" s="1">
        <v>0.1</v>
      </c>
      <c r="N88" s="1">
        <v>0.55</v>
      </c>
    </row>
    <row r="89" s="1" customFormat="1" spans="1:14">
      <c r="A89" s="7">
        <v>907</v>
      </c>
      <c r="B89" s="1">
        <v>907</v>
      </c>
      <c r="C89" s="1">
        <v>0.811874389648437</v>
      </c>
      <c r="D89" s="1">
        <v>0.147233486175537</v>
      </c>
      <c r="E89" s="1">
        <v>9</v>
      </c>
      <c r="F89" s="1">
        <v>1</v>
      </c>
      <c r="G89" s="1">
        <v>1</v>
      </c>
      <c r="H89" s="1">
        <v>9</v>
      </c>
      <c r="I89" s="1">
        <v>0.9</v>
      </c>
      <c r="J89" s="1">
        <v>0.9</v>
      </c>
      <c r="K89" s="1">
        <v>0.9</v>
      </c>
      <c r="L89" s="1">
        <v>0.1</v>
      </c>
      <c r="M89" s="1">
        <v>0.8</v>
      </c>
      <c r="N89" s="1">
        <v>0.9</v>
      </c>
    </row>
    <row r="90" s="1" customFormat="1" spans="1:14">
      <c r="A90" s="7">
        <v>743</v>
      </c>
      <c r="B90" s="1">
        <v>743</v>
      </c>
      <c r="C90" s="1">
        <v>0.812583208084106</v>
      </c>
      <c r="D90" s="1">
        <v>0.160370707511902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207</v>
      </c>
      <c r="B91" s="1">
        <v>207</v>
      </c>
      <c r="C91" s="1">
        <v>0.812959790229797</v>
      </c>
      <c r="D91" s="1">
        <v>0.00219154357910156</v>
      </c>
      <c r="E91" s="1">
        <v>9</v>
      </c>
      <c r="F91" s="1">
        <v>2</v>
      </c>
      <c r="G91" s="1">
        <v>1</v>
      </c>
      <c r="H91" s="1">
        <v>8</v>
      </c>
      <c r="I91" s="1">
        <v>0.9</v>
      </c>
      <c r="J91" s="1">
        <v>0.818181818181818</v>
      </c>
      <c r="K91" s="1">
        <v>0.857142857142857</v>
      </c>
      <c r="L91" s="1">
        <v>0.2</v>
      </c>
      <c r="M91" s="1">
        <v>0.7</v>
      </c>
      <c r="N91" s="1">
        <v>0.85</v>
      </c>
    </row>
    <row r="92" s="1" customFormat="1" spans="1:14">
      <c r="A92" s="7">
        <v>488</v>
      </c>
      <c r="B92" s="1">
        <v>488</v>
      </c>
      <c r="C92" s="1">
        <v>0.813172101974487</v>
      </c>
      <c r="D92" s="1">
        <v>0.24921190738678</v>
      </c>
      <c r="E92" s="1">
        <v>10</v>
      </c>
      <c r="F92" s="1">
        <v>5</v>
      </c>
      <c r="G92" s="1">
        <v>0</v>
      </c>
      <c r="H92" s="1">
        <v>5</v>
      </c>
      <c r="I92" s="1">
        <v>1</v>
      </c>
      <c r="J92" s="1">
        <v>0.666666666666667</v>
      </c>
      <c r="K92" s="1">
        <v>0.8</v>
      </c>
      <c r="L92" s="1">
        <v>0.5</v>
      </c>
      <c r="M92" s="1">
        <v>0.5</v>
      </c>
      <c r="N92" s="1">
        <v>0.75</v>
      </c>
    </row>
    <row r="93" s="4" customFormat="1" spans="1:14">
      <c r="A93" s="17">
        <v>802</v>
      </c>
      <c r="B93" s="4">
        <v>802</v>
      </c>
      <c r="C93" s="4">
        <v>0.818269729614258</v>
      </c>
      <c r="D93" s="4">
        <v>0.142256736755371</v>
      </c>
      <c r="E93" s="4">
        <v>9</v>
      </c>
      <c r="F93" s="4">
        <v>4</v>
      </c>
      <c r="G93" s="4">
        <v>1</v>
      </c>
      <c r="H93" s="4">
        <v>6</v>
      </c>
      <c r="I93" s="4">
        <v>0.9</v>
      </c>
      <c r="J93" s="4">
        <v>0.692307692307692</v>
      </c>
      <c r="K93" s="4">
        <v>0.782608695652174</v>
      </c>
      <c r="L93" s="4">
        <v>0.4</v>
      </c>
      <c r="M93" s="4">
        <v>0.5</v>
      </c>
      <c r="N93" s="4">
        <v>0.75</v>
      </c>
    </row>
    <row r="94" s="1" customFormat="1" spans="1:14">
      <c r="A94" s="7">
        <v>558</v>
      </c>
      <c r="B94" s="1">
        <v>558</v>
      </c>
      <c r="C94" s="1">
        <v>0.821733474731445</v>
      </c>
      <c r="D94" s="1">
        <v>0.137555122375488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1" customFormat="1" spans="1:14">
      <c r="A95" s="7">
        <v>406</v>
      </c>
      <c r="B95" s="1">
        <v>406</v>
      </c>
      <c r="C95" s="1">
        <v>0.822151780128479</v>
      </c>
      <c r="D95" s="1">
        <v>0.264414072036743</v>
      </c>
      <c r="E95" s="1">
        <v>6</v>
      </c>
      <c r="F95" s="1">
        <v>4</v>
      </c>
      <c r="G95" s="1">
        <v>4</v>
      </c>
      <c r="H95" s="1">
        <v>6</v>
      </c>
      <c r="I95" s="1">
        <v>0.6</v>
      </c>
      <c r="J95" s="1">
        <v>0.6</v>
      </c>
      <c r="K95" s="1">
        <v>0.6</v>
      </c>
      <c r="L95" s="1">
        <v>0.4</v>
      </c>
      <c r="M95" s="1">
        <v>0.2</v>
      </c>
      <c r="N95" s="1">
        <v>0.6</v>
      </c>
    </row>
    <row r="96" s="1" customFormat="1" spans="1:14">
      <c r="A96" s="7">
        <v>497</v>
      </c>
      <c r="B96" s="1">
        <v>497</v>
      </c>
      <c r="C96" s="1">
        <v>0.822490453720093</v>
      </c>
      <c r="D96" s="1">
        <v>0.249233245849609</v>
      </c>
      <c r="E96" s="1">
        <v>7</v>
      </c>
      <c r="F96" s="1">
        <v>4</v>
      </c>
      <c r="G96" s="1">
        <v>3</v>
      </c>
      <c r="H96" s="1">
        <v>6</v>
      </c>
      <c r="I96" s="1">
        <v>0.7</v>
      </c>
      <c r="J96" s="1">
        <v>0.636363636363636</v>
      </c>
      <c r="K96" s="1">
        <v>0.666666666666667</v>
      </c>
      <c r="L96" s="1">
        <v>0.4</v>
      </c>
      <c r="M96" s="1">
        <v>0.3</v>
      </c>
      <c r="N96" s="1">
        <v>0.65</v>
      </c>
    </row>
    <row r="97" s="4" customFormat="1" spans="1:14">
      <c r="A97" s="17">
        <v>694</v>
      </c>
      <c r="B97" s="4">
        <v>694</v>
      </c>
      <c r="C97" s="4">
        <v>0.832526206970215</v>
      </c>
      <c r="D97" s="4">
        <v>0.154374718666077</v>
      </c>
      <c r="E97" s="4">
        <v>9</v>
      </c>
      <c r="F97" s="4">
        <v>5</v>
      </c>
      <c r="G97" s="4">
        <v>1</v>
      </c>
      <c r="H97" s="4">
        <v>5</v>
      </c>
      <c r="I97" s="4">
        <v>0.9</v>
      </c>
      <c r="J97" s="4">
        <v>0.642857142857143</v>
      </c>
      <c r="K97" s="4">
        <v>0.75</v>
      </c>
      <c r="L97" s="4">
        <v>0.5</v>
      </c>
      <c r="M97" s="4">
        <v>0.4</v>
      </c>
      <c r="N97" s="4">
        <v>0.7</v>
      </c>
    </row>
    <row r="98" s="1" customFormat="1" spans="1:14">
      <c r="A98" s="7">
        <v>522</v>
      </c>
      <c r="B98" s="1">
        <v>522</v>
      </c>
      <c r="C98" s="1">
        <v>0.841399312019348</v>
      </c>
      <c r="D98" s="1">
        <v>0.0506949424743652</v>
      </c>
      <c r="E98" s="1">
        <v>9</v>
      </c>
      <c r="F98" s="1">
        <v>4</v>
      </c>
      <c r="G98" s="1">
        <v>1</v>
      </c>
      <c r="H98" s="1">
        <v>6</v>
      </c>
      <c r="I98" s="1">
        <v>0.9</v>
      </c>
      <c r="J98" s="1">
        <v>0.692307692307692</v>
      </c>
      <c r="K98" s="1">
        <v>0.782608695652174</v>
      </c>
      <c r="L98" s="1">
        <v>0.4</v>
      </c>
      <c r="M98" s="1">
        <v>0.5</v>
      </c>
      <c r="N98" s="1">
        <v>0.75</v>
      </c>
    </row>
    <row r="99" s="1" customFormat="1" spans="1:14">
      <c r="A99" s="7">
        <v>715</v>
      </c>
      <c r="B99" s="1">
        <v>715</v>
      </c>
      <c r="C99" s="1">
        <v>0.844211578369141</v>
      </c>
      <c r="D99" s="1">
        <v>0.191892504692078</v>
      </c>
      <c r="E99" s="1">
        <v>9</v>
      </c>
      <c r="F99" s="1">
        <v>5</v>
      </c>
      <c r="G99" s="1">
        <v>1</v>
      </c>
      <c r="H99" s="1">
        <v>5</v>
      </c>
      <c r="I99" s="1">
        <v>0.9</v>
      </c>
      <c r="J99" s="1">
        <v>0.642857142857143</v>
      </c>
      <c r="K99" s="1">
        <v>0.75</v>
      </c>
      <c r="L99" s="1">
        <v>0.5</v>
      </c>
      <c r="M99" s="1">
        <v>0.4</v>
      </c>
      <c r="N99" s="1">
        <v>0.7</v>
      </c>
    </row>
    <row r="100" s="1" customFormat="1" spans="3:14">
      <c r="C100" s="1">
        <f>AVERAGE(C2:C99)</f>
        <v>0.723626096637882</v>
      </c>
      <c r="D100" s="1">
        <f>AVERAGE(D2:D99)</f>
        <v>0.0874848621232169</v>
      </c>
      <c r="I100" s="1">
        <f t="shared" ref="I100:N100" si="0">AVERAGE(I2:I99)</f>
        <v>0.856122448979592</v>
      </c>
      <c r="J100" s="1">
        <f t="shared" si="0"/>
        <v>0.666441451705557</v>
      </c>
      <c r="K100" s="1">
        <f t="shared" si="0"/>
        <v>0.746216554961476</v>
      </c>
      <c r="L100" s="1">
        <f t="shared" si="0"/>
        <v>0.437755102040816</v>
      </c>
      <c r="M100" s="1">
        <f t="shared" si="0"/>
        <v>0.418367346938776</v>
      </c>
      <c r="N100" s="1">
        <f t="shared" si="0"/>
        <v>0.709183673469388</v>
      </c>
    </row>
    <row r="101" s="1" customFormat="1"/>
    <row r="102" s="1" customFormat="1"/>
    <row r="103" s="1" customFormat="1" spans="3:6">
      <c r="C103" s="10" t="s">
        <v>13</v>
      </c>
      <c r="D103" s="1" t="s">
        <v>14</v>
      </c>
      <c r="F103" s="1" t="s">
        <v>47</v>
      </c>
    </row>
    <row r="104" s="1" customFormat="1" spans="3:9">
      <c r="C104" s="1" t="s">
        <v>15</v>
      </c>
      <c r="D104" s="1">
        <f>COUNTIF(C2:C99,"&lt;0.42")-COUNTIF(C2:C99,"&lt;0.4")</f>
        <v>0</v>
      </c>
      <c r="F104" s="11">
        <v>0.02</v>
      </c>
      <c r="G104" s="1">
        <v>-40</v>
      </c>
      <c r="H104" s="1">
        <v>1960</v>
      </c>
      <c r="I104" s="1">
        <v>98</v>
      </c>
    </row>
    <row r="105" s="1" customFormat="1" spans="3:9">
      <c r="C105" s="1" t="s">
        <v>16</v>
      </c>
      <c r="D105" s="1">
        <f>COUNTIF(C2:C99,"&lt;0.44")-COUNTIF(C2:C99,"&lt;0.42")</f>
        <v>0</v>
      </c>
      <c r="F105" s="11">
        <v>0.04</v>
      </c>
      <c r="G105" s="1">
        <v>-80</v>
      </c>
      <c r="H105" s="1">
        <v>1920</v>
      </c>
      <c r="I105" s="1">
        <v>96</v>
      </c>
    </row>
    <row r="106" s="1" customFormat="1" spans="3:9">
      <c r="C106" s="1" t="s">
        <v>17</v>
      </c>
      <c r="D106" s="1">
        <f>COUNTIF(C2:C99,"&lt;0.46")-COUNTIF(C2:C99,"&lt;0.44")</f>
        <v>0</v>
      </c>
      <c r="F106" s="11">
        <v>0.1</v>
      </c>
      <c r="G106" s="1">
        <v>-200</v>
      </c>
      <c r="H106" s="1">
        <v>1800</v>
      </c>
      <c r="I106" s="1">
        <v>90</v>
      </c>
    </row>
    <row r="107" s="1" customFormat="1" spans="3:9">
      <c r="C107" s="1" t="s">
        <v>18</v>
      </c>
      <c r="D107" s="1">
        <f>COUNTIF(C2:C99,"&lt;0.48")-COUNTIF(C2:C99,"&lt;0.46")</f>
        <v>0</v>
      </c>
      <c r="F107" s="11">
        <v>0.12</v>
      </c>
      <c r="G107" s="1">
        <v>-240</v>
      </c>
      <c r="H107" s="1">
        <v>1760</v>
      </c>
      <c r="I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1" customFormat="1" spans="3:5">
      <c r="C112" s="1" t="s">
        <v>23</v>
      </c>
      <c r="D112" s="1">
        <f>COUNTIF(C2:C99,"&lt;0.58")-COUNTIF(C2:C99,"&lt;0.56")</f>
        <v>0</v>
      </c>
      <c r="E112" s="1">
        <v>7</v>
      </c>
    </row>
    <row r="113" s="1" customFormat="1" spans="3:5">
      <c r="C113" s="1" t="s">
        <v>24</v>
      </c>
      <c r="D113" s="1">
        <f>COUNTIF(C2:C99,"&lt;0.6")-COUNTIF(C2:C99,"&lt;0.58")</f>
        <v>0</v>
      </c>
      <c r="E113" s="1">
        <v>9</v>
      </c>
    </row>
    <row r="114" s="15" customFormat="1" spans="3:5">
      <c r="C114" s="15" t="s">
        <v>131</v>
      </c>
      <c r="D114" s="15">
        <f>COUNTIF(C2:C99,"&lt;0.635")-COUNTIF(C2:C99,"&lt;0.6")</f>
        <v>14</v>
      </c>
      <c r="E114" s="15">
        <v>12</v>
      </c>
    </row>
    <row r="115" s="4" customFormat="1" spans="3:5">
      <c r="C115" s="4" t="s">
        <v>132</v>
      </c>
      <c r="D115" s="4">
        <f>COUNTIF(C2:C99,"&lt;0.67")-COUNTIF(C2:C99,"&lt;0.635")</f>
        <v>14</v>
      </c>
      <c r="E115" s="4">
        <v>14</v>
      </c>
    </row>
    <row r="116" s="4" customFormat="1" spans="3:5">
      <c r="C116" s="4" t="s">
        <v>133</v>
      </c>
      <c r="D116" s="4">
        <f>COUNTIF(C2:C99,"&lt;0.705")-COUNTIF(C2:C99,"&lt;0.67")</f>
        <v>14</v>
      </c>
      <c r="E116" s="4">
        <v>12</v>
      </c>
    </row>
    <row r="117" s="4" customFormat="1" spans="3:5">
      <c r="C117" s="4" t="s">
        <v>134</v>
      </c>
      <c r="D117" s="4">
        <f>COUNTIF(C2:C99,"&lt;0.74")-COUNTIF(C2:C99,"&lt;0.705")</f>
        <v>14</v>
      </c>
      <c r="E117" s="4">
        <v>9</v>
      </c>
    </row>
    <row r="118" s="4" customFormat="1" spans="3:5">
      <c r="C118" s="4" t="s">
        <v>135</v>
      </c>
      <c r="D118" s="4">
        <f>COUNTIF(C2:C99,"&lt;0.775")-COUNTIF(C2:C99,"&lt;0.74")</f>
        <v>14</v>
      </c>
      <c r="E118" s="4">
        <v>7</v>
      </c>
    </row>
    <row r="119" s="4" customFormat="1" spans="3:5">
      <c r="C119" s="4" t="s">
        <v>136</v>
      </c>
      <c r="D119" s="4">
        <f>COUNTIF(C2:C99,"&lt;0.81")-COUNTIF(C2:C99,"&lt;0.775")</f>
        <v>14</v>
      </c>
      <c r="E119" s="4">
        <v>6</v>
      </c>
    </row>
    <row r="120" s="15" customFormat="1" spans="3:5">
      <c r="C120" s="15" t="s">
        <v>137</v>
      </c>
      <c r="D120" s="15">
        <f>COUNTIF(C2:C99,"&lt;0.845")-COUNTIF(C2:C99,"&lt;0.81")</f>
        <v>14</v>
      </c>
      <c r="E120" s="15">
        <v>4</v>
      </c>
    </row>
    <row r="121" s="1" customFormat="1" spans="3:5">
      <c r="C121" s="1" t="s">
        <v>138</v>
      </c>
      <c r="D121" s="1">
        <f>COUNTIF(C2:C99,"&lt;0.88")-COUNTIF(C2:C99,"&lt;0.845")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2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5</v>
      </c>
    </row>
    <row r="124" s="1" customFormat="1" spans="3:4">
      <c r="C124" s="1" t="s">
        <v>35</v>
      </c>
      <c r="D124" s="1">
        <f>COUNTIF(C2:C99,"&lt;0.82")-COUNTIF(C2:C99,"&lt;0.8")</f>
        <v>17</v>
      </c>
    </row>
    <row r="125" s="1" customFormat="1" spans="3:4">
      <c r="C125" s="1" t="s">
        <v>36</v>
      </c>
      <c r="D125" s="1">
        <f>COUNTIF(C2:C99,"&lt;0.84")-COUNTIF(C2:C99,"&lt;0.82")</f>
        <v>4</v>
      </c>
    </row>
    <row r="126" s="1" customFormat="1" spans="3:4">
      <c r="C126" s="1" t="s">
        <v>37</v>
      </c>
      <c r="D126" s="1">
        <f>COUNTIF(C2:C99,"&lt;0.86")-COUNTIF(C2:C99,"&lt;0.84")</f>
        <v>2</v>
      </c>
    </row>
    <row r="127" s="1" customFormat="1" spans="3:4">
      <c r="C127" s="1" t="s">
        <v>38</v>
      </c>
      <c r="D127" s="1">
        <f>COUNTIF(C2:C99,"&lt;0.88")-COUNTIF(C2:C99,"&lt;0.86")</f>
        <v>0</v>
      </c>
    </row>
    <row r="128" s="1" customFormat="1" spans="3:4">
      <c r="C128" s="1" t="s">
        <v>39</v>
      </c>
      <c r="D128" s="1">
        <f>COUNTIF(C2:C99,"&lt;0.9")-COUNTIF(C2:C99,"&lt;0.88")</f>
        <v>0</v>
      </c>
    </row>
    <row r="129" s="1" customFormat="1" spans="3:10">
      <c r="C129" s="1" t="s">
        <v>40</v>
      </c>
      <c r="D129" s="1">
        <f>COUNTIF(C2:C99,"&lt;0.92")-COUNTIF(C2:C99,"&lt;0.9")</f>
        <v>0</v>
      </c>
      <c r="F129" s="4">
        <v>0.545</v>
      </c>
      <c r="G129" s="4">
        <v>0.087</v>
      </c>
      <c r="I129" s="1">
        <v>0.035</v>
      </c>
      <c r="J129" s="1">
        <v>7</v>
      </c>
    </row>
    <row r="130" s="1" customFormat="1" spans="3:7">
      <c r="C130" s="1" t="s">
        <v>41</v>
      </c>
      <c r="D130" s="1">
        <f>COUNTIF(C2:C99,"&lt;0.94")-COUNTIF(C2:C99,"&lt;0.92")</f>
        <v>0</v>
      </c>
      <c r="F130" s="4">
        <v>0.623</v>
      </c>
      <c r="G130" s="4">
        <v>0.11</v>
      </c>
    </row>
    <row r="131" s="1" customFormat="1" spans="3:7">
      <c r="C131" s="1" t="s">
        <v>42</v>
      </c>
      <c r="D131" s="1">
        <f>COUNTIF(C2:C99,"&lt;0.96")-COUNTIF(C2:C99,"&lt;0.94")</f>
        <v>0</v>
      </c>
      <c r="F131" s="4">
        <v>0.729</v>
      </c>
      <c r="G131" s="4">
        <v>0.156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85" workbookViewId="0">
      <selection activeCell="A23" sqref="$A23:$XFD23"/>
    </sheetView>
  </sheetViews>
  <sheetFormatPr defaultColWidth="9" defaultRowHeight="13.5"/>
  <cols>
    <col min="3" max="4" width="16.62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315</v>
      </c>
      <c r="B2" s="1">
        <v>315</v>
      </c>
      <c r="C2" s="1">
        <v>0.636222958564758</v>
      </c>
      <c r="D2" s="1">
        <v>0.115401387214661</v>
      </c>
      <c r="E2" s="1">
        <v>8</v>
      </c>
      <c r="F2" s="1">
        <v>6</v>
      </c>
      <c r="G2" s="1">
        <v>2</v>
      </c>
      <c r="H2" s="1">
        <v>4</v>
      </c>
      <c r="I2" s="1">
        <v>0.8</v>
      </c>
      <c r="J2" s="1">
        <v>0.571428571428572</v>
      </c>
      <c r="K2" s="1">
        <v>0.666666666666667</v>
      </c>
      <c r="L2" s="1">
        <v>0.6</v>
      </c>
      <c r="M2" s="1">
        <v>0.2</v>
      </c>
      <c r="N2" s="1">
        <v>0.6</v>
      </c>
    </row>
    <row r="3" s="1" customFormat="1" spans="1:14">
      <c r="A3" s="7">
        <v>112</v>
      </c>
      <c r="B3" s="1">
        <v>112</v>
      </c>
      <c r="C3" s="1">
        <v>0.636764287948608</v>
      </c>
      <c r="D3" s="1">
        <v>0.06131911277771</v>
      </c>
      <c r="E3" s="1">
        <v>6</v>
      </c>
      <c r="F3" s="1">
        <v>3</v>
      </c>
      <c r="G3" s="1">
        <v>4</v>
      </c>
      <c r="H3" s="1">
        <v>7</v>
      </c>
      <c r="I3" s="1">
        <v>0.6</v>
      </c>
      <c r="J3" s="1">
        <v>0.666666666666667</v>
      </c>
      <c r="K3" s="1">
        <v>0.631578947368421</v>
      </c>
      <c r="L3" s="1">
        <v>0.3</v>
      </c>
      <c r="M3" s="1">
        <v>0.3</v>
      </c>
      <c r="N3" s="1">
        <v>0.65</v>
      </c>
    </row>
    <row r="4" s="1" customFormat="1" spans="1:14">
      <c r="A4" s="7">
        <v>590</v>
      </c>
      <c r="B4" s="1">
        <v>590</v>
      </c>
      <c r="C4" s="1">
        <v>0.636844515800476</v>
      </c>
      <c r="D4" s="1">
        <v>0.119765281677246</v>
      </c>
      <c r="E4" s="1">
        <v>7</v>
      </c>
      <c r="F4" s="1">
        <v>5</v>
      </c>
      <c r="G4" s="1">
        <v>3</v>
      </c>
      <c r="H4" s="1">
        <v>5</v>
      </c>
      <c r="I4" s="1">
        <v>0.7</v>
      </c>
      <c r="J4" s="1">
        <v>0.583333333333333</v>
      </c>
      <c r="K4" s="1">
        <v>0.636363636363636</v>
      </c>
      <c r="L4" s="1">
        <v>0.5</v>
      </c>
      <c r="M4" s="1">
        <v>0.2</v>
      </c>
      <c r="N4" s="1">
        <v>0.6</v>
      </c>
    </row>
    <row r="5" s="1" customFormat="1" spans="1:14">
      <c r="A5" s="7">
        <v>314</v>
      </c>
      <c r="B5" s="1">
        <v>314</v>
      </c>
      <c r="C5" s="1">
        <v>0.637020587921143</v>
      </c>
      <c r="D5" s="1">
        <v>0.0749835968017578</v>
      </c>
      <c r="E5" s="1">
        <v>8</v>
      </c>
      <c r="F5" s="1">
        <v>6</v>
      </c>
      <c r="G5" s="1">
        <v>2</v>
      </c>
      <c r="H5" s="1">
        <v>4</v>
      </c>
      <c r="I5" s="1">
        <v>0.8</v>
      </c>
      <c r="J5" s="1">
        <v>0.571428571428572</v>
      </c>
      <c r="K5" s="1">
        <v>0.666666666666667</v>
      </c>
      <c r="L5" s="1">
        <v>0.6</v>
      </c>
      <c r="M5" s="1">
        <v>0.2</v>
      </c>
      <c r="N5" s="1">
        <v>0.6</v>
      </c>
    </row>
    <row r="6" s="1" customFormat="1" spans="1:14">
      <c r="A6" s="7">
        <v>718</v>
      </c>
      <c r="B6" s="1">
        <v>718</v>
      </c>
      <c r="C6" s="1">
        <v>0.637364506721497</v>
      </c>
      <c r="D6" s="1">
        <v>0.111701250076294</v>
      </c>
      <c r="E6" s="1">
        <v>8</v>
      </c>
      <c r="F6" s="1">
        <v>6</v>
      </c>
      <c r="G6" s="1">
        <v>2</v>
      </c>
      <c r="H6" s="1">
        <v>4</v>
      </c>
      <c r="I6" s="1">
        <v>0.8</v>
      </c>
      <c r="J6" s="1">
        <v>0.571428571428572</v>
      </c>
      <c r="K6" s="1">
        <v>0.666666666666667</v>
      </c>
      <c r="L6" s="1">
        <v>0.6</v>
      </c>
      <c r="M6" s="1">
        <v>0.2</v>
      </c>
      <c r="N6" s="1">
        <v>0.6</v>
      </c>
    </row>
    <row r="7" s="1" customFormat="1" spans="1:14">
      <c r="A7" s="7">
        <v>851</v>
      </c>
      <c r="B7" s="1">
        <v>851</v>
      </c>
      <c r="C7" s="1">
        <v>0.631047129631042</v>
      </c>
      <c r="D7" s="1">
        <v>0.0799742937088013</v>
      </c>
      <c r="E7" s="1">
        <v>8</v>
      </c>
      <c r="F7" s="1">
        <v>6</v>
      </c>
      <c r="G7" s="1">
        <v>2</v>
      </c>
      <c r="H7" s="1">
        <v>4</v>
      </c>
      <c r="I7" s="1">
        <v>0.8</v>
      </c>
      <c r="J7" s="1">
        <v>0.571428571428572</v>
      </c>
      <c r="K7" s="1">
        <v>0.666666666666667</v>
      </c>
      <c r="L7" s="1">
        <v>0.6</v>
      </c>
      <c r="M7" s="1">
        <v>0.2</v>
      </c>
      <c r="N7" s="1">
        <v>0.6</v>
      </c>
    </row>
    <row r="8" s="1" customFormat="1" spans="1:14">
      <c r="A8" s="7">
        <v>482</v>
      </c>
      <c r="B8" s="1">
        <v>482</v>
      </c>
      <c r="C8" s="1">
        <v>0.637654423713684</v>
      </c>
      <c r="D8" s="1">
        <v>0.109358310699463</v>
      </c>
      <c r="E8" s="1">
        <v>7</v>
      </c>
      <c r="F8" s="1">
        <v>6</v>
      </c>
      <c r="G8" s="1">
        <v>3</v>
      </c>
      <c r="H8" s="1">
        <v>4</v>
      </c>
      <c r="I8" s="1">
        <v>0.7</v>
      </c>
      <c r="J8" s="1">
        <v>0.538461538461539</v>
      </c>
      <c r="K8" s="1">
        <v>0.608695652173913</v>
      </c>
      <c r="L8" s="1">
        <v>0.6</v>
      </c>
      <c r="M8" s="1">
        <v>0.1</v>
      </c>
      <c r="N8" s="1">
        <v>0.55</v>
      </c>
    </row>
    <row r="9" s="1" customFormat="1" spans="1:14">
      <c r="A9" s="7">
        <v>614</v>
      </c>
      <c r="B9" s="1">
        <v>614</v>
      </c>
      <c r="C9" s="1">
        <v>0.637744069099426</v>
      </c>
      <c r="D9" s="1">
        <v>0.0352884531021118</v>
      </c>
      <c r="E9" s="1">
        <v>9</v>
      </c>
      <c r="F9" s="1">
        <v>4</v>
      </c>
      <c r="G9" s="1">
        <v>1</v>
      </c>
      <c r="H9" s="1">
        <v>6</v>
      </c>
      <c r="I9" s="1">
        <v>0.9</v>
      </c>
      <c r="J9" s="1">
        <v>0.692307692307692</v>
      </c>
      <c r="K9" s="1">
        <v>0.782608695652174</v>
      </c>
      <c r="L9" s="1">
        <v>0.4</v>
      </c>
      <c r="M9" s="1">
        <v>0.5</v>
      </c>
      <c r="N9" s="1">
        <v>0.75</v>
      </c>
    </row>
    <row r="10" s="1" customFormat="1" spans="1:14">
      <c r="A10" s="7">
        <v>183</v>
      </c>
      <c r="B10" s="1">
        <v>183</v>
      </c>
      <c r="C10" s="1">
        <v>0.638206124305725</v>
      </c>
      <c r="D10" s="1">
        <v>0.0873420238494873</v>
      </c>
      <c r="E10" s="1">
        <v>9</v>
      </c>
      <c r="F10" s="1">
        <v>8</v>
      </c>
      <c r="G10" s="1">
        <v>1</v>
      </c>
      <c r="H10" s="1">
        <v>2</v>
      </c>
      <c r="I10" s="1">
        <v>0.9</v>
      </c>
      <c r="J10" s="1">
        <v>0.529411764705882</v>
      </c>
      <c r="K10" s="1">
        <v>0.666666666666667</v>
      </c>
      <c r="L10" s="1">
        <v>0.8</v>
      </c>
      <c r="M10" s="1">
        <v>0.1</v>
      </c>
      <c r="N10" s="1">
        <v>0.55</v>
      </c>
    </row>
    <row r="11" s="1" customFormat="1" spans="1:14">
      <c r="A11" s="7">
        <v>786</v>
      </c>
      <c r="B11" s="1">
        <v>786</v>
      </c>
      <c r="C11" s="1">
        <v>0.632263660430908</v>
      </c>
      <c r="D11" s="1">
        <v>0.0887371301651001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647</v>
      </c>
      <c r="B12" s="1">
        <v>647</v>
      </c>
      <c r="C12" s="1">
        <v>0.639011383056641</v>
      </c>
      <c r="D12" s="1">
        <v>0.0592365264892578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183</v>
      </c>
      <c r="B13" s="1">
        <v>183</v>
      </c>
      <c r="C13" s="1">
        <v>0.638206124305725</v>
      </c>
      <c r="D13" s="1">
        <v>0.0873420238494873</v>
      </c>
      <c r="E13" s="1">
        <v>9</v>
      </c>
      <c r="F13" s="1">
        <v>8</v>
      </c>
      <c r="G13" s="1">
        <v>1</v>
      </c>
      <c r="H13" s="1">
        <v>2</v>
      </c>
      <c r="I13" s="1">
        <v>0.9</v>
      </c>
      <c r="J13" s="1">
        <v>0.529411764705882</v>
      </c>
      <c r="K13" s="1">
        <v>0.666666666666667</v>
      </c>
      <c r="L13" s="1">
        <v>0.8</v>
      </c>
      <c r="M13" s="1">
        <v>0.1</v>
      </c>
      <c r="N13" s="1">
        <v>0.55</v>
      </c>
    </row>
    <row r="14" s="1" customFormat="1" spans="1:14">
      <c r="A14" s="7">
        <v>310</v>
      </c>
      <c r="B14" s="1">
        <v>310</v>
      </c>
      <c r="C14" s="1">
        <v>0.639211773872375</v>
      </c>
      <c r="D14" s="1">
        <v>0.0540398359298706</v>
      </c>
      <c r="E14" s="1">
        <v>10</v>
      </c>
      <c r="F14" s="1">
        <v>7</v>
      </c>
      <c r="G14" s="1">
        <v>0</v>
      </c>
      <c r="H14" s="1">
        <v>3</v>
      </c>
      <c r="I14" s="1">
        <v>1</v>
      </c>
      <c r="J14" s="1">
        <v>0.588235294117647</v>
      </c>
      <c r="K14" s="1">
        <v>0.740740740740741</v>
      </c>
      <c r="L14" s="1">
        <v>0.7</v>
      </c>
      <c r="M14" s="1">
        <v>0.3</v>
      </c>
      <c r="N14" s="1">
        <v>0.65</v>
      </c>
    </row>
    <row r="15" s="1" customFormat="1" spans="1:14">
      <c r="A15" s="7">
        <v>692</v>
      </c>
      <c r="B15" s="1">
        <v>692</v>
      </c>
      <c r="C15" s="1">
        <v>0.635324358940125</v>
      </c>
      <c r="D15" s="1">
        <v>0.0808252096176147</v>
      </c>
      <c r="E15" s="1">
        <v>7</v>
      </c>
      <c r="F15" s="1">
        <v>2</v>
      </c>
      <c r="G15" s="1">
        <v>3</v>
      </c>
      <c r="H15" s="1">
        <v>8</v>
      </c>
      <c r="I15" s="1">
        <v>0.7</v>
      </c>
      <c r="J15" s="1">
        <v>0.777777777777778</v>
      </c>
      <c r="K15" s="1">
        <v>0.736842105263158</v>
      </c>
      <c r="L15" s="1">
        <v>0.2</v>
      </c>
      <c r="M15" s="1">
        <v>0.5</v>
      </c>
      <c r="N15" s="1">
        <v>0.75</v>
      </c>
    </row>
    <row r="16" s="14" customFormat="1" spans="1:14">
      <c r="A16" s="16">
        <v>237</v>
      </c>
      <c r="B16" s="14">
        <v>237</v>
      </c>
      <c r="C16" s="14">
        <v>0.640653610229492</v>
      </c>
      <c r="D16" s="14">
        <v>0.0327328443527222</v>
      </c>
      <c r="E16" s="14">
        <v>9</v>
      </c>
      <c r="F16" s="14">
        <v>4</v>
      </c>
      <c r="G16" s="14">
        <v>1</v>
      </c>
      <c r="H16" s="14">
        <v>6</v>
      </c>
      <c r="I16" s="14">
        <v>0.9</v>
      </c>
      <c r="J16" s="14">
        <v>0.692307692307692</v>
      </c>
      <c r="K16" s="14">
        <v>0.782608695652174</v>
      </c>
      <c r="L16" s="14">
        <v>0.4</v>
      </c>
      <c r="M16" s="14">
        <v>0.5</v>
      </c>
      <c r="N16" s="14">
        <v>0.75</v>
      </c>
    </row>
    <row r="17" s="1" customFormat="1" spans="1:14">
      <c r="A17" s="7">
        <v>237</v>
      </c>
      <c r="B17" s="1">
        <v>237</v>
      </c>
      <c r="C17" s="1">
        <v>0.640653610229492</v>
      </c>
      <c r="D17" s="1">
        <v>0.0327328443527222</v>
      </c>
      <c r="E17" s="1">
        <v>9</v>
      </c>
      <c r="F17" s="1">
        <v>4</v>
      </c>
      <c r="G17" s="1">
        <v>1</v>
      </c>
      <c r="H17" s="1">
        <v>6</v>
      </c>
      <c r="I17" s="1">
        <v>0.9</v>
      </c>
      <c r="J17" s="1">
        <v>0.692307692307692</v>
      </c>
      <c r="K17" s="1">
        <v>0.782608695652174</v>
      </c>
      <c r="L17" s="1">
        <v>0.4</v>
      </c>
      <c r="M17" s="1">
        <v>0.5</v>
      </c>
      <c r="N17" s="1">
        <v>0.75</v>
      </c>
    </row>
    <row r="18" s="1" customFormat="1" spans="1:14">
      <c r="A18" s="7">
        <v>913</v>
      </c>
      <c r="B18" s="1">
        <v>913</v>
      </c>
      <c r="C18" s="1">
        <v>0.673286437988281</v>
      </c>
      <c r="D18" s="1">
        <v>0.0727068185806274</v>
      </c>
      <c r="E18" s="1">
        <v>8</v>
      </c>
      <c r="F18" s="1">
        <v>5</v>
      </c>
      <c r="G18" s="1">
        <v>2</v>
      </c>
      <c r="H18" s="1">
        <v>5</v>
      </c>
      <c r="I18" s="1">
        <v>0.8</v>
      </c>
      <c r="J18" s="1">
        <v>0.615384615384615</v>
      </c>
      <c r="K18" s="1">
        <v>0.695652173913043</v>
      </c>
      <c r="L18" s="1">
        <v>0.5</v>
      </c>
      <c r="M18" s="1">
        <v>0.3</v>
      </c>
      <c r="N18" s="1">
        <v>0.65</v>
      </c>
    </row>
    <row r="19" s="1" customFormat="1" spans="1:14">
      <c r="A19" s="7">
        <v>276</v>
      </c>
      <c r="B19" s="1">
        <v>276</v>
      </c>
      <c r="C19" s="1">
        <v>0.680754899978638</v>
      </c>
      <c r="D19" s="1">
        <v>0.0205116271972656</v>
      </c>
      <c r="E19" s="1">
        <v>8</v>
      </c>
      <c r="F19" s="1">
        <v>5</v>
      </c>
      <c r="G19" s="1">
        <v>2</v>
      </c>
      <c r="H19" s="1">
        <v>5</v>
      </c>
      <c r="I19" s="1">
        <v>0.8</v>
      </c>
      <c r="J19" s="1">
        <v>0.615384615384615</v>
      </c>
      <c r="K19" s="1">
        <v>0.695652173913043</v>
      </c>
      <c r="L19" s="1">
        <v>0.5</v>
      </c>
      <c r="M19" s="1">
        <v>0.3</v>
      </c>
      <c r="N19" s="1">
        <v>0.65</v>
      </c>
    </row>
    <row r="20" s="1" customFormat="1" spans="1:14">
      <c r="A20" s="7">
        <v>662</v>
      </c>
      <c r="B20" s="1">
        <v>662</v>
      </c>
      <c r="C20" s="1">
        <v>0.681370139122009</v>
      </c>
      <c r="D20" s="1">
        <v>0.0188992023468018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548</v>
      </c>
      <c r="B21" s="1">
        <v>548</v>
      </c>
      <c r="C21" s="1">
        <v>0.675123810768127</v>
      </c>
      <c r="D21" s="1">
        <v>0.0894871950149536</v>
      </c>
      <c r="E21" s="1">
        <v>9</v>
      </c>
      <c r="F21" s="1">
        <v>8</v>
      </c>
      <c r="G21" s="1">
        <v>1</v>
      </c>
      <c r="H21" s="1">
        <v>2</v>
      </c>
      <c r="I21" s="1">
        <v>0.9</v>
      </c>
      <c r="J21" s="1">
        <v>0.529411764705882</v>
      </c>
      <c r="K21" s="1">
        <v>0.666666666666667</v>
      </c>
      <c r="L21" s="1">
        <v>0.8</v>
      </c>
      <c r="M21" s="1">
        <v>0.1</v>
      </c>
      <c r="N21" s="1">
        <v>0.55</v>
      </c>
    </row>
    <row r="22" s="1" customFormat="1" spans="1:14">
      <c r="A22" s="7">
        <v>946</v>
      </c>
      <c r="B22" s="1">
        <v>946</v>
      </c>
      <c r="C22" s="1">
        <v>0.675660729408264</v>
      </c>
      <c r="D22" s="1">
        <v>0.0758144855499268</v>
      </c>
      <c r="E22" s="1">
        <v>8</v>
      </c>
      <c r="F22" s="1">
        <v>2</v>
      </c>
      <c r="G22" s="1">
        <v>2</v>
      </c>
      <c r="H22" s="1">
        <v>8</v>
      </c>
      <c r="I22" s="1">
        <v>0.8</v>
      </c>
      <c r="J22" s="1">
        <v>0.8</v>
      </c>
      <c r="K22" s="1">
        <v>0.8</v>
      </c>
      <c r="L22" s="1">
        <v>0.2</v>
      </c>
      <c r="M22" s="1">
        <v>0.6</v>
      </c>
      <c r="N22" s="1">
        <v>0.8</v>
      </c>
    </row>
    <row r="23" s="1" customFormat="1" spans="1:14">
      <c r="A23" s="7">
        <v>187</v>
      </c>
      <c r="B23" s="1">
        <v>187</v>
      </c>
      <c r="C23" s="1">
        <v>0.670835256576538</v>
      </c>
      <c r="D23" s="1">
        <v>0.0881763696670532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828</v>
      </c>
      <c r="B24" s="1">
        <v>828</v>
      </c>
      <c r="C24" s="1">
        <v>0.67732310295105</v>
      </c>
      <c r="D24" s="1">
        <v>0.0732553005218506</v>
      </c>
      <c r="E24" s="1">
        <v>9</v>
      </c>
      <c r="F24" s="1">
        <v>2</v>
      </c>
      <c r="G24" s="1">
        <v>1</v>
      </c>
      <c r="H24" s="1">
        <v>8</v>
      </c>
      <c r="I24" s="1">
        <v>0.9</v>
      </c>
      <c r="J24" s="1">
        <v>0.818181818181818</v>
      </c>
      <c r="K24" s="1">
        <v>0.857142857142857</v>
      </c>
      <c r="L24" s="1">
        <v>0.2</v>
      </c>
      <c r="M24" s="1">
        <v>0.7</v>
      </c>
      <c r="N24" s="1">
        <v>0.85</v>
      </c>
    </row>
    <row r="25" s="1" customFormat="1" spans="1:14">
      <c r="A25" s="7">
        <v>552</v>
      </c>
      <c r="B25" s="1">
        <v>552</v>
      </c>
      <c r="C25" s="1">
        <v>0.67832338809967</v>
      </c>
      <c r="D25" s="1">
        <v>0.0571120977401733</v>
      </c>
      <c r="E25" s="1">
        <v>7</v>
      </c>
      <c r="F25" s="1">
        <v>5</v>
      </c>
      <c r="G25" s="1">
        <v>3</v>
      </c>
      <c r="H25" s="1">
        <v>5</v>
      </c>
      <c r="I25" s="1">
        <v>0.7</v>
      </c>
      <c r="J25" s="1">
        <v>0.583333333333333</v>
      </c>
      <c r="K25" s="1">
        <v>0.636363636363636</v>
      </c>
      <c r="L25" s="1">
        <v>0.5</v>
      </c>
      <c r="M25" s="1">
        <v>0.2</v>
      </c>
      <c r="N25" s="1">
        <v>0.6</v>
      </c>
    </row>
    <row r="26" s="1" customFormat="1" spans="1:14">
      <c r="A26" s="7">
        <v>571</v>
      </c>
      <c r="B26" s="1">
        <v>571</v>
      </c>
      <c r="C26" s="1">
        <v>0.679080486297607</v>
      </c>
      <c r="D26" s="1">
        <v>0.0781345367431641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660</v>
      </c>
      <c r="B27" s="1">
        <v>660</v>
      </c>
      <c r="C27" s="1">
        <v>0.679148435592651</v>
      </c>
      <c r="D27" s="1">
        <v>0.0501850843429565</v>
      </c>
      <c r="E27" s="1">
        <v>7</v>
      </c>
      <c r="F27" s="1">
        <v>4</v>
      </c>
      <c r="G27" s="1">
        <v>3</v>
      </c>
      <c r="H27" s="1">
        <v>6</v>
      </c>
      <c r="I27" s="1">
        <v>0.7</v>
      </c>
      <c r="J27" s="1">
        <v>0.636363636363636</v>
      </c>
      <c r="K27" s="1">
        <v>0.666666666666667</v>
      </c>
      <c r="L27" s="1">
        <v>0.4</v>
      </c>
      <c r="M27" s="1">
        <v>0.3</v>
      </c>
      <c r="N27" s="1">
        <v>0.65</v>
      </c>
    </row>
    <row r="28" s="1" customFormat="1" spans="1:14">
      <c r="A28" s="7">
        <v>746</v>
      </c>
      <c r="B28" s="1">
        <v>746</v>
      </c>
      <c r="C28" s="1">
        <v>0.680225491523743</v>
      </c>
      <c r="D28" s="1">
        <v>0.0561617612838745</v>
      </c>
      <c r="E28" s="1">
        <v>8</v>
      </c>
      <c r="F28" s="1">
        <v>3</v>
      </c>
      <c r="G28" s="1">
        <v>2</v>
      </c>
      <c r="H28" s="1">
        <v>7</v>
      </c>
      <c r="I28" s="1">
        <v>0.8</v>
      </c>
      <c r="J28" s="1">
        <v>0.727272727272727</v>
      </c>
      <c r="K28" s="1">
        <v>0.761904761904762</v>
      </c>
      <c r="L28" s="1">
        <v>0.3</v>
      </c>
      <c r="M28" s="1">
        <v>0.5</v>
      </c>
      <c r="N28" s="1">
        <v>0.75</v>
      </c>
    </row>
    <row r="29" s="1" customFormat="1" spans="1:14">
      <c r="A29" s="7">
        <v>407</v>
      </c>
      <c r="B29" s="1">
        <v>407</v>
      </c>
      <c r="C29" s="1">
        <v>0.680575251579285</v>
      </c>
      <c r="D29" s="1">
        <v>0.0847270488739014</v>
      </c>
      <c r="E29" s="1">
        <v>8</v>
      </c>
      <c r="F29" s="1">
        <v>5</v>
      </c>
      <c r="G29" s="1">
        <v>2</v>
      </c>
      <c r="H29" s="1">
        <v>5</v>
      </c>
      <c r="I29" s="1">
        <v>0.8</v>
      </c>
      <c r="J29" s="1">
        <v>0.615384615384615</v>
      </c>
      <c r="K29" s="1">
        <v>0.695652173913043</v>
      </c>
      <c r="L29" s="1">
        <v>0.5</v>
      </c>
      <c r="M29" s="1">
        <v>0.3</v>
      </c>
      <c r="N29" s="1">
        <v>0.65</v>
      </c>
    </row>
    <row r="30" s="1" customFormat="1" spans="1:14">
      <c r="A30" s="7">
        <v>276</v>
      </c>
      <c r="B30" s="1">
        <v>276</v>
      </c>
      <c r="C30" s="1">
        <v>0.680754899978638</v>
      </c>
      <c r="D30" s="1">
        <v>0.0205116271972656</v>
      </c>
      <c r="E30" s="1">
        <v>8</v>
      </c>
      <c r="F30" s="1">
        <v>5</v>
      </c>
      <c r="G30" s="1">
        <v>2</v>
      </c>
      <c r="H30" s="1">
        <v>5</v>
      </c>
      <c r="I30" s="1">
        <v>0.8</v>
      </c>
      <c r="J30" s="1">
        <v>0.615384615384615</v>
      </c>
      <c r="K30" s="1">
        <v>0.695652173913043</v>
      </c>
      <c r="L30" s="1">
        <v>0.5</v>
      </c>
      <c r="M30" s="1">
        <v>0.3</v>
      </c>
      <c r="N30" s="1">
        <v>0.65</v>
      </c>
    </row>
    <row r="31" s="1" customFormat="1" spans="1:14">
      <c r="A31" s="7">
        <v>662</v>
      </c>
      <c r="B31" s="1">
        <v>662</v>
      </c>
      <c r="C31" s="1">
        <v>0.681370139122009</v>
      </c>
      <c r="D31" s="1">
        <v>0.0188992023468018</v>
      </c>
      <c r="E31" s="1">
        <v>9</v>
      </c>
      <c r="F31" s="1">
        <v>5</v>
      </c>
      <c r="G31" s="1">
        <v>1</v>
      </c>
      <c r="H31" s="1">
        <v>5</v>
      </c>
      <c r="I31" s="1">
        <v>0.9</v>
      </c>
      <c r="J31" s="1">
        <v>0.642857142857143</v>
      </c>
      <c r="K31" s="1">
        <v>0.75</v>
      </c>
      <c r="L31" s="1">
        <v>0.5</v>
      </c>
      <c r="M31" s="1">
        <v>0.4</v>
      </c>
      <c r="N31" s="1">
        <v>0.7</v>
      </c>
    </row>
    <row r="32" s="1" customFormat="1" spans="1:14">
      <c r="A32" s="7">
        <v>746</v>
      </c>
      <c r="B32" s="1">
        <v>746</v>
      </c>
      <c r="C32" s="1">
        <v>0.680225491523743</v>
      </c>
      <c r="D32" s="1">
        <v>0.0561617612838745</v>
      </c>
      <c r="E32" s="1">
        <v>8</v>
      </c>
      <c r="F32" s="1">
        <v>3</v>
      </c>
      <c r="G32" s="1">
        <v>2</v>
      </c>
      <c r="H32" s="1">
        <v>7</v>
      </c>
      <c r="I32" s="1">
        <v>0.8</v>
      </c>
      <c r="J32" s="1">
        <v>0.727272727272727</v>
      </c>
      <c r="K32" s="1">
        <v>0.761904761904762</v>
      </c>
      <c r="L32" s="1">
        <v>0.3</v>
      </c>
      <c r="M32" s="1">
        <v>0.5</v>
      </c>
      <c r="N32" s="1">
        <v>0.75</v>
      </c>
    </row>
    <row r="33" s="14" customFormat="1" spans="1:14">
      <c r="A33" s="16">
        <v>897</v>
      </c>
      <c r="B33" s="14">
        <v>897</v>
      </c>
      <c r="C33" s="14">
        <v>0.681613564491272</v>
      </c>
      <c r="D33" s="14">
        <v>0.0875613689422607</v>
      </c>
      <c r="E33" s="14">
        <v>10</v>
      </c>
      <c r="F33" s="14">
        <v>5</v>
      </c>
      <c r="G33" s="14">
        <v>0</v>
      </c>
      <c r="H33" s="14">
        <v>5</v>
      </c>
      <c r="I33" s="14">
        <v>1</v>
      </c>
      <c r="J33" s="14">
        <v>0.666666666666667</v>
      </c>
      <c r="K33" s="14">
        <v>0.8</v>
      </c>
      <c r="L33" s="14">
        <v>0.5</v>
      </c>
      <c r="M33" s="14">
        <v>0.5</v>
      </c>
      <c r="N33" s="14">
        <v>0.75</v>
      </c>
    </row>
    <row r="34" s="1" customFormat="1" spans="1:14">
      <c r="A34" s="7">
        <v>100</v>
      </c>
      <c r="B34" s="1">
        <v>100</v>
      </c>
      <c r="C34" s="1">
        <v>0.709319829940796</v>
      </c>
      <c r="D34" s="1">
        <v>0.0979667901992798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51</v>
      </c>
      <c r="B35" s="1">
        <v>51</v>
      </c>
      <c r="C35" s="1">
        <v>0.682652473449707</v>
      </c>
      <c r="D35" s="1">
        <v>0.0610028505325317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202</v>
      </c>
      <c r="B36" s="1">
        <v>202</v>
      </c>
      <c r="C36" s="1">
        <v>0.682697415351868</v>
      </c>
      <c r="D36" s="1">
        <v>0.0130748748779297</v>
      </c>
      <c r="E36" s="1">
        <v>7</v>
      </c>
      <c r="F36" s="1">
        <v>7</v>
      </c>
      <c r="G36" s="1">
        <v>3</v>
      </c>
      <c r="H36" s="1">
        <v>3</v>
      </c>
      <c r="I36" s="1">
        <v>0.7</v>
      </c>
      <c r="J36" s="1">
        <v>0.5</v>
      </c>
      <c r="K36" s="1">
        <v>0.583333333333333</v>
      </c>
      <c r="L36" s="1">
        <v>0.7</v>
      </c>
      <c r="M36" s="1">
        <v>0</v>
      </c>
      <c r="N36" s="1">
        <v>0.5</v>
      </c>
    </row>
    <row r="37" s="1" customFormat="1" spans="1:14">
      <c r="A37" s="7">
        <v>675</v>
      </c>
      <c r="B37" s="1">
        <v>675</v>
      </c>
      <c r="C37" s="1">
        <v>0.682971835136414</v>
      </c>
      <c r="D37" s="1">
        <v>0.0337067842483521</v>
      </c>
      <c r="E37" s="1">
        <v>8</v>
      </c>
      <c r="F37" s="1">
        <v>4</v>
      </c>
      <c r="G37" s="1">
        <v>2</v>
      </c>
      <c r="H37" s="1">
        <v>6</v>
      </c>
      <c r="I37" s="1">
        <v>0.8</v>
      </c>
      <c r="J37" s="1">
        <v>0.666666666666667</v>
      </c>
      <c r="K37" s="1">
        <v>0.727272727272727</v>
      </c>
      <c r="L37" s="1">
        <v>0.4</v>
      </c>
      <c r="M37" s="1">
        <v>0.4</v>
      </c>
      <c r="N37" s="1">
        <v>0.7</v>
      </c>
    </row>
    <row r="38" s="1" customFormat="1" spans="1:14">
      <c r="A38" s="7">
        <v>351</v>
      </c>
      <c r="B38" s="1">
        <v>351</v>
      </c>
      <c r="C38" s="1">
        <v>0.684127926826477</v>
      </c>
      <c r="D38" s="1">
        <v>0.0837174654006958</v>
      </c>
      <c r="E38" s="1">
        <v>10</v>
      </c>
      <c r="F38" s="1">
        <v>5</v>
      </c>
      <c r="G38" s="1">
        <v>0</v>
      </c>
      <c r="H38" s="1">
        <v>5</v>
      </c>
      <c r="I38" s="1">
        <v>1</v>
      </c>
      <c r="J38" s="1">
        <v>0.666666666666667</v>
      </c>
      <c r="K38" s="1">
        <v>0.8</v>
      </c>
      <c r="L38" s="1">
        <v>0.5</v>
      </c>
      <c r="M38" s="1">
        <v>0.5</v>
      </c>
      <c r="N38" s="1">
        <v>0.75</v>
      </c>
    </row>
    <row r="39" s="1" customFormat="1" spans="1:14">
      <c r="A39" s="7">
        <v>89</v>
      </c>
      <c r="B39" s="1">
        <v>89</v>
      </c>
      <c r="C39" s="1">
        <v>0.684877753257751</v>
      </c>
      <c r="D39" s="1">
        <v>0.0499852895736694</v>
      </c>
      <c r="E39" s="1">
        <v>9</v>
      </c>
      <c r="F39" s="1">
        <v>2</v>
      </c>
      <c r="G39" s="1">
        <v>1</v>
      </c>
      <c r="H39" s="1">
        <v>8</v>
      </c>
      <c r="I39" s="1">
        <v>0.9</v>
      </c>
      <c r="J39" s="1">
        <v>0.818181818181818</v>
      </c>
      <c r="K39" s="1">
        <v>0.857142857142857</v>
      </c>
      <c r="L39" s="1">
        <v>0.2</v>
      </c>
      <c r="M39" s="1">
        <v>0.7</v>
      </c>
      <c r="N39" s="1">
        <v>0.85</v>
      </c>
    </row>
    <row r="40" s="1" customFormat="1" spans="1:14">
      <c r="A40" s="7">
        <v>233</v>
      </c>
      <c r="B40" s="1">
        <v>233</v>
      </c>
      <c r="C40" s="1">
        <v>0.71002209186554</v>
      </c>
      <c r="D40" s="1">
        <v>0.0766681432723999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" customFormat="1" spans="1:14">
      <c r="A41" s="7">
        <v>56</v>
      </c>
      <c r="B41" s="1">
        <v>56</v>
      </c>
      <c r="C41" s="1">
        <v>0.686362504959106</v>
      </c>
      <c r="D41" s="1">
        <v>0.0313787460327148</v>
      </c>
      <c r="E41" s="1">
        <v>7</v>
      </c>
      <c r="F41" s="1">
        <v>7</v>
      </c>
      <c r="G41" s="1">
        <v>3</v>
      </c>
      <c r="H41" s="1">
        <v>3</v>
      </c>
      <c r="I41" s="1">
        <v>0.7</v>
      </c>
      <c r="J41" s="1">
        <v>0.5</v>
      </c>
      <c r="K41" s="1">
        <v>0.583333333333333</v>
      </c>
      <c r="L41" s="1">
        <v>0.7</v>
      </c>
      <c r="M41" s="1">
        <v>0</v>
      </c>
      <c r="N41" s="1">
        <v>0.5</v>
      </c>
    </row>
    <row r="42" s="1" customFormat="1" spans="1:14">
      <c r="A42" s="7">
        <v>789</v>
      </c>
      <c r="B42" s="1">
        <v>789</v>
      </c>
      <c r="C42" s="1">
        <v>0.68738853931427</v>
      </c>
      <c r="D42" s="1">
        <v>0.07422935962677</v>
      </c>
      <c r="E42" s="1">
        <v>9</v>
      </c>
      <c r="F42" s="1">
        <v>0</v>
      </c>
      <c r="G42" s="1">
        <v>1</v>
      </c>
      <c r="H42" s="1">
        <v>10</v>
      </c>
      <c r="I42" s="1">
        <v>0.9</v>
      </c>
      <c r="J42" s="1">
        <v>1</v>
      </c>
      <c r="K42" s="1">
        <v>0.947368421052632</v>
      </c>
      <c r="L42" s="1">
        <v>0</v>
      </c>
      <c r="M42" s="1">
        <v>0.9</v>
      </c>
      <c r="N42" s="1">
        <v>0.95</v>
      </c>
    </row>
    <row r="43" s="1" customFormat="1" spans="1:14">
      <c r="A43" s="7">
        <v>399</v>
      </c>
      <c r="B43" s="1">
        <v>399</v>
      </c>
      <c r="C43" s="1">
        <v>0.716256022453308</v>
      </c>
      <c r="D43" s="1">
        <v>0.069300651550293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826</v>
      </c>
      <c r="B44" s="1">
        <v>826</v>
      </c>
      <c r="C44" s="1">
        <v>0.689115524291992</v>
      </c>
      <c r="D44" s="1">
        <v>0.0723822116851807</v>
      </c>
      <c r="E44" s="1">
        <v>7</v>
      </c>
      <c r="F44" s="1">
        <v>2</v>
      </c>
      <c r="G44" s="1">
        <v>3</v>
      </c>
      <c r="H44" s="1">
        <v>8</v>
      </c>
      <c r="I44" s="1">
        <v>0.7</v>
      </c>
      <c r="J44" s="1">
        <v>0.777777777777778</v>
      </c>
      <c r="K44" s="1">
        <v>0.736842105263158</v>
      </c>
      <c r="L44" s="1">
        <v>0.2</v>
      </c>
      <c r="M44" s="1">
        <v>0.5</v>
      </c>
      <c r="N44" s="1">
        <v>0.75</v>
      </c>
    </row>
    <row r="45" s="1" customFormat="1" spans="1:14">
      <c r="A45" s="7">
        <v>282</v>
      </c>
      <c r="B45" s="1">
        <v>282</v>
      </c>
      <c r="C45" s="1">
        <v>0.710972785949707</v>
      </c>
      <c r="D45" s="1">
        <v>0.0856907367706299</v>
      </c>
      <c r="E45" s="1">
        <v>5</v>
      </c>
      <c r="F45" s="1">
        <v>3</v>
      </c>
      <c r="G45" s="1">
        <v>5</v>
      </c>
      <c r="H45" s="1">
        <v>7</v>
      </c>
      <c r="I45" s="1">
        <v>0.5</v>
      </c>
      <c r="J45" s="1">
        <v>0.625</v>
      </c>
      <c r="K45" s="1">
        <v>0.555555555555556</v>
      </c>
      <c r="L45" s="1">
        <v>0.3</v>
      </c>
      <c r="M45" s="1">
        <v>0.2</v>
      </c>
      <c r="N45" s="1">
        <v>0.6</v>
      </c>
    </row>
    <row r="46" s="1" customFormat="1" spans="1:14">
      <c r="A46" s="7">
        <v>328</v>
      </c>
      <c r="B46" s="1">
        <v>328</v>
      </c>
      <c r="C46" s="1">
        <v>0.71317720413208</v>
      </c>
      <c r="D46" s="1">
        <v>0.0862201452255249</v>
      </c>
      <c r="E46" s="1">
        <v>10</v>
      </c>
      <c r="F46" s="1">
        <v>4</v>
      </c>
      <c r="G46" s="1">
        <v>0</v>
      </c>
      <c r="H46" s="1">
        <v>6</v>
      </c>
      <c r="I46" s="1">
        <v>1</v>
      </c>
      <c r="J46" s="1">
        <v>0.714285714285714</v>
      </c>
      <c r="K46" s="1">
        <v>0.833333333333333</v>
      </c>
      <c r="L46" s="1">
        <v>0.4</v>
      </c>
      <c r="M46" s="1">
        <v>0.6</v>
      </c>
      <c r="N46" s="1">
        <v>0.8</v>
      </c>
    </row>
    <row r="47" s="1" customFormat="1" spans="1:14">
      <c r="A47" s="7">
        <v>616</v>
      </c>
      <c r="B47" s="1">
        <v>616</v>
      </c>
      <c r="C47" s="1">
        <v>0.709154844284058</v>
      </c>
      <c r="D47" s="1">
        <v>0.0997705459594727</v>
      </c>
      <c r="E47" s="1">
        <v>10</v>
      </c>
      <c r="F47" s="1">
        <v>3</v>
      </c>
      <c r="G47" s="1">
        <v>0</v>
      </c>
      <c r="H47" s="1">
        <v>7</v>
      </c>
      <c r="I47" s="1">
        <v>1</v>
      </c>
      <c r="J47" s="1">
        <v>0.769230769230769</v>
      </c>
      <c r="K47" s="1">
        <v>0.869565217391304</v>
      </c>
      <c r="L47" s="1">
        <v>0.3</v>
      </c>
      <c r="M47" s="1">
        <v>0.7</v>
      </c>
      <c r="N47" s="1">
        <v>0.85</v>
      </c>
    </row>
    <row r="48" s="1" customFormat="1" spans="1:14">
      <c r="A48" s="7">
        <v>984</v>
      </c>
      <c r="B48" s="1">
        <v>984</v>
      </c>
      <c r="C48" s="1">
        <v>0.68944263458252</v>
      </c>
      <c r="D48" s="1">
        <v>0.0957242250442505</v>
      </c>
      <c r="E48" s="1">
        <v>9</v>
      </c>
      <c r="F48" s="1">
        <v>2</v>
      </c>
      <c r="G48" s="1">
        <v>1</v>
      </c>
      <c r="H48" s="1">
        <v>8</v>
      </c>
      <c r="I48" s="1">
        <v>0.9</v>
      </c>
      <c r="J48" s="1">
        <v>0.818181818181818</v>
      </c>
      <c r="K48" s="1">
        <v>0.857142857142857</v>
      </c>
      <c r="L48" s="1">
        <v>0.2</v>
      </c>
      <c r="M48" s="1">
        <v>0.7</v>
      </c>
      <c r="N48" s="1">
        <v>0.85</v>
      </c>
    </row>
    <row r="49" s="14" customFormat="1" spans="1:14">
      <c r="A49" s="16">
        <v>105</v>
      </c>
      <c r="B49" s="14">
        <v>105</v>
      </c>
      <c r="C49" s="14">
        <v>0.709338784217834</v>
      </c>
      <c r="D49" s="14">
        <v>0.0906252861022949</v>
      </c>
      <c r="E49" s="14">
        <v>9</v>
      </c>
      <c r="F49" s="14">
        <v>4</v>
      </c>
      <c r="G49" s="14">
        <v>1</v>
      </c>
      <c r="H49" s="14">
        <v>6</v>
      </c>
      <c r="I49" s="14">
        <v>0.9</v>
      </c>
      <c r="J49" s="14">
        <v>0.692307692307692</v>
      </c>
      <c r="K49" s="14">
        <v>0.782608695652174</v>
      </c>
      <c r="L49" s="14">
        <v>0.4</v>
      </c>
      <c r="M49" s="14">
        <v>0.5</v>
      </c>
      <c r="N49" s="14">
        <v>0.75</v>
      </c>
    </row>
    <row r="50" s="1" customFormat="1" spans="1:14">
      <c r="A50" s="7">
        <v>223</v>
      </c>
      <c r="B50" s="1">
        <v>223</v>
      </c>
      <c r="C50" s="1">
        <v>0.731646060943604</v>
      </c>
      <c r="D50" s="1">
        <v>0.0777050256729126</v>
      </c>
      <c r="E50" s="1">
        <v>7</v>
      </c>
      <c r="F50" s="1">
        <v>6</v>
      </c>
      <c r="G50" s="1">
        <v>3</v>
      </c>
      <c r="H50" s="1">
        <v>4</v>
      </c>
      <c r="I50" s="1">
        <v>0.7</v>
      </c>
      <c r="J50" s="1">
        <v>0.538461538461539</v>
      </c>
      <c r="K50" s="1">
        <v>0.608695652173913</v>
      </c>
      <c r="L50" s="1">
        <v>0.6</v>
      </c>
      <c r="M50" s="1">
        <v>0.1</v>
      </c>
      <c r="N50" s="1">
        <v>0.55</v>
      </c>
    </row>
    <row r="51" s="1" customFormat="1" spans="1:14">
      <c r="A51" s="7">
        <v>152</v>
      </c>
      <c r="B51" s="1">
        <v>152</v>
      </c>
      <c r="C51" s="1">
        <v>0.733963966369629</v>
      </c>
      <c r="D51" s="1">
        <v>0.0578887462615967</v>
      </c>
      <c r="E51" s="1">
        <v>6</v>
      </c>
      <c r="F51" s="1">
        <v>6</v>
      </c>
      <c r="G51" s="1">
        <v>4</v>
      </c>
      <c r="H51" s="1">
        <v>4</v>
      </c>
      <c r="I51" s="1">
        <v>0.6</v>
      </c>
      <c r="J51" s="1">
        <v>0.5</v>
      </c>
      <c r="K51" s="1">
        <v>0.545454545454545</v>
      </c>
      <c r="L51" s="1">
        <v>0.6</v>
      </c>
      <c r="M51" s="1">
        <v>0</v>
      </c>
      <c r="N51" s="1">
        <v>0.5</v>
      </c>
    </row>
    <row r="52" s="1" customFormat="1" spans="1:14">
      <c r="A52" s="7">
        <v>20</v>
      </c>
      <c r="B52" s="1">
        <v>20</v>
      </c>
      <c r="C52" s="1">
        <v>0.73398494720459</v>
      </c>
      <c r="D52" s="1">
        <v>0.0834519863128662</v>
      </c>
      <c r="E52" s="1">
        <v>8</v>
      </c>
      <c r="F52" s="1">
        <v>5</v>
      </c>
      <c r="G52" s="1">
        <v>2</v>
      </c>
      <c r="H52" s="1">
        <v>5</v>
      </c>
      <c r="I52" s="1">
        <v>0.8</v>
      </c>
      <c r="J52" s="1">
        <v>0.615384615384615</v>
      </c>
      <c r="K52" s="1">
        <v>0.695652173913043</v>
      </c>
      <c r="L52" s="1">
        <v>0.5</v>
      </c>
      <c r="M52" s="1">
        <v>0.3</v>
      </c>
      <c r="N52" s="1">
        <v>0.65</v>
      </c>
    </row>
    <row r="53" s="1" customFormat="1" spans="1:14">
      <c r="A53" s="7">
        <v>583</v>
      </c>
      <c r="B53" s="1">
        <v>583</v>
      </c>
      <c r="C53" s="1">
        <v>0.734943270683289</v>
      </c>
      <c r="D53" s="1">
        <v>0.0786058902740479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785</v>
      </c>
      <c r="B54" s="1">
        <v>785</v>
      </c>
      <c r="C54" s="1">
        <v>0.73771059513092</v>
      </c>
      <c r="D54" s="1">
        <v>0.0737478733062744</v>
      </c>
      <c r="E54" s="1">
        <v>7</v>
      </c>
      <c r="F54" s="1">
        <v>5</v>
      </c>
      <c r="G54" s="1">
        <v>3</v>
      </c>
      <c r="H54" s="1">
        <v>5</v>
      </c>
      <c r="I54" s="1">
        <v>0.7</v>
      </c>
      <c r="J54" s="1">
        <v>0.583333333333333</v>
      </c>
      <c r="K54" s="1">
        <v>0.636363636363636</v>
      </c>
      <c r="L54" s="1">
        <v>0.5</v>
      </c>
      <c r="M54" s="1">
        <v>0.2</v>
      </c>
      <c r="N54" s="1">
        <v>0.6</v>
      </c>
    </row>
    <row r="55" s="4" customFormat="1" spans="1:14">
      <c r="A55" s="17">
        <v>206</v>
      </c>
      <c r="B55" s="4">
        <v>206</v>
      </c>
      <c r="C55" s="4">
        <v>0.739766359329224</v>
      </c>
      <c r="D55" s="4">
        <v>0.0500904321670532</v>
      </c>
      <c r="E55" s="4">
        <v>8</v>
      </c>
      <c r="F55" s="4">
        <v>7</v>
      </c>
      <c r="G55" s="4">
        <v>2</v>
      </c>
      <c r="H55" s="4">
        <v>3</v>
      </c>
      <c r="I55" s="4">
        <v>0.8</v>
      </c>
      <c r="J55" s="4">
        <v>0.533333333333333</v>
      </c>
      <c r="K55" s="4">
        <v>0.64</v>
      </c>
      <c r="L55" s="4">
        <v>0.7</v>
      </c>
      <c r="M55" s="4">
        <v>0.1</v>
      </c>
      <c r="N55" s="4">
        <v>0.55</v>
      </c>
    </row>
    <row r="56" s="1" customFormat="1" spans="1:14">
      <c r="A56" s="7">
        <v>246</v>
      </c>
      <c r="B56" s="1">
        <v>246</v>
      </c>
      <c r="C56" s="1">
        <v>0.742902874946594</v>
      </c>
      <c r="D56" s="1">
        <v>0.0863687992095947</v>
      </c>
      <c r="E56" s="1">
        <v>9</v>
      </c>
      <c r="F56" s="1">
        <v>4</v>
      </c>
      <c r="G56" s="1">
        <v>1</v>
      </c>
      <c r="H56" s="1">
        <v>6</v>
      </c>
      <c r="I56" s="1">
        <v>0.9</v>
      </c>
      <c r="J56" s="1">
        <v>0.692307692307692</v>
      </c>
      <c r="K56" s="1">
        <v>0.782608695652174</v>
      </c>
      <c r="L56" s="1">
        <v>0.4</v>
      </c>
      <c r="M56" s="1">
        <v>0.5</v>
      </c>
      <c r="N56" s="1">
        <v>0.75</v>
      </c>
    </row>
    <row r="57" s="1" customFormat="1" spans="1:14">
      <c r="A57" s="7">
        <v>429</v>
      </c>
      <c r="B57" s="1">
        <v>429</v>
      </c>
      <c r="C57" s="1">
        <v>0.746398687362671</v>
      </c>
      <c r="D57" s="1">
        <v>0.0914851427078247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908</v>
      </c>
      <c r="B58" s="1">
        <v>908</v>
      </c>
      <c r="C58" s="1">
        <v>0.746446847915649</v>
      </c>
      <c r="D58" s="1">
        <v>0.0972362756729126</v>
      </c>
      <c r="E58" s="1">
        <v>10</v>
      </c>
      <c r="F58" s="1">
        <v>5</v>
      </c>
      <c r="G58" s="1">
        <v>0</v>
      </c>
      <c r="H58" s="1">
        <v>5</v>
      </c>
      <c r="I58" s="1">
        <v>1</v>
      </c>
      <c r="J58" s="1">
        <v>0.666666666666667</v>
      </c>
      <c r="K58" s="1">
        <v>0.8</v>
      </c>
      <c r="L58" s="1">
        <v>0.5</v>
      </c>
      <c r="M58" s="1">
        <v>0.5</v>
      </c>
      <c r="N58" s="1">
        <v>0.75</v>
      </c>
    </row>
    <row r="59" s="1" customFormat="1" spans="1:14">
      <c r="A59" s="7">
        <v>785</v>
      </c>
      <c r="B59" s="1">
        <v>785</v>
      </c>
      <c r="C59" s="1">
        <v>0.73771059513092</v>
      </c>
      <c r="D59" s="1">
        <v>0.0737478733062744</v>
      </c>
      <c r="E59" s="1">
        <v>7</v>
      </c>
      <c r="F59" s="1">
        <v>5</v>
      </c>
      <c r="G59" s="1">
        <v>3</v>
      </c>
      <c r="H59" s="1">
        <v>5</v>
      </c>
      <c r="I59" s="1">
        <v>0.7</v>
      </c>
      <c r="J59" s="1">
        <v>0.583333333333333</v>
      </c>
      <c r="K59" s="1">
        <v>0.636363636363636</v>
      </c>
      <c r="L59" s="1">
        <v>0.5</v>
      </c>
      <c r="M59" s="1">
        <v>0.2</v>
      </c>
      <c r="N59" s="1">
        <v>0.6</v>
      </c>
    </row>
    <row r="60" s="1" customFormat="1" spans="1:14">
      <c r="A60" s="7">
        <v>198</v>
      </c>
      <c r="B60" s="1">
        <v>198</v>
      </c>
      <c r="C60" s="1">
        <v>0.745155930519104</v>
      </c>
      <c r="D60" s="1">
        <v>0.0873236656188965</v>
      </c>
      <c r="E60" s="1">
        <v>9</v>
      </c>
      <c r="F60" s="1">
        <v>6</v>
      </c>
      <c r="G60" s="1">
        <v>1</v>
      </c>
      <c r="H60" s="1">
        <v>4</v>
      </c>
      <c r="I60" s="1">
        <v>0.9</v>
      </c>
      <c r="J60" s="1">
        <v>0.6</v>
      </c>
      <c r="K60" s="1">
        <v>0.72</v>
      </c>
      <c r="L60" s="1">
        <v>0.6</v>
      </c>
      <c r="M60" s="1">
        <v>0.3</v>
      </c>
      <c r="N60" s="1">
        <v>0.65</v>
      </c>
    </row>
    <row r="61" s="1" customFormat="1" spans="1:14">
      <c r="A61" s="7">
        <v>46</v>
      </c>
      <c r="B61" s="1">
        <v>46</v>
      </c>
      <c r="C61" s="1">
        <v>0.748969078063965</v>
      </c>
      <c r="D61" s="1">
        <v>0.0878483057022095</v>
      </c>
      <c r="E61" s="1">
        <v>8</v>
      </c>
      <c r="F61" s="1">
        <v>6</v>
      </c>
      <c r="G61" s="1">
        <v>2</v>
      </c>
      <c r="H61" s="1">
        <v>4</v>
      </c>
      <c r="I61" s="1">
        <v>0.8</v>
      </c>
      <c r="J61" s="1">
        <v>0.571428571428572</v>
      </c>
      <c r="K61" s="1">
        <v>0.666666666666667</v>
      </c>
      <c r="L61" s="1">
        <v>0.6</v>
      </c>
      <c r="M61" s="1">
        <v>0.2</v>
      </c>
      <c r="N61" s="1">
        <v>0.6</v>
      </c>
    </row>
    <row r="62" s="1" customFormat="1" spans="1:14">
      <c r="A62" s="7">
        <v>247</v>
      </c>
      <c r="B62" s="1">
        <v>247</v>
      </c>
      <c r="C62" s="1">
        <v>0.75033438205719</v>
      </c>
      <c r="D62" s="1">
        <v>0.0898913145065308</v>
      </c>
      <c r="E62" s="1">
        <v>9</v>
      </c>
      <c r="F62" s="1">
        <v>5</v>
      </c>
      <c r="G62" s="1">
        <v>1</v>
      </c>
      <c r="H62" s="1">
        <v>5</v>
      </c>
      <c r="I62" s="1">
        <v>0.9</v>
      </c>
      <c r="J62" s="1">
        <v>0.642857142857143</v>
      </c>
      <c r="K62" s="1">
        <v>0.75</v>
      </c>
      <c r="L62" s="1">
        <v>0.5</v>
      </c>
      <c r="M62" s="1">
        <v>0.4</v>
      </c>
      <c r="N62" s="1">
        <v>0.7</v>
      </c>
    </row>
    <row r="63" s="1" customFormat="1" spans="1:14">
      <c r="A63" s="7">
        <v>287</v>
      </c>
      <c r="B63" s="1">
        <v>287</v>
      </c>
      <c r="C63" s="1">
        <v>0.745387673377991</v>
      </c>
      <c r="D63" s="1">
        <v>0.0656861066818237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20</v>
      </c>
      <c r="B64" s="1">
        <v>20</v>
      </c>
      <c r="C64" s="1">
        <v>0.73398494720459</v>
      </c>
      <c r="D64" s="1">
        <v>0.0834519863128662</v>
      </c>
      <c r="E64" s="1">
        <v>8</v>
      </c>
      <c r="F64" s="1">
        <v>5</v>
      </c>
      <c r="G64" s="1">
        <v>2</v>
      </c>
      <c r="H64" s="1">
        <v>5</v>
      </c>
      <c r="I64" s="1">
        <v>0.8</v>
      </c>
      <c r="J64" s="1">
        <v>0.615384615384615</v>
      </c>
      <c r="K64" s="1">
        <v>0.695652173913043</v>
      </c>
      <c r="L64" s="1">
        <v>0.5</v>
      </c>
      <c r="M64" s="1">
        <v>0.3</v>
      </c>
      <c r="N64" s="1">
        <v>0.65</v>
      </c>
    </row>
    <row r="65" s="14" customFormat="1" spans="1:14">
      <c r="A65" s="16">
        <v>67</v>
      </c>
      <c r="B65" s="14">
        <v>67</v>
      </c>
      <c r="C65" s="14">
        <v>0.746085166931152</v>
      </c>
      <c r="D65" s="14">
        <v>0.0754534006118774</v>
      </c>
      <c r="E65" s="14">
        <v>9</v>
      </c>
      <c r="F65" s="14">
        <v>4</v>
      </c>
      <c r="G65" s="14">
        <v>1</v>
      </c>
      <c r="H65" s="14">
        <v>6</v>
      </c>
      <c r="I65" s="14">
        <v>0.9</v>
      </c>
      <c r="J65" s="14">
        <v>0.692307692307692</v>
      </c>
      <c r="K65" s="14">
        <v>0.782608695652174</v>
      </c>
      <c r="L65" s="14">
        <v>0.4</v>
      </c>
      <c r="M65" s="14">
        <v>0.5</v>
      </c>
      <c r="N65" s="14">
        <v>0.75</v>
      </c>
    </row>
    <row r="66" s="1" customFormat="1" spans="1:14">
      <c r="A66" s="7">
        <v>358</v>
      </c>
      <c r="B66" s="1">
        <v>358</v>
      </c>
      <c r="C66" s="1">
        <v>0.764511704444885</v>
      </c>
      <c r="D66" s="1">
        <v>0.0849670171737671</v>
      </c>
      <c r="E66" s="1">
        <v>8</v>
      </c>
      <c r="F66" s="1">
        <v>5</v>
      </c>
      <c r="G66" s="1">
        <v>2</v>
      </c>
      <c r="H66" s="1">
        <v>5</v>
      </c>
      <c r="I66" s="1">
        <v>0.8</v>
      </c>
      <c r="J66" s="1">
        <v>0.615384615384615</v>
      </c>
      <c r="K66" s="1">
        <v>0.695652173913043</v>
      </c>
      <c r="L66" s="1">
        <v>0.5</v>
      </c>
      <c r="M66" s="1">
        <v>0.3</v>
      </c>
      <c r="N66" s="1">
        <v>0.65</v>
      </c>
    </row>
    <row r="67" s="1" customFormat="1" spans="1:14">
      <c r="A67" s="7">
        <v>256</v>
      </c>
      <c r="B67" s="1">
        <v>256</v>
      </c>
      <c r="C67" s="1">
        <v>0.769444704055786</v>
      </c>
      <c r="D67" s="1">
        <v>0.147529363632202</v>
      </c>
      <c r="E67" s="1">
        <v>10</v>
      </c>
      <c r="F67" s="1">
        <v>8</v>
      </c>
      <c r="G67" s="1">
        <v>0</v>
      </c>
      <c r="H67" s="1">
        <v>2</v>
      </c>
      <c r="I67" s="1">
        <v>1</v>
      </c>
      <c r="J67" s="1">
        <v>0.555555555555556</v>
      </c>
      <c r="K67" s="1">
        <v>0.714285714285714</v>
      </c>
      <c r="L67" s="1">
        <v>0.8</v>
      </c>
      <c r="M67" s="1">
        <v>0.2</v>
      </c>
      <c r="N67" s="1">
        <v>0.6</v>
      </c>
    </row>
    <row r="68" s="1" customFormat="1" spans="1:14">
      <c r="A68" s="7">
        <v>764</v>
      </c>
      <c r="B68" s="1">
        <v>764</v>
      </c>
      <c r="C68" s="1">
        <v>0.770396113395691</v>
      </c>
      <c r="D68" s="1">
        <v>0.118025183677673</v>
      </c>
      <c r="E68" s="1">
        <v>8</v>
      </c>
      <c r="F68" s="1">
        <v>5</v>
      </c>
      <c r="G68" s="1">
        <v>2</v>
      </c>
      <c r="H68" s="1">
        <v>5</v>
      </c>
      <c r="I68" s="1">
        <v>0.8</v>
      </c>
      <c r="J68" s="1">
        <v>0.615384615384615</v>
      </c>
      <c r="K68" s="1">
        <v>0.695652173913043</v>
      </c>
      <c r="L68" s="1">
        <v>0.5</v>
      </c>
      <c r="M68" s="1">
        <v>0.3</v>
      </c>
      <c r="N68" s="1">
        <v>0.65</v>
      </c>
    </row>
    <row r="69" s="1" customFormat="1" spans="1:14">
      <c r="A69" s="7">
        <v>888</v>
      </c>
      <c r="B69" s="1">
        <v>888</v>
      </c>
      <c r="C69" s="1">
        <v>0.771872639656067</v>
      </c>
      <c r="D69" s="1">
        <v>0.120152473449707</v>
      </c>
      <c r="E69" s="1">
        <v>8</v>
      </c>
      <c r="F69" s="1">
        <v>6</v>
      </c>
      <c r="G69" s="1">
        <v>2</v>
      </c>
      <c r="H69" s="1">
        <v>4</v>
      </c>
      <c r="I69" s="1">
        <v>0.8</v>
      </c>
      <c r="J69" s="1">
        <v>0.571428571428572</v>
      </c>
      <c r="K69" s="1">
        <v>0.666666666666667</v>
      </c>
      <c r="L69" s="1">
        <v>0.6</v>
      </c>
      <c r="M69" s="1">
        <v>0.2</v>
      </c>
      <c r="N69" s="1">
        <v>0.6</v>
      </c>
    </row>
    <row r="70" s="1" customFormat="1" spans="1:14">
      <c r="A70" s="7">
        <v>576</v>
      </c>
      <c r="B70" s="1">
        <v>576</v>
      </c>
      <c r="C70" s="1">
        <v>0.774784207344055</v>
      </c>
      <c r="D70" s="1">
        <v>0.0835216045379639</v>
      </c>
      <c r="E70" s="1">
        <v>8</v>
      </c>
      <c r="F70" s="1">
        <v>5</v>
      </c>
      <c r="G70" s="1">
        <v>2</v>
      </c>
      <c r="H70" s="1">
        <v>5</v>
      </c>
      <c r="I70" s="1">
        <v>0.8</v>
      </c>
      <c r="J70" s="1">
        <v>0.615384615384615</v>
      </c>
      <c r="K70" s="1">
        <v>0.695652173913043</v>
      </c>
      <c r="L70" s="1">
        <v>0.5</v>
      </c>
      <c r="M70" s="1">
        <v>0.3</v>
      </c>
      <c r="N70" s="1">
        <v>0.65</v>
      </c>
    </row>
    <row r="71" s="1" customFormat="1" spans="1:14">
      <c r="A71" s="7">
        <v>952</v>
      </c>
      <c r="B71" s="1">
        <v>952</v>
      </c>
      <c r="C71" s="1">
        <v>0.777769088745117</v>
      </c>
      <c r="D71" s="1">
        <v>0.174070596694946</v>
      </c>
      <c r="E71" s="1">
        <v>9</v>
      </c>
      <c r="F71" s="1">
        <v>8</v>
      </c>
      <c r="G71" s="1">
        <v>1</v>
      </c>
      <c r="H71" s="1">
        <v>2</v>
      </c>
      <c r="I71" s="1">
        <v>0.9</v>
      </c>
      <c r="J71" s="1">
        <v>0.529411764705882</v>
      </c>
      <c r="K71" s="1">
        <v>0.666666666666667</v>
      </c>
      <c r="L71" s="1">
        <v>0.8</v>
      </c>
      <c r="M71" s="1">
        <v>0.1</v>
      </c>
      <c r="N71" s="1">
        <v>0.55</v>
      </c>
    </row>
    <row r="72" s="4" customFormat="1" spans="1:14">
      <c r="A72" s="17">
        <v>637</v>
      </c>
      <c r="B72" s="4">
        <v>637</v>
      </c>
      <c r="C72" s="4">
        <v>0.779709577560425</v>
      </c>
      <c r="D72" s="4">
        <v>0.131428241729736</v>
      </c>
      <c r="E72" s="4">
        <v>8</v>
      </c>
      <c r="F72" s="4">
        <v>4</v>
      </c>
      <c r="G72" s="4">
        <v>2</v>
      </c>
      <c r="H72" s="4">
        <v>6</v>
      </c>
      <c r="I72" s="4">
        <v>0.8</v>
      </c>
      <c r="J72" s="4">
        <v>0.666666666666667</v>
      </c>
      <c r="K72" s="4">
        <v>0.727272727272727</v>
      </c>
      <c r="L72" s="4">
        <v>0.4</v>
      </c>
      <c r="M72" s="4">
        <v>0.4</v>
      </c>
      <c r="N72" s="4">
        <v>0.7</v>
      </c>
    </row>
    <row r="73" s="1" customFormat="1" spans="1:14">
      <c r="A73" s="7">
        <v>281</v>
      </c>
      <c r="B73" s="1">
        <v>281</v>
      </c>
      <c r="C73" s="1">
        <v>0.780123114585876</v>
      </c>
      <c r="D73" s="1">
        <v>0.199020862579346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880</v>
      </c>
      <c r="B74" s="1">
        <v>880</v>
      </c>
      <c r="C74" s="1">
        <v>0.780608892440796</v>
      </c>
      <c r="D74" s="1">
        <v>0.172005653381348</v>
      </c>
      <c r="E74" s="1">
        <v>9</v>
      </c>
      <c r="F74" s="1">
        <v>5</v>
      </c>
      <c r="G74" s="1">
        <v>1</v>
      </c>
      <c r="H74" s="1">
        <v>5</v>
      </c>
      <c r="I74" s="1">
        <v>0.9</v>
      </c>
      <c r="J74" s="1">
        <v>0.642857142857143</v>
      </c>
      <c r="K74" s="1">
        <v>0.75</v>
      </c>
      <c r="L74" s="1">
        <v>0.5</v>
      </c>
      <c r="M74" s="1">
        <v>0.4</v>
      </c>
      <c r="N74" s="1">
        <v>0.7</v>
      </c>
    </row>
    <row r="75" s="1" customFormat="1" spans="1:14">
      <c r="A75" s="7">
        <v>358</v>
      </c>
      <c r="B75" s="1">
        <v>358</v>
      </c>
      <c r="C75" s="1">
        <v>0.764511704444885</v>
      </c>
      <c r="D75" s="1">
        <v>0.0849670171737671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704</v>
      </c>
      <c r="B76" s="1">
        <v>704</v>
      </c>
      <c r="C76" s="1">
        <v>0.793093085289001</v>
      </c>
      <c r="D76" s="1">
        <v>0.133874297142029</v>
      </c>
      <c r="E76" s="1">
        <v>9</v>
      </c>
      <c r="F76" s="1">
        <v>4</v>
      </c>
      <c r="G76" s="1">
        <v>1</v>
      </c>
      <c r="H76" s="1">
        <v>6</v>
      </c>
      <c r="I76" s="1">
        <v>0.9</v>
      </c>
      <c r="J76" s="1">
        <v>0.692307692307692</v>
      </c>
      <c r="K76" s="1">
        <v>0.782608695652174</v>
      </c>
      <c r="L76" s="1">
        <v>0.4</v>
      </c>
      <c r="M76" s="1">
        <v>0.5</v>
      </c>
      <c r="N76" s="1">
        <v>0.75</v>
      </c>
    </row>
    <row r="77" s="1" customFormat="1" spans="1:14">
      <c r="A77" s="7">
        <v>695</v>
      </c>
      <c r="B77" s="1">
        <v>695</v>
      </c>
      <c r="C77" s="1">
        <v>0.793387413024902</v>
      </c>
      <c r="D77" s="1">
        <v>0.140011191368103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929</v>
      </c>
      <c r="B78" s="1">
        <v>929</v>
      </c>
      <c r="C78" s="1">
        <v>0.795631051063538</v>
      </c>
      <c r="D78" s="1">
        <v>0.0636559724807739</v>
      </c>
      <c r="E78" s="1">
        <v>10</v>
      </c>
      <c r="F78" s="1">
        <v>4</v>
      </c>
      <c r="G78" s="1">
        <v>0</v>
      </c>
      <c r="H78" s="1">
        <v>6</v>
      </c>
      <c r="I78" s="1">
        <v>1</v>
      </c>
      <c r="J78" s="1">
        <v>0.714285714285714</v>
      </c>
      <c r="K78" s="1">
        <v>0.833333333333333</v>
      </c>
      <c r="L78" s="1">
        <v>0.4</v>
      </c>
      <c r="M78" s="1">
        <v>0.6</v>
      </c>
      <c r="N78" s="1">
        <v>0.8</v>
      </c>
    </row>
    <row r="79" s="4" customFormat="1" spans="1:14">
      <c r="A79" s="17">
        <v>439</v>
      </c>
      <c r="B79" s="4">
        <v>439</v>
      </c>
      <c r="C79" s="4">
        <v>0.799637913703918</v>
      </c>
      <c r="D79" s="4">
        <v>0.0570443868637085</v>
      </c>
      <c r="E79" s="4">
        <v>10</v>
      </c>
      <c r="F79" s="4">
        <v>3</v>
      </c>
      <c r="G79" s="4">
        <v>0</v>
      </c>
      <c r="H79" s="4">
        <v>7</v>
      </c>
      <c r="I79" s="4">
        <v>1</v>
      </c>
      <c r="J79" s="4">
        <v>0.769230769230769</v>
      </c>
      <c r="K79" s="4">
        <v>0.869565217391304</v>
      </c>
      <c r="L79" s="4">
        <v>0.3</v>
      </c>
      <c r="M79" s="4">
        <v>0.7</v>
      </c>
      <c r="N79" s="4">
        <v>0.85</v>
      </c>
    </row>
    <row r="80" s="1" customFormat="1" spans="1:14">
      <c r="A80" s="7">
        <v>576</v>
      </c>
      <c r="B80" s="1">
        <v>576</v>
      </c>
      <c r="C80" s="1">
        <v>0.774784207344055</v>
      </c>
      <c r="D80" s="1">
        <v>0.0835216045379639</v>
      </c>
      <c r="E80" s="1">
        <v>8</v>
      </c>
      <c r="F80" s="1">
        <v>5</v>
      </c>
      <c r="G80" s="1">
        <v>2</v>
      </c>
      <c r="H80" s="1">
        <v>5</v>
      </c>
      <c r="I80" s="1">
        <v>0.8</v>
      </c>
      <c r="J80" s="1">
        <v>0.615384615384615</v>
      </c>
      <c r="K80" s="1">
        <v>0.695652173913043</v>
      </c>
      <c r="L80" s="1">
        <v>0.5</v>
      </c>
      <c r="M80" s="1">
        <v>0.3</v>
      </c>
      <c r="N80" s="1">
        <v>0.65</v>
      </c>
    </row>
    <row r="81" s="14" customFormat="1" spans="1:14">
      <c r="A81" s="16">
        <v>773</v>
      </c>
      <c r="B81" s="14">
        <v>773</v>
      </c>
      <c r="C81" s="14">
        <v>0.804943203926086</v>
      </c>
      <c r="D81" s="14">
        <v>0.0974832773208618</v>
      </c>
      <c r="E81" s="14">
        <v>9</v>
      </c>
      <c r="F81" s="14">
        <v>3</v>
      </c>
      <c r="G81" s="14">
        <v>1</v>
      </c>
      <c r="H81" s="14">
        <v>7</v>
      </c>
      <c r="I81" s="14">
        <v>0.9</v>
      </c>
      <c r="J81" s="14">
        <v>0.75</v>
      </c>
      <c r="K81" s="14">
        <v>0.818181818181818</v>
      </c>
      <c r="L81" s="14">
        <v>0.3</v>
      </c>
      <c r="M81" s="14">
        <v>0.6</v>
      </c>
      <c r="N81" s="14">
        <v>0.8</v>
      </c>
    </row>
    <row r="82" s="1" customFormat="1" spans="1:14">
      <c r="A82" s="7">
        <v>133</v>
      </c>
      <c r="B82" s="1">
        <v>133</v>
      </c>
      <c r="C82" s="1">
        <v>0.805436015129089</v>
      </c>
      <c r="D82" s="1">
        <v>0.172886252403259</v>
      </c>
      <c r="E82" s="1">
        <v>10</v>
      </c>
      <c r="F82" s="1">
        <v>4</v>
      </c>
      <c r="G82" s="1">
        <v>0</v>
      </c>
      <c r="H82" s="1">
        <v>6</v>
      </c>
      <c r="I82" s="1">
        <v>1</v>
      </c>
      <c r="J82" s="1">
        <v>0.714285714285714</v>
      </c>
      <c r="K82" s="1">
        <v>0.833333333333333</v>
      </c>
      <c r="L82" s="1">
        <v>0.4</v>
      </c>
      <c r="M82" s="1">
        <v>0.6</v>
      </c>
      <c r="N82" s="1">
        <v>0.8</v>
      </c>
    </row>
    <row r="83" s="1" customFormat="1" spans="1:14">
      <c r="A83" s="7">
        <v>347</v>
      </c>
      <c r="B83" s="1">
        <v>347</v>
      </c>
      <c r="C83" s="1">
        <v>0.807642936706543</v>
      </c>
      <c r="D83" s="1">
        <v>0.11441159248352</v>
      </c>
      <c r="E83" s="1">
        <v>10</v>
      </c>
      <c r="F83" s="1">
        <v>7</v>
      </c>
      <c r="G83" s="1">
        <v>0</v>
      </c>
      <c r="H83" s="1">
        <v>3</v>
      </c>
      <c r="I83" s="1">
        <v>1</v>
      </c>
      <c r="J83" s="1">
        <v>0.588235294117647</v>
      </c>
      <c r="K83" s="1">
        <v>0.740740740740741</v>
      </c>
      <c r="L83" s="1">
        <v>0.7</v>
      </c>
      <c r="M83" s="1">
        <v>0.3</v>
      </c>
      <c r="N83" s="1">
        <v>0.65</v>
      </c>
    </row>
    <row r="84" s="1" customFormat="1" spans="1:14">
      <c r="A84" s="7">
        <v>777</v>
      </c>
      <c r="B84" s="1">
        <v>777</v>
      </c>
      <c r="C84" s="1">
        <v>0.808679223060608</v>
      </c>
      <c r="D84" s="1">
        <v>0.145735383033752</v>
      </c>
      <c r="E84" s="1">
        <v>10</v>
      </c>
      <c r="F84" s="1">
        <v>3</v>
      </c>
      <c r="G84" s="1">
        <v>0</v>
      </c>
      <c r="H84" s="1">
        <v>7</v>
      </c>
      <c r="I84" s="1">
        <v>1</v>
      </c>
      <c r="J84" s="1">
        <v>0.769230769230769</v>
      </c>
      <c r="K84" s="1">
        <v>0.869565217391304</v>
      </c>
      <c r="L84" s="1">
        <v>0.3</v>
      </c>
      <c r="M84" s="1">
        <v>0.7</v>
      </c>
      <c r="N84" s="1">
        <v>0.85</v>
      </c>
    </row>
    <row r="85" s="1" customFormat="1" spans="1:14">
      <c r="A85" s="7">
        <v>454</v>
      </c>
      <c r="B85" s="1">
        <v>454</v>
      </c>
      <c r="C85" s="1">
        <v>0.81167459487915</v>
      </c>
      <c r="D85" s="1">
        <v>0.116322159767151</v>
      </c>
      <c r="E85" s="1">
        <v>5</v>
      </c>
      <c r="F85" s="1">
        <v>4</v>
      </c>
      <c r="G85" s="1">
        <v>5</v>
      </c>
      <c r="H85" s="1">
        <v>6</v>
      </c>
      <c r="I85" s="1">
        <v>0.5</v>
      </c>
      <c r="J85" s="1">
        <v>0.555555555555556</v>
      </c>
      <c r="K85" s="1">
        <v>0.526315789473684</v>
      </c>
      <c r="L85" s="1">
        <v>0.4</v>
      </c>
      <c r="M85" s="1">
        <v>0.1</v>
      </c>
      <c r="N85" s="1">
        <v>0.55</v>
      </c>
    </row>
    <row r="86" s="1" customFormat="1" spans="1:14">
      <c r="A86" s="7">
        <v>354</v>
      </c>
      <c r="B86" s="1">
        <v>354</v>
      </c>
      <c r="C86" s="1">
        <v>0.808939099311829</v>
      </c>
      <c r="D86" s="1">
        <v>0.152334570884705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543</v>
      </c>
      <c r="B87" s="1">
        <v>543</v>
      </c>
      <c r="C87" s="1">
        <v>0.810562133789062</v>
      </c>
      <c r="D87" s="1">
        <v>0.140990376472473</v>
      </c>
      <c r="E87" s="1">
        <v>9</v>
      </c>
      <c r="F87" s="1">
        <v>3</v>
      </c>
      <c r="G87" s="1">
        <v>1</v>
      </c>
      <c r="H87" s="1">
        <v>7</v>
      </c>
      <c r="I87" s="1">
        <v>0.9</v>
      </c>
      <c r="J87" s="1">
        <v>0.75</v>
      </c>
      <c r="K87" s="1">
        <v>0.818181818181818</v>
      </c>
      <c r="L87" s="1">
        <v>0.3</v>
      </c>
      <c r="M87" s="1">
        <v>0.6</v>
      </c>
      <c r="N87" s="1">
        <v>0.8</v>
      </c>
    </row>
    <row r="88" s="1" customFormat="1" spans="1:14">
      <c r="A88" s="7">
        <v>598</v>
      </c>
      <c r="B88" s="1">
        <v>598</v>
      </c>
      <c r="C88" s="1">
        <v>0.808453559875488</v>
      </c>
      <c r="D88" s="1">
        <v>0.0991584062576294</v>
      </c>
      <c r="E88" s="1">
        <v>10</v>
      </c>
      <c r="F88" s="1">
        <v>3</v>
      </c>
      <c r="G88" s="1">
        <v>0</v>
      </c>
      <c r="H88" s="1">
        <v>7</v>
      </c>
      <c r="I88" s="1">
        <v>1</v>
      </c>
      <c r="J88" s="1">
        <v>0.769230769230769</v>
      </c>
      <c r="K88" s="1">
        <v>0.869565217391304</v>
      </c>
      <c r="L88" s="1">
        <v>0.3</v>
      </c>
      <c r="M88" s="1">
        <v>0.7</v>
      </c>
      <c r="N88" s="1">
        <v>0.85</v>
      </c>
    </row>
    <row r="89" s="1" customFormat="1" spans="1:14">
      <c r="A89" s="7">
        <v>907</v>
      </c>
      <c r="B89" s="1">
        <v>907</v>
      </c>
      <c r="C89" s="1">
        <v>0.811874389648437</v>
      </c>
      <c r="D89" s="1">
        <v>0.147233486175537</v>
      </c>
      <c r="E89" s="1">
        <v>9</v>
      </c>
      <c r="F89" s="1">
        <v>1</v>
      </c>
      <c r="G89" s="1">
        <v>1</v>
      </c>
      <c r="H89" s="1">
        <v>9</v>
      </c>
      <c r="I89" s="1">
        <v>0.9</v>
      </c>
      <c r="J89" s="1">
        <v>0.9</v>
      </c>
      <c r="K89" s="1">
        <v>0.9</v>
      </c>
      <c r="L89" s="1">
        <v>0.1</v>
      </c>
      <c r="M89" s="1">
        <v>0.8</v>
      </c>
      <c r="N89" s="1">
        <v>0.9</v>
      </c>
    </row>
    <row r="90" s="1" customFormat="1" spans="1:14">
      <c r="A90" s="7">
        <v>743</v>
      </c>
      <c r="B90" s="1">
        <v>743</v>
      </c>
      <c r="C90" s="1">
        <v>0.812583208084106</v>
      </c>
      <c r="D90" s="1">
        <v>0.160370707511902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207</v>
      </c>
      <c r="B91" s="1">
        <v>207</v>
      </c>
      <c r="C91" s="1">
        <v>0.812959790229797</v>
      </c>
      <c r="D91" s="1">
        <v>0.00219154357910156</v>
      </c>
      <c r="E91" s="1">
        <v>9</v>
      </c>
      <c r="F91" s="1">
        <v>2</v>
      </c>
      <c r="G91" s="1">
        <v>1</v>
      </c>
      <c r="H91" s="1">
        <v>8</v>
      </c>
      <c r="I91" s="1">
        <v>0.9</v>
      </c>
      <c r="J91" s="1">
        <v>0.818181818181818</v>
      </c>
      <c r="K91" s="1">
        <v>0.857142857142857</v>
      </c>
      <c r="L91" s="1">
        <v>0.2</v>
      </c>
      <c r="M91" s="1">
        <v>0.7</v>
      </c>
      <c r="N91" s="1">
        <v>0.85</v>
      </c>
    </row>
    <row r="92" s="4" customFormat="1" spans="1:14">
      <c r="A92" s="17">
        <v>802</v>
      </c>
      <c r="B92" s="4">
        <v>802</v>
      </c>
      <c r="C92" s="4">
        <v>0.818269729614258</v>
      </c>
      <c r="D92" s="4">
        <v>0.142256736755371</v>
      </c>
      <c r="E92" s="4">
        <v>9</v>
      </c>
      <c r="F92" s="4">
        <v>4</v>
      </c>
      <c r="G92" s="4">
        <v>1</v>
      </c>
      <c r="H92" s="4">
        <v>6</v>
      </c>
      <c r="I92" s="4">
        <v>0.9</v>
      </c>
      <c r="J92" s="4">
        <v>0.692307692307692</v>
      </c>
      <c r="K92" s="4">
        <v>0.782608695652174</v>
      </c>
      <c r="L92" s="4">
        <v>0.4</v>
      </c>
      <c r="M92" s="4">
        <v>0.5</v>
      </c>
      <c r="N92" s="4">
        <v>0.75</v>
      </c>
    </row>
    <row r="93" s="4" customFormat="1" spans="1:14">
      <c r="A93" s="17">
        <v>558</v>
      </c>
      <c r="B93" s="4">
        <v>558</v>
      </c>
      <c r="C93" s="4">
        <v>0.821733474731445</v>
      </c>
      <c r="D93" s="4">
        <v>0.137555122375488</v>
      </c>
      <c r="E93" s="4">
        <v>9</v>
      </c>
      <c r="F93" s="4">
        <v>5</v>
      </c>
      <c r="G93" s="4">
        <v>1</v>
      </c>
      <c r="H93" s="4">
        <v>5</v>
      </c>
      <c r="I93" s="4">
        <v>0.9</v>
      </c>
      <c r="J93" s="4">
        <v>0.642857142857143</v>
      </c>
      <c r="K93" s="4">
        <v>0.75</v>
      </c>
      <c r="L93" s="4">
        <v>0.5</v>
      </c>
      <c r="M93" s="4">
        <v>0.4</v>
      </c>
      <c r="N93" s="4">
        <v>0.7</v>
      </c>
    </row>
    <row r="94" s="1" customFormat="1" spans="1:14">
      <c r="A94" s="7">
        <v>631</v>
      </c>
      <c r="B94" s="1">
        <v>631</v>
      </c>
      <c r="C94" s="1">
        <v>0.809487223625183</v>
      </c>
      <c r="D94" s="1">
        <v>0.125691533088684</v>
      </c>
      <c r="E94" s="1">
        <v>7</v>
      </c>
      <c r="F94" s="1">
        <v>5</v>
      </c>
      <c r="G94" s="1">
        <v>3</v>
      </c>
      <c r="H94" s="1">
        <v>5</v>
      </c>
      <c r="I94" s="1">
        <v>0.7</v>
      </c>
      <c r="J94" s="1">
        <v>0.583333333333333</v>
      </c>
      <c r="K94" s="1">
        <v>0.636363636363636</v>
      </c>
      <c r="L94" s="1">
        <v>0.5</v>
      </c>
      <c r="M94" s="1">
        <v>0.2</v>
      </c>
      <c r="N94" s="1">
        <v>0.6</v>
      </c>
    </row>
    <row r="95" s="1" customFormat="1" spans="1:14">
      <c r="A95" s="7">
        <v>522</v>
      </c>
      <c r="B95" s="1">
        <v>522</v>
      </c>
      <c r="C95" s="1">
        <v>0.841399312019348</v>
      </c>
      <c r="D95" s="1">
        <v>0.0506949424743652</v>
      </c>
      <c r="E95" s="1">
        <v>9</v>
      </c>
      <c r="F95" s="1">
        <v>4</v>
      </c>
      <c r="G95" s="1">
        <v>1</v>
      </c>
      <c r="H95" s="1">
        <v>6</v>
      </c>
      <c r="I95" s="1">
        <v>0.9</v>
      </c>
      <c r="J95" s="1">
        <v>0.692307692307692</v>
      </c>
      <c r="K95" s="1">
        <v>0.782608695652174</v>
      </c>
      <c r="L95" s="1">
        <v>0.4</v>
      </c>
      <c r="M95" s="1">
        <v>0.5</v>
      </c>
      <c r="N95" s="1">
        <v>0.75</v>
      </c>
    </row>
    <row r="96" s="4" customFormat="1" spans="1:14">
      <c r="A96" s="17">
        <v>694</v>
      </c>
      <c r="B96" s="4">
        <v>694</v>
      </c>
      <c r="C96" s="4">
        <v>0.832526206970215</v>
      </c>
      <c r="D96" s="4">
        <v>0.154374718666077</v>
      </c>
      <c r="E96" s="4">
        <v>9</v>
      </c>
      <c r="F96" s="4">
        <v>5</v>
      </c>
      <c r="G96" s="4">
        <v>1</v>
      </c>
      <c r="H96" s="4">
        <v>5</v>
      </c>
      <c r="I96" s="4">
        <v>0.9</v>
      </c>
      <c r="J96" s="4">
        <v>0.642857142857143</v>
      </c>
      <c r="K96" s="4">
        <v>0.75</v>
      </c>
      <c r="L96" s="4">
        <v>0.5</v>
      </c>
      <c r="M96" s="4">
        <v>0.4</v>
      </c>
      <c r="N96" s="4">
        <v>0.7</v>
      </c>
    </row>
    <row r="97" s="1" customFormat="1" spans="1:14">
      <c r="A97" s="7">
        <v>715</v>
      </c>
      <c r="B97" s="1">
        <v>715</v>
      </c>
      <c r="C97" s="1">
        <v>0.844211578369141</v>
      </c>
      <c r="D97" s="1">
        <v>0.191892504692078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1" customFormat="1" spans="3:14">
      <c r="C98" s="1">
        <f>AVERAGE(C2:C97)</f>
        <v>0.72515390937527</v>
      </c>
      <c r="D98" s="1">
        <f>AVERAGE(D2:D97)</f>
        <v>0.0886030346155166</v>
      </c>
      <c r="I98" s="1">
        <f t="shared" ref="I98:N98" si="0">AVERAGE(I2:I97)</f>
        <v>0.844791666666667</v>
      </c>
      <c r="J98" s="1">
        <f t="shared" si="0"/>
        <v>0.650738489961836</v>
      </c>
      <c r="K98" s="1">
        <f t="shared" si="0"/>
        <v>0.731209701666176</v>
      </c>
      <c r="L98" s="1">
        <f t="shared" si="0"/>
        <v>0.467708333333333</v>
      </c>
      <c r="M98" s="1">
        <f t="shared" si="0"/>
        <v>0.377083333333333</v>
      </c>
      <c r="N98" s="1">
        <f t="shared" si="0"/>
        <v>0.688541666666667</v>
      </c>
    </row>
    <row r="99" s="1" customFormat="1"/>
    <row r="100" s="1" customFormat="1"/>
    <row r="101" s="1" customFormat="1" spans="3:6">
      <c r="C101" s="10" t="s">
        <v>13</v>
      </c>
      <c r="D101" s="1" t="s">
        <v>14</v>
      </c>
      <c r="F101" s="1" t="s">
        <v>47</v>
      </c>
    </row>
    <row r="102" s="1" customFormat="1" spans="3:9">
      <c r="C102" s="1" t="s">
        <v>15</v>
      </c>
      <c r="D102" s="1">
        <f>COUNTIF(C2:C97,"&lt;0.42")-COUNTIF(C2:C97,"&lt;0.4")</f>
        <v>0</v>
      </c>
      <c r="F102" s="11">
        <v>0.02</v>
      </c>
      <c r="G102" s="1">
        <v>-40</v>
      </c>
      <c r="H102" s="1">
        <v>1960</v>
      </c>
      <c r="I102" s="1">
        <v>98</v>
      </c>
    </row>
    <row r="103" s="1" customFormat="1" spans="3:9">
      <c r="C103" s="1" t="s">
        <v>16</v>
      </c>
      <c r="D103" s="1">
        <f>COUNTIF(C2:C97,"&lt;0.44")-COUNTIF(C2:C97,"&lt;0.42")</f>
        <v>0</v>
      </c>
      <c r="F103" s="11">
        <v>0.04</v>
      </c>
      <c r="G103" s="1">
        <v>-80</v>
      </c>
      <c r="H103" s="1">
        <v>1920</v>
      </c>
      <c r="I103" s="1">
        <v>96</v>
      </c>
    </row>
    <row r="104" s="1" customFormat="1" spans="3:9">
      <c r="C104" s="1" t="s">
        <v>17</v>
      </c>
      <c r="D104" s="1">
        <f>COUNTIF(C2:C97,"&lt;0.46")-COUNTIF(C2:C97,"&lt;0.44")</f>
        <v>0</v>
      </c>
      <c r="F104" s="11">
        <v>0.1</v>
      </c>
      <c r="G104" s="1">
        <v>-200</v>
      </c>
      <c r="H104" s="1">
        <v>1800</v>
      </c>
      <c r="I104" s="1">
        <v>90</v>
      </c>
    </row>
    <row r="105" s="1" customFormat="1" spans="3:9">
      <c r="C105" s="1" t="s">
        <v>18</v>
      </c>
      <c r="D105" s="1">
        <f>COUNTIF(C2:C97,"&lt;0.48")-COUNTIF(C2:C97,"&lt;0.46")</f>
        <v>0</v>
      </c>
      <c r="F105" s="11">
        <v>0.12</v>
      </c>
      <c r="G105" s="1">
        <v>-240</v>
      </c>
      <c r="H105" s="1">
        <v>1760</v>
      </c>
      <c r="I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0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0</v>
      </c>
      <c r="E111" s="4">
        <v>9</v>
      </c>
    </row>
    <row r="112" s="12" customFormat="1" spans="3:5">
      <c r="C112" s="12" t="s">
        <v>139</v>
      </c>
      <c r="D112" s="12">
        <f>COUNTIF(C2:C97,"&lt;0.641")-COUNTIF(C2:C97,"&lt;0.6")</f>
        <v>16</v>
      </c>
      <c r="E112" s="12">
        <v>12</v>
      </c>
    </row>
    <row r="113" s="4" customFormat="1" spans="3:5">
      <c r="C113" s="4" t="s">
        <v>140</v>
      </c>
      <c r="D113" s="4">
        <f>COUNTIF(C2:C97,"&lt;0.682")-COUNTIF(C2:C97,"&lt;0.641")</f>
        <v>16</v>
      </c>
      <c r="E113" s="4">
        <v>14</v>
      </c>
    </row>
    <row r="114" s="4" customFormat="1" spans="3:5">
      <c r="C114" s="4" t="s">
        <v>141</v>
      </c>
      <c r="D114" s="4">
        <f>COUNTIF(C2:C97,"&lt;0.723")-COUNTIF(C2:C97,"&lt;0.682")</f>
        <v>16</v>
      </c>
      <c r="E114" s="4">
        <v>12</v>
      </c>
    </row>
    <row r="115" s="4" customFormat="1" spans="3:5">
      <c r="C115" s="4" t="s">
        <v>142</v>
      </c>
      <c r="D115" s="4">
        <f>COUNTIF(C2:C97,"&lt;0.764")-COUNTIF(C2:C97,"&lt;0.723")</f>
        <v>16</v>
      </c>
      <c r="E115" s="4">
        <v>9</v>
      </c>
    </row>
    <row r="116" s="4" customFormat="1" spans="3:5">
      <c r="C116" s="4" t="s">
        <v>143</v>
      </c>
      <c r="D116" s="4">
        <f>COUNTIF(C2:C97,"&lt;0.805")-COUNTIF(C2:C97,"&lt;0.764")</f>
        <v>16</v>
      </c>
      <c r="E116" s="4">
        <v>7</v>
      </c>
    </row>
    <row r="117" s="12" customFormat="1" spans="3:5">
      <c r="C117" s="12" t="s">
        <v>144</v>
      </c>
      <c r="D117" s="12">
        <f>COUNTIF(C2:C97,"&lt;0.846")-COUNTIF(C2:C97,"&lt;0.805")</f>
        <v>16</v>
      </c>
      <c r="E117" s="12">
        <v>6</v>
      </c>
    </row>
    <row r="118" s="1" customFormat="1" spans="3:5">
      <c r="C118" s="1" t="s">
        <v>31</v>
      </c>
      <c r="D118" s="1">
        <f>COUNTIF(C2:C97,"&lt;0.74")-COUNTIF(C2:C97,"&lt;0.72")</f>
        <v>8</v>
      </c>
      <c r="E118" s="1">
        <v>4</v>
      </c>
    </row>
    <row r="119" s="1" customFormat="1" spans="3:5">
      <c r="C119" s="1" t="s">
        <v>32</v>
      </c>
      <c r="D119" s="1">
        <f>COUNTIF(C2:C97,"&lt;0.76")-COUNTIF(C2:C97,"&lt;0.74")</f>
        <v>8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9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6</v>
      </c>
    </row>
    <row r="122" s="1" customFormat="1" spans="3:4">
      <c r="C122" s="1" t="s">
        <v>35</v>
      </c>
      <c r="D122" s="1">
        <f>COUNTIF(C2:C97,"&lt;0.82")-COUNTIF(C2:C97,"&lt;0.8")</f>
        <v>13</v>
      </c>
    </row>
    <row r="123" s="1" customFormat="1" spans="3:4">
      <c r="C123" s="1" t="s">
        <v>36</v>
      </c>
      <c r="D123" s="1">
        <f>COUNTIF(C2:C97,"&lt;0.84")-COUNTIF(C2:C97,"&lt;0.82")</f>
        <v>2</v>
      </c>
    </row>
    <row r="124" s="1" customFormat="1" spans="3:4">
      <c r="C124" s="1" t="s">
        <v>37</v>
      </c>
      <c r="D124" s="1">
        <f>COUNTIF(C2:C97,"&lt;0.86")-COUNTIF(C2:C97,"&lt;0.84")</f>
        <v>2</v>
      </c>
    </row>
    <row r="125" s="1" customFormat="1" spans="3:4">
      <c r="C125" s="1" t="s">
        <v>38</v>
      </c>
      <c r="D125" s="1">
        <f>COUNTIF(C2:C97,"&lt;0.88")-COUNTIF(C2:C97,"&lt;0.86")</f>
        <v>0</v>
      </c>
    </row>
    <row r="126" s="1" customFormat="1" spans="3:4">
      <c r="C126" s="1" t="s">
        <v>39</v>
      </c>
      <c r="D126" s="1">
        <f>COUNTIF(C2:C97,"&lt;0.9")-COUNTIF(C2:C97,"&lt;0.88")</f>
        <v>0</v>
      </c>
    </row>
    <row r="127" s="1" customFormat="1" spans="3:7">
      <c r="C127" s="1" t="s">
        <v>40</v>
      </c>
      <c r="D127" s="1">
        <f>COUNTIF(C2:C97,"&lt;0.92")-COUNTIF(C2:C97,"&lt;0.9")</f>
        <v>0</v>
      </c>
      <c r="F127" s="4">
        <v>0.545</v>
      </c>
      <c r="G127" s="4">
        <v>0.087</v>
      </c>
    </row>
    <row r="128" s="1" customFormat="1" spans="3:7">
      <c r="C128" s="1" t="s">
        <v>41</v>
      </c>
      <c r="D128" s="1">
        <f>COUNTIF(C2:C97,"&lt;0.94")-COUNTIF(C2:C97,"&lt;0.92")</f>
        <v>0</v>
      </c>
      <c r="F128" s="4">
        <v>0.623</v>
      </c>
      <c r="G128" s="4">
        <v>0.11</v>
      </c>
    </row>
    <row r="129" s="1" customFormat="1" spans="3:7">
      <c r="C129" s="1" t="s">
        <v>42</v>
      </c>
      <c r="D129" s="1">
        <f>COUNTIF(C2:C97,"&lt;0.96")-COUNTIF(C2:C97,"&lt;0.94")</f>
        <v>0</v>
      </c>
      <c r="F129" s="4">
        <v>0.729</v>
      </c>
      <c r="G129" s="4">
        <v>0.156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6">
      <c r="C131" s="1" t="s">
        <v>44</v>
      </c>
      <c r="D131" s="1">
        <f>COUNTIF(C2:C97,"&lt;1")-COUNTIF(C2:C97,"&lt;0.98")</f>
        <v>0</v>
      </c>
      <c r="F131" s="1">
        <v>0.041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82" workbookViewId="0">
      <selection activeCell="F95" sqref="F95:I99"/>
    </sheetView>
  </sheetViews>
  <sheetFormatPr defaultColWidth="9" defaultRowHeight="13.5"/>
  <cols>
    <col min="3" max="4" width="17.3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232</v>
      </c>
      <c r="B2" s="1">
        <v>232</v>
      </c>
      <c r="C2" s="1">
        <v>0.604297399520874</v>
      </c>
      <c r="D2" s="1">
        <v>0.00250375270843506</v>
      </c>
      <c r="E2" s="1">
        <v>7</v>
      </c>
      <c r="F2" s="1">
        <v>2</v>
      </c>
      <c r="G2" s="1">
        <v>3</v>
      </c>
      <c r="H2" s="1">
        <v>8</v>
      </c>
      <c r="I2" s="1">
        <v>0.7</v>
      </c>
      <c r="J2" s="1">
        <v>0.777777777777778</v>
      </c>
      <c r="K2" s="1">
        <v>0.736842105263158</v>
      </c>
      <c r="L2" s="1">
        <v>0.2</v>
      </c>
      <c r="M2" s="1">
        <v>0.5</v>
      </c>
      <c r="N2" s="1">
        <v>0.75</v>
      </c>
    </row>
    <row r="3" s="1" customFormat="1" spans="1:14">
      <c r="A3" s="7">
        <v>280</v>
      </c>
      <c r="B3" s="1">
        <v>280</v>
      </c>
      <c r="C3" s="1">
        <v>0.608163237571716</v>
      </c>
      <c r="D3" s="1">
        <v>0.037718653678894</v>
      </c>
      <c r="E3" s="1">
        <v>10</v>
      </c>
      <c r="F3" s="1">
        <v>3</v>
      </c>
      <c r="G3" s="1">
        <v>0</v>
      </c>
      <c r="H3" s="1">
        <v>7</v>
      </c>
      <c r="I3" s="1">
        <v>1</v>
      </c>
      <c r="J3" s="1">
        <v>0.769230769230769</v>
      </c>
      <c r="K3" s="1">
        <v>0.869565217391304</v>
      </c>
      <c r="L3" s="1">
        <v>0.3</v>
      </c>
      <c r="M3" s="1">
        <v>0.7</v>
      </c>
      <c r="N3" s="1">
        <v>0.85</v>
      </c>
    </row>
    <row r="4" s="1" customFormat="1" spans="1:14">
      <c r="A4" s="7">
        <v>461</v>
      </c>
      <c r="B4" s="1">
        <v>461</v>
      </c>
      <c r="C4" s="1">
        <v>0.6111820936203</v>
      </c>
      <c r="D4" s="1">
        <v>0.022621750831604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188</v>
      </c>
      <c r="B5" s="1">
        <v>188</v>
      </c>
      <c r="C5" s="1">
        <v>0.611397743225098</v>
      </c>
      <c r="D5" s="1">
        <v>0.0397995710372925</v>
      </c>
      <c r="E5" s="1">
        <v>9</v>
      </c>
      <c r="F5" s="1">
        <v>5</v>
      </c>
      <c r="G5" s="1">
        <v>1</v>
      </c>
      <c r="H5" s="1">
        <v>5</v>
      </c>
      <c r="I5" s="1">
        <v>0.9</v>
      </c>
      <c r="J5" s="1">
        <v>0.642857142857143</v>
      </c>
      <c r="K5" s="1">
        <v>0.75</v>
      </c>
      <c r="L5" s="1">
        <v>0.5</v>
      </c>
      <c r="M5" s="1">
        <v>0.4</v>
      </c>
      <c r="N5" s="1">
        <v>0.7</v>
      </c>
    </row>
    <row r="6" s="1" customFormat="1" spans="1:14">
      <c r="A6" s="7">
        <v>441</v>
      </c>
      <c r="B6" s="1">
        <v>441</v>
      </c>
      <c r="C6" s="1">
        <v>0.615647792816162</v>
      </c>
      <c r="D6" s="1">
        <v>0.0174877643585205</v>
      </c>
      <c r="E6" s="1">
        <v>8</v>
      </c>
      <c r="F6" s="1">
        <v>5</v>
      </c>
      <c r="G6" s="1">
        <v>2</v>
      </c>
      <c r="H6" s="1">
        <v>5</v>
      </c>
      <c r="I6" s="1">
        <v>0.8</v>
      </c>
      <c r="J6" s="1">
        <v>0.615384615384615</v>
      </c>
      <c r="K6" s="1">
        <v>0.695652173913043</v>
      </c>
      <c r="L6" s="1">
        <v>0.5</v>
      </c>
      <c r="M6" s="1">
        <v>0.3</v>
      </c>
      <c r="N6" s="1">
        <v>0.65</v>
      </c>
    </row>
    <row r="7" s="1" customFormat="1" spans="1:14">
      <c r="A7" s="7">
        <v>776</v>
      </c>
      <c r="B7" s="1">
        <v>776</v>
      </c>
      <c r="C7" s="1">
        <v>0.606791138648987</v>
      </c>
      <c r="D7" s="1">
        <v>0.0375798940658569</v>
      </c>
      <c r="E7" s="1">
        <v>9</v>
      </c>
      <c r="F7" s="1">
        <v>2</v>
      </c>
      <c r="G7" s="1">
        <v>1</v>
      </c>
      <c r="H7" s="1">
        <v>8</v>
      </c>
      <c r="I7" s="1">
        <v>0.9</v>
      </c>
      <c r="J7" s="1">
        <v>0.818181818181818</v>
      </c>
      <c r="K7" s="1">
        <v>0.857142857142857</v>
      </c>
      <c r="L7" s="1">
        <v>0.2</v>
      </c>
      <c r="M7" s="1">
        <v>0.7</v>
      </c>
      <c r="N7" s="1">
        <v>0.85</v>
      </c>
    </row>
    <row r="8" s="1" customFormat="1" spans="1:14">
      <c r="A8" s="7">
        <v>23</v>
      </c>
      <c r="B8" s="1">
        <v>23</v>
      </c>
      <c r="C8" s="1">
        <v>0.620381355285645</v>
      </c>
      <c r="D8" s="1">
        <v>0.00785744190216064</v>
      </c>
      <c r="E8" s="1">
        <v>9</v>
      </c>
      <c r="F8" s="1">
        <v>2</v>
      </c>
      <c r="G8" s="1">
        <v>1</v>
      </c>
      <c r="H8" s="1">
        <v>8</v>
      </c>
      <c r="I8" s="1">
        <v>0.9</v>
      </c>
      <c r="J8" s="1">
        <v>0.818181818181818</v>
      </c>
      <c r="K8" s="1">
        <v>0.857142857142857</v>
      </c>
      <c r="L8" s="1">
        <v>0.2</v>
      </c>
      <c r="M8" s="1">
        <v>0.7</v>
      </c>
      <c r="N8" s="1">
        <v>0.85</v>
      </c>
    </row>
    <row r="9" s="1" customFormat="1" spans="1:14">
      <c r="A9" s="7">
        <v>630</v>
      </c>
      <c r="B9" s="1">
        <v>630</v>
      </c>
      <c r="C9" s="1">
        <v>0.605119585990906</v>
      </c>
      <c r="D9" s="1">
        <v>0.0453847646713257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882</v>
      </c>
      <c r="B10" s="1">
        <v>882</v>
      </c>
      <c r="C10" s="1">
        <v>0.623052716255188</v>
      </c>
      <c r="D10" s="1">
        <v>0.0249468088150024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509</v>
      </c>
      <c r="B11" s="1">
        <v>509</v>
      </c>
      <c r="C11" s="1">
        <v>0.623054146766663</v>
      </c>
      <c r="D11" s="1">
        <v>0.0311827659606934</v>
      </c>
      <c r="E11" s="1">
        <v>8</v>
      </c>
      <c r="F11" s="1">
        <v>4</v>
      </c>
      <c r="G11" s="1">
        <v>2</v>
      </c>
      <c r="H11" s="1">
        <v>6</v>
      </c>
      <c r="I11" s="1">
        <v>0.8</v>
      </c>
      <c r="J11" s="1">
        <v>0.666666666666667</v>
      </c>
      <c r="K11" s="1">
        <v>0.727272727272727</v>
      </c>
      <c r="L11" s="1">
        <v>0.4</v>
      </c>
      <c r="M11" s="1">
        <v>0.4</v>
      </c>
      <c r="N11" s="1">
        <v>0.7</v>
      </c>
    </row>
    <row r="12" s="1" customFormat="1" spans="1:14">
      <c r="A12" s="7">
        <v>414</v>
      </c>
      <c r="B12" s="1">
        <v>414</v>
      </c>
      <c r="C12" s="1">
        <v>0.624801278114319</v>
      </c>
      <c r="D12" s="1">
        <v>0.0419157743453979</v>
      </c>
      <c r="E12" s="1">
        <v>10</v>
      </c>
      <c r="F12" s="1">
        <v>5</v>
      </c>
      <c r="G12" s="1">
        <v>0</v>
      </c>
      <c r="H12" s="1">
        <v>5</v>
      </c>
      <c r="I12" s="1">
        <v>1</v>
      </c>
      <c r="J12" s="1">
        <v>0.666666666666667</v>
      </c>
      <c r="K12" s="1">
        <v>0.8</v>
      </c>
      <c r="L12" s="1">
        <v>0.5</v>
      </c>
      <c r="M12" s="1">
        <v>0.5</v>
      </c>
      <c r="N12" s="1">
        <v>0.75</v>
      </c>
    </row>
    <row r="13" s="1" customFormat="1" spans="1:14">
      <c r="A13" s="7">
        <v>154</v>
      </c>
      <c r="B13" s="1">
        <v>154</v>
      </c>
      <c r="C13" s="1">
        <v>0.625906467437744</v>
      </c>
      <c r="D13" s="1">
        <v>0.0124826431274414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8</v>
      </c>
      <c r="B14" s="1">
        <v>8</v>
      </c>
      <c r="C14" s="1">
        <v>0.625698208808899</v>
      </c>
      <c r="D14" s="1">
        <v>0.0303715467453003</v>
      </c>
      <c r="E14" s="1">
        <v>10</v>
      </c>
      <c r="F14" s="1">
        <v>4</v>
      </c>
      <c r="G14" s="1">
        <v>0</v>
      </c>
      <c r="H14" s="1">
        <v>6</v>
      </c>
      <c r="I14" s="1">
        <v>1</v>
      </c>
      <c r="J14" s="1">
        <v>0.714285714285714</v>
      </c>
      <c r="K14" s="1">
        <v>0.833333333333333</v>
      </c>
      <c r="L14" s="1">
        <v>0.4</v>
      </c>
      <c r="M14" s="1">
        <v>0.6</v>
      </c>
      <c r="N14" s="1">
        <v>0.8</v>
      </c>
    </row>
    <row r="15" s="1" customFormat="1" spans="1:14">
      <c r="A15" s="7">
        <v>628</v>
      </c>
      <c r="B15" s="1">
        <v>628</v>
      </c>
      <c r="C15" s="1">
        <v>0.628452181816101</v>
      </c>
      <c r="D15" s="1">
        <v>0.0396963357925415</v>
      </c>
      <c r="E15" s="1">
        <v>10</v>
      </c>
      <c r="F15" s="1">
        <v>7</v>
      </c>
      <c r="G15" s="1">
        <v>0</v>
      </c>
      <c r="H15" s="1">
        <v>3</v>
      </c>
      <c r="I15" s="1">
        <v>1</v>
      </c>
      <c r="J15" s="1">
        <v>0.588235294117647</v>
      </c>
      <c r="K15" s="1">
        <v>0.740740740740741</v>
      </c>
      <c r="L15" s="1">
        <v>0.7</v>
      </c>
      <c r="M15" s="1">
        <v>0.3</v>
      </c>
      <c r="N15" s="1">
        <v>0.65</v>
      </c>
    </row>
    <row r="16" s="1" customFormat="1" spans="1:14">
      <c r="A16" s="7">
        <v>614</v>
      </c>
      <c r="B16" s="1">
        <v>614</v>
      </c>
      <c r="C16" s="1">
        <v>0.637744069099426</v>
      </c>
      <c r="D16" s="1">
        <v>0.0352884531021118</v>
      </c>
      <c r="E16" s="1">
        <v>9</v>
      </c>
      <c r="F16" s="1">
        <v>4</v>
      </c>
      <c r="G16" s="1">
        <v>1</v>
      </c>
      <c r="H16" s="1">
        <v>6</v>
      </c>
      <c r="I16" s="1">
        <v>0.9</v>
      </c>
      <c r="J16" s="1">
        <v>0.692307692307692</v>
      </c>
      <c r="K16" s="1">
        <v>0.782608695652174</v>
      </c>
      <c r="L16" s="1">
        <v>0.4</v>
      </c>
      <c r="M16" s="1">
        <v>0.5</v>
      </c>
      <c r="N16" s="1">
        <v>0.75</v>
      </c>
    </row>
    <row r="17" s="1" customFormat="1" spans="1:14">
      <c r="A17" s="7">
        <v>647</v>
      </c>
      <c r="B17" s="1">
        <v>647</v>
      </c>
      <c r="C17" s="1">
        <v>0.639011383056641</v>
      </c>
      <c r="D17" s="1">
        <v>0.0592365264892578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310</v>
      </c>
      <c r="B18" s="1">
        <v>310</v>
      </c>
      <c r="C18" s="1">
        <v>0.639211773872375</v>
      </c>
      <c r="D18" s="1">
        <v>0.0540398359298706</v>
      </c>
      <c r="E18" s="1">
        <v>10</v>
      </c>
      <c r="F18" s="1">
        <v>7</v>
      </c>
      <c r="G18" s="1">
        <v>0</v>
      </c>
      <c r="H18" s="1">
        <v>3</v>
      </c>
      <c r="I18" s="1">
        <v>1</v>
      </c>
      <c r="J18" s="1">
        <v>0.588235294117647</v>
      </c>
      <c r="K18" s="1">
        <v>0.740740740740741</v>
      </c>
      <c r="L18" s="1">
        <v>0.7</v>
      </c>
      <c r="M18" s="1">
        <v>0.3</v>
      </c>
      <c r="N18" s="1">
        <v>0.65</v>
      </c>
    </row>
    <row r="19" s="3" customFormat="1" spans="1:14">
      <c r="A19" s="9">
        <v>393</v>
      </c>
      <c r="B19" s="3">
        <v>393</v>
      </c>
      <c r="C19" s="3">
        <v>0.630184412002563</v>
      </c>
      <c r="D19" s="3">
        <v>0.0430662631988525</v>
      </c>
      <c r="E19" s="3">
        <v>9</v>
      </c>
      <c r="F19" s="3">
        <v>5</v>
      </c>
      <c r="G19" s="3">
        <v>1</v>
      </c>
      <c r="H19" s="3">
        <v>5</v>
      </c>
      <c r="I19" s="3">
        <v>0.9</v>
      </c>
      <c r="J19" s="3">
        <v>0.642857142857143</v>
      </c>
      <c r="K19" s="3">
        <v>0.75</v>
      </c>
      <c r="L19" s="3">
        <v>0.5</v>
      </c>
      <c r="M19" s="3">
        <v>0.4</v>
      </c>
      <c r="N19" s="3">
        <v>0.7</v>
      </c>
    </row>
    <row r="20" s="1" customFormat="1" spans="1:14">
      <c r="A20" s="7">
        <v>2</v>
      </c>
      <c r="B20" s="1">
        <v>2</v>
      </c>
      <c r="C20" s="1">
        <v>0.698237299919128</v>
      </c>
      <c r="D20" s="1">
        <v>0.0751848220825195</v>
      </c>
      <c r="E20" s="1">
        <v>9</v>
      </c>
      <c r="F20" s="1">
        <v>6</v>
      </c>
      <c r="G20" s="1">
        <v>1</v>
      </c>
      <c r="H20" s="1">
        <v>4</v>
      </c>
      <c r="I20" s="1">
        <v>0.9</v>
      </c>
      <c r="J20" s="1">
        <v>0.6</v>
      </c>
      <c r="K20" s="1">
        <v>0.72</v>
      </c>
      <c r="L20" s="1">
        <v>0.6</v>
      </c>
      <c r="M20" s="1">
        <v>0.3</v>
      </c>
      <c r="N20" s="1">
        <v>0.65</v>
      </c>
    </row>
    <row r="21" s="1" customFormat="1" spans="1:14">
      <c r="A21" s="7">
        <v>746</v>
      </c>
      <c r="B21" s="1">
        <v>746</v>
      </c>
      <c r="C21" s="1">
        <v>0.680225491523743</v>
      </c>
      <c r="D21" s="1">
        <v>0.0561617612838745</v>
      </c>
      <c r="E21" s="1">
        <v>8</v>
      </c>
      <c r="F21" s="1">
        <v>3</v>
      </c>
      <c r="G21" s="1">
        <v>2</v>
      </c>
      <c r="H21" s="1">
        <v>7</v>
      </c>
      <c r="I21" s="1">
        <v>0.8</v>
      </c>
      <c r="J21" s="1">
        <v>0.727272727272727</v>
      </c>
      <c r="K21" s="1">
        <v>0.761904761904762</v>
      </c>
      <c r="L21" s="1">
        <v>0.3</v>
      </c>
      <c r="M21" s="1">
        <v>0.5</v>
      </c>
      <c r="N21" s="1">
        <v>0.75</v>
      </c>
    </row>
    <row r="22" s="1" customFormat="1" spans="1:14">
      <c r="A22" s="7">
        <v>955</v>
      </c>
      <c r="B22" s="1">
        <v>955</v>
      </c>
      <c r="C22" s="1">
        <v>0.692258596420288</v>
      </c>
      <c r="D22" s="1">
        <v>0.0783685445785522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51</v>
      </c>
      <c r="B23" s="1">
        <v>51</v>
      </c>
      <c r="C23" s="1">
        <v>0.682652473449707</v>
      </c>
      <c r="D23" s="1">
        <v>0.0610028505325317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373</v>
      </c>
      <c r="B24" s="1">
        <v>373</v>
      </c>
      <c r="C24" s="1">
        <v>0.695722937583923</v>
      </c>
      <c r="D24" s="1">
        <v>0.0393593311309815</v>
      </c>
      <c r="E24" s="1">
        <v>6</v>
      </c>
      <c r="F24" s="1">
        <v>4</v>
      </c>
      <c r="G24" s="1">
        <v>4</v>
      </c>
      <c r="H24" s="1">
        <v>6</v>
      </c>
      <c r="I24" s="1">
        <v>0.6</v>
      </c>
      <c r="J24" s="1">
        <v>0.6</v>
      </c>
      <c r="K24" s="1">
        <v>0.6</v>
      </c>
      <c r="L24" s="1">
        <v>0.4</v>
      </c>
      <c r="M24" s="1">
        <v>0.2</v>
      </c>
      <c r="N24" s="1">
        <v>0.6</v>
      </c>
    </row>
    <row r="25" s="1" customFormat="1" spans="1:14">
      <c r="A25" s="7">
        <v>789</v>
      </c>
      <c r="B25" s="1">
        <v>789</v>
      </c>
      <c r="C25" s="1">
        <v>0.68738853931427</v>
      </c>
      <c r="D25" s="1">
        <v>0.07422935962677</v>
      </c>
      <c r="E25" s="1">
        <v>9</v>
      </c>
      <c r="F25" s="1">
        <v>0</v>
      </c>
      <c r="G25" s="1">
        <v>1</v>
      </c>
      <c r="H25" s="1">
        <v>10</v>
      </c>
      <c r="I25" s="1">
        <v>0.9</v>
      </c>
      <c r="J25" s="1">
        <v>1</v>
      </c>
      <c r="K25" s="1">
        <v>0.947368421052632</v>
      </c>
      <c r="L25" s="1">
        <v>0</v>
      </c>
      <c r="M25" s="1">
        <v>0.9</v>
      </c>
      <c r="N25" s="1">
        <v>0.95</v>
      </c>
    </row>
    <row r="26" s="1" customFormat="1" spans="1:14">
      <c r="A26" s="7">
        <v>498</v>
      </c>
      <c r="B26" s="1">
        <v>498</v>
      </c>
      <c r="C26" s="1">
        <v>0.696210503578186</v>
      </c>
      <c r="D26" s="1">
        <v>0.0400842428207398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675</v>
      </c>
      <c r="B27" s="1">
        <v>675</v>
      </c>
      <c r="C27" s="1">
        <v>0.682971835136414</v>
      </c>
      <c r="D27" s="1">
        <v>0.0337067842483521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56</v>
      </c>
      <c r="B28" s="1">
        <v>56</v>
      </c>
      <c r="C28" s="1">
        <v>0.686362504959106</v>
      </c>
      <c r="D28" s="1">
        <v>0.0313787460327148</v>
      </c>
      <c r="E28" s="1">
        <v>7</v>
      </c>
      <c r="F28" s="1">
        <v>7</v>
      </c>
      <c r="G28" s="1">
        <v>3</v>
      </c>
      <c r="H28" s="1">
        <v>3</v>
      </c>
      <c r="I28" s="1">
        <v>0.7</v>
      </c>
      <c r="J28" s="1">
        <v>0.5</v>
      </c>
      <c r="K28" s="1">
        <v>0.583333333333333</v>
      </c>
      <c r="L28" s="1">
        <v>0.7</v>
      </c>
      <c r="M28" s="1">
        <v>0</v>
      </c>
      <c r="N28" s="1">
        <v>0.5</v>
      </c>
    </row>
    <row r="29" s="1" customFormat="1" spans="1:14">
      <c r="A29" s="7">
        <v>202</v>
      </c>
      <c r="B29" s="1">
        <v>202</v>
      </c>
      <c r="C29" s="1">
        <v>0.682697415351868</v>
      </c>
      <c r="D29" s="1">
        <v>0.0130748748779297</v>
      </c>
      <c r="E29" s="1">
        <v>7</v>
      </c>
      <c r="F29" s="1">
        <v>7</v>
      </c>
      <c r="G29" s="1">
        <v>3</v>
      </c>
      <c r="H29" s="1">
        <v>3</v>
      </c>
      <c r="I29" s="1">
        <v>0.7</v>
      </c>
      <c r="J29" s="1">
        <v>0.5</v>
      </c>
      <c r="K29" s="1">
        <v>0.583333333333333</v>
      </c>
      <c r="L29" s="1">
        <v>0.7</v>
      </c>
      <c r="M29" s="1">
        <v>0</v>
      </c>
      <c r="N29" s="1">
        <v>0.5</v>
      </c>
    </row>
    <row r="30" s="1" customFormat="1" spans="1:14">
      <c r="A30" s="7">
        <v>276</v>
      </c>
      <c r="B30" s="1">
        <v>276</v>
      </c>
      <c r="C30" s="1">
        <v>0.680754899978638</v>
      </c>
      <c r="D30" s="1">
        <v>0.0205116271972656</v>
      </c>
      <c r="E30" s="1">
        <v>8</v>
      </c>
      <c r="F30" s="1">
        <v>5</v>
      </c>
      <c r="G30" s="1">
        <v>2</v>
      </c>
      <c r="H30" s="1">
        <v>5</v>
      </c>
      <c r="I30" s="1">
        <v>0.8</v>
      </c>
      <c r="J30" s="1">
        <v>0.615384615384615</v>
      </c>
      <c r="K30" s="1">
        <v>0.695652173913043</v>
      </c>
      <c r="L30" s="1">
        <v>0.5</v>
      </c>
      <c r="M30" s="1">
        <v>0.3</v>
      </c>
      <c r="N30" s="1">
        <v>0.65</v>
      </c>
    </row>
    <row r="31" s="1" customFormat="1" spans="1:14">
      <c r="A31" s="7">
        <v>89</v>
      </c>
      <c r="B31" s="1">
        <v>89</v>
      </c>
      <c r="C31" s="1">
        <v>0.684877753257751</v>
      </c>
      <c r="D31" s="1">
        <v>0.0499852895736694</v>
      </c>
      <c r="E31" s="1">
        <v>9</v>
      </c>
      <c r="F31" s="1">
        <v>2</v>
      </c>
      <c r="G31" s="1">
        <v>1</v>
      </c>
      <c r="H31" s="1">
        <v>8</v>
      </c>
      <c r="I31" s="1">
        <v>0.9</v>
      </c>
      <c r="J31" s="1">
        <v>0.818181818181818</v>
      </c>
      <c r="K31" s="1">
        <v>0.857142857142857</v>
      </c>
      <c r="L31" s="1">
        <v>0.2</v>
      </c>
      <c r="M31" s="1">
        <v>0.7</v>
      </c>
      <c r="N31" s="1">
        <v>0.85</v>
      </c>
    </row>
    <row r="32" s="1" customFormat="1" spans="1:14">
      <c r="A32" s="7">
        <v>662</v>
      </c>
      <c r="B32" s="1">
        <v>662</v>
      </c>
      <c r="C32" s="1">
        <v>0.681370139122009</v>
      </c>
      <c r="D32" s="1">
        <v>0.0188992023468018</v>
      </c>
      <c r="E32" s="1">
        <v>9</v>
      </c>
      <c r="F32" s="1">
        <v>5</v>
      </c>
      <c r="G32" s="1">
        <v>1</v>
      </c>
      <c r="H32" s="1">
        <v>5</v>
      </c>
      <c r="I32" s="1">
        <v>0.9</v>
      </c>
      <c r="J32" s="1">
        <v>0.642857142857143</v>
      </c>
      <c r="K32" s="1">
        <v>0.75</v>
      </c>
      <c r="L32" s="1">
        <v>0.5</v>
      </c>
      <c r="M32" s="1">
        <v>0.4</v>
      </c>
      <c r="N32" s="1">
        <v>0.7</v>
      </c>
    </row>
    <row r="33" s="1" customFormat="1" spans="1:14">
      <c r="A33" s="7">
        <v>826</v>
      </c>
      <c r="B33" s="1">
        <v>826</v>
      </c>
      <c r="C33" s="1">
        <v>0.689115524291992</v>
      </c>
      <c r="D33" s="1">
        <v>0.0723822116851807</v>
      </c>
      <c r="E33" s="1">
        <v>7</v>
      </c>
      <c r="F33" s="1">
        <v>2</v>
      </c>
      <c r="G33" s="1">
        <v>3</v>
      </c>
      <c r="H33" s="1">
        <v>8</v>
      </c>
      <c r="I33" s="1">
        <v>0.7</v>
      </c>
      <c r="J33" s="1">
        <v>0.777777777777778</v>
      </c>
      <c r="K33" s="1">
        <v>0.736842105263158</v>
      </c>
      <c r="L33" s="1">
        <v>0.2</v>
      </c>
      <c r="M33" s="1">
        <v>0.5</v>
      </c>
      <c r="N33" s="1">
        <v>0.75</v>
      </c>
    </row>
    <row r="34" s="1" customFormat="1" spans="1:14">
      <c r="A34" s="7">
        <v>446</v>
      </c>
      <c r="B34" s="1">
        <v>446</v>
      </c>
      <c r="C34" s="1">
        <v>0.690558791160583</v>
      </c>
      <c r="D34" s="1">
        <v>0.0697774887084961</v>
      </c>
      <c r="E34" s="1">
        <v>9</v>
      </c>
      <c r="F34" s="1">
        <v>4</v>
      </c>
      <c r="G34" s="1">
        <v>1</v>
      </c>
      <c r="H34" s="1">
        <v>6</v>
      </c>
      <c r="I34" s="1">
        <v>0.9</v>
      </c>
      <c r="J34" s="1">
        <v>0.692307692307692</v>
      </c>
      <c r="K34" s="1">
        <v>0.782608695652174</v>
      </c>
      <c r="L34" s="1">
        <v>0.4</v>
      </c>
      <c r="M34" s="1">
        <v>0.5</v>
      </c>
      <c r="N34" s="1">
        <v>0.75</v>
      </c>
    </row>
    <row r="35" s="1" customFormat="1" spans="1:14">
      <c r="A35" s="7">
        <v>269</v>
      </c>
      <c r="B35" s="1">
        <v>269</v>
      </c>
      <c r="C35" s="1">
        <v>0.69059157371521</v>
      </c>
      <c r="D35" s="1">
        <v>0.089540958404541</v>
      </c>
      <c r="E35" s="1">
        <v>10</v>
      </c>
      <c r="F35" s="1">
        <v>4</v>
      </c>
      <c r="G35" s="1">
        <v>0</v>
      </c>
      <c r="H35" s="1">
        <v>6</v>
      </c>
      <c r="I35" s="1">
        <v>1</v>
      </c>
      <c r="J35" s="1">
        <v>0.714285714285714</v>
      </c>
      <c r="K35" s="1">
        <v>0.833333333333333</v>
      </c>
      <c r="L35" s="1">
        <v>0.4</v>
      </c>
      <c r="M35" s="1">
        <v>0.6</v>
      </c>
      <c r="N35" s="1">
        <v>0.8</v>
      </c>
    </row>
    <row r="36" s="1" customFormat="1" spans="1:14">
      <c r="A36" s="7">
        <v>756</v>
      </c>
      <c r="B36" s="1">
        <v>756</v>
      </c>
      <c r="C36" s="1">
        <v>0.690647840499878</v>
      </c>
      <c r="D36" s="1">
        <v>0.0593792200088501</v>
      </c>
      <c r="E36" s="1">
        <v>9</v>
      </c>
      <c r="F36" s="1">
        <v>6</v>
      </c>
      <c r="G36" s="1">
        <v>1</v>
      </c>
      <c r="H36" s="1">
        <v>4</v>
      </c>
      <c r="I36" s="1">
        <v>0.9</v>
      </c>
      <c r="J36" s="1">
        <v>0.6</v>
      </c>
      <c r="K36" s="1">
        <v>0.72</v>
      </c>
      <c r="L36" s="1">
        <v>0.6</v>
      </c>
      <c r="M36" s="1">
        <v>0.3</v>
      </c>
      <c r="N36" s="1">
        <v>0.65</v>
      </c>
    </row>
    <row r="37" s="3" customFormat="1" spans="1:14">
      <c r="A37" s="9">
        <v>2</v>
      </c>
      <c r="B37" s="3">
        <v>2</v>
      </c>
      <c r="C37" s="3">
        <v>0.698237299919128</v>
      </c>
      <c r="D37" s="3">
        <v>0.0751848220825195</v>
      </c>
      <c r="E37" s="3">
        <v>9</v>
      </c>
      <c r="F37" s="3">
        <v>6</v>
      </c>
      <c r="G37" s="3">
        <v>1</v>
      </c>
      <c r="H37" s="3">
        <v>4</v>
      </c>
      <c r="I37" s="3">
        <v>0.9</v>
      </c>
      <c r="J37" s="3">
        <v>0.6</v>
      </c>
      <c r="K37" s="3">
        <v>0.72</v>
      </c>
      <c r="L37" s="3">
        <v>0.6</v>
      </c>
      <c r="M37" s="3">
        <v>0.3</v>
      </c>
      <c r="N37" s="3">
        <v>0.65</v>
      </c>
    </row>
    <row r="38" s="4" customFormat="1" spans="1:14">
      <c r="A38" s="17">
        <v>206</v>
      </c>
      <c r="B38" s="4">
        <v>206</v>
      </c>
      <c r="C38" s="4">
        <v>0.739766359329224</v>
      </c>
      <c r="D38" s="4">
        <v>0.0500904321670532</v>
      </c>
      <c r="E38" s="4">
        <v>8</v>
      </c>
      <c r="F38" s="4">
        <v>7</v>
      </c>
      <c r="G38" s="4">
        <v>2</v>
      </c>
      <c r="H38" s="4">
        <v>3</v>
      </c>
      <c r="I38" s="4">
        <v>0.8</v>
      </c>
      <c r="J38" s="4">
        <v>0.533333333333333</v>
      </c>
      <c r="K38" s="4">
        <v>0.64</v>
      </c>
      <c r="L38" s="4">
        <v>0.7</v>
      </c>
      <c r="M38" s="4">
        <v>0.1</v>
      </c>
      <c r="N38" s="4">
        <v>0.55</v>
      </c>
    </row>
    <row r="39" s="1" customFormat="1" spans="1:14">
      <c r="A39" s="7">
        <v>246</v>
      </c>
      <c r="B39" s="1">
        <v>246</v>
      </c>
      <c r="C39" s="1">
        <v>0.742902874946594</v>
      </c>
      <c r="D39" s="1">
        <v>0.0863687992095947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785</v>
      </c>
      <c r="B40" s="1">
        <v>785</v>
      </c>
      <c r="C40" s="1">
        <v>0.73771059513092</v>
      </c>
      <c r="D40" s="1">
        <v>0.0737478733062744</v>
      </c>
      <c r="E40" s="1">
        <v>7</v>
      </c>
      <c r="F40" s="1">
        <v>5</v>
      </c>
      <c r="G40" s="1">
        <v>3</v>
      </c>
      <c r="H40" s="1">
        <v>5</v>
      </c>
      <c r="I40" s="1">
        <v>0.7</v>
      </c>
      <c r="J40" s="1">
        <v>0.583333333333333</v>
      </c>
      <c r="K40" s="1">
        <v>0.636363636363636</v>
      </c>
      <c r="L40" s="1">
        <v>0.5</v>
      </c>
      <c r="M40" s="1">
        <v>0.2</v>
      </c>
      <c r="N40" s="1">
        <v>0.6</v>
      </c>
    </row>
    <row r="41" s="1" customFormat="1" spans="1:14">
      <c r="A41" s="7">
        <v>583</v>
      </c>
      <c r="B41" s="1">
        <v>583</v>
      </c>
      <c r="C41" s="1">
        <v>0.734943270683289</v>
      </c>
      <c r="D41" s="1">
        <v>0.0786058902740479</v>
      </c>
      <c r="E41" s="1">
        <v>9</v>
      </c>
      <c r="F41" s="1">
        <v>3</v>
      </c>
      <c r="G41" s="1">
        <v>1</v>
      </c>
      <c r="H41" s="1">
        <v>7</v>
      </c>
      <c r="I41" s="1">
        <v>0.9</v>
      </c>
      <c r="J41" s="1">
        <v>0.75</v>
      </c>
      <c r="K41" s="1">
        <v>0.818181818181818</v>
      </c>
      <c r="L41" s="1">
        <v>0.3</v>
      </c>
      <c r="M41" s="1">
        <v>0.6</v>
      </c>
      <c r="N41" s="1">
        <v>0.8</v>
      </c>
    </row>
    <row r="42" s="1" customFormat="1" spans="1:14">
      <c r="A42" s="7">
        <v>20</v>
      </c>
      <c r="B42" s="1">
        <v>20</v>
      </c>
      <c r="C42" s="1">
        <v>0.73398494720459</v>
      </c>
      <c r="D42" s="1">
        <v>0.0834519863128662</v>
      </c>
      <c r="E42" s="1">
        <v>8</v>
      </c>
      <c r="F42" s="1">
        <v>5</v>
      </c>
      <c r="G42" s="1">
        <v>2</v>
      </c>
      <c r="H42" s="1">
        <v>5</v>
      </c>
      <c r="I42" s="1">
        <v>0.8</v>
      </c>
      <c r="J42" s="1">
        <v>0.615384615384615</v>
      </c>
      <c r="K42" s="1">
        <v>0.695652173913043</v>
      </c>
      <c r="L42" s="1">
        <v>0.5</v>
      </c>
      <c r="M42" s="1">
        <v>0.3</v>
      </c>
      <c r="N42" s="1">
        <v>0.65</v>
      </c>
    </row>
    <row r="43" s="1" customFormat="1" spans="1:14">
      <c r="A43" s="7">
        <v>152</v>
      </c>
      <c r="B43" s="1">
        <v>152</v>
      </c>
      <c r="C43" s="1">
        <v>0.733963966369629</v>
      </c>
      <c r="D43" s="1">
        <v>0.0578887462615967</v>
      </c>
      <c r="E43" s="1">
        <v>6</v>
      </c>
      <c r="F43" s="1">
        <v>6</v>
      </c>
      <c r="G43" s="1">
        <v>4</v>
      </c>
      <c r="H43" s="1">
        <v>4</v>
      </c>
      <c r="I43" s="1">
        <v>0.6</v>
      </c>
      <c r="J43" s="1">
        <v>0.5</v>
      </c>
      <c r="K43" s="1">
        <v>0.545454545454545</v>
      </c>
      <c r="L43" s="1">
        <v>0.6</v>
      </c>
      <c r="M43" s="1">
        <v>0</v>
      </c>
      <c r="N43" s="1">
        <v>0.5</v>
      </c>
    </row>
    <row r="44" s="1" customFormat="1" spans="1:14">
      <c r="A44" s="7">
        <v>223</v>
      </c>
      <c r="B44" s="1">
        <v>223</v>
      </c>
      <c r="C44" s="1">
        <v>0.731646060943604</v>
      </c>
      <c r="D44" s="1">
        <v>0.0777050256729126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1" customFormat="1" spans="1:14">
      <c r="A45" s="7">
        <v>152</v>
      </c>
      <c r="B45" s="1">
        <v>152</v>
      </c>
      <c r="C45" s="1">
        <v>0.733963966369629</v>
      </c>
      <c r="D45" s="1">
        <v>0.0578887462615967</v>
      </c>
      <c r="E45" s="1">
        <v>6</v>
      </c>
      <c r="F45" s="1">
        <v>6</v>
      </c>
      <c r="G45" s="1">
        <v>4</v>
      </c>
      <c r="H45" s="1">
        <v>4</v>
      </c>
      <c r="I45" s="1">
        <v>0.6</v>
      </c>
      <c r="J45" s="1">
        <v>0.5</v>
      </c>
      <c r="K45" s="1">
        <v>0.545454545454545</v>
      </c>
      <c r="L45" s="1">
        <v>0.6</v>
      </c>
      <c r="M45" s="1">
        <v>0</v>
      </c>
      <c r="N45" s="1">
        <v>0.5</v>
      </c>
    </row>
    <row r="46" s="1" customFormat="1" spans="1:14">
      <c r="A46" s="7">
        <v>399</v>
      </c>
      <c r="B46" s="1">
        <v>399</v>
      </c>
      <c r="C46" s="1">
        <v>0.716256022453308</v>
      </c>
      <c r="D46" s="1">
        <v>0.069300651550293</v>
      </c>
      <c r="E46" s="1">
        <v>10</v>
      </c>
      <c r="F46" s="1">
        <v>4</v>
      </c>
      <c r="G46" s="1">
        <v>0</v>
      </c>
      <c r="H46" s="1">
        <v>6</v>
      </c>
      <c r="I46" s="1">
        <v>1</v>
      </c>
      <c r="J46" s="1">
        <v>0.714285714285714</v>
      </c>
      <c r="K46" s="1">
        <v>0.833333333333333</v>
      </c>
      <c r="L46" s="1">
        <v>0.4</v>
      </c>
      <c r="M46" s="1">
        <v>0.6</v>
      </c>
      <c r="N46" s="1">
        <v>0.8</v>
      </c>
    </row>
    <row r="47" s="1" customFormat="1" spans="1:14">
      <c r="A47" s="7">
        <v>191</v>
      </c>
      <c r="B47" s="1">
        <v>191</v>
      </c>
      <c r="C47" s="1">
        <v>0.743518233299255</v>
      </c>
      <c r="D47" s="1">
        <v>0.100335359573364</v>
      </c>
      <c r="E47" s="1">
        <v>10</v>
      </c>
      <c r="F47" s="1">
        <v>5</v>
      </c>
      <c r="G47" s="1">
        <v>0</v>
      </c>
      <c r="H47" s="1">
        <v>5</v>
      </c>
      <c r="I47" s="1">
        <v>1</v>
      </c>
      <c r="J47" s="1">
        <v>0.666666666666667</v>
      </c>
      <c r="K47" s="1">
        <v>0.8</v>
      </c>
      <c r="L47" s="1">
        <v>0.5</v>
      </c>
      <c r="M47" s="1">
        <v>0.5</v>
      </c>
      <c r="N47" s="1">
        <v>0.75</v>
      </c>
    </row>
    <row r="48" s="1" customFormat="1" spans="1:14">
      <c r="A48" s="7">
        <v>287</v>
      </c>
      <c r="B48" s="1">
        <v>287</v>
      </c>
      <c r="C48" s="1">
        <v>0.745387673377991</v>
      </c>
      <c r="D48" s="1">
        <v>0.0656861066818237</v>
      </c>
      <c r="E48" s="1">
        <v>8</v>
      </c>
      <c r="F48" s="1">
        <v>4</v>
      </c>
      <c r="G48" s="1">
        <v>2</v>
      </c>
      <c r="H48" s="1">
        <v>6</v>
      </c>
      <c r="I48" s="1">
        <v>0.8</v>
      </c>
      <c r="J48" s="1">
        <v>0.666666666666667</v>
      </c>
      <c r="K48" s="1">
        <v>0.727272727272727</v>
      </c>
      <c r="L48" s="1">
        <v>0.4</v>
      </c>
      <c r="M48" s="1">
        <v>0.4</v>
      </c>
      <c r="N48" s="1">
        <v>0.7</v>
      </c>
    </row>
    <row r="49" s="1" customFormat="1" spans="1:14">
      <c r="A49" s="7">
        <v>74</v>
      </c>
      <c r="B49" s="1">
        <v>74</v>
      </c>
      <c r="C49" s="1">
        <v>0.745646357536316</v>
      </c>
      <c r="D49" s="1">
        <v>0.109940409660339</v>
      </c>
      <c r="E49" s="1">
        <v>5</v>
      </c>
      <c r="F49" s="1">
        <v>3</v>
      </c>
      <c r="G49" s="1">
        <v>5</v>
      </c>
      <c r="H49" s="1">
        <v>7</v>
      </c>
      <c r="I49" s="1">
        <v>0.5</v>
      </c>
      <c r="J49" s="1">
        <v>0.625</v>
      </c>
      <c r="K49" s="1">
        <v>0.555555555555556</v>
      </c>
      <c r="L49" s="1">
        <v>0.3</v>
      </c>
      <c r="M49" s="1">
        <v>0.2</v>
      </c>
      <c r="N49" s="1">
        <v>0.6</v>
      </c>
    </row>
    <row r="50" s="1" customFormat="1" spans="1:14">
      <c r="A50" s="7">
        <v>255</v>
      </c>
      <c r="B50" s="1">
        <v>255</v>
      </c>
      <c r="C50" s="1">
        <v>0.745726108551025</v>
      </c>
      <c r="D50" s="1">
        <v>0.0122008323669434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" customFormat="1" spans="1:14">
      <c r="A51" s="7">
        <v>577</v>
      </c>
      <c r="B51" s="1">
        <v>577</v>
      </c>
      <c r="C51" s="1">
        <v>0.746004939079285</v>
      </c>
      <c r="D51" s="1">
        <v>0.101424694061279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67</v>
      </c>
      <c r="B52" s="1">
        <v>67</v>
      </c>
      <c r="C52" s="1">
        <v>0.746085166931152</v>
      </c>
      <c r="D52" s="1">
        <v>0.0754534006118774</v>
      </c>
      <c r="E52" s="1">
        <v>9</v>
      </c>
      <c r="F52" s="1">
        <v>4</v>
      </c>
      <c r="G52" s="1">
        <v>1</v>
      </c>
      <c r="H52" s="1">
        <v>6</v>
      </c>
      <c r="I52" s="1">
        <v>0.9</v>
      </c>
      <c r="J52" s="1">
        <v>0.692307692307692</v>
      </c>
      <c r="K52" s="1">
        <v>0.782608695652174</v>
      </c>
      <c r="L52" s="1">
        <v>0.4</v>
      </c>
      <c r="M52" s="1">
        <v>0.5</v>
      </c>
      <c r="N52" s="1">
        <v>0.75</v>
      </c>
    </row>
    <row r="53" s="1" customFormat="1" spans="1:14">
      <c r="A53" s="7">
        <v>429</v>
      </c>
      <c r="B53" s="1">
        <v>429</v>
      </c>
      <c r="C53" s="1">
        <v>0.746398687362671</v>
      </c>
      <c r="D53" s="1">
        <v>0.0914851427078247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908</v>
      </c>
      <c r="B54" s="1">
        <v>908</v>
      </c>
      <c r="C54" s="1">
        <v>0.746446847915649</v>
      </c>
      <c r="D54" s="1">
        <v>0.0972362756729126</v>
      </c>
      <c r="E54" s="1">
        <v>10</v>
      </c>
      <c r="F54" s="1">
        <v>5</v>
      </c>
      <c r="G54" s="1">
        <v>0</v>
      </c>
      <c r="H54" s="1">
        <v>5</v>
      </c>
      <c r="I54" s="1">
        <v>1</v>
      </c>
      <c r="J54" s="1">
        <v>0.666666666666667</v>
      </c>
      <c r="K54" s="1">
        <v>0.8</v>
      </c>
      <c r="L54" s="1">
        <v>0.5</v>
      </c>
      <c r="M54" s="1">
        <v>0.5</v>
      </c>
      <c r="N54" s="1">
        <v>0.75</v>
      </c>
    </row>
    <row r="55" s="3" customFormat="1" spans="1:14">
      <c r="A55" s="9">
        <v>46</v>
      </c>
      <c r="B55" s="3">
        <v>46</v>
      </c>
      <c r="C55" s="3">
        <v>0.748969078063965</v>
      </c>
      <c r="D55" s="3">
        <v>0.0878483057022095</v>
      </c>
      <c r="E55" s="3">
        <v>8</v>
      </c>
      <c r="F55" s="3">
        <v>6</v>
      </c>
      <c r="G55" s="3">
        <v>2</v>
      </c>
      <c r="H55" s="3">
        <v>4</v>
      </c>
      <c r="I55" s="3">
        <v>0.8</v>
      </c>
      <c r="J55" s="3">
        <v>0.571428571428572</v>
      </c>
      <c r="K55" s="3">
        <v>0.666666666666667</v>
      </c>
      <c r="L55" s="3">
        <v>0.6</v>
      </c>
      <c r="M55" s="3">
        <v>0.2</v>
      </c>
      <c r="N55" s="3">
        <v>0.6</v>
      </c>
    </row>
    <row r="56" s="1" customFormat="1" spans="1:14">
      <c r="A56" s="7">
        <v>247</v>
      </c>
      <c r="B56" s="1">
        <v>247</v>
      </c>
      <c r="C56" s="1">
        <v>0.75033438205719</v>
      </c>
      <c r="D56" s="1">
        <v>0.0898913145065308</v>
      </c>
      <c r="E56" s="1">
        <v>9</v>
      </c>
      <c r="F56" s="1">
        <v>5</v>
      </c>
      <c r="G56" s="1">
        <v>1</v>
      </c>
      <c r="H56" s="1">
        <v>5</v>
      </c>
      <c r="I56" s="1">
        <v>0.9</v>
      </c>
      <c r="J56" s="1">
        <v>0.642857142857143</v>
      </c>
      <c r="K56" s="1">
        <v>0.75</v>
      </c>
      <c r="L56" s="1">
        <v>0.5</v>
      </c>
      <c r="M56" s="1">
        <v>0.4</v>
      </c>
      <c r="N56" s="1">
        <v>0.7</v>
      </c>
    </row>
    <row r="57" s="1" customFormat="1" spans="1:14">
      <c r="A57" s="7">
        <v>15</v>
      </c>
      <c r="B57" s="1">
        <v>15</v>
      </c>
      <c r="C57" s="1">
        <v>0.757629036903381</v>
      </c>
      <c r="D57" s="1">
        <v>0.130363345146179</v>
      </c>
      <c r="E57" s="1">
        <v>10</v>
      </c>
      <c r="F57" s="1">
        <v>6</v>
      </c>
      <c r="G57" s="1">
        <v>0</v>
      </c>
      <c r="H57" s="1">
        <v>4</v>
      </c>
      <c r="I57" s="1">
        <v>1</v>
      </c>
      <c r="J57" s="1">
        <v>0.625</v>
      </c>
      <c r="K57" s="1">
        <v>0.769230769230769</v>
      </c>
      <c r="L57" s="1">
        <v>0.6</v>
      </c>
      <c r="M57" s="1">
        <v>0.4</v>
      </c>
      <c r="N57" s="1">
        <v>0.7</v>
      </c>
    </row>
    <row r="58" s="1" customFormat="1" spans="1:14">
      <c r="A58" s="7">
        <v>893</v>
      </c>
      <c r="B58" s="1">
        <v>893</v>
      </c>
      <c r="C58" s="1">
        <v>0.754010558128357</v>
      </c>
      <c r="D58" s="1">
        <v>0.0874552726745605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888</v>
      </c>
      <c r="B59" s="1">
        <v>888</v>
      </c>
      <c r="C59" s="1">
        <v>0.771872639656067</v>
      </c>
      <c r="D59" s="1">
        <v>0.120152473449707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1" customFormat="1" spans="1:14">
      <c r="A60" s="7">
        <v>702</v>
      </c>
      <c r="B60" s="1">
        <v>702</v>
      </c>
      <c r="C60" s="1">
        <v>0.756459355354309</v>
      </c>
      <c r="D60" s="1">
        <v>0.0885168313980103</v>
      </c>
      <c r="E60" s="1">
        <v>8</v>
      </c>
      <c r="F60" s="1">
        <v>6</v>
      </c>
      <c r="G60" s="1">
        <v>2</v>
      </c>
      <c r="H60" s="1">
        <v>4</v>
      </c>
      <c r="I60" s="1">
        <v>0.8</v>
      </c>
      <c r="J60" s="1">
        <v>0.571428571428572</v>
      </c>
      <c r="K60" s="1">
        <v>0.666666666666667</v>
      </c>
      <c r="L60" s="1">
        <v>0.6</v>
      </c>
      <c r="M60" s="1">
        <v>0.2</v>
      </c>
      <c r="N60" s="1">
        <v>0.6</v>
      </c>
    </row>
    <row r="61" s="1" customFormat="1" spans="1:14">
      <c r="A61" s="7">
        <v>855</v>
      </c>
      <c r="B61" s="1">
        <v>855</v>
      </c>
      <c r="C61" s="1">
        <v>0.756858825683594</v>
      </c>
      <c r="D61" s="1">
        <v>0.160518527030945</v>
      </c>
      <c r="E61" s="1">
        <v>8</v>
      </c>
      <c r="F61" s="1">
        <v>7</v>
      </c>
      <c r="G61" s="1">
        <v>2</v>
      </c>
      <c r="H61" s="1">
        <v>3</v>
      </c>
      <c r="I61" s="1">
        <v>0.8</v>
      </c>
      <c r="J61" s="1">
        <v>0.533333333333333</v>
      </c>
      <c r="K61" s="1">
        <v>0.64</v>
      </c>
      <c r="L61" s="1">
        <v>0.7</v>
      </c>
      <c r="M61" s="1">
        <v>0.1</v>
      </c>
      <c r="N61" s="1">
        <v>0.55</v>
      </c>
    </row>
    <row r="62" s="1" customFormat="1" spans="1:14">
      <c r="A62" s="7">
        <v>15</v>
      </c>
      <c r="B62" s="1">
        <v>15</v>
      </c>
      <c r="C62" s="1">
        <v>0.757629036903381</v>
      </c>
      <c r="D62" s="1">
        <v>0.130363345146179</v>
      </c>
      <c r="E62" s="1">
        <v>10</v>
      </c>
      <c r="F62" s="1">
        <v>6</v>
      </c>
      <c r="G62" s="1">
        <v>0</v>
      </c>
      <c r="H62" s="1">
        <v>4</v>
      </c>
      <c r="I62" s="1">
        <v>1</v>
      </c>
      <c r="J62" s="1">
        <v>0.625</v>
      </c>
      <c r="K62" s="1">
        <v>0.769230769230769</v>
      </c>
      <c r="L62" s="1">
        <v>0.6</v>
      </c>
      <c r="M62" s="1">
        <v>0.4</v>
      </c>
      <c r="N62" s="1">
        <v>0.7</v>
      </c>
    </row>
    <row r="63" s="1" customFormat="1" spans="1:14">
      <c r="A63" s="7">
        <v>714</v>
      </c>
      <c r="B63" s="1">
        <v>714</v>
      </c>
      <c r="C63" s="1">
        <v>0.760669589042664</v>
      </c>
      <c r="D63" s="1">
        <v>0.151639819145203</v>
      </c>
      <c r="E63" s="1">
        <v>10</v>
      </c>
      <c r="F63" s="1">
        <v>4</v>
      </c>
      <c r="G63" s="1">
        <v>0</v>
      </c>
      <c r="H63" s="1">
        <v>6</v>
      </c>
      <c r="I63" s="1">
        <v>1</v>
      </c>
      <c r="J63" s="1">
        <v>0.714285714285714</v>
      </c>
      <c r="K63" s="1">
        <v>0.833333333333333</v>
      </c>
      <c r="L63" s="1">
        <v>0.4</v>
      </c>
      <c r="M63" s="1">
        <v>0.6</v>
      </c>
      <c r="N63" s="1">
        <v>0.8</v>
      </c>
    </row>
    <row r="64" s="1" customFormat="1" spans="1:14">
      <c r="A64" s="7">
        <v>379</v>
      </c>
      <c r="B64" s="1">
        <v>379</v>
      </c>
      <c r="C64" s="1">
        <v>0.763228416442871</v>
      </c>
      <c r="D64" s="1">
        <v>0.146036624908447</v>
      </c>
      <c r="E64" s="1">
        <v>10</v>
      </c>
      <c r="F64" s="1">
        <v>6</v>
      </c>
      <c r="G64" s="1">
        <v>0</v>
      </c>
      <c r="H64" s="1">
        <v>4</v>
      </c>
      <c r="I64" s="1">
        <v>1</v>
      </c>
      <c r="J64" s="1">
        <v>0.625</v>
      </c>
      <c r="K64" s="1">
        <v>0.769230769230769</v>
      </c>
      <c r="L64" s="1">
        <v>0.6</v>
      </c>
      <c r="M64" s="1">
        <v>0.4</v>
      </c>
      <c r="N64" s="1">
        <v>0.7</v>
      </c>
    </row>
    <row r="65" s="1" customFormat="1" spans="1:14">
      <c r="A65" s="7">
        <v>256</v>
      </c>
      <c r="B65" s="1">
        <v>256</v>
      </c>
      <c r="C65" s="1">
        <v>0.769444704055786</v>
      </c>
      <c r="D65" s="1">
        <v>0.147529363632202</v>
      </c>
      <c r="E65" s="1">
        <v>10</v>
      </c>
      <c r="F65" s="1">
        <v>8</v>
      </c>
      <c r="G65" s="1">
        <v>0</v>
      </c>
      <c r="H65" s="1">
        <v>2</v>
      </c>
      <c r="I65" s="1">
        <v>1</v>
      </c>
      <c r="J65" s="1">
        <v>0.555555555555556</v>
      </c>
      <c r="K65" s="1">
        <v>0.714285714285714</v>
      </c>
      <c r="L65" s="1">
        <v>0.8</v>
      </c>
      <c r="M65" s="1">
        <v>0.2</v>
      </c>
      <c r="N65" s="1">
        <v>0.6</v>
      </c>
    </row>
    <row r="66" s="4" customFormat="1" spans="1:14">
      <c r="A66" s="17">
        <v>637</v>
      </c>
      <c r="B66" s="4">
        <v>637</v>
      </c>
      <c r="C66" s="4">
        <v>0.779709577560425</v>
      </c>
      <c r="D66" s="4">
        <v>0.131428241729736</v>
      </c>
      <c r="E66" s="4">
        <v>8</v>
      </c>
      <c r="F66" s="4">
        <v>4</v>
      </c>
      <c r="G66" s="4">
        <v>2</v>
      </c>
      <c r="H66" s="4">
        <v>6</v>
      </c>
      <c r="I66" s="4">
        <v>0.8</v>
      </c>
      <c r="J66" s="4">
        <v>0.666666666666667</v>
      </c>
      <c r="K66" s="4">
        <v>0.727272727272727</v>
      </c>
      <c r="L66" s="4">
        <v>0.4</v>
      </c>
      <c r="M66" s="4">
        <v>0.4</v>
      </c>
      <c r="N66" s="4">
        <v>0.7</v>
      </c>
    </row>
    <row r="67" s="1" customFormat="1" spans="1:14">
      <c r="A67" s="7">
        <v>358</v>
      </c>
      <c r="B67" s="1">
        <v>358</v>
      </c>
      <c r="C67" s="1">
        <v>0.764511704444885</v>
      </c>
      <c r="D67" s="1">
        <v>0.0849670171737671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1" customFormat="1" spans="1:14">
      <c r="A68" s="7">
        <v>880</v>
      </c>
      <c r="B68" s="1">
        <v>880</v>
      </c>
      <c r="C68" s="1">
        <v>0.780608892440796</v>
      </c>
      <c r="D68" s="1">
        <v>0.172005653381348</v>
      </c>
      <c r="E68" s="1">
        <v>9</v>
      </c>
      <c r="F68" s="1">
        <v>5</v>
      </c>
      <c r="G68" s="1">
        <v>1</v>
      </c>
      <c r="H68" s="1">
        <v>5</v>
      </c>
      <c r="I68" s="1">
        <v>0.9</v>
      </c>
      <c r="J68" s="1">
        <v>0.642857142857143</v>
      </c>
      <c r="K68" s="1">
        <v>0.75</v>
      </c>
      <c r="L68" s="1">
        <v>0.5</v>
      </c>
      <c r="M68" s="1">
        <v>0.4</v>
      </c>
      <c r="N68" s="1">
        <v>0.7</v>
      </c>
    </row>
    <row r="69" s="1" customFormat="1" spans="1:14">
      <c r="A69" s="7">
        <v>668</v>
      </c>
      <c r="B69" s="1">
        <v>668</v>
      </c>
      <c r="C69" s="1">
        <v>0.78334653377533</v>
      </c>
      <c r="D69" s="1">
        <v>0.184819221496582</v>
      </c>
      <c r="E69" s="1">
        <v>10</v>
      </c>
      <c r="F69" s="1">
        <v>6</v>
      </c>
      <c r="G69" s="1">
        <v>0</v>
      </c>
      <c r="H69" s="1">
        <v>4</v>
      </c>
      <c r="I69" s="1">
        <v>1</v>
      </c>
      <c r="J69" s="1">
        <v>0.625</v>
      </c>
      <c r="K69" s="1">
        <v>0.769230769230769</v>
      </c>
      <c r="L69" s="1">
        <v>0.6</v>
      </c>
      <c r="M69" s="1">
        <v>0.4</v>
      </c>
      <c r="N69" s="1">
        <v>0.7</v>
      </c>
    </row>
    <row r="70" s="1" customFormat="1" spans="1:14">
      <c r="A70" s="7">
        <v>704</v>
      </c>
      <c r="B70" s="1">
        <v>704</v>
      </c>
      <c r="C70" s="1">
        <v>0.793093085289001</v>
      </c>
      <c r="D70" s="1">
        <v>0.133874297142029</v>
      </c>
      <c r="E70" s="1">
        <v>9</v>
      </c>
      <c r="F70" s="1">
        <v>4</v>
      </c>
      <c r="G70" s="1">
        <v>1</v>
      </c>
      <c r="H70" s="1">
        <v>6</v>
      </c>
      <c r="I70" s="1">
        <v>0.9</v>
      </c>
      <c r="J70" s="1">
        <v>0.692307692307692</v>
      </c>
      <c r="K70" s="1">
        <v>0.782608695652174</v>
      </c>
      <c r="L70" s="1">
        <v>0.4</v>
      </c>
      <c r="M70" s="1">
        <v>0.5</v>
      </c>
      <c r="N70" s="1">
        <v>0.75</v>
      </c>
    </row>
    <row r="71" s="1" customFormat="1" spans="1:14">
      <c r="A71" s="7">
        <v>695</v>
      </c>
      <c r="B71" s="1">
        <v>695</v>
      </c>
      <c r="C71" s="1">
        <v>0.793387413024902</v>
      </c>
      <c r="D71" s="1">
        <v>0.140011191368103</v>
      </c>
      <c r="E71" s="1">
        <v>9</v>
      </c>
      <c r="F71" s="1">
        <v>5</v>
      </c>
      <c r="G71" s="1">
        <v>1</v>
      </c>
      <c r="H71" s="1">
        <v>5</v>
      </c>
      <c r="I71" s="1">
        <v>0.9</v>
      </c>
      <c r="J71" s="1">
        <v>0.642857142857143</v>
      </c>
      <c r="K71" s="1">
        <v>0.75</v>
      </c>
      <c r="L71" s="1">
        <v>0.5</v>
      </c>
      <c r="M71" s="1">
        <v>0.4</v>
      </c>
      <c r="N71" s="1">
        <v>0.7</v>
      </c>
    </row>
    <row r="72" s="1" customFormat="1" spans="1:14">
      <c r="A72" s="7">
        <v>929</v>
      </c>
      <c r="B72" s="1">
        <v>929</v>
      </c>
      <c r="C72" s="1">
        <v>0.795631051063538</v>
      </c>
      <c r="D72" s="1">
        <v>0.0636559724807739</v>
      </c>
      <c r="E72" s="1">
        <v>10</v>
      </c>
      <c r="F72" s="1">
        <v>4</v>
      </c>
      <c r="G72" s="1">
        <v>0</v>
      </c>
      <c r="H72" s="1">
        <v>6</v>
      </c>
      <c r="I72" s="1">
        <v>1</v>
      </c>
      <c r="J72" s="1">
        <v>0.714285714285714</v>
      </c>
      <c r="K72" s="1">
        <v>0.833333333333333</v>
      </c>
      <c r="L72" s="1">
        <v>0.4</v>
      </c>
      <c r="M72" s="1">
        <v>0.6</v>
      </c>
      <c r="N72" s="1">
        <v>0.8</v>
      </c>
    </row>
    <row r="73" s="3" customFormat="1" spans="1:14">
      <c r="A73" s="9">
        <v>439</v>
      </c>
      <c r="B73" s="3">
        <v>439</v>
      </c>
      <c r="C73" s="3">
        <v>0.799637913703918</v>
      </c>
      <c r="D73" s="3">
        <v>0.0570443868637085</v>
      </c>
      <c r="E73" s="3">
        <v>10</v>
      </c>
      <c r="F73" s="3">
        <v>3</v>
      </c>
      <c r="G73" s="3">
        <v>0</v>
      </c>
      <c r="H73" s="3">
        <v>7</v>
      </c>
      <c r="I73" s="3">
        <v>1</v>
      </c>
      <c r="J73" s="3">
        <v>0.769230769230769</v>
      </c>
      <c r="K73" s="3">
        <v>0.869565217391304</v>
      </c>
      <c r="L73" s="3">
        <v>0.3</v>
      </c>
      <c r="M73" s="3">
        <v>0.7</v>
      </c>
      <c r="N73" s="3">
        <v>0.85</v>
      </c>
    </row>
    <row r="74" s="1" customFormat="1" spans="1:14">
      <c r="A74" s="7">
        <v>522</v>
      </c>
      <c r="B74" s="1">
        <v>522</v>
      </c>
      <c r="C74" s="1">
        <v>0.841399312019348</v>
      </c>
      <c r="D74" s="1">
        <v>0.0506949424743652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133</v>
      </c>
      <c r="B75" s="1">
        <v>133</v>
      </c>
      <c r="C75" s="1">
        <v>0.805436015129089</v>
      </c>
      <c r="D75" s="1">
        <v>0.172886252403259</v>
      </c>
      <c r="E75" s="1">
        <v>10</v>
      </c>
      <c r="F75" s="1">
        <v>4</v>
      </c>
      <c r="G75" s="1">
        <v>0</v>
      </c>
      <c r="H75" s="1">
        <v>6</v>
      </c>
      <c r="I75" s="1">
        <v>1</v>
      </c>
      <c r="J75" s="1">
        <v>0.714285714285714</v>
      </c>
      <c r="K75" s="1">
        <v>0.833333333333333</v>
      </c>
      <c r="L75" s="1">
        <v>0.4</v>
      </c>
      <c r="M75" s="1">
        <v>0.6</v>
      </c>
      <c r="N75" s="1">
        <v>0.8</v>
      </c>
    </row>
    <row r="76" s="1" customFormat="1" spans="1:14">
      <c r="A76" s="7">
        <v>347</v>
      </c>
      <c r="B76" s="1">
        <v>347</v>
      </c>
      <c r="C76" s="1">
        <v>0.807642936706543</v>
      </c>
      <c r="D76" s="1">
        <v>0.11441159248352</v>
      </c>
      <c r="E76" s="1">
        <v>10</v>
      </c>
      <c r="F76" s="1">
        <v>7</v>
      </c>
      <c r="G76" s="1">
        <v>0</v>
      </c>
      <c r="H76" s="1">
        <v>3</v>
      </c>
      <c r="I76" s="1">
        <v>1</v>
      </c>
      <c r="J76" s="1">
        <v>0.588235294117647</v>
      </c>
      <c r="K76" s="1">
        <v>0.740740740740741</v>
      </c>
      <c r="L76" s="1">
        <v>0.7</v>
      </c>
      <c r="M76" s="1">
        <v>0.3</v>
      </c>
      <c r="N76" s="1">
        <v>0.65</v>
      </c>
    </row>
    <row r="77" s="1" customFormat="1" spans="1:14">
      <c r="A77" s="7">
        <v>777</v>
      </c>
      <c r="B77" s="1">
        <v>777</v>
      </c>
      <c r="C77" s="1">
        <v>0.808679223060608</v>
      </c>
      <c r="D77" s="1">
        <v>0.145735383033752</v>
      </c>
      <c r="E77" s="1">
        <v>10</v>
      </c>
      <c r="F77" s="1">
        <v>3</v>
      </c>
      <c r="G77" s="1">
        <v>0</v>
      </c>
      <c r="H77" s="1">
        <v>7</v>
      </c>
      <c r="I77" s="1">
        <v>1</v>
      </c>
      <c r="J77" s="1">
        <v>0.769230769230769</v>
      </c>
      <c r="K77" s="1">
        <v>0.869565217391304</v>
      </c>
      <c r="L77" s="1">
        <v>0.3</v>
      </c>
      <c r="M77" s="1">
        <v>0.7</v>
      </c>
      <c r="N77" s="1">
        <v>0.85</v>
      </c>
    </row>
    <row r="78" s="1" customFormat="1" spans="1:14">
      <c r="A78" s="7">
        <v>354</v>
      </c>
      <c r="B78" s="1">
        <v>354</v>
      </c>
      <c r="C78" s="1">
        <v>0.808939099311829</v>
      </c>
      <c r="D78" s="1">
        <v>0.152334570884705</v>
      </c>
      <c r="E78" s="1">
        <v>8</v>
      </c>
      <c r="F78" s="1">
        <v>6</v>
      </c>
      <c r="G78" s="1">
        <v>2</v>
      </c>
      <c r="H78" s="1">
        <v>4</v>
      </c>
      <c r="I78" s="1">
        <v>0.8</v>
      </c>
      <c r="J78" s="1">
        <v>0.571428571428572</v>
      </c>
      <c r="K78" s="1">
        <v>0.666666666666667</v>
      </c>
      <c r="L78" s="1">
        <v>0.6</v>
      </c>
      <c r="M78" s="1">
        <v>0.2</v>
      </c>
      <c r="N78" s="1">
        <v>0.6</v>
      </c>
    </row>
    <row r="79" s="1" customFormat="1" spans="1:14">
      <c r="A79" s="7">
        <v>631</v>
      </c>
      <c r="B79" s="1">
        <v>631</v>
      </c>
      <c r="C79" s="1">
        <v>0.809487223625183</v>
      </c>
      <c r="D79" s="1">
        <v>0.125691533088684</v>
      </c>
      <c r="E79" s="1">
        <v>7</v>
      </c>
      <c r="F79" s="1">
        <v>5</v>
      </c>
      <c r="G79" s="1">
        <v>3</v>
      </c>
      <c r="H79" s="1">
        <v>5</v>
      </c>
      <c r="I79" s="1">
        <v>0.7</v>
      </c>
      <c r="J79" s="1">
        <v>0.583333333333333</v>
      </c>
      <c r="K79" s="1">
        <v>0.636363636363636</v>
      </c>
      <c r="L79" s="1">
        <v>0.5</v>
      </c>
      <c r="M79" s="1">
        <v>0.2</v>
      </c>
      <c r="N79" s="1">
        <v>0.6</v>
      </c>
    </row>
    <row r="80" s="1" customFormat="1" spans="1:14">
      <c r="A80" s="7">
        <v>543</v>
      </c>
      <c r="B80" s="1">
        <v>543</v>
      </c>
      <c r="C80" s="1">
        <v>0.810562133789062</v>
      </c>
      <c r="D80" s="1">
        <v>0.140990376472473</v>
      </c>
      <c r="E80" s="1">
        <v>9</v>
      </c>
      <c r="F80" s="1">
        <v>3</v>
      </c>
      <c r="G80" s="1">
        <v>1</v>
      </c>
      <c r="H80" s="1">
        <v>7</v>
      </c>
      <c r="I80" s="1">
        <v>0.9</v>
      </c>
      <c r="J80" s="1">
        <v>0.75</v>
      </c>
      <c r="K80" s="1">
        <v>0.818181818181818</v>
      </c>
      <c r="L80" s="1">
        <v>0.3</v>
      </c>
      <c r="M80" s="1">
        <v>0.6</v>
      </c>
      <c r="N80" s="1">
        <v>0.8</v>
      </c>
    </row>
    <row r="81" s="1" customFormat="1" spans="1:14">
      <c r="A81" s="7">
        <v>19</v>
      </c>
      <c r="B81" s="1">
        <v>19</v>
      </c>
      <c r="C81" s="1">
        <v>0.811565637588501</v>
      </c>
      <c r="D81" s="1">
        <v>0.210479974746704</v>
      </c>
      <c r="E81" s="1">
        <v>8</v>
      </c>
      <c r="F81" s="1">
        <v>2</v>
      </c>
      <c r="G81" s="1">
        <v>2</v>
      </c>
      <c r="H81" s="1">
        <v>8</v>
      </c>
      <c r="I81" s="1">
        <v>0.8</v>
      </c>
      <c r="J81" s="1">
        <v>0.8</v>
      </c>
      <c r="K81" s="1">
        <v>0.8</v>
      </c>
      <c r="L81" s="1">
        <v>0.2</v>
      </c>
      <c r="M81" s="1">
        <v>0.6</v>
      </c>
      <c r="N81" s="1">
        <v>0.8</v>
      </c>
    </row>
    <row r="82" s="1" customFormat="1" spans="1:14">
      <c r="A82" s="7">
        <v>454</v>
      </c>
      <c r="B82" s="1">
        <v>454</v>
      </c>
      <c r="C82" s="1">
        <v>0.81167459487915</v>
      </c>
      <c r="D82" s="1">
        <v>0.116322159767151</v>
      </c>
      <c r="E82" s="1">
        <v>5</v>
      </c>
      <c r="F82" s="1">
        <v>4</v>
      </c>
      <c r="G82" s="1">
        <v>5</v>
      </c>
      <c r="H82" s="1">
        <v>6</v>
      </c>
      <c r="I82" s="1">
        <v>0.5</v>
      </c>
      <c r="J82" s="1">
        <v>0.555555555555556</v>
      </c>
      <c r="K82" s="1">
        <v>0.526315789473684</v>
      </c>
      <c r="L82" s="1">
        <v>0.4</v>
      </c>
      <c r="M82" s="1">
        <v>0.1</v>
      </c>
      <c r="N82" s="1">
        <v>0.55</v>
      </c>
    </row>
    <row r="83" s="1" customFormat="1" spans="1:14">
      <c r="A83" s="7">
        <v>907</v>
      </c>
      <c r="B83" s="1">
        <v>907</v>
      </c>
      <c r="C83" s="1">
        <v>0.811874389648437</v>
      </c>
      <c r="D83" s="1">
        <v>0.147233486175537</v>
      </c>
      <c r="E83" s="1">
        <v>9</v>
      </c>
      <c r="F83" s="1">
        <v>1</v>
      </c>
      <c r="G83" s="1">
        <v>1</v>
      </c>
      <c r="H83" s="1">
        <v>9</v>
      </c>
      <c r="I83" s="1">
        <v>0.9</v>
      </c>
      <c r="J83" s="1">
        <v>0.9</v>
      </c>
      <c r="K83" s="1">
        <v>0.9</v>
      </c>
      <c r="L83" s="1">
        <v>0.1</v>
      </c>
      <c r="M83" s="1">
        <v>0.8</v>
      </c>
      <c r="N83" s="1">
        <v>0.9</v>
      </c>
    </row>
    <row r="84" s="1" customFormat="1" spans="1:14">
      <c r="A84" s="7">
        <v>743</v>
      </c>
      <c r="B84" s="1">
        <v>743</v>
      </c>
      <c r="C84" s="1">
        <v>0.812583208084106</v>
      </c>
      <c r="D84" s="1">
        <v>0.160370707511902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207</v>
      </c>
      <c r="B85" s="1">
        <v>207</v>
      </c>
      <c r="C85" s="1">
        <v>0.812959790229797</v>
      </c>
      <c r="D85" s="1">
        <v>0.00219154357910156</v>
      </c>
      <c r="E85" s="1">
        <v>9</v>
      </c>
      <c r="F85" s="1">
        <v>2</v>
      </c>
      <c r="G85" s="1">
        <v>1</v>
      </c>
      <c r="H85" s="1">
        <v>8</v>
      </c>
      <c r="I85" s="1">
        <v>0.9</v>
      </c>
      <c r="J85" s="1">
        <v>0.818181818181818</v>
      </c>
      <c r="K85" s="1">
        <v>0.857142857142857</v>
      </c>
      <c r="L85" s="1">
        <v>0.2</v>
      </c>
      <c r="M85" s="1">
        <v>0.7</v>
      </c>
      <c r="N85" s="1">
        <v>0.85</v>
      </c>
    </row>
    <row r="86" s="4" customFormat="1" spans="1:14">
      <c r="A86" s="17">
        <v>802</v>
      </c>
      <c r="B86" s="4">
        <v>802</v>
      </c>
      <c r="C86" s="4">
        <v>0.818269729614258</v>
      </c>
      <c r="D86" s="4">
        <v>0.142256736755371</v>
      </c>
      <c r="E86" s="4">
        <v>9</v>
      </c>
      <c r="F86" s="4">
        <v>4</v>
      </c>
      <c r="G86" s="4">
        <v>1</v>
      </c>
      <c r="H86" s="4">
        <v>6</v>
      </c>
      <c r="I86" s="4">
        <v>0.9</v>
      </c>
      <c r="J86" s="4">
        <v>0.692307692307692</v>
      </c>
      <c r="K86" s="4">
        <v>0.782608695652174</v>
      </c>
      <c r="L86" s="4">
        <v>0.4</v>
      </c>
      <c r="M86" s="4">
        <v>0.5</v>
      </c>
      <c r="N86" s="4">
        <v>0.75</v>
      </c>
    </row>
    <row r="87" s="1" customFormat="1" spans="1:14">
      <c r="A87" s="7">
        <v>558</v>
      </c>
      <c r="B87" s="1">
        <v>558</v>
      </c>
      <c r="C87" s="1">
        <v>0.821733474731445</v>
      </c>
      <c r="D87" s="1">
        <v>0.137555122375488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1" customFormat="1" spans="1:14">
      <c r="A88" s="7">
        <v>406</v>
      </c>
      <c r="B88" s="1">
        <v>406</v>
      </c>
      <c r="C88" s="1">
        <v>0.822151780128479</v>
      </c>
      <c r="D88" s="1">
        <v>0.264414072036743</v>
      </c>
      <c r="E88" s="1">
        <v>6</v>
      </c>
      <c r="F88" s="1">
        <v>4</v>
      </c>
      <c r="G88" s="1">
        <v>4</v>
      </c>
      <c r="H88" s="1">
        <v>6</v>
      </c>
      <c r="I88" s="1">
        <v>0.6</v>
      </c>
      <c r="J88" s="1">
        <v>0.6</v>
      </c>
      <c r="K88" s="1">
        <v>0.6</v>
      </c>
      <c r="L88" s="1">
        <v>0.4</v>
      </c>
      <c r="M88" s="1">
        <v>0.2</v>
      </c>
      <c r="N88" s="1">
        <v>0.6</v>
      </c>
    </row>
    <row r="89" s="1" customFormat="1" spans="1:14">
      <c r="A89" s="7">
        <v>497</v>
      </c>
      <c r="B89" s="1">
        <v>497</v>
      </c>
      <c r="C89" s="1">
        <v>0.822490453720093</v>
      </c>
      <c r="D89" s="1">
        <v>0.249233245849609</v>
      </c>
      <c r="E89" s="1">
        <v>7</v>
      </c>
      <c r="F89" s="1">
        <v>4</v>
      </c>
      <c r="G89" s="1">
        <v>3</v>
      </c>
      <c r="H89" s="1">
        <v>6</v>
      </c>
      <c r="I89" s="1">
        <v>0.7</v>
      </c>
      <c r="J89" s="1">
        <v>0.636363636363636</v>
      </c>
      <c r="K89" s="1">
        <v>0.666666666666667</v>
      </c>
      <c r="L89" s="1">
        <v>0.4</v>
      </c>
      <c r="M89" s="1">
        <v>0.3</v>
      </c>
      <c r="N89" s="1">
        <v>0.65</v>
      </c>
    </row>
    <row r="90" s="4" customFormat="1" spans="1:14">
      <c r="A90" s="17">
        <v>694</v>
      </c>
      <c r="B90" s="4">
        <v>694</v>
      </c>
      <c r="C90" s="4">
        <v>0.832526206970215</v>
      </c>
      <c r="D90" s="4">
        <v>0.154374718666077</v>
      </c>
      <c r="E90" s="4">
        <v>9</v>
      </c>
      <c r="F90" s="4">
        <v>5</v>
      </c>
      <c r="G90" s="4">
        <v>1</v>
      </c>
      <c r="H90" s="4">
        <v>5</v>
      </c>
      <c r="I90" s="4">
        <v>0.9</v>
      </c>
      <c r="J90" s="4">
        <v>0.642857142857143</v>
      </c>
      <c r="K90" s="4">
        <v>0.75</v>
      </c>
      <c r="L90" s="4">
        <v>0.5</v>
      </c>
      <c r="M90" s="4">
        <v>0.4</v>
      </c>
      <c r="N90" s="4">
        <v>0.7</v>
      </c>
    </row>
    <row r="91" s="3" customFormat="1" spans="1:14">
      <c r="A91" s="9">
        <v>715</v>
      </c>
      <c r="B91" s="3">
        <v>715</v>
      </c>
      <c r="C91" s="3">
        <v>0.844211578369141</v>
      </c>
      <c r="D91" s="3">
        <v>0.191892504692078</v>
      </c>
      <c r="E91" s="3">
        <v>9</v>
      </c>
      <c r="F91" s="3">
        <v>5</v>
      </c>
      <c r="G91" s="3">
        <v>1</v>
      </c>
      <c r="H91" s="3">
        <v>5</v>
      </c>
      <c r="I91" s="3">
        <v>0.9</v>
      </c>
      <c r="J91" s="3">
        <v>0.642857142857143</v>
      </c>
      <c r="K91" s="3">
        <v>0.75</v>
      </c>
      <c r="L91" s="3">
        <v>0.5</v>
      </c>
      <c r="M91" s="3">
        <v>0.4</v>
      </c>
      <c r="N91" s="3">
        <v>0.7</v>
      </c>
    </row>
    <row r="92" s="1" customFormat="1" spans="3:13">
      <c r="C92" s="1">
        <f>AVERAGE(C2:C91)</f>
        <v>0.72769498957528</v>
      </c>
      <c r="D92" s="1">
        <f>AVERAGE(D2:D91)</f>
        <v>0.0868599242634243</v>
      </c>
      <c r="L92" s="1">
        <f>AVERAGE(L2:L91)</f>
        <v>0.455555555555556</v>
      </c>
      <c r="M92" s="1">
        <f>AVERAGE(M2:M91)</f>
        <v>0.404444444444444</v>
      </c>
    </row>
    <row r="93" s="1" customFormat="1"/>
    <row r="94" s="1" customFormat="1"/>
    <row r="95" s="1" customFormat="1" spans="3:6">
      <c r="C95" s="10" t="s">
        <v>13</v>
      </c>
      <c r="D95" s="1" t="s">
        <v>14</v>
      </c>
      <c r="F95" s="1" t="s">
        <v>47</v>
      </c>
    </row>
    <row r="96" s="1" customFormat="1" spans="3:9">
      <c r="C96" s="1" t="s">
        <v>163</v>
      </c>
      <c r="D96" s="1">
        <f>COUNTIF(C2:C91,"&lt;0.45")-COUNTIF(C2:C91,"&lt;0.4")</f>
        <v>0</v>
      </c>
      <c r="F96" s="11">
        <v>0.02</v>
      </c>
      <c r="G96" s="1">
        <v>-40</v>
      </c>
      <c r="H96" s="1">
        <v>1960</v>
      </c>
      <c r="I96" s="1">
        <v>98</v>
      </c>
    </row>
    <row r="97" s="1" customFormat="1" spans="3:9">
      <c r="C97" s="1" t="s">
        <v>164</v>
      </c>
      <c r="D97" s="1">
        <f>COUNTIF(C2:C91,"&lt;0.5")-COUNTIF(C2:C91,"&lt;0.45")</f>
        <v>0</v>
      </c>
      <c r="F97" s="11">
        <v>0.04</v>
      </c>
      <c r="G97" s="1">
        <v>-80</v>
      </c>
      <c r="H97" s="1">
        <v>1920</v>
      </c>
      <c r="I97" s="1">
        <v>96</v>
      </c>
    </row>
    <row r="98" s="1" customFormat="1" spans="3:9">
      <c r="C98" s="1" t="s">
        <v>165</v>
      </c>
      <c r="D98" s="1">
        <f>COUNTIF(C2:C91,"&lt;0.55")-COUNTIF(C2:C91,"&lt;0.5")</f>
        <v>0</v>
      </c>
      <c r="F98" s="11">
        <v>0.1</v>
      </c>
      <c r="G98" s="1">
        <v>-200</v>
      </c>
      <c r="H98" s="1">
        <v>1800</v>
      </c>
      <c r="I98" s="1">
        <v>90</v>
      </c>
    </row>
    <row r="99" s="1" customFormat="1" spans="3:9">
      <c r="C99" s="1" t="s">
        <v>166</v>
      </c>
      <c r="D99" s="1">
        <f>COUNTIF(C2:C91,"&lt;0.6")-COUNTIF(C2:C91,"&lt;0.55")</f>
        <v>0</v>
      </c>
      <c r="F99" s="11">
        <v>0.12</v>
      </c>
      <c r="G99" s="1">
        <v>-240</v>
      </c>
      <c r="H99" s="1">
        <v>1760</v>
      </c>
      <c r="I99" s="1">
        <v>88</v>
      </c>
    </row>
    <row r="100" s="15" customFormat="1" spans="3:5">
      <c r="C100" s="15" t="s">
        <v>167</v>
      </c>
      <c r="D100" s="15">
        <f>COUNTIF(C2:C91,"&lt;0.65")-COUNTIF(C2:C91,"&lt;0.6")</f>
        <v>18</v>
      </c>
      <c r="E100" s="15">
        <v>20</v>
      </c>
    </row>
    <row r="101" s="1" customFormat="1" spans="3:5">
      <c r="C101" s="1" t="s">
        <v>168</v>
      </c>
      <c r="D101" s="1">
        <f>COUNTIF(C2:C91,"&lt;0.7")-COUNTIF(C2:C91,"&lt;0.65")</f>
        <v>18</v>
      </c>
      <c r="E101" s="1">
        <v>20</v>
      </c>
    </row>
    <row r="102" s="5" customFormat="1" spans="3:5">
      <c r="C102" s="5" t="s">
        <v>169</v>
      </c>
      <c r="D102" s="5">
        <f>COUNTIF(C2:C91,"&lt;0.75")-COUNTIF(C2:C91,"&lt;0.7")</f>
        <v>18</v>
      </c>
      <c r="E102" s="5">
        <v>20</v>
      </c>
    </row>
    <row r="103" s="4" customFormat="1" spans="3:5">
      <c r="C103" s="1" t="s">
        <v>170</v>
      </c>
      <c r="D103" s="4">
        <f>COUNTIF(C2:C91,"&lt;0.8")-COUNTIF(C2:C91,"&lt;0.75")</f>
        <v>18</v>
      </c>
      <c r="E103" s="4">
        <v>20</v>
      </c>
    </row>
    <row r="104" s="15" customFormat="1" spans="3:5">
      <c r="C104" s="15" t="s">
        <v>171</v>
      </c>
      <c r="D104" s="15">
        <f>COUNTIF(C2:C91,"&lt;0.85")-COUNTIF(C2:C91,"&lt;0.8")</f>
        <v>18</v>
      </c>
      <c r="E104" s="15">
        <v>20</v>
      </c>
    </row>
    <row r="105" s="4" customFormat="1" spans="3:5">
      <c r="C105" s="1" t="s">
        <v>172</v>
      </c>
      <c r="D105" s="4">
        <f>COUNTIF(C2:C91,"&lt;0.9")-COUNTIF(C2:C91,"&lt;0.85")</f>
        <v>0</v>
      </c>
      <c r="E105" s="4">
        <v>10</v>
      </c>
    </row>
    <row r="106" s="4" customFormat="1" spans="3:5">
      <c r="C106" s="4" t="s">
        <v>173</v>
      </c>
      <c r="D106" s="4">
        <f>COUNTIF(C2:C91,"&lt;0.763")-COUNTIF(C2:C91,"&lt;0.73")</f>
        <v>24</v>
      </c>
      <c r="E106" s="4">
        <v>10</v>
      </c>
    </row>
    <row r="107" s="4" customFormat="1" spans="3:5">
      <c r="C107" s="4" t="s">
        <v>174</v>
      </c>
      <c r="D107" s="4">
        <f>COUNTIF(C2:C91,"&lt;0.796")-COUNTIF(C2:C91,"&lt;0.763")</f>
        <v>10</v>
      </c>
      <c r="E107" s="4">
        <v>10</v>
      </c>
    </row>
    <row r="108" s="4" customFormat="1" spans="3:5">
      <c r="C108" s="4" t="s">
        <v>175</v>
      </c>
      <c r="D108" s="4">
        <f>COUNTIF(C2:C91,"&lt;0.829")-COUNTIF(C2:C91,"&lt;0.796")</f>
        <v>16</v>
      </c>
      <c r="E108" s="4">
        <v>10</v>
      </c>
    </row>
    <row r="109" s="4" customFormat="1" spans="3:5">
      <c r="C109" s="4" t="s">
        <v>176</v>
      </c>
      <c r="D109" s="4">
        <f>COUNTIF(C2:C91,"&lt;0.862")-COUNTIF(C2:C91,"&lt;0.829")</f>
        <v>3</v>
      </c>
      <c r="E109" s="4">
        <v>10</v>
      </c>
    </row>
    <row r="110" s="4" customFormat="1" spans="3:5">
      <c r="C110" s="4" t="s">
        <v>177</v>
      </c>
      <c r="D110" s="4">
        <f>COUNTIF(C2:C91,"&lt;0.805")-COUNTIF(C2:C91,"&lt;0.778")</f>
        <v>7</v>
      </c>
      <c r="E110" s="4">
        <v>10</v>
      </c>
    </row>
    <row r="111" s="4" customFormat="1" spans="3:5">
      <c r="C111" s="4" t="s">
        <v>178</v>
      </c>
      <c r="D111" s="4">
        <f>COUNTIF(C2:C91,"&lt;0.832")-COUNTIF(C2:C91,"&lt;0.805")</f>
        <v>15</v>
      </c>
      <c r="E111" s="4">
        <v>10</v>
      </c>
    </row>
    <row r="112" s="4" customFormat="1" spans="3:5">
      <c r="C112" s="4" t="s">
        <v>179</v>
      </c>
      <c r="D112" s="4">
        <f>COUNTIF(C2:C91,"&lt;0.859")-COUNTIF(C2:C91,"&lt;0.832")</f>
        <v>3</v>
      </c>
      <c r="E112" s="4">
        <v>10</v>
      </c>
    </row>
    <row r="113" s="1" customFormat="1" spans="3:5">
      <c r="C113" s="1" t="s">
        <v>180</v>
      </c>
      <c r="D113" s="1">
        <f>COUNTIF(C2:C91,"&lt;0.832")-COUNTIF(C2:C91,"&lt;0.808")</f>
        <v>13</v>
      </c>
      <c r="E113" s="1">
        <v>10</v>
      </c>
    </row>
    <row r="114" s="1" customFormat="1" spans="3:4">
      <c r="C114" s="1" t="s">
        <v>181</v>
      </c>
      <c r="D114" s="1">
        <f>COUNTIF(C2:C91,"&lt;0.856")-COUNTIF(C2:C91,"&lt;0.832")</f>
        <v>3</v>
      </c>
    </row>
    <row r="115" s="6" customFormat="1" spans="3:8">
      <c r="C115" s="1" t="s">
        <v>34</v>
      </c>
      <c r="D115" s="6">
        <f>COUNTIF(C2:C91,"&lt;0.8")-COUNTIF(C2:C91,"&lt;0.78")</f>
        <v>6</v>
      </c>
      <c r="G115" s="4">
        <v>0.545</v>
      </c>
      <c r="H115" s="4">
        <v>0.087</v>
      </c>
    </row>
    <row r="116" s="1" customFormat="1" spans="3:8">
      <c r="C116" s="1" t="s">
        <v>35</v>
      </c>
      <c r="D116" s="1">
        <f>COUNTIF(C2:C91,"&lt;0.82")-COUNTIF(C2:C91,"&lt;0.8")</f>
        <v>12</v>
      </c>
      <c r="G116" s="4">
        <v>0.623</v>
      </c>
      <c r="H116" s="4">
        <v>0.11</v>
      </c>
    </row>
    <row r="117" s="1" customFormat="1" spans="3:8">
      <c r="C117" s="1" t="s">
        <v>36</v>
      </c>
      <c r="D117" s="1">
        <f>COUNTIF(C2:C91,"&lt;0.84")-COUNTIF(C2:C91,"&lt;0.82")</f>
        <v>4</v>
      </c>
      <c r="G117" s="4">
        <v>0.729</v>
      </c>
      <c r="H117" s="4">
        <v>0.156</v>
      </c>
    </row>
    <row r="118" s="1" customFormat="1" spans="3:4">
      <c r="C118" s="1" t="s">
        <v>37</v>
      </c>
      <c r="D118" s="1">
        <f>COUNTIF(C2:C91,"&lt;0.86")-COUNTIF(C2:C91,"&lt;0.84")</f>
        <v>2</v>
      </c>
    </row>
    <row r="119" s="1" customFormat="1" spans="3:4">
      <c r="C119" s="1" t="s">
        <v>38</v>
      </c>
      <c r="D119" s="1">
        <f>COUNTIF(C2:C91,"&lt;0.88")-COUNTIF(C2:C91,"&lt;0.86")</f>
        <v>0</v>
      </c>
    </row>
    <row r="120" s="1" customFormat="1" spans="3:4">
      <c r="C120" s="1" t="s">
        <v>39</v>
      </c>
      <c r="D120" s="1">
        <f>COUNTIF(C2:C91,"&lt;0.9")-COUNTIF(C2:C91,"&lt;0.88")</f>
        <v>0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3" workbookViewId="0">
      <selection activeCell="F93" sqref="F93:I97"/>
    </sheetView>
  </sheetViews>
  <sheetFormatPr defaultColWidth="9" defaultRowHeight="13.5"/>
  <cols>
    <col min="3" max="4" width="15.375" customWidth="1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135</v>
      </c>
      <c r="B2" s="1">
        <v>135</v>
      </c>
      <c r="C2" s="1">
        <v>0.629570722579956</v>
      </c>
      <c r="D2" s="1">
        <v>0.0675289630889893</v>
      </c>
      <c r="E2" s="1">
        <v>7</v>
      </c>
      <c r="F2" s="1">
        <v>6</v>
      </c>
      <c r="G2" s="1">
        <v>3</v>
      </c>
      <c r="H2" s="1">
        <v>4</v>
      </c>
      <c r="I2" s="1">
        <v>0.7</v>
      </c>
      <c r="J2" s="1">
        <v>0.538461538461539</v>
      </c>
      <c r="K2" s="1">
        <v>0.608695652173913</v>
      </c>
      <c r="L2" s="1">
        <v>0.6</v>
      </c>
      <c r="M2" s="1">
        <v>0.1</v>
      </c>
      <c r="N2" s="1">
        <v>0.55</v>
      </c>
    </row>
    <row r="3" s="1" customFormat="1" spans="1:14">
      <c r="A3" s="7">
        <v>804</v>
      </c>
      <c r="B3" s="1">
        <v>804</v>
      </c>
      <c r="C3" s="1">
        <v>0.628950357437134</v>
      </c>
      <c r="D3" s="1">
        <v>0.0599831342697144</v>
      </c>
      <c r="E3" s="1">
        <v>9</v>
      </c>
      <c r="F3" s="1">
        <v>6</v>
      </c>
      <c r="G3" s="1">
        <v>1</v>
      </c>
      <c r="H3" s="1">
        <v>4</v>
      </c>
      <c r="I3" s="1">
        <v>0.9</v>
      </c>
      <c r="J3" s="1">
        <v>0.6</v>
      </c>
      <c r="K3" s="1">
        <v>0.72</v>
      </c>
      <c r="L3" s="1">
        <v>0.6</v>
      </c>
      <c r="M3" s="1">
        <v>0.3</v>
      </c>
      <c r="N3" s="1">
        <v>0.65</v>
      </c>
    </row>
    <row r="4" s="1" customFormat="1" spans="1:14">
      <c r="A4" s="7">
        <v>101</v>
      </c>
      <c r="B4" s="1">
        <v>101</v>
      </c>
      <c r="C4" s="1">
        <v>0.629144668579102</v>
      </c>
      <c r="D4" s="1">
        <v>0.0579259395599365</v>
      </c>
      <c r="E4" s="1">
        <v>9</v>
      </c>
      <c r="F4" s="1">
        <v>3</v>
      </c>
      <c r="G4" s="1">
        <v>1</v>
      </c>
      <c r="H4" s="1">
        <v>7</v>
      </c>
      <c r="I4" s="1">
        <v>0.9</v>
      </c>
      <c r="J4" s="1">
        <v>0.75</v>
      </c>
      <c r="K4" s="1">
        <v>0.818181818181818</v>
      </c>
      <c r="L4" s="1">
        <v>0.3</v>
      </c>
      <c r="M4" s="1">
        <v>0.6</v>
      </c>
      <c r="N4" s="1">
        <v>0.8</v>
      </c>
    </row>
    <row r="5" s="1" customFormat="1" spans="1:14">
      <c r="A5" s="7">
        <v>628</v>
      </c>
      <c r="B5" s="1">
        <v>628</v>
      </c>
      <c r="C5" s="1">
        <v>0.628452181816101</v>
      </c>
      <c r="D5" s="1">
        <v>0.0396963357925415</v>
      </c>
      <c r="E5" s="1">
        <v>10</v>
      </c>
      <c r="F5" s="1">
        <v>7</v>
      </c>
      <c r="G5" s="1">
        <v>0</v>
      </c>
      <c r="H5" s="1">
        <v>3</v>
      </c>
      <c r="I5" s="1">
        <v>1</v>
      </c>
      <c r="J5" s="1">
        <v>0.588235294117647</v>
      </c>
      <c r="K5" s="1">
        <v>0.740740740740741</v>
      </c>
      <c r="L5" s="1">
        <v>0.7</v>
      </c>
      <c r="M5" s="1">
        <v>0.3</v>
      </c>
      <c r="N5" s="1">
        <v>0.65</v>
      </c>
    </row>
    <row r="6" s="1" customFormat="1" spans="1:14">
      <c r="A6" s="7">
        <v>186</v>
      </c>
      <c r="B6" s="1">
        <v>186</v>
      </c>
      <c r="C6" s="1">
        <v>0.626857995986938</v>
      </c>
      <c r="D6" s="1">
        <v>0.059974193572998</v>
      </c>
      <c r="E6" s="1">
        <v>9</v>
      </c>
      <c r="F6" s="1">
        <v>6</v>
      </c>
      <c r="G6" s="1">
        <v>1</v>
      </c>
      <c r="H6" s="1">
        <v>4</v>
      </c>
      <c r="I6" s="1">
        <v>0.9</v>
      </c>
      <c r="J6" s="1">
        <v>0.6</v>
      </c>
      <c r="K6" s="1">
        <v>0.72</v>
      </c>
      <c r="L6" s="1">
        <v>0.6</v>
      </c>
      <c r="M6" s="1">
        <v>0.3</v>
      </c>
      <c r="N6" s="1">
        <v>0.65</v>
      </c>
    </row>
    <row r="7" s="1" customFormat="1" spans="1:14">
      <c r="A7" s="7">
        <v>8</v>
      </c>
      <c r="B7" s="1">
        <v>8</v>
      </c>
      <c r="C7" s="1">
        <v>0.625698208808899</v>
      </c>
      <c r="D7" s="1">
        <v>0.0303715467453003</v>
      </c>
      <c r="E7" s="1">
        <v>10</v>
      </c>
      <c r="F7" s="1">
        <v>4</v>
      </c>
      <c r="G7" s="1">
        <v>0</v>
      </c>
      <c r="H7" s="1">
        <v>6</v>
      </c>
      <c r="I7" s="1">
        <v>1</v>
      </c>
      <c r="J7" s="1">
        <v>0.714285714285714</v>
      </c>
      <c r="K7" s="1">
        <v>0.833333333333333</v>
      </c>
      <c r="L7" s="1">
        <v>0.4</v>
      </c>
      <c r="M7" s="1">
        <v>0.6</v>
      </c>
      <c r="N7" s="1">
        <v>0.8</v>
      </c>
    </row>
    <row r="8" s="1" customFormat="1" spans="1:14">
      <c r="A8" s="7">
        <v>154</v>
      </c>
      <c r="B8" s="1">
        <v>154</v>
      </c>
      <c r="C8" s="1">
        <v>0.625906467437744</v>
      </c>
      <c r="D8" s="1">
        <v>0.0124826431274414</v>
      </c>
      <c r="E8" s="1">
        <v>8</v>
      </c>
      <c r="F8" s="1">
        <v>5</v>
      </c>
      <c r="G8" s="1">
        <v>2</v>
      </c>
      <c r="H8" s="1">
        <v>5</v>
      </c>
      <c r="I8" s="1">
        <v>0.8</v>
      </c>
      <c r="J8" s="1">
        <v>0.615384615384615</v>
      </c>
      <c r="K8" s="1">
        <v>0.695652173913043</v>
      </c>
      <c r="L8" s="1">
        <v>0.5</v>
      </c>
      <c r="M8" s="1">
        <v>0.3</v>
      </c>
      <c r="N8" s="1">
        <v>0.65</v>
      </c>
    </row>
    <row r="9" s="1" customFormat="1" spans="1:14">
      <c r="A9" s="7">
        <v>232</v>
      </c>
      <c r="B9" s="1">
        <v>232</v>
      </c>
      <c r="C9" s="1">
        <v>0.604297399520874</v>
      </c>
      <c r="D9" s="1">
        <v>0.00250375270843506</v>
      </c>
      <c r="E9" s="1">
        <v>7</v>
      </c>
      <c r="F9" s="1">
        <v>2</v>
      </c>
      <c r="G9" s="1">
        <v>3</v>
      </c>
      <c r="H9" s="1">
        <v>8</v>
      </c>
      <c r="I9" s="1">
        <v>0.7</v>
      </c>
      <c r="J9" s="1">
        <v>0.777777777777778</v>
      </c>
      <c r="K9" s="1">
        <v>0.736842105263158</v>
      </c>
      <c r="L9" s="1">
        <v>0.2</v>
      </c>
      <c r="M9" s="1">
        <v>0.5</v>
      </c>
      <c r="N9" s="1">
        <v>0.75</v>
      </c>
    </row>
    <row r="10" s="1" customFormat="1" spans="1:14">
      <c r="A10" s="7">
        <v>414</v>
      </c>
      <c r="B10" s="1">
        <v>414</v>
      </c>
      <c r="C10" s="1">
        <v>0.624801278114319</v>
      </c>
      <c r="D10" s="1">
        <v>0.0419157743453979</v>
      </c>
      <c r="E10" s="1">
        <v>10</v>
      </c>
      <c r="F10" s="1">
        <v>5</v>
      </c>
      <c r="G10" s="1">
        <v>0</v>
      </c>
      <c r="H10" s="1">
        <v>5</v>
      </c>
      <c r="I10" s="1">
        <v>1</v>
      </c>
      <c r="J10" s="1">
        <v>0.666666666666667</v>
      </c>
      <c r="K10" s="1">
        <v>0.8</v>
      </c>
      <c r="L10" s="1">
        <v>0.5</v>
      </c>
      <c r="M10" s="1">
        <v>0.5</v>
      </c>
      <c r="N10" s="1">
        <v>0.75</v>
      </c>
    </row>
    <row r="11" s="1" customFormat="1" spans="1:14">
      <c r="A11" s="7">
        <v>450</v>
      </c>
      <c r="B11" s="1">
        <v>450</v>
      </c>
      <c r="C11" s="1">
        <v>0.623466491699219</v>
      </c>
      <c r="D11" s="1">
        <v>0.0637751817703247</v>
      </c>
      <c r="E11" s="1">
        <v>9</v>
      </c>
      <c r="F11" s="1">
        <v>2</v>
      </c>
      <c r="G11" s="1">
        <v>1</v>
      </c>
      <c r="H11" s="1">
        <v>8</v>
      </c>
      <c r="I11" s="1">
        <v>0.9</v>
      </c>
      <c r="J11" s="1">
        <v>0.818181818181818</v>
      </c>
      <c r="K11" s="1">
        <v>0.857142857142857</v>
      </c>
      <c r="L11" s="1">
        <v>0.2</v>
      </c>
      <c r="M11" s="1">
        <v>0.7</v>
      </c>
      <c r="N11" s="1">
        <v>0.85</v>
      </c>
    </row>
    <row r="12" s="14" customFormat="1" spans="1:14">
      <c r="A12" s="16">
        <v>23</v>
      </c>
      <c r="B12" s="14">
        <v>23</v>
      </c>
      <c r="C12" s="14">
        <v>0.620381355285645</v>
      </c>
      <c r="D12" s="14">
        <v>0.00785744190216064</v>
      </c>
      <c r="E12" s="14">
        <v>9</v>
      </c>
      <c r="F12" s="14">
        <v>2</v>
      </c>
      <c r="G12" s="14">
        <v>1</v>
      </c>
      <c r="H12" s="14">
        <v>8</v>
      </c>
      <c r="I12" s="14">
        <v>0.9</v>
      </c>
      <c r="J12" s="14">
        <v>0.818181818181818</v>
      </c>
      <c r="K12" s="14">
        <v>0.857142857142857</v>
      </c>
      <c r="L12" s="14">
        <v>0.2</v>
      </c>
      <c r="M12" s="14">
        <v>0.7</v>
      </c>
      <c r="N12" s="14">
        <v>0.85</v>
      </c>
    </row>
    <row r="13" s="1" customFormat="1" spans="1:14">
      <c r="A13" s="7">
        <v>393</v>
      </c>
      <c r="B13" s="1">
        <v>393</v>
      </c>
      <c r="C13" s="1">
        <v>0.630184412002563</v>
      </c>
      <c r="D13" s="1">
        <v>0.0430662631988525</v>
      </c>
      <c r="E13" s="1">
        <v>9</v>
      </c>
      <c r="F13" s="1">
        <v>5</v>
      </c>
      <c r="G13" s="1">
        <v>1</v>
      </c>
      <c r="H13" s="1">
        <v>5</v>
      </c>
      <c r="I13" s="1">
        <v>0.9</v>
      </c>
      <c r="J13" s="1">
        <v>0.642857142857143</v>
      </c>
      <c r="K13" s="1">
        <v>0.75</v>
      </c>
      <c r="L13" s="1">
        <v>0.5</v>
      </c>
      <c r="M13" s="1">
        <v>0.4</v>
      </c>
      <c r="N13" s="1">
        <v>0.7</v>
      </c>
    </row>
    <row r="14" s="1" customFormat="1" spans="1:14">
      <c r="A14" s="7">
        <v>614</v>
      </c>
      <c r="B14" s="1">
        <v>614</v>
      </c>
      <c r="C14" s="1">
        <v>0.637744069099426</v>
      </c>
      <c r="D14" s="1">
        <v>0.0352884531021118</v>
      </c>
      <c r="E14" s="1">
        <v>9</v>
      </c>
      <c r="F14" s="1">
        <v>4</v>
      </c>
      <c r="G14" s="1">
        <v>1</v>
      </c>
      <c r="H14" s="1">
        <v>6</v>
      </c>
      <c r="I14" s="1">
        <v>0.9</v>
      </c>
      <c r="J14" s="1">
        <v>0.692307692307692</v>
      </c>
      <c r="K14" s="1">
        <v>0.782608695652174</v>
      </c>
      <c r="L14" s="1">
        <v>0.4</v>
      </c>
      <c r="M14" s="1">
        <v>0.5</v>
      </c>
      <c r="N14" s="1">
        <v>0.75</v>
      </c>
    </row>
    <row r="15" s="1" customFormat="1" spans="1:14">
      <c r="A15" s="7">
        <v>647</v>
      </c>
      <c r="B15" s="1">
        <v>647</v>
      </c>
      <c r="C15" s="1">
        <v>0.639011383056641</v>
      </c>
      <c r="D15" s="1">
        <v>0.0592365264892578</v>
      </c>
      <c r="E15" s="1">
        <v>8</v>
      </c>
      <c r="F15" s="1">
        <v>5</v>
      </c>
      <c r="G15" s="1">
        <v>2</v>
      </c>
      <c r="H15" s="1">
        <v>5</v>
      </c>
      <c r="I15" s="1">
        <v>0.8</v>
      </c>
      <c r="J15" s="1">
        <v>0.615384615384615</v>
      </c>
      <c r="K15" s="1">
        <v>0.695652173913043</v>
      </c>
      <c r="L15" s="1">
        <v>0.5</v>
      </c>
      <c r="M15" s="1">
        <v>0.3</v>
      </c>
      <c r="N15" s="1">
        <v>0.65</v>
      </c>
    </row>
    <row r="16" s="1" customFormat="1" spans="1:14">
      <c r="A16" s="7">
        <v>310</v>
      </c>
      <c r="B16" s="1">
        <v>310</v>
      </c>
      <c r="C16" s="1">
        <v>0.639211773872375</v>
      </c>
      <c r="D16" s="1">
        <v>0.0540398359298706</v>
      </c>
      <c r="E16" s="1">
        <v>10</v>
      </c>
      <c r="F16" s="1">
        <v>7</v>
      </c>
      <c r="G16" s="1">
        <v>0</v>
      </c>
      <c r="H16" s="1">
        <v>3</v>
      </c>
      <c r="I16" s="1">
        <v>1</v>
      </c>
      <c r="J16" s="1">
        <v>0.588235294117647</v>
      </c>
      <c r="K16" s="1">
        <v>0.740740740740741</v>
      </c>
      <c r="L16" s="1">
        <v>0.7</v>
      </c>
      <c r="M16" s="1">
        <v>0.3</v>
      </c>
      <c r="N16" s="1">
        <v>0.65</v>
      </c>
    </row>
    <row r="17" s="1" customFormat="1" spans="1:14">
      <c r="A17" s="7">
        <v>237</v>
      </c>
      <c r="B17" s="1">
        <v>237</v>
      </c>
      <c r="C17" s="1">
        <v>0.640653610229492</v>
      </c>
      <c r="D17" s="1">
        <v>0.0327328443527222</v>
      </c>
      <c r="E17" s="1">
        <v>9</v>
      </c>
      <c r="F17" s="1">
        <v>4</v>
      </c>
      <c r="G17" s="1">
        <v>1</v>
      </c>
      <c r="H17" s="1">
        <v>6</v>
      </c>
      <c r="I17" s="1">
        <v>0.9</v>
      </c>
      <c r="J17" s="1">
        <v>0.692307692307692</v>
      </c>
      <c r="K17" s="1">
        <v>0.782608695652174</v>
      </c>
      <c r="L17" s="1">
        <v>0.4</v>
      </c>
      <c r="M17" s="1">
        <v>0.5</v>
      </c>
      <c r="N17" s="1">
        <v>0.75</v>
      </c>
    </row>
    <row r="18" s="1" customFormat="1" spans="1:14">
      <c r="A18" s="7">
        <v>211</v>
      </c>
      <c r="B18" s="1">
        <v>211</v>
      </c>
      <c r="C18" s="1">
        <v>0.647201657295227</v>
      </c>
      <c r="D18" s="1">
        <v>0.0204806327819824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342</v>
      </c>
      <c r="B19" s="1">
        <v>342</v>
      </c>
      <c r="C19" s="1">
        <v>0.649056434631348</v>
      </c>
      <c r="D19" s="1">
        <v>0.0593552589416504</v>
      </c>
      <c r="E19" s="1">
        <v>9</v>
      </c>
      <c r="F19" s="1">
        <v>4</v>
      </c>
      <c r="G19" s="1">
        <v>1</v>
      </c>
      <c r="H19" s="1">
        <v>6</v>
      </c>
      <c r="I19" s="1">
        <v>0.9</v>
      </c>
      <c r="J19" s="1">
        <v>0.692307692307692</v>
      </c>
      <c r="K19" s="1">
        <v>0.782608695652174</v>
      </c>
      <c r="L19" s="1">
        <v>0.4</v>
      </c>
      <c r="M19" s="1">
        <v>0.5</v>
      </c>
      <c r="N19" s="1">
        <v>0.75</v>
      </c>
    </row>
    <row r="20" s="1" customFormat="1" spans="1:14">
      <c r="A20" s="7">
        <v>523</v>
      </c>
      <c r="B20" s="1">
        <v>523</v>
      </c>
      <c r="C20" s="1">
        <v>0.650142431259155</v>
      </c>
      <c r="D20" s="1">
        <v>0.0638198852539062</v>
      </c>
      <c r="E20" s="1">
        <v>9</v>
      </c>
      <c r="F20" s="1">
        <v>4</v>
      </c>
      <c r="G20" s="1">
        <v>1</v>
      </c>
      <c r="H20" s="1">
        <v>6</v>
      </c>
      <c r="I20" s="1">
        <v>0.9</v>
      </c>
      <c r="J20" s="1">
        <v>0.692307692307692</v>
      </c>
      <c r="K20" s="1">
        <v>0.782608695652174</v>
      </c>
      <c r="L20" s="1">
        <v>0.4</v>
      </c>
      <c r="M20" s="1">
        <v>0.5</v>
      </c>
      <c r="N20" s="1">
        <v>0.75</v>
      </c>
    </row>
    <row r="21" s="1" customFormat="1" spans="1:14">
      <c r="A21" s="7">
        <v>252</v>
      </c>
      <c r="B21" s="1">
        <v>252</v>
      </c>
      <c r="C21" s="1">
        <v>0.652368664741516</v>
      </c>
      <c r="D21" s="1">
        <v>0.0322592258453369</v>
      </c>
      <c r="E21" s="1">
        <v>8</v>
      </c>
      <c r="F21" s="1">
        <v>8</v>
      </c>
      <c r="G21" s="1">
        <v>2</v>
      </c>
      <c r="H21" s="1">
        <v>2</v>
      </c>
      <c r="I21" s="1">
        <v>0.8</v>
      </c>
      <c r="J21" s="1">
        <v>0.5</v>
      </c>
      <c r="K21" s="1">
        <v>0.615384615384615</v>
      </c>
      <c r="L21" s="1">
        <v>0.8</v>
      </c>
      <c r="M21" s="1">
        <v>0</v>
      </c>
      <c r="N21" s="1">
        <v>0.5</v>
      </c>
    </row>
    <row r="22" s="1" customFormat="1" spans="1:14">
      <c r="A22" s="7">
        <v>267</v>
      </c>
      <c r="B22" s="1">
        <v>267</v>
      </c>
      <c r="C22" s="1">
        <v>0.659843325614929</v>
      </c>
      <c r="D22" s="1">
        <v>0.0715547800064087</v>
      </c>
      <c r="E22" s="1">
        <v>8</v>
      </c>
      <c r="F22" s="1">
        <v>6</v>
      </c>
      <c r="G22" s="1">
        <v>2</v>
      </c>
      <c r="H22" s="1">
        <v>4</v>
      </c>
      <c r="I22" s="1">
        <v>0.8</v>
      </c>
      <c r="J22" s="1">
        <v>0.571428571428572</v>
      </c>
      <c r="K22" s="1">
        <v>0.666666666666667</v>
      </c>
      <c r="L22" s="1">
        <v>0.6</v>
      </c>
      <c r="M22" s="1">
        <v>0.2</v>
      </c>
      <c r="N22" s="1">
        <v>0.6</v>
      </c>
    </row>
    <row r="23" s="3" customFormat="1" spans="1:14">
      <c r="A23" s="9">
        <v>243</v>
      </c>
      <c r="B23" s="3">
        <v>243</v>
      </c>
      <c r="C23" s="3">
        <v>0.659895181655884</v>
      </c>
      <c r="D23" s="3">
        <v>0.0999970436096191</v>
      </c>
      <c r="E23" s="3">
        <v>10</v>
      </c>
      <c r="F23" s="3">
        <v>3</v>
      </c>
      <c r="G23" s="3">
        <v>0</v>
      </c>
      <c r="H23" s="3">
        <v>7</v>
      </c>
      <c r="I23" s="3">
        <v>1</v>
      </c>
      <c r="J23" s="3">
        <v>0.769230769230769</v>
      </c>
      <c r="K23" s="3">
        <v>0.869565217391304</v>
      </c>
      <c r="L23" s="3">
        <v>0.3</v>
      </c>
      <c r="M23" s="3">
        <v>0.7</v>
      </c>
      <c r="N23" s="3">
        <v>0.85</v>
      </c>
    </row>
    <row r="24" s="1" customFormat="1" spans="1:14">
      <c r="A24" s="7">
        <v>294</v>
      </c>
      <c r="B24" s="1">
        <v>294</v>
      </c>
      <c r="C24" s="1">
        <v>0.663757920265198</v>
      </c>
      <c r="D24" s="1">
        <v>0.0591132640838623</v>
      </c>
      <c r="E24" s="1">
        <v>9</v>
      </c>
      <c r="F24" s="1">
        <v>3</v>
      </c>
      <c r="G24" s="1">
        <v>1</v>
      </c>
      <c r="H24" s="1">
        <v>7</v>
      </c>
      <c r="I24" s="1">
        <v>0.9</v>
      </c>
      <c r="J24" s="1">
        <v>0.75</v>
      </c>
      <c r="K24" s="1">
        <v>0.818181818181818</v>
      </c>
      <c r="L24" s="1">
        <v>0.3</v>
      </c>
      <c r="M24" s="1">
        <v>0.6</v>
      </c>
      <c r="N24" s="1">
        <v>0.8</v>
      </c>
    </row>
    <row r="25" s="1" customFormat="1" spans="1:14">
      <c r="A25" s="7">
        <v>852</v>
      </c>
      <c r="B25" s="1">
        <v>852</v>
      </c>
      <c r="C25" s="1">
        <v>0.661973476409912</v>
      </c>
      <c r="D25" s="1">
        <v>0.0750224590301514</v>
      </c>
      <c r="E25" s="1">
        <v>8</v>
      </c>
      <c r="F25" s="1">
        <v>4</v>
      </c>
      <c r="G25" s="1">
        <v>2</v>
      </c>
      <c r="H25" s="1">
        <v>6</v>
      </c>
      <c r="I25" s="1">
        <v>0.8</v>
      </c>
      <c r="J25" s="1">
        <v>0.666666666666667</v>
      </c>
      <c r="K25" s="1">
        <v>0.727272727272727</v>
      </c>
      <c r="L25" s="1">
        <v>0.4</v>
      </c>
      <c r="M25" s="1">
        <v>0.4</v>
      </c>
      <c r="N25" s="1">
        <v>0.7</v>
      </c>
    </row>
    <row r="26" s="1" customFormat="1" spans="1:14">
      <c r="A26" s="7">
        <v>276</v>
      </c>
      <c r="B26" s="1">
        <v>276</v>
      </c>
      <c r="C26" s="1">
        <v>0.680754899978638</v>
      </c>
      <c r="D26" s="1">
        <v>0.0205116271972656</v>
      </c>
      <c r="E26" s="1">
        <v>8</v>
      </c>
      <c r="F26" s="1">
        <v>5</v>
      </c>
      <c r="G26" s="1">
        <v>2</v>
      </c>
      <c r="H26" s="1">
        <v>5</v>
      </c>
      <c r="I26" s="1">
        <v>0.8</v>
      </c>
      <c r="J26" s="1">
        <v>0.615384615384615</v>
      </c>
      <c r="K26" s="1">
        <v>0.695652173913043</v>
      </c>
      <c r="L26" s="1">
        <v>0.5</v>
      </c>
      <c r="M26" s="1">
        <v>0.3</v>
      </c>
      <c r="N26" s="1">
        <v>0.65</v>
      </c>
    </row>
    <row r="27" s="1" customFormat="1" spans="1:14">
      <c r="A27" s="7">
        <v>913</v>
      </c>
      <c r="B27" s="1">
        <v>913</v>
      </c>
      <c r="C27" s="1">
        <v>0.673286437988281</v>
      </c>
      <c r="D27" s="1">
        <v>0.0727068185806274</v>
      </c>
      <c r="E27" s="1">
        <v>8</v>
      </c>
      <c r="F27" s="1">
        <v>5</v>
      </c>
      <c r="G27" s="1">
        <v>2</v>
      </c>
      <c r="H27" s="1">
        <v>5</v>
      </c>
      <c r="I27" s="1">
        <v>0.8</v>
      </c>
      <c r="J27" s="1">
        <v>0.615384615384615</v>
      </c>
      <c r="K27" s="1">
        <v>0.695652173913043</v>
      </c>
      <c r="L27" s="1">
        <v>0.5</v>
      </c>
      <c r="M27" s="1">
        <v>0.3</v>
      </c>
      <c r="N27" s="1">
        <v>0.65</v>
      </c>
    </row>
    <row r="28" s="1" customFormat="1" spans="1:14">
      <c r="A28" s="7">
        <v>946</v>
      </c>
      <c r="B28" s="1">
        <v>946</v>
      </c>
      <c r="C28" s="1">
        <v>0.675660729408264</v>
      </c>
      <c r="D28" s="1">
        <v>0.0758144855499268</v>
      </c>
      <c r="E28" s="1">
        <v>8</v>
      </c>
      <c r="F28" s="1">
        <v>2</v>
      </c>
      <c r="G28" s="1">
        <v>2</v>
      </c>
      <c r="H28" s="1">
        <v>8</v>
      </c>
      <c r="I28" s="1">
        <v>0.8</v>
      </c>
      <c r="J28" s="1">
        <v>0.8</v>
      </c>
      <c r="K28" s="1">
        <v>0.8</v>
      </c>
      <c r="L28" s="1">
        <v>0.2</v>
      </c>
      <c r="M28" s="1">
        <v>0.6</v>
      </c>
      <c r="N28" s="1">
        <v>0.8</v>
      </c>
    </row>
    <row r="29" s="1" customFormat="1" spans="1:14">
      <c r="A29" s="7">
        <v>828</v>
      </c>
      <c r="B29" s="1">
        <v>828</v>
      </c>
      <c r="C29" s="1">
        <v>0.67732310295105</v>
      </c>
      <c r="D29" s="1">
        <v>0.0732553005218506</v>
      </c>
      <c r="E29" s="1">
        <v>9</v>
      </c>
      <c r="F29" s="1">
        <v>2</v>
      </c>
      <c r="G29" s="1">
        <v>1</v>
      </c>
      <c r="H29" s="1">
        <v>8</v>
      </c>
      <c r="I29" s="1">
        <v>0.9</v>
      </c>
      <c r="J29" s="1">
        <v>0.818181818181818</v>
      </c>
      <c r="K29" s="1">
        <v>0.857142857142857</v>
      </c>
      <c r="L29" s="1">
        <v>0.2</v>
      </c>
      <c r="M29" s="1">
        <v>0.7</v>
      </c>
      <c r="N29" s="1">
        <v>0.85</v>
      </c>
    </row>
    <row r="30" s="1" customFormat="1" spans="1:14">
      <c r="A30" s="7">
        <v>552</v>
      </c>
      <c r="B30" s="1">
        <v>552</v>
      </c>
      <c r="C30" s="1">
        <v>0.67832338809967</v>
      </c>
      <c r="D30" s="1">
        <v>0.0571120977401733</v>
      </c>
      <c r="E30" s="1">
        <v>7</v>
      </c>
      <c r="F30" s="1">
        <v>5</v>
      </c>
      <c r="G30" s="1">
        <v>3</v>
      </c>
      <c r="H30" s="1">
        <v>5</v>
      </c>
      <c r="I30" s="1">
        <v>0.7</v>
      </c>
      <c r="J30" s="1">
        <v>0.583333333333333</v>
      </c>
      <c r="K30" s="1">
        <v>0.636363636363636</v>
      </c>
      <c r="L30" s="1">
        <v>0.5</v>
      </c>
      <c r="M30" s="1">
        <v>0.2</v>
      </c>
      <c r="N30" s="1">
        <v>0.6</v>
      </c>
    </row>
    <row r="31" s="1" customFormat="1" spans="1:14">
      <c r="A31" s="7">
        <v>571</v>
      </c>
      <c r="B31" s="1">
        <v>571</v>
      </c>
      <c r="C31" s="1">
        <v>0.679080486297607</v>
      </c>
      <c r="D31" s="1">
        <v>0.0781345367431641</v>
      </c>
      <c r="E31" s="1">
        <v>8</v>
      </c>
      <c r="F31" s="1">
        <v>6</v>
      </c>
      <c r="G31" s="1">
        <v>2</v>
      </c>
      <c r="H31" s="1">
        <v>4</v>
      </c>
      <c r="I31" s="1">
        <v>0.8</v>
      </c>
      <c r="J31" s="1">
        <v>0.571428571428572</v>
      </c>
      <c r="K31" s="1">
        <v>0.666666666666667</v>
      </c>
      <c r="L31" s="1">
        <v>0.6</v>
      </c>
      <c r="M31" s="1">
        <v>0.2</v>
      </c>
      <c r="N31" s="1">
        <v>0.6</v>
      </c>
    </row>
    <row r="32" s="1" customFormat="1" spans="1:14">
      <c r="A32" s="7">
        <v>826</v>
      </c>
      <c r="B32" s="1">
        <v>826</v>
      </c>
      <c r="C32" s="1">
        <v>0.689115524291992</v>
      </c>
      <c r="D32" s="1">
        <v>0.0723822116851807</v>
      </c>
      <c r="E32" s="1">
        <v>7</v>
      </c>
      <c r="F32" s="1">
        <v>2</v>
      </c>
      <c r="G32" s="1">
        <v>3</v>
      </c>
      <c r="H32" s="1">
        <v>8</v>
      </c>
      <c r="I32" s="1">
        <v>0.7</v>
      </c>
      <c r="J32" s="1">
        <v>0.777777777777778</v>
      </c>
      <c r="K32" s="1">
        <v>0.736842105263158</v>
      </c>
      <c r="L32" s="1">
        <v>0.2</v>
      </c>
      <c r="M32" s="1">
        <v>0.5</v>
      </c>
      <c r="N32" s="1">
        <v>0.75</v>
      </c>
    </row>
    <row r="33" s="1" customFormat="1" spans="1:14">
      <c r="A33" s="7">
        <v>746</v>
      </c>
      <c r="B33" s="1">
        <v>746</v>
      </c>
      <c r="C33" s="1">
        <v>0.680225491523743</v>
      </c>
      <c r="D33" s="1">
        <v>0.0561617612838745</v>
      </c>
      <c r="E33" s="1">
        <v>8</v>
      </c>
      <c r="F33" s="1">
        <v>3</v>
      </c>
      <c r="G33" s="1">
        <v>2</v>
      </c>
      <c r="H33" s="1">
        <v>7</v>
      </c>
      <c r="I33" s="1">
        <v>0.8</v>
      </c>
      <c r="J33" s="1">
        <v>0.727272727272727</v>
      </c>
      <c r="K33" s="1">
        <v>0.761904761904762</v>
      </c>
      <c r="L33" s="1">
        <v>0.3</v>
      </c>
      <c r="M33" s="1">
        <v>0.5</v>
      </c>
      <c r="N33" s="1">
        <v>0.75</v>
      </c>
    </row>
    <row r="34" s="14" customFormat="1" spans="1:14">
      <c r="A34" s="16">
        <v>660</v>
      </c>
      <c r="B34" s="14">
        <v>660</v>
      </c>
      <c r="C34" s="14">
        <v>0.679148435592651</v>
      </c>
      <c r="D34" s="14">
        <v>0.0501850843429565</v>
      </c>
      <c r="E34" s="14">
        <v>7</v>
      </c>
      <c r="F34" s="14">
        <v>4</v>
      </c>
      <c r="G34" s="14">
        <v>3</v>
      </c>
      <c r="H34" s="14">
        <v>6</v>
      </c>
      <c r="I34" s="14">
        <v>0.7</v>
      </c>
      <c r="J34" s="14">
        <v>0.636363636363636</v>
      </c>
      <c r="K34" s="14">
        <v>0.666666666666667</v>
      </c>
      <c r="L34" s="14">
        <v>0.4</v>
      </c>
      <c r="M34" s="14">
        <v>0.3</v>
      </c>
      <c r="N34" s="14">
        <v>0.65</v>
      </c>
    </row>
    <row r="35" s="1" customFormat="1" spans="1:14">
      <c r="A35" s="7">
        <v>756</v>
      </c>
      <c r="B35" s="1">
        <v>756</v>
      </c>
      <c r="C35" s="1">
        <v>0.690647840499878</v>
      </c>
      <c r="D35" s="1">
        <v>0.0593792200088501</v>
      </c>
      <c r="E35" s="1">
        <v>9</v>
      </c>
      <c r="F35" s="1">
        <v>6</v>
      </c>
      <c r="G35" s="1">
        <v>1</v>
      </c>
      <c r="H35" s="1">
        <v>4</v>
      </c>
      <c r="I35" s="1">
        <v>0.9</v>
      </c>
      <c r="J35" s="1">
        <v>0.6</v>
      </c>
      <c r="K35" s="1">
        <v>0.72</v>
      </c>
      <c r="L35" s="1">
        <v>0.6</v>
      </c>
      <c r="M35" s="1">
        <v>0.3</v>
      </c>
      <c r="N35" s="1">
        <v>0.65</v>
      </c>
    </row>
    <row r="36" s="1" customFormat="1" spans="1:14">
      <c r="A36" s="7">
        <v>328</v>
      </c>
      <c r="B36" s="1">
        <v>328</v>
      </c>
      <c r="C36" s="1">
        <v>0.71317720413208</v>
      </c>
      <c r="D36" s="1">
        <v>0.0862201452255249</v>
      </c>
      <c r="E36" s="1">
        <v>10</v>
      </c>
      <c r="F36" s="1">
        <v>4</v>
      </c>
      <c r="G36" s="1">
        <v>0</v>
      </c>
      <c r="H36" s="1">
        <v>6</v>
      </c>
      <c r="I36" s="1">
        <v>1</v>
      </c>
      <c r="J36" s="1">
        <v>0.714285714285714</v>
      </c>
      <c r="K36" s="1">
        <v>0.833333333333333</v>
      </c>
      <c r="L36" s="1">
        <v>0.4</v>
      </c>
      <c r="M36" s="1">
        <v>0.6</v>
      </c>
      <c r="N36" s="1">
        <v>0.8</v>
      </c>
    </row>
    <row r="37" s="1" customFormat="1" spans="1:14">
      <c r="A37" s="7">
        <v>282</v>
      </c>
      <c r="B37" s="1">
        <v>282</v>
      </c>
      <c r="C37" s="1">
        <v>0.710972785949707</v>
      </c>
      <c r="D37" s="1">
        <v>0.0856907367706299</v>
      </c>
      <c r="E37" s="1">
        <v>5</v>
      </c>
      <c r="F37" s="1">
        <v>3</v>
      </c>
      <c r="G37" s="1">
        <v>5</v>
      </c>
      <c r="H37" s="1">
        <v>7</v>
      </c>
      <c r="I37" s="1">
        <v>0.5</v>
      </c>
      <c r="J37" s="1">
        <v>0.625</v>
      </c>
      <c r="K37" s="1">
        <v>0.555555555555556</v>
      </c>
      <c r="L37" s="1">
        <v>0.3</v>
      </c>
      <c r="M37" s="1">
        <v>0.2</v>
      </c>
      <c r="N37" s="1">
        <v>0.6</v>
      </c>
    </row>
    <row r="38" s="1" customFormat="1" spans="1:14">
      <c r="A38" s="7">
        <v>116</v>
      </c>
      <c r="B38" s="1">
        <v>116</v>
      </c>
      <c r="C38" s="1">
        <v>0.704044461250305</v>
      </c>
      <c r="D38" s="1">
        <v>0.072165846824646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328</v>
      </c>
      <c r="B39" s="1">
        <v>328</v>
      </c>
      <c r="C39" s="1">
        <v>0.71317720413208</v>
      </c>
      <c r="D39" s="1">
        <v>0.0862201452255249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399</v>
      </c>
      <c r="B40" s="1">
        <v>399</v>
      </c>
      <c r="C40" s="1">
        <v>0.716256022453308</v>
      </c>
      <c r="D40" s="1">
        <v>0.069300651550293</v>
      </c>
      <c r="E40" s="1">
        <v>10</v>
      </c>
      <c r="F40" s="1">
        <v>4</v>
      </c>
      <c r="G40" s="1">
        <v>0</v>
      </c>
      <c r="H40" s="1">
        <v>6</v>
      </c>
      <c r="I40" s="1">
        <v>1</v>
      </c>
      <c r="J40" s="1">
        <v>0.714285714285714</v>
      </c>
      <c r="K40" s="1">
        <v>0.833333333333333</v>
      </c>
      <c r="L40" s="1">
        <v>0.4</v>
      </c>
      <c r="M40" s="1">
        <v>0.6</v>
      </c>
      <c r="N40" s="1">
        <v>0.8</v>
      </c>
    </row>
    <row r="41" s="1" customFormat="1" spans="1:14">
      <c r="A41" s="7">
        <v>780</v>
      </c>
      <c r="B41" s="1">
        <v>780</v>
      </c>
      <c r="C41" s="1">
        <v>0.700768947601318</v>
      </c>
      <c r="D41" s="1">
        <v>0.0417674779891968</v>
      </c>
      <c r="E41" s="1">
        <v>8</v>
      </c>
      <c r="F41" s="1">
        <v>6</v>
      </c>
      <c r="G41" s="1">
        <v>2</v>
      </c>
      <c r="H41" s="1">
        <v>4</v>
      </c>
      <c r="I41" s="1">
        <v>0.8</v>
      </c>
      <c r="J41" s="1">
        <v>0.571428571428572</v>
      </c>
      <c r="K41" s="1">
        <v>0.666666666666667</v>
      </c>
      <c r="L41" s="1">
        <v>0.6</v>
      </c>
      <c r="M41" s="1">
        <v>0.2</v>
      </c>
      <c r="N41" s="1">
        <v>0.6</v>
      </c>
    </row>
    <row r="42" s="1" customFormat="1" spans="1:14">
      <c r="A42" s="7">
        <v>2</v>
      </c>
      <c r="B42" s="1">
        <v>2</v>
      </c>
      <c r="C42" s="1">
        <v>0.698237299919128</v>
      </c>
      <c r="D42" s="1">
        <v>0.0751848220825195</v>
      </c>
      <c r="E42" s="1">
        <v>9</v>
      </c>
      <c r="F42" s="1">
        <v>6</v>
      </c>
      <c r="G42" s="1">
        <v>1</v>
      </c>
      <c r="H42" s="1">
        <v>4</v>
      </c>
      <c r="I42" s="1">
        <v>0.9</v>
      </c>
      <c r="J42" s="1">
        <v>0.6</v>
      </c>
      <c r="K42" s="1">
        <v>0.72</v>
      </c>
      <c r="L42" s="1">
        <v>0.6</v>
      </c>
      <c r="M42" s="1">
        <v>0.3</v>
      </c>
      <c r="N42" s="1">
        <v>0.65</v>
      </c>
    </row>
    <row r="43" s="1" customFormat="1" spans="1:14">
      <c r="A43" s="7">
        <v>399</v>
      </c>
      <c r="B43" s="1">
        <v>399</v>
      </c>
      <c r="C43" s="1">
        <v>0.716256022453308</v>
      </c>
      <c r="D43" s="1">
        <v>0.069300651550293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373</v>
      </c>
      <c r="B44" s="1">
        <v>373</v>
      </c>
      <c r="C44" s="1">
        <v>0.695722937583923</v>
      </c>
      <c r="D44" s="1">
        <v>0.0393593311309815</v>
      </c>
      <c r="E44" s="1">
        <v>6</v>
      </c>
      <c r="F44" s="1">
        <v>4</v>
      </c>
      <c r="G44" s="1">
        <v>4</v>
      </c>
      <c r="H44" s="1">
        <v>6</v>
      </c>
      <c r="I44" s="1">
        <v>0.6</v>
      </c>
      <c r="J44" s="1">
        <v>0.6</v>
      </c>
      <c r="K44" s="1">
        <v>0.6</v>
      </c>
      <c r="L44" s="1">
        <v>0.4</v>
      </c>
      <c r="M44" s="1">
        <v>0.2</v>
      </c>
      <c r="N44" s="1">
        <v>0.6</v>
      </c>
    </row>
    <row r="45" s="14" customFormat="1" spans="1:14">
      <c r="A45" s="16">
        <v>498</v>
      </c>
      <c r="B45" s="14">
        <v>498</v>
      </c>
      <c r="C45" s="14">
        <v>0.696210503578186</v>
      </c>
      <c r="D45" s="14">
        <v>0.0400842428207398</v>
      </c>
      <c r="E45" s="14">
        <v>10</v>
      </c>
      <c r="F45" s="14">
        <v>3</v>
      </c>
      <c r="G45" s="14">
        <v>0</v>
      </c>
      <c r="H45" s="14">
        <v>7</v>
      </c>
      <c r="I45" s="14">
        <v>1</v>
      </c>
      <c r="J45" s="14">
        <v>0.769230769230769</v>
      </c>
      <c r="K45" s="14">
        <v>0.869565217391304</v>
      </c>
      <c r="L45" s="14">
        <v>0.3</v>
      </c>
      <c r="M45" s="14">
        <v>0.7</v>
      </c>
      <c r="N45" s="14">
        <v>0.85</v>
      </c>
    </row>
    <row r="46" s="1" customFormat="1" spans="1:14">
      <c r="A46" s="7">
        <v>644</v>
      </c>
      <c r="B46" s="1">
        <v>644</v>
      </c>
      <c r="C46" s="1">
        <v>0.721666574478149</v>
      </c>
      <c r="D46" s="1">
        <v>0.0976516008377075</v>
      </c>
      <c r="E46" s="1">
        <v>10</v>
      </c>
      <c r="F46" s="1">
        <v>5</v>
      </c>
      <c r="G46" s="1">
        <v>0</v>
      </c>
      <c r="H46" s="1">
        <v>5</v>
      </c>
      <c r="I46" s="1">
        <v>1</v>
      </c>
      <c r="J46" s="1">
        <v>0.666666666666667</v>
      </c>
      <c r="K46" s="1">
        <v>0.8</v>
      </c>
      <c r="L46" s="1">
        <v>0.5</v>
      </c>
      <c r="M46" s="1">
        <v>0.5</v>
      </c>
      <c r="N46" s="1">
        <v>0.75</v>
      </c>
    </row>
    <row r="47" s="1" customFormat="1" spans="1:14">
      <c r="A47" s="7">
        <v>908</v>
      </c>
      <c r="B47" s="1">
        <v>908</v>
      </c>
      <c r="C47" s="1">
        <v>0.746446847915649</v>
      </c>
      <c r="D47" s="1">
        <v>0.0972362756729126</v>
      </c>
      <c r="E47" s="1">
        <v>10</v>
      </c>
      <c r="F47" s="1">
        <v>5</v>
      </c>
      <c r="G47" s="1">
        <v>0</v>
      </c>
      <c r="H47" s="1">
        <v>5</v>
      </c>
      <c r="I47" s="1">
        <v>1</v>
      </c>
      <c r="J47" s="1">
        <v>0.666666666666667</v>
      </c>
      <c r="K47" s="1">
        <v>0.8</v>
      </c>
      <c r="L47" s="1">
        <v>0.5</v>
      </c>
      <c r="M47" s="1">
        <v>0.5</v>
      </c>
      <c r="N47" s="1">
        <v>0.75</v>
      </c>
    </row>
    <row r="48" s="1" customFormat="1" spans="1:14">
      <c r="A48" s="7">
        <v>429</v>
      </c>
      <c r="B48" s="1">
        <v>429</v>
      </c>
      <c r="C48" s="1">
        <v>0.746398687362671</v>
      </c>
      <c r="D48" s="1">
        <v>0.0914851427078247</v>
      </c>
      <c r="E48" s="1">
        <v>9</v>
      </c>
      <c r="F48" s="1">
        <v>6</v>
      </c>
      <c r="G48" s="1">
        <v>1</v>
      </c>
      <c r="H48" s="1">
        <v>4</v>
      </c>
      <c r="I48" s="1">
        <v>0.9</v>
      </c>
      <c r="J48" s="1">
        <v>0.6</v>
      </c>
      <c r="K48" s="1">
        <v>0.72</v>
      </c>
      <c r="L48" s="1">
        <v>0.6</v>
      </c>
      <c r="M48" s="1">
        <v>0.3</v>
      </c>
      <c r="N48" s="1">
        <v>0.65</v>
      </c>
    </row>
    <row r="49" s="1" customFormat="1" spans="1:14">
      <c r="A49" s="7">
        <v>815</v>
      </c>
      <c r="B49" s="1">
        <v>815</v>
      </c>
      <c r="C49" s="1">
        <v>0.726889848709106</v>
      </c>
      <c r="D49" s="1">
        <v>0.112776279449463</v>
      </c>
      <c r="E49" s="1">
        <v>7</v>
      </c>
      <c r="F49" s="1">
        <v>3</v>
      </c>
      <c r="G49" s="1">
        <v>3</v>
      </c>
      <c r="H49" s="1">
        <v>7</v>
      </c>
      <c r="I49" s="1">
        <v>0.7</v>
      </c>
      <c r="J49" s="1">
        <v>0.7</v>
      </c>
      <c r="K49" s="1">
        <v>0.7</v>
      </c>
      <c r="L49" s="1">
        <v>0.3</v>
      </c>
      <c r="M49" s="1">
        <v>0.4</v>
      </c>
      <c r="N49" s="1">
        <v>0.7</v>
      </c>
    </row>
    <row r="50" s="1" customFormat="1" spans="1:14">
      <c r="A50" s="7">
        <v>229</v>
      </c>
      <c r="B50" s="1">
        <v>229</v>
      </c>
      <c r="C50" s="1">
        <v>0.727859258651733</v>
      </c>
      <c r="D50" s="1">
        <v>0.110341310501099</v>
      </c>
      <c r="E50" s="1">
        <v>7</v>
      </c>
      <c r="F50" s="1">
        <v>7</v>
      </c>
      <c r="G50" s="1">
        <v>3</v>
      </c>
      <c r="H50" s="1">
        <v>3</v>
      </c>
      <c r="I50" s="1">
        <v>0.7</v>
      </c>
      <c r="J50" s="1">
        <v>0.5</v>
      </c>
      <c r="K50" s="1">
        <v>0.583333333333333</v>
      </c>
      <c r="L50" s="1">
        <v>0.7</v>
      </c>
      <c r="M50" s="1">
        <v>0</v>
      </c>
      <c r="N50" s="1">
        <v>0.5</v>
      </c>
    </row>
    <row r="51" s="1" customFormat="1" spans="1:14">
      <c r="A51" s="7">
        <v>621</v>
      </c>
      <c r="B51" s="1">
        <v>621</v>
      </c>
      <c r="C51" s="1">
        <v>0.728044509887695</v>
      </c>
      <c r="D51" s="1">
        <v>0.120934724807739</v>
      </c>
      <c r="E51" s="1">
        <v>9</v>
      </c>
      <c r="F51" s="1">
        <v>8</v>
      </c>
      <c r="G51" s="1">
        <v>1</v>
      </c>
      <c r="H51" s="1">
        <v>2</v>
      </c>
      <c r="I51" s="1">
        <v>0.9</v>
      </c>
      <c r="J51" s="1">
        <v>0.529411764705882</v>
      </c>
      <c r="K51" s="1">
        <v>0.666666666666667</v>
      </c>
      <c r="L51" s="1">
        <v>0.8</v>
      </c>
      <c r="M51" s="1">
        <v>0.1</v>
      </c>
      <c r="N51" s="1">
        <v>0.55</v>
      </c>
    </row>
    <row r="52" s="1" customFormat="1" spans="1:14">
      <c r="A52" s="7">
        <v>902</v>
      </c>
      <c r="B52" s="1">
        <v>902</v>
      </c>
      <c r="C52" s="1">
        <v>0.746563792228699</v>
      </c>
      <c r="D52" s="1">
        <v>0.131284713745117</v>
      </c>
      <c r="E52" s="1">
        <v>9</v>
      </c>
      <c r="F52" s="1">
        <v>4</v>
      </c>
      <c r="G52" s="1">
        <v>1</v>
      </c>
      <c r="H52" s="1">
        <v>6</v>
      </c>
      <c r="I52" s="1">
        <v>0.9</v>
      </c>
      <c r="J52" s="1">
        <v>0.692307692307692</v>
      </c>
      <c r="K52" s="1">
        <v>0.782608695652174</v>
      </c>
      <c r="L52" s="1">
        <v>0.4</v>
      </c>
      <c r="M52" s="1">
        <v>0.5</v>
      </c>
      <c r="N52" s="1">
        <v>0.75</v>
      </c>
    </row>
    <row r="53" s="1" customFormat="1" spans="1:14">
      <c r="A53" s="7">
        <v>830</v>
      </c>
      <c r="B53" s="1">
        <v>830</v>
      </c>
      <c r="C53" s="1">
        <v>0.734759926795959</v>
      </c>
      <c r="D53" s="1">
        <v>0.130297183990478</v>
      </c>
      <c r="E53" s="1">
        <v>9</v>
      </c>
      <c r="F53" s="1">
        <v>5</v>
      </c>
      <c r="G53" s="1">
        <v>1</v>
      </c>
      <c r="H53" s="1">
        <v>5</v>
      </c>
      <c r="I53" s="1">
        <v>0.9</v>
      </c>
      <c r="J53" s="1">
        <v>0.642857142857143</v>
      </c>
      <c r="K53" s="1">
        <v>0.75</v>
      </c>
      <c r="L53" s="1">
        <v>0.5</v>
      </c>
      <c r="M53" s="1">
        <v>0.4</v>
      </c>
      <c r="N53" s="1">
        <v>0.7</v>
      </c>
    </row>
    <row r="54" s="1" customFormat="1" spans="1:14">
      <c r="A54" s="7">
        <v>949</v>
      </c>
      <c r="B54" s="1">
        <v>949</v>
      </c>
      <c r="C54" s="1">
        <v>0.746928215026855</v>
      </c>
      <c r="D54" s="1">
        <v>0.121425032615662</v>
      </c>
      <c r="E54" s="1">
        <v>8</v>
      </c>
      <c r="F54" s="1">
        <v>4</v>
      </c>
      <c r="G54" s="1">
        <v>2</v>
      </c>
      <c r="H54" s="1">
        <v>6</v>
      </c>
      <c r="I54" s="1">
        <v>0.8</v>
      </c>
      <c r="J54" s="1">
        <v>0.666666666666667</v>
      </c>
      <c r="K54" s="1">
        <v>0.727272727272727</v>
      </c>
      <c r="L54" s="1">
        <v>0.4</v>
      </c>
      <c r="M54" s="1">
        <v>0.4</v>
      </c>
      <c r="N54" s="1">
        <v>0.7</v>
      </c>
    </row>
    <row r="55" s="1" customFormat="1" spans="1:14">
      <c r="A55" s="7">
        <v>88</v>
      </c>
      <c r="B55" s="1">
        <v>88</v>
      </c>
      <c r="C55" s="1">
        <v>0.737314105033875</v>
      </c>
      <c r="D55" s="1">
        <v>0.139135479927063</v>
      </c>
      <c r="E55" s="1">
        <v>8</v>
      </c>
      <c r="F55" s="1">
        <v>6</v>
      </c>
      <c r="G55" s="1">
        <v>2</v>
      </c>
      <c r="H55" s="1">
        <v>4</v>
      </c>
      <c r="I55" s="1">
        <v>0.8</v>
      </c>
      <c r="J55" s="1">
        <v>0.571428571428572</v>
      </c>
      <c r="K55" s="1">
        <v>0.666666666666667</v>
      </c>
      <c r="L55" s="1">
        <v>0.6</v>
      </c>
      <c r="M55" s="1">
        <v>0.2</v>
      </c>
      <c r="N55" s="1">
        <v>0.6</v>
      </c>
    </row>
    <row r="56" s="3" customFormat="1" spans="1:14">
      <c r="A56" s="9">
        <v>46</v>
      </c>
      <c r="B56" s="3">
        <v>46</v>
      </c>
      <c r="C56" s="3">
        <v>0.748969078063965</v>
      </c>
      <c r="D56" s="3">
        <v>0.0878483057022095</v>
      </c>
      <c r="E56" s="3">
        <v>8</v>
      </c>
      <c r="F56" s="3">
        <v>6</v>
      </c>
      <c r="G56" s="3">
        <v>2</v>
      </c>
      <c r="H56" s="3">
        <v>4</v>
      </c>
      <c r="I56" s="3">
        <v>0.8</v>
      </c>
      <c r="J56" s="3">
        <v>0.571428571428572</v>
      </c>
      <c r="K56" s="3">
        <v>0.666666666666667</v>
      </c>
      <c r="L56" s="3">
        <v>0.6</v>
      </c>
      <c r="M56" s="3">
        <v>0.2</v>
      </c>
      <c r="N56" s="3">
        <v>0.6</v>
      </c>
    </row>
    <row r="57" s="1" customFormat="1" spans="1:14">
      <c r="A57" s="7">
        <v>597</v>
      </c>
      <c r="B57" s="1">
        <v>597</v>
      </c>
      <c r="C57" s="1">
        <v>0.758385896682739</v>
      </c>
      <c r="D57" s="1">
        <v>0.156681180000305</v>
      </c>
      <c r="E57" s="1">
        <v>8</v>
      </c>
      <c r="F57" s="1">
        <v>4</v>
      </c>
      <c r="G57" s="1">
        <v>2</v>
      </c>
      <c r="H57" s="1">
        <v>6</v>
      </c>
      <c r="I57" s="1">
        <v>0.8</v>
      </c>
      <c r="J57" s="1">
        <v>0.666666666666667</v>
      </c>
      <c r="K57" s="1">
        <v>0.727272727272727</v>
      </c>
      <c r="L57" s="1">
        <v>0.4</v>
      </c>
      <c r="M57" s="1">
        <v>0.4</v>
      </c>
      <c r="N57" s="1">
        <v>0.7</v>
      </c>
    </row>
    <row r="58" s="4" customFormat="1" spans="1:14">
      <c r="A58" s="17">
        <v>607</v>
      </c>
      <c r="B58" s="4">
        <v>607</v>
      </c>
      <c r="C58" s="4">
        <v>0.759205937385559</v>
      </c>
      <c r="D58" s="4">
        <v>0.0919692516326904</v>
      </c>
      <c r="E58" s="4">
        <v>10</v>
      </c>
      <c r="F58" s="4">
        <v>5</v>
      </c>
      <c r="G58" s="4">
        <v>0</v>
      </c>
      <c r="H58" s="4">
        <v>5</v>
      </c>
      <c r="I58" s="4">
        <v>1</v>
      </c>
      <c r="J58" s="4">
        <v>0.666666666666667</v>
      </c>
      <c r="K58" s="4">
        <v>0.8</v>
      </c>
      <c r="L58" s="4">
        <v>0.5</v>
      </c>
      <c r="M58" s="4">
        <v>0.5</v>
      </c>
      <c r="N58" s="4">
        <v>0.75</v>
      </c>
    </row>
    <row r="59" s="4" customFormat="1" spans="1:14">
      <c r="A59" s="17">
        <v>358</v>
      </c>
      <c r="B59" s="4">
        <v>358</v>
      </c>
      <c r="C59" s="4">
        <v>0.764511704444885</v>
      </c>
      <c r="D59" s="4">
        <v>0.0849670171737671</v>
      </c>
      <c r="E59" s="4">
        <v>8</v>
      </c>
      <c r="F59" s="4">
        <v>5</v>
      </c>
      <c r="G59" s="4">
        <v>2</v>
      </c>
      <c r="H59" s="4">
        <v>5</v>
      </c>
      <c r="I59" s="4">
        <v>0.8</v>
      </c>
      <c r="J59" s="4">
        <v>0.615384615384615</v>
      </c>
      <c r="K59" s="4">
        <v>0.695652173913043</v>
      </c>
      <c r="L59" s="4">
        <v>0.5</v>
      </c>
      <c r="M59" s="4">
        <v>0.3</v>
      </c>
      <c r="N59" s="4">
        <v>0.65</v>
      </c>
    </row>
    <row r="60" s="1" customFormat="1" spans="1:14">
      <c r="A60" s="7">
        <v>379</v>
      </c>
      <c r="B60" s="1">
        <v>379</v>
      </c>
      <c r="C60" s="1">
        <v>0.763228416442871</v>
      </c>
      <c r="D60" s="1">
        <v>0.146036624908447</v>
      </c>
      <c r="E60" s="1">
        <v>10</v>
      </c>
      <c r="F60" s="1">
        <v>6</v>
      </c>
      <c r="G60" s="1">
        <v>0</v>
      </c>
      <c r="H60" s="1">
        <v>4</v>
      </c>
      <c r="I60" s="1">
        <v>1</v>
      </c>
      <c r="J60" s="1">
        <v>0.625</v>
      </c>
      <c r="K60" s="1">
        <v>0.769230769230769</v>
      </c>
      <c r="L60" s="1">
        <v>0.6</v>
      </c>
      <c r="M60" s="1">
        <v>0.4</v>
      </c>
      <c r="N60" s="1">
        <v>0.7</v>
      </c>
    </row>
    <row r="61" s="1" customFormat="1" spans="1:14">
      <c r="A61" s="7">
        <v>576</v>
      </c>
      <c r="B61" s="1">
        <v>576</v>
      </c>
      <c r="C61" s="1">
        <v>0.774784207344055</v>
      </c>
      <c r="D61" s="1">
        <v>0.0835216045379639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1" customFormat="1" spans="1:14">
      <c r="A62" s="7">
        <v>247</v>
      </c>
      <c r="B62" s="1">
        <v>247</v>
      </c>
      <c r="C62" s="1">
        <v>0.75033438205719</v>
      </c>
      <c r="D62" s="1">
        <v>0.0898913145065308</v>
      </c>
      <c r="E62" s="1">
        <v>9</v>
      </c>
      <c r="F62" s="1">
        <v>5</v>
      </c>
      <c r="G62" s="1">
        <v>1</v>
      </c>
      <c r="H62" s="1">
        <v>5</v>
      </c>
      <c r="I62" s="1">
        <v>0.9</v>
      </c>
      <c r="J62" s="1">
        <v>0.642857142857143</v>
      </c>
      <c r="K62" s="1">
        <v>0.75</v>
      </c>
      <c r="L62" s="1">
        <v>0.5</v>
      </c>
      <c r="M62" s="1">
        <v>0.4</v>
      </c>
      <c r="N62" s="1">
        <v>0.7</v>
      </c>
    </row>
    <row r="63" s="1" customFormat="1" spans="1:14">
      <c r="A63" s="7">
        <v>764</v>
      </c>
      <c r="B63" s="1">
        <v>764</v>
      </c>
      <c r="C63" s="1">
        <v>0.770396113395691</v>
      </c>
      <c r="D63" s="1">
        <v>0.118025183677673</v>
      </c>
      <c r="E63" s="1">
        <v>8</v>
      </c>
      <c r="F63" s="1">
        <v>5</v>
      </c>
      <c r="G63" s="1">
        <v>2</v>
      </c>
      <c r="H63" s="1">
        <v>5</v>
      </c>
      <c r="I63" s="1">
        <v>0.8</v>
      </c>
      <c r="J63" s="1">
        <v>0.615384615384615</v>
      </c>
      <c r="K63" s="1">
        <v>0.695652173913043</v>
      </c>
      <c r="L63" s="1">
        <v>0.5</v>
      </c>
      <c r="M63" s="1">
        <v>0.3</v>
      </c>
      <c r="N63" s="1">
        <v>0.65</v>
      </c>
    </row>
    <row r="64" s="1" customFormat="1" spans="1:14">
      <c r="A64" s="7">
        <v>888</v>
      </c>
      <c r="B64" s="1">
        <v>888</v>
      </c>
      <c r="C64" s="1">
        <v>0.771872639656067</v>
      </c>
      <c r="D64" s="1">
        <v>0.120152473449707</v>
      </c>
      <c r="E64" s="1">
        <v>8</v>
      </c>
      <c r="F64" s="1">
        <v>6</v>
      </c>
      <c r="G64" s="1">
        <v>2</v>
      </c>
      <c r="H64" s="1">
        <v>4</v>
      </c>
      <c r="I64" s="1">
        <v>0.8</v>
      </c>
      <c r="J64" s="1">
        <v>0.571428571428572</v>
      </c>
      <c r="K64" s="1">
        <v>0.666666666666667</v>
      </c>
      <c r="L64" s="1">
        <v>0.6</v>
      </c>
      <c r="M64" s="1">
        <v>0.2</v>
      </c>
      <c r="N64" s="1">
        <v>0.6</v>
      </c>
    </row>
    <row r="65" s="4" customFormat="1" spans="1:14">
      <c r="A65" s="17">
        <v>702</v>
      </c>
      <c r="B65" s="4">
        <v>702</v>
      </c>
      <c r="C65" s="4">
        <v>0.756459355354309</v>
      </c>
      <c r="D65" s="4">
        <v>0.0885168313980103</v>
      </c>
      <c r="E65" s="4">
        <v>8</v>
      </c>
      <c r="F65" s="4">
        <v>6</v>
      </c>
      <c r="G65" s="4">
        <v>2</v>
      </c>
      <c r="H65" s="4">
        <v>4</v>
      </c>
      <c r="I65" s="4">
        <v>0.8</v>
      </c>
      <c r="J65" s="4">
        <v>0.571428571428572</v>
      </c>
      <c r="K65" s="4">
        <v>0.666666666666667</v>
      </c>
      <c r="L65" s="4">
        <v>0.6</v>
      </c>
      <c r="M65" s="4">
        <v>0.2</v>
      </c>
      <c r="N65" s="4">
        <v>0.6</v>
      </c>
    </row>
    <row r="66" s="4" customFormat="1" spans="1:14">
      <c r="A66" s="17">
        <v>893</v>
      </c>
      <c r="B66" s="4">
        <v>893</v>
      </c>
      <c r="C66" s="4">
        <v>0.754010558128357</v>
      </c>
      <c r="D66" s="4">
        <v>0.0874552726745605</v>
      </c>
      <c r="E66" s="4">
        <v>9</v>
      </c>
      <c r="F66" s="4">
        <v>5</v>
      </c>
      <c r="G66" s="4">
        <v>1</v>
      </c>
      <c r="H66" s="4">
        <v>5</v>
      </c>
      <c r="I66" s="4">
        <v>0.9</v>
      </c>
      <c r="J66" s="4">
        <v>0.642857142857143</v>
      </c>
      <c r="K66" s="4">
        <v>0.75</v>
      </c>
      <c r="L66" s="4">
        <v>0.5</v>
      </c>
      <c r="M66" s="4">
        <v>0.4</v>
      </c>
      <c r="N66" s="4">
        <v>0.7</v>
      </c>
    </row>
    <row r="67" s="3" customFormat="1" spans="1:14">
      <c r="A67" s="9">
        <v>637</v>
      </c>
      <c r="B67" s="3">
        <v>637</v>
      </c>
      <c r="C67" s="3">
        <v>0.779709577560425</v>
      </c>
      <c r="D67" s="3">
        <v>0.131428241729736</v>
      </c>
      <c r="E67" s="3">
        <v>8</v>
      </c>
      <c r="F67" s="3">
        <v>4</v>
      </c>
      <c r="G67" s="3">
        <v>2</v>
      </c>
      <c r="H67" s="3">
        <v>6</v>
      </c>
      <c r="I67" s="3">
        <v>0.8</v>
      </c>
      <c r="J67" s="3">
        <v>0.666666666666667</v>
      </c>
      <c r="K67" s="3">
        <v>0.727272727272727</v>
      </c>
      <c r="L67" s="3">
        <v>0.4</v>
      </c>
      <c r="M67" s="3">
        <v>0.4</v>
      </c>
      <c r="N67" s="3">
        <v>0.7</v>
      </c>
    </row>
    <row r="68" s="1" customFormat="1" spans="1:14">
      <c r="A68" s="7">
        <v>347</v>
      </c>
      <c r="B68" s="1">
        <v>347</v>
      </c>
      <c r="C68" s="1">
        <v>0.807642936706543</v>
      </c>
      <c r="D68" s="1">
        <v>0.11441159248352</v>
      </c>
      <c r="E68" s="1">
        <v>10</v>
      </c>
      <c r="F68" s="1">
        <v>7</v>
      </c>
      <c r="G68" s="1">
        <v>0</v>
      </c>
      <c r="H68" s="1">
        <v>3</v>
      </c>
      <c r="I68" s="1">
        <v>1</v>
      </c>
      <c r="J68" s="1">
        <v>0.588235294117647</v>
      </c>
      <c r="K68" s="1">
        <v>0.740740740740741</v>
      </c>
      <c r="L68" s="1">
        <v>0.7</v>
      </c>
      <c r="M68" s="1">
        <v>0.3</v>
      </c>
      <c r="N68" s="1">
        <v>0.65</v>
      </c>
    </row>
    <row r="69" s="1" customFormat="1" spans="1:14">
      <c r="A69" s="7">
        <v>704</v>
      </c>
      <c r="B69" s="1">
        <v>704</v>
      </c>
      <c r="C69" s="1">
        <v>0.793093085289001</v>
      </c>
      <c r="D69" s="1">
        <v>0.133874297142029</v>
      </c>
      <c r="E69" s="1">
        <v>9</v>
      </c>
      <c r="F69" s="1">
        <v>4</v>
      </c>
      <c r="G69" s="1">
        <v>1</v>
      </c>
      <c r="H69" s="1">
        <v>6</v>
      </c>
      <c r="I69" s="1">
        <v>0.9</v>
      </c>
      <c r="J69" s="1">
        <v>0.692307692307692</v>
      </c>
      <c r="K69" s="1">
        <v>0.782608695652174</v>
      </c>
      <c r="L69" s="1">
        <v>0.4</v>
      </c>
      <c r="M69" s="1">
        <v>0.5</v>
      </c>
      <c r="N69" s="1">
        <v>0.75</v>
      </c>
    </row>
    <row r="70" s="1" customFormat="1" spans="1:14">
      <c r="A70" s="7">
        <v>631</v>
      </c>
      <c r="B70" s="1">
        <v>631</v>
      </c>
      <c r="C70" s="1">
        <v>0.809487223625183</v>
      </c>
      <c r="D70" s="1">
        <v>0.125691533088684</v>
      </c>
      <c r="E70" s="1">
        <v>7</v>
      </c>
      <c r="F70" s="1">
        <v>5</v>
      </c>
      <c r="G70" s="1">
        <v>3</v>
      </c>
      <c r="H70" s="1">
        <v>5</v>
      </c>
      <c r="I70" s="1">
        <v>0.7</v>
      </c>
      <c r="J70" s="1">
        <v>0.583333333333333</v>
      </c>
      <c r="K70" s="1">
        <v>0.636363636363636</v>
      </c>
      <c r="L70" s="1">
        <v>0.5</v>
      </c>
      <c r="M70" s="1">
        <v>0.2</v>
      </c>
      <c r="N70" s="1">
        <v>0.6</v>
      </c>
    </row>
    <row r="71" s="1" customFormat="1" spans="1:14">
      <c r="A71" s="7">
        <v>695</v>
      </c>
      <c r="B71" s="1">
        <v>695</v>
      </c>
      <c r="C71" s="1">
        <v>0.793387413024902</v>
      </c>
      <c r="D71" s="1">
        <v>0.140011191368103</v>
      </c>
      <c r="E71" s="1">
        <v>9</v>
      </c>
      <c r="F71" s="1">
        <v>5</v>
      </c>
      <c r="G71" s="1">
        <v>1</v>
      </c>
      <c r="H71" s="1">
        <v>5</v>
      </c>
      <c r="I71" s="1">
        <v>0.9</v>
      </c>
      <c r="J71" s="1">
        <v>0.642857142857143</v>
      </c>
      <c r="K71" s="1">
        <v>0.75</v>
      </c>
      <c r="L71" s="1">
        <v>0.5</v>
      </c>
      <c r="M71" s="1">
        <v>0.4</v>
      </c>
      <c r="N71" s="1">
        <v>0.7</v>
      </c>
    </row>
    <row r="72" s="1" customFormat="1" spans="1:14">
      <c r="A72" s="7">
        <v>929</v>
      </c>
      <c r="B72" s="1">
        <v>929</v>
      </c>
      <c r="C72" s="1">
        <v>0.795631051063538</v>
      </c>
      <c r="D72" s="1">
        <v>0.0636559724807739</v>
      </c>
      <c r="E72" s="1">
        <v>10</v>
      </c>
      <c r="F72" s="1">
        <v>4</v>
      </c>
      <c r="G72" s="1">
        <v>0</v>
      </c>
      <c r="H72" s="1">
        <v>6</v>
      </c>
      <c r="I72" s="1">
        <v>1</v>
      </c>
      <c r="J72" s="1">
        <v>0.714285714285714</v>
      </c>
      <c r="K72" s="1">
        <v>0.833333333333333</v>
      </c>
      <c r="L72" s="1">
        <v>0.4</v>
      </c>
      <c r="M72" s="1">
        <v>0.6</v>
      </c>
      <c r="N72" s="1">
        <v>0.8</v>
      </c>
    </row>
    <row r="73" s="4" customFormat="1" spans="1:14">
      <c r="A73" s="17">
        <v>439</v>
      </c>
      <c r="B73" s="4">
        <v>439</v>
      </c>
      <c r="C73" s="4">
        <v>0.799637913703918</v>
      </c>
      <c r="D73" s="4">
        <v>0.0570443868637085</v>
      </c>
      <c r="E73" s="4">
        <v>10</v>
      </c>
      <c r="F73" s="4">
        <v>3</v>
      </c>
      <c r="G73" s="4">
        <v>0</v>
      </c>
      <c r="H73" s="4">
        <v>7</v>
      </c>
      <c r="I73" s="4">
        <v>1</v>
      </c>
      <c r="J73" s="4">
        <v>0.769230769230769</v>
      </c>
      <c r="K73" s="4">
        <v>0.869565217391304</v>
      </c>
      <c r="L73" s="4">
        <v>0.3</v>
      </c>
      <c r="M73" s="4">
        <v>0.7</v>
      </c>
      <c r="N73" s="4">
        <v>0.85</v>
      </c>
    </row>
    <row r="74" s="1" customFormat="1" spans="1:14">
      <c r="A74" s="7">
        <v>598</v>
      </c>
      <c r="B74" s="1">
        <v>598</v>
      </c>
      <c r="C74" s="1">
        <v>0.808453559875488</v>
      </c>
      <c r="D74" s="1">
        <v>0.0991584062576294</v>
      </c>
      <c r="E74" s="1">
        <v>10</v>
      </c>
      <c r="F74" s="1">
        <v>3</v>
      </c>
      <c r="G74" s="1">
        <v>0</v>
      </c>
      <c r="H74" s="1">
        <v>7</v>
      </c>
      <c r="I74" s="1">
        <v>1</v>
      </c>
      <c r="J74" s="1">
        <v>0.769230769230769</v>
      </c>
      <c r="K74" s="1">
        <v>0.869565217391304</v>
      </c>
      <c r="L74" s="1">
        <v>0.3</v>
      </c>
      <c r="M74" s="1">
        <v>0.7</v>
      </c>
      <c r="N74" s="1">
        <v>0.85</v>
      </c>
    </row>
    <row r="75" s="1" customFormat="1" spans="1:14">
      <c r="A75" s="7">
        <v>133</v>
      </c>
      <c r="B75" s="1">
        <v>133</v>
      </c>
      <c r="C75" s="1">
        <v>0.805436015129089</v>
      </c>
      <c r="D75" s="1">
        <v>0.172886252403259</v>
      </c>
      <c r="E75" s="1">
        <v>10</v>
      </c>
      <c r="F75" s="1">
        <v>4</v>
      </c>
      <c r="G75" s="1">
        <v>0</v>
      </c>
      <c r="H75" s="1">
        <v>6</v>
      </c>
      <c r="I75" s="1">
        <v>1</v>
      </c>
      <c r="J75" s="1">
        <v>0.714285714285714</v>
      </c>
      <c r="K75" s="1">
        <v>0.833333333333333</v>
      </c>
      <c r="L75" s="1">
        <v>0.4</v>
      </c>
      <c r="M75" s="1">
        <v>0.6</v>
      </c>
      <c r="N75" s="1">
        <v>0.8</v>
      </c>
    </row>
    <row r="76" s="1" customFormat="1" spans="1:14">
      <c r="A76" s="7">
        <v>777</v>
      </c>
      <c r="B76" s="1">
        <v>777</v>
      </c>
      <c r="C76" s="1">
        <v>0.808679223060608</v>
      </c>
      <c r="D76" s="1">
        <v>0.145735383033752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773</v>
      </c>
      <c r="B77" s="1">
        <v>773</v>
      </c>
      <c r="C77" s="1">
        <v>0.804943203926086</v>
      </c>
      <c r="D77" s="1">
        <v>0.0974832773208618</v>
      </c>
      <c r="E77" s="1">
        <v>9</v>
      </c>
      <c r="F77" s="1">
        <v>3</v>
      </c>
      <c r="G77" s="1">
        <v>1</v>
      </c>
      <c r="H77" s="1">
        <v>7</v>
      </c>
      <c r="I77" s="1">
        <v>0.9</v>
      </c>
      <c r="J77" s="1">
        <v>0.75</v>
      </c>
      <c r="K77" s="1">
        <v>0.818181818181818</v>
      </c>
      <c r="L77" s="1">
        <v>0.3</v>
      </c>
      <c r="M77" s="1">
        <v>0.6</v>
      </c>
      <c r="N77" s="1">
        <v>0.8</v>
      </c>
    </row>
    <row r="78" s="3" customFormat="1" spans="1:14">
      <c r="A78" s="9">
        <v>354</v>
      </c>
      <c r="B78" s="3">
        <v>354</v>
      </c>
      <c r="C78" s="3">
        <v>0.808939099311829</v>
      </c>
      <c r="D78" s="3">
        <v>0.152334570884705</v>
      </c>
      <c r="E78" s="3">
        <v>8</v>
      </c>
      <c r="F78" s="3">
        <v>6</v>
      </c>
      <c r="G78" s="3">
        <v>2</v>
      </c>
      <c r="H78" s="3">
        <v>4</v>
      </c>
      <c r="I78" s="3">
        <v>0.8</v>
      </c>
      <c r="J78" s="3">
        <v>0.571428571428572</v>
      </c>
      <c r="K78" s="3">
        <v>0.666666666666667</v>
      </c>
      <c r="L78" s="3">
        <v>0.6</v>
      </c>
      <c r="M78" s="3">
        <v>0.2</v>
      </c>
      <c r="N78" s="3">
        <v>0.6</v>
      </c>
    </row>
    <row r="79" s="1" customFormat="1" spans="1:14">
      <c r="A79" s="7">
        <v>543</v>
      </c>
      <c r="B79" s="1">
        <v>543</v>
      </c>
      <c r="C79" s="1">
        <v>0.810562133789062</v>
      </c>
      <c r="D79" s="1">
        <v>0.140990376472473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19</v>
      </c>
      <c r="B80" s="1">
        <v>19</v>
      </c>
      <c r="C80" s="1">
        <v>0.811565637588501</v>
      </c>
      <c r="D80" s="1">
        <v>0.210479974746704</v>
      </c>
      <c r="E80" s="1">
        <v>8</v>
      </c>
      <c r="F80" s="1">
        <v>2</v>
      </c>
      <c r="G80" s="1">
        <v>2</v>
      </c>
      <c r="H80" s="1">
        <v>8</v>
      </c>
      <c r="I80" s="1">
        <v>0.8</v>
      </c>
      <c r="J80" s="1">
        <v>0.8</v>
      </c>
      <c r="K80" s="1">
        <v>0.8</v>
      </c>
      <c r="L80" s="1">
        <v>0.2</v>
      </c>
      <c r="M80" s="1">
        <v>0.6</v>
      </c>
      <c r="N80" s="1">
        <v>0.8</v>
      </c>
    </row>
    <row r="81" s="1" customFormat="1" spans="1:14">
      <c r="A81" s="7">
        <v>454</v>
      </c>
      <c r="B81" s="1">
        <v>454</v>
      </c>
      <c r="C81" s="1">
        <v>0.81167459487915</v>
      </c>
      <c r="D81" s="1">
        <v>0.116322159767151</v>
      </c>
      <c r="E81" s="1">
        <v>5</v>
      </c>
      <c r="F81" s="1">
        <v>4</v>
      </c>
      <c r="G81" s="1">
        <v>5</v>
      </c>
      <c r="H81" s="1">
        <v>6</v>
      </c>
      <c r="I81" s="1">
        <v>0.5</v>
      </c>
      <c r="J81" s="1">
        <v>0.555555555555556</v>
      </c>
      <c r="K81" s="1">
        <v>0.526315789473684</v>
      </c>
      <c r="L81" s="1">
        <v>0.4</v>
      </c>
      <c r="M81" s="1">
        <v>0.1</v>
      </c>
      <c r="N81" s="1">
        <v>0.55</v>
      </c>
    </row>
    <row r="82" s="1" customFormat="1" spans="1:14">
      <c r="A82" s="7">
        <v>907</v>
      </c>
      <c r="B82" s="1">
        <v>907</v>
      </c>
      <c r="C82" s="1">
        <v>0.811874389648437</v>
      </c>
      <c r="D82" s="1">
        <v>0.147233486175537</v>
      </c>
      <c r="E82" s="1">
        <v>9</v>
      </c>
      <c r="F82" s="1">
        <v>1</v>
      </c>
      <c r="G82" s="1">
        <v>1</v>
      </c>
      <c r="H82" s="1">
        <v>9</v>
      </c>
      <c r="I82" s="1">
        <v>0.9</v>
      </c>
      <c r="J82" s="1">
        <v>0.9</v>
      </c>
      <c r="K82" s="1">
        <v>0.9</v>
      </c>
      <c r="L82" s="1">
        <v>0.1</v>
      </c>
      <c r="M82" s="1">
        <v>0.8</v>
      </c>
      <c r="N82" s="1">
        <v>0.9</v>
      </c>
    </row>
    <row r="83" s="1" customFormat="1" spans="1:14">
      <c r="A83" s="7">
        <v>743</v>
      </c>
      <c r="B83" s="1">
        <v>743</v>
      </c>
      <c r="C83" s="1">
        <v>0.812583208084106</v>
      </c>
      <c r="D83" s="1">
        <v>0.160370707511902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488</v>
      </c>
      <c r="B84" s="1">
        <v>488</v>
      </c>
      <c r="C84" s="1">
        <v>0.813172101974487</v>
      </c>
      <c r="D84" s="1">
        <v>0.24921190738678</v>
      </c>
      <c r="E84" s="1">
        <v>10</v>
      </c>
      <c r="F84" s="1">
        <v>5</v>
      </c>
      <c r="G84" s="1">
        <v>0</v>
      </c>
      <c r="H84" s="1">
        <v>5</v>
      </c>
      <c r="I84" s="1">
        <v>1</v>
      </c>
      <c r="J84" s="1">
        <v>0.666666666666667</v>
      </c>
      <c r="K84" s="1">
        <v>0.8</v>
      </c>
      <c r="L84" s="1">
        <v>0.5</v>
      </c>
      <c r="M84" s="1">
        <v>0.5</v>
      </c>
      <c r="N84" s="1">
        <v>0.75</v>
      </c>
    </row>
    <row r="85" s="4" customFormat="1" spans="1:14">
      <c r="A85" s="17">
        <v>802</v>
      </c>
      <c r="B85" s="4">
        <v>802</v>
      </c>
      <c r="C85" s="4">
        <v>0.818269729614258</v>
      </c>
      <c r="D85" s="4">
        <v>0.142256736755371</v>
      </c>
      <c r="E85" s="4">
        <v>9</v>
      </c>
      <c r="F85" s="4">
        <v>4</v>
      </c>
      <c r="G85" s="4">
        <v>1</v>
      </c>
      <c r="H85" s="4">
        <v>6</v>
      </c>
      <c r="I85" s="4">
        <v>0.9</v>
      </c>
      <c r="J85" s="4">
        <v>0.692307692307692</v>
      </c>
      <c r="K85" s="4">
        <v>0.782608695652174</v>
      </c>
      <c r="L85" s="4">
        <v>0.4</v>
      </c>
      <c r="M85" s="4">
        <v>0.5</v>
      </c>
      <c r="N85" s="4">
        <v>0.75</v>
      </c>
    </row>
    <row r="86" s="1" customFormat="1" spans="1:14">
      <c r="A86" s="7">
        <v>558</v>
      </c>
      <c r="B86" s="1">
        <v>558</v>
      </c>
      <c r="C86" s="1">
        <v>0.821733474731445</v>
      </c>
      <c r="D86" s="1">
        <v>0.137555122375488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207</v>
      </c>
      <c r="B87" s="1">
        <v>207</v>
      </c>
      <c r="C87" s="1">
        <v>0.812959790229797</v>
      </c>
      <c r="D87" s="1">
        <v>0.00219154357910156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1" customFormat="1" spans="1:14">
      <c r="A88" s="7">
        <v>497</v>
      </c>
      <c r="B88" s="1">
        <v>497</v>
      </c>
      <c r="C88" s="1">
        <v>0.822490453720093</v>
      </c>
      <c r="D88" s="1">
        <v>0.249233245849609</v>
      </c>
      <c r="E88" s="1">
        <v>7</v>
      </c>
      <c r="F88" s="1">
        <v>4</v>
      </c>
      <c r="G88" s="1">
        <v>3</v>
      </c>
      <c r="H88" s="1">
        <v>6</v>
      </c>
      <c r="I88" s="1">
        <v>0.7</v>
      </c>
      <c r="J88" s="1">
        <v>0.636363636363636</v>
      </c>
      <c r="K88" s="1">
        <v>0.666666666666667</v>
      </c>
      <c r="L88" s="1">
        <v>0.4</v>
      </c>
      <c r="M88" s="1">
        <v>0.3</v>
      </c>
      <c r="N88" s="1">
        <v>0.65</v>
      </c>
    </row>
    <row r="89" s="4" customFormat="1" spans="1:14">
      <c r="A89" s="17">
        <v>694</v>
      </c>
      <c r="B89" s="4">
        <v>694</v>
      </c>
      <c r="C89" s="4">
        <v>0.832526206970215</v>
      </c>
      <c r="D89" s="4">
        <v>0.154374718666077</v>
      </c>
      <c r="E89" s="4">
        <v>9</v>
      </c>
      <c r="F89" s="4">
        <v>5</v>
      </c>
      <c r="G89" s="4">
        <v>1</v>
      </c>
      <c r="H89" s="4">
        <v>5</v>
      </c>
      <c r="I89" s="4">
        <v>0.9</v>
      </c>
      <c r="J89" s="4">
        <v>0.642857142857143</v>
      </c>
      <c r="K89" s="4">
        <v>0.75</v>
      </c>
      <c r="L89" s="4">
        <v>0.5</v>
      </c>
      <c r="M89" s="4">
        <v>0.4</v>
      </c>
      <c r="N89" s="4">
        <v>0.7</v>
      </c>
    </row>
    <row r="90" s="1" customFormat="1" spans="3:14">
      <c r="C90" s="1">
        <f>AVERAGE(C2:C89)</f>
        <v>0.721550491723147</v>
      </c>
      <c r="D90" s="1">
        <f>AVERAGE(D2:D89)</f>
        <v>0.089573709802194</v>
      </c>
      <c r="I90" s="1">
        <f t="shared" ref="I90:N90" si="0">AVERAGE(I2:I89)</f>
        <v>0.865909090909091</v>
      </c>
      <c r="J90" s="1">
        <f t="shared" si="0"/>
        <v>0.665385947237551</v>
      </c>
      <c r="K90" s="1">
        <f t="shared" si="0"/>
        <v>0.748610280255537</v>
      </c>
      <c r="L90" s="1">
        <f t="shared" si="0"/>
        <v>0.446590909090909</v>
      </c>
      <c r="M90" s="1">
        <f t="shared" si="0"/>
        <v>0.419318181818182</v>
      </c>
      <c r="N90" s="1">
        <f t="shared" si="0"/>
        <v>0.709659090909091</v>
      </c>
    </row>
    <row r="91" s="1" customFormat="1"/>
    <row r="92" s="1" customFormat="1"/>
    <row r="93" s="1" customFormat="1" spans="3:6">
      <c r="C93" s="10" t="s">
        <v>13</v>
      </c>
      <c r="D93" s="1" t="s">
        <v>14</v>
      </c>
      <c r="F93" s="1" t="s">
        <v>47</v>
      </c>
    </row>
    <row r="94" s="1" customFormat="1" spans="3:9">
      <c r="C94" s="1" t="s">
        <v>15</v>
      </c>
      <c r="D94" s="1">
        <f>COUNTIF(C2:C89,"&lt;0.42")-COUNTIF(C2:C89,"&lt;0.4")</f>
        <v>0</v>
      </c>
      <c r="F94" s="11">
        <v>0.02</v>
      </c>
      <c r="G94" s="1">
        <v>-40</v>
      </c>
      <c r="H94" s="1">
        <v>1960</v>
      </c>
      <c r="I94" s="1">
        <v>98</v>
      </c>
    </row>
    <row r="95" s="1" customFormat="1" spans="3:9">
      <c r="C95" s="1" t="s">
        <v>16</v>
      </c>
      <c r="D95" s="1">
        <f>COUNTIF(C2:C89,"&lt;0.44")-COUNTIF(C2:C89,"&lt;0.42")</f>
        <v>0</v>
      </c>
      <c r="F95" s="11">
        <v>0.04</v>
      </c>
      <c r="G95" s="1">
        <v>-80</v>
      </c>
      <c r="H95" s="1">
        <v>1920</v>
      </c>
      <c r="I95" s="1">
        <v>96</v>
      </c>
    </row>
    <row r="96" s="1" customFormat="1" spans="3:9">
      <c r="C96" s="1" t="s">
        <v>17</v>
      </c>
      <c r="D96" s="1">
        <f>COUNTIF(C2:C89,"&lt;0.46")-COUNTIF(C2:C89,"&lt;0.44")</f>
        <v>0</v>
      </c>
      <c r="F96" s="11">
        <v>0.1</v>
      </c>
      <c r="G96" s="1">
        <v>-200</v>
      </c>
      <c r="H96" s="1">
        <v>1800</v>
      </c>
      <c r="I96" s="1">
        <v>90</v>
      </c>
    </row>
    <row r="97" s="1" customFormat="1" spans="3:9">
      <c r="C97" s="1" t="s">
        <v>18</v>
      </c>
      <c r="D97" s="1">
        <f>COUNTIF(C2:C89,"&lt;0.48")-COUNTIF(C2:C89,"&lt;0.46")</f>
        <v>0</v>
      </c>
      <c r="F97" s="11">
        <v>0.12</v>
      </c>
      <c r="G97" s="1">
        <v>-240</v>
      </c>
      <c r="H97" s="1">
        <v>1760</v>
      </c>
      <c r="I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0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0</v>
      </c>
      <c r="E103" s="4">
        <v>9</v>
      </c>
    </row>
    <row r="104" s="15" customFormat="1" spans="3:5">
      <c r="C104" s="15" t="s">
        <v>154</v>
      </c>
      <c r="D104" s="15">
        <f>COUNTIF(C2:C89,"&lt;0.63")-COUNTIF(C2:C89,"&lt;0.6")</f>
        <v>11</v>
      </c>
      <c r="E104" s="15">
        <v>12</v>
      </c>
    </row>
    <row r="105" s="4" customFormat="1" spans="3:5">
      <c r="C105" s="4" t="s">
        <v>155</v>
      </c>
      <c r="D105" s="4">
        <f>COUNTIF(C2:C89,"&lt;0.66")-COUNTIF(C2:C89,"&lt;0.63")</f>
        <v>11</v>
      </c>
      <c r="E105" s="4">
        <v>14</v>
      </c>
    </row>
    <row r="106" s="4" customFormat="1" spans="3:5">
      <c r="C106" s="4" t="s">
        <v>156</v>
      </c>
      <c r="D106" s="4">
        <f>COUNTIF(C2:C89,"&lt;0.69")-COUNTIF(C2:C89,"&lt;0.66")</f>
        <v>11</v>
      </c>
      <c r="E106" s="4">
        <v>12</v>
      </c>
    </row>
    <row r="107" s="4" customFormat="1" spans="3:5">
      <c r="C107" s="4" t="s">
        <v>157</v>
      </c>
      <c r="D107" s="4">
        <f>COUNTIF(C2:C89,"&lt;0.72")-COUNTIF(C2:C89,"&lt;0.69")</f>
        <v>11</v>
      </c>
      <c r="E107" s="4">
        <v>9</v>
      </c>
    </row>
    <row r="108" s="4" customFormat="1" spans="3:5">
      <c r="C108" s="4" t="s">
        <v>158</v>
      </c>
      <c r="D108" s="4">
        <f>COUNTIF(C2:C89,"&lt;0.75")-COUNTIF(C2:C89,"&lt;0.72")</f>
        <v>11</v>
      </c>
      <c r="E108" s="4">
        <v>7</v>
      </c>
    </row>
    <row r="109" s="4" customFormat="1" spans="3:5">
      <c r="C109" s="4" t="s">
        <v>159</v>
      </c>
      <c r="D109" s="4">
        <f>COUNTIF(C2:C89,"&lt;0.78")-COUNTIF(C2:C89,"&lt;0.75")</f>
        <v>11</v>
      </c>
      <c r="E109" s="4">
        <v>6</v>
      </c>
    </row>
    <row r="110" s="1" customFormat="1" spans="3:5">
      <c r="C110" s="1" t="s">
        <v>160</v>
      </c>
      <c r="D110" s="1">
        <f>COUNTIF(C2:C89,"&lt;0.81")-COUNTIF(C2:C89,"&lt;0.78")</f>
        <v>11</v>
      </c>
      <c r="E110" s="1">
        <v>4</v>
      </c>
    </row>
    <row r="111" s="15" customFormat="1" spans="3:5">
      <c r="C111" s="15" t="s">
        <v>161</v>
      </c>
      <c r="D111" s="15">
        <f>COUNTIF(C2:C89,"&lt;0.84")-COUNTIF(C2:C89,"&lt;0.81")</f>
        <v>11</v>
      </c>
      <c r="E111" s="15">
        <v>3</v>
      </c>
    </row>
    <row r="112" s="1" customFormat="1" spans="3:5">
      <c r="C112" s="1" t="s">
        <v>162</v>
      </c>
      <c r="D112" s="1">
        <f>COUNTIF(C2:C89,"&lt;0.87")-COUNTIF(C2:C89,"&lt;0.84")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4</v>
      </c>
    </row>
    <row r="114" s="1" customFormat="1" spans="3:4">
      <c r="C114" s="1" t="s">
        <v>35</v>
      </c>
      <c r="D114" s="1">
        <f>COUNTIF(C2:C89,"&lt;0.82")-COUNTIF(C2:C89,"&lt;0.8")</f>
        <v>15</v>
      </c>
    </row>
    <row r="115" s="1" customFormat="1" spans="3:4">
      <c r="C115" s="1" t="s">
        <v>36</v>
      </c>
      <c r="D115" s="1">
        <f>COUNTIF(C2:C89,"&lt;0.84")-COUNTIF(C2:C89,"&lt;0.82")</f>
        <v>3</v>
      </c>
    </row>
    <row r="116" s="1" customFormat="1" spans="3:4">
      <c r="C116" s="1" t="s">
        <v>37</v>
      </c>
      <c r="D116" s="1">
        <f>COUNTIF(C2:C89,"&lt;0.86")-COUNTIF(C2:C89,"&lt;0.84")</f>
        <v>0</v>
      </c>
    </row>
    <row r="117" s="1" customFormat="1" spans="3:4">
      <c r="C117" s="1" t="s">
        <v>38</v>
      </c>
      <c r="D117" s="1">
        <f>COUNTIF(C2:C89,"&lt;0.88")-COUNTIF(C2:C89,"&lt;0.86")</f>
        <v>0</v>
      </c>
    </row>
    <row r="118" s="1" customFormat="1" spans="3:4">
      <c r="C118" s="1" t="s">
        <v>39</v>
      </c>
      <c r="D118" s="1">
        <f>COUNTIF(C2:C89,"&lt;0.9")-COUNTIF(C2:C89,"&lt;0.88")</f>
        <v>0</v>
      </c>
    </row>
    <row r="119" s="1" customFormat="1" spans="3:7">
      <c r="C119" s="1" t="s">
        <v>40</v>
      </c>
      <c r="D119" s="1">
        <f>COUNTIF(C2:C89,"&lt;0.92")-COUNTIF(C2:C89,"&lt;0.9")</f>
        <v>0</v>
      </c>
      <c r="F119" s="4">
        <v>0.545</v>
      </c>
      <c r="G119" s="4">
        <v>0.087</v>
      </c>
    </row>
    <row r="120" s="1" customFormat="1" spans="3:7">
      <c r="C120" s="1" t="s">
        <v>41</v>
      </c>
      <c r="D120" s="1">
        <f>COUNTIF(C2:C89,"&lt;0.94")-COUNTIF(C2:C89,"&lt;0.92")</f>
        <v>0</v>
      </c>
      <c r="F120" s="4">
        <v>0.623</v>
      </c>
      <c r="G120" s="4">
        <v>0.11</v>
      </c>
    </row>
    <row r="121" s="1" customFormat="1" spans="3:7">
      <c r="C121" s="1" t="s">
        <v>42</v>
      </c>
      <c r="D121" s="1">
        <f>COUNTIF(C2:C89,"&lt;0.96")-COUNTIF(C2:C89,"&lt;0.94")</f>
        <v>0</v>
      </c>
      <c r="F121" s="4">
        <v>0.729</v>
      </c>
      <c r="G121" s="4">
        <v>0.156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0" workbookViewId="0">
      <selection activeCell="A1" sqref="$A1:$XFD135"/>
    </sheetView>
  </sheetViews>
  <sheetFormatPr defaultColWidth="9" defaultRowHeight="13.5"/>
  <cols>
    <col min="3" max="4" width="16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890</v>
      </c>
      <c r="B22" s="1">
        <v>890</v>
      </c>
      <c r="C22" s="1">
        <v>0.454921722412109</v>
      </c>
      <c r="D22" s="1">
        <v>0.00711512565612793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83</v>
      </c>
      <c r="B27" s="1">
        <v>83</v>
      </c>
      <c r="C27" s="1">
        <v>0.475554227828979</v>
      </c>
      <c r="D27" s="1">
        <v>0.00178062915802002</v>
      </c>
      <c r="E27" s="1">
        <v>10</v>
      </c>
      <c r="F27" s="1">
        <v>3</v>
      </c>
      <c r="G27" s="1">
        <v>0</v>
      </c>
      <c r="H27" s="1">
        <v>7</v>
      </c>
      <c r="I27" s="1">
        <v>1</v>
      </c>
      <c r="J27" s="1">
        <v>0.769230769230769</v>
      </c>
      <c r="K27" s="1">
        <v>0.869565217391304</v>
      </c>
      <c r="L27" s="1">
        <v>0.3</v>
      </c>
      <c r="M27" s="1">
        <v>0.7</v>
      </c>
      <c r="N27" s="1">
        <v>0.85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182</v>
      </c>
      <c r="B32" s="1">
        <v>182</v>
      </c>
      <c r="C32" s="1">
        <v>0.628848195075989</v>
      </c>
      <c r="D32" s="1">
        <v>0.155686855316162</v>
      </c>
      <c r="E32" s="1">
        <v>7</v>
      </c>
      <c r="F32" s="1">
        <v>3</v>
      </c>
      <c r="G32" s="1">
        <v>3</v>
      </c>
      <c r="H32" s="1">
        <v>7</v>
      </c>
      <c r="I32" s="1">
        <v>0.7</v>
      </c>
      <c r="J32" s="1">
        <v>0.7</v>
      </c>
      <c r="K32" s="1">
        <v>0.7</v>
      </c>
      <c r="L32" s="1">
        <v>0.3</v>
      </c>
      <c r="M32" s="1">
        <v>0.4</v>
      </c>
      <c r="N32" s="1">
        <v>0.7</v>
      </c>
    </row>
    <row r="33" s="1" customFormat="1" spans="1:14">
      <c r="A33" s="7">
        <v>124</v>
      </c>
      <c r="B33" s="1">
        <v>124</v>
      </c>
      <c r="C33" s="1">
        <v>0.629390001296997</v>
      </c>
      <c r="D33" s="1">
        <v>0.210688233375549</v>
      </c>
      <c r="E33" s="1">
        <v>10</v>
      </c>
      <c r="F33" s="1">
        <v>9</v>
      </c>
      <c r="G33" s="1">
        <v>0</v>
      </c>
      <c r="H33" s="1">
        <v>1</v>
      </c>
      <c r="I33" s="1">
        <v>1</v>
      </c>
      <c r="J33" s="1">
        <v>0.526315789473684</v>
      </c>
      <c r="K33" s="1">
        <v>0.689655172413793</v>
      </c>
      <c r="L33" s="1">
        <v>0.9</v>
      </c>
      <c r="M33" s="1">
        <v>0.1</v>
      </c>
      <c r="N33" s="1">
        <v>0.55</v>
      </c>
    </row>
    <row r="34" s="1" customFormat="1" spans="1:14">
      <c r="A34" s="7">
        <v>135</v>
      </c>
      <c r="B34" s="1">
        <v>135</v>
      </c>
      <c r="C34" s="1">
        <v>0.629570722579956</v>
      </c>
      <c r="D34" s="1">
        <v>0.0675289630889893</v>
      </c>
      <c r="E34" s="1">
        <v>7</v>
      </c>
      <c r="F34" s="1">
        <v>6</v>
      </c>
      <c r="G34" s="1">
        <v>3</v>
      </c>
      <c r="H34" s="1">
        <v>4</v>
      </c>
      <c r="I34" s="1">
        <v>0.7</v>
      </c>
      <c r="J34" s="1">
        <v>0.538461538461539</v>
      </c>
      <c r="K34" s="1">
        <v>0.608695652173913</v>
      </c>
      <c r="L34" s="1">
        <v>0.6</v>
      </c>
      <c r="M34" s="1">
        <v>0.1</v>
      </c>
      <c r="N34" s="1">
        <v>0.55</v>
      </c>
    </row>
    <row r="35" s="1" customFormat="1" spans="1:14">
      <c r="A35" s="7">
        <v>649</v>
      </c>
      <c r="B35" s="1">
        <v>649</v>
      </c>
      <c r="C35" s="1">
        <v>0.629882454872131</v>
      </c>
      <c r="D35" s="1">
        <v>0.099945068359375</v>
      </c>
      <c r="E35" s="1">
        <v>8</v>
      </c>
      <c r="F35" s="1">
        <v>6</v>
      </c>
      <c r="G35" s="1">
        <v>2</v>
      </c>
      <c r="H35" s="1">
        <v>4</v>
      </c>
      <c r="I35" s="1">
        <v>0.8</v>
      </c>
      <c r="J35" s="1">
        <v>0.571428571428572</v>
      </c>
      <c r="K35" s="1">
        <v>0.666666666666667</v>
      </c>
      <c r="L35" s="1">
        <v>0.6</v>
      </c>
      <c r="M35" s="1">
        <v>0.2</v>
      </c>
      <c r="N35" s="1">
        <v>0.6</v>
      </c>
    </row>
    <row r="36" s="1" customFormat="1" spans="1:14">
      <c r="A36" s="7">
        <v>983</v>
      </c>
      <c r="B36" s="1">
        <v>983</v>
      </c>
      <c r="C36" s="1">
        <v>0.630730509757996</v>
      </c>
      <c r="D36" s="1">
        <v>0.192117929458618</v>
      </c>
      <c r="E36" s="1">
        <v>8</v>
      </c>
      <c r="F36" s="1">
        <v>6</v>
      </c>
      <c r="G36" s="1">
        <v>2</v>
      </c>
      <c r="H36" s="1">
        <v>4</v>
      </c>
      <c r="I36" s="1">
        <v>0.8</v>
      </c>
      <c r="J36" s="1">
        <v>0.571428571428572</v>
      </c>
      <c r="K36" s="1">
        <v>0.666666666666667</v>
      </c>
      <c r="L36" s="1">
        <v>0.6</v>
      </c>
      <c r="M36" s="1">
        <v>0.2</v>
      </c>
      <c r="N36" s="1">
        <v>0.6</v>
      </c>
    </row>
    <row r="37" s="1" customFormat="1" spans="1:14">
      <c r="A37" s="7">
        <v>851</v>
      </c>
      <c r="B37" s="1">
        <v>851</v>
      </c>
      <c r="C37" s="1">
        <v>0.631047129631042</v>
      </c>
      <c r="D37" s="1">
        <v>0.0799742937088013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608</v>
      </c>
      <c r="B38" s="1">
        <v>608</v>
      </c>
      <c r="C38" s="1">
        <v>0.631119728088379</v>
      </c>
      <c r="D38" s="1">
        <v>0.143791317939758</v>
      </c>
      <c r="E38" s="1">
        <v>8</v>
      </c>
      <c r="F38" s="1">
        <v>7</v>
      </c>
      <c r="G38" s="1">
        <v>2</v>
      </c>
      <c r="H38" s="1">
        <v>3</v>
      </c>
      <c r="I38" s="1">
        <v>0.8</v>
      </c>
      <c r="J38" s="1">
        <v>0.533333333333333</v>
      </c>
      <c r="K38" s="1">
        <v>0.64</v>
      </c>
      <c r="L38" s="1">
        <v>0.7</v>
      </c>
      <c r="M38" s="1">
        <v>0.1</v>
      </c>
      <c r="N38" s="1">
        <v>0.55</v>
      </c>
    </row>
    <row r="39" s="1" customFormat="1" spans="1:14">
      <c r="A39" s="7">
        <v>162</v>
      </c>
      <c r="B39" s="1">
        <v>162</v>
      </c>
      <c r="C39" s="1">
        <v>0.631526350975037</v>
      </c>
      <c r="D39" s="1">
        <v>0.0946046113967896</v>
      </c>
      <c r="E39" s="1">
        <v>7</v>
      </c>
      <c r="F39" s="1">
        <v>6</v>
      </c>
      <c r="G39" s="1">
        <v>3</v>
      </c>
      <c r="H39" s="1">
        <v>4</v>
      </c>
      <c r="I39" s="1">
        <v>0.7</v>
      </c>
      <c r="J39" s="1">
        <v>0.538461538461539</v>
      </c>
      <c r="K39" s="1">
        <v>0.608695652173913</v>
      </c>
      <c r="L39" s="1">
        <v>0.6</v>
      </c>
      <c r="M39" s="1">
        <v>0.1</v>
      </c>
      <c r="N39" s="1">
        <v>0.55</v>
      </c>
    </row>
    <row r="40" s="1" customFormat="1" spans="1:14">
      <c r="A40" s="7">
        <v>249</v>
      </c>
      <c r="B40" s="1">
        <v>249</v>
      </c>
      <c r="C40" s="1">
        <v>0.631833672523499</v>
      </c>
      <c r="D40" s="1">
        <v>0.211252689361572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786</v>
      </c>
      <c r="B41" s="1">
        <v>786</v>
      </c>
      <c r="C41" s="1">
        <v>0.632263660430908</v>
      </c>
      <c r="D41" s="1">
        <v>0.0887371301651001</v>
      </c>
      <c r="E41" s="1">
        <v>9</v>
      </c>
      <c r="F41" s="1">
        <v>5</v>
      </c>
      <c r="G41" s="1">
        <v>1</v>
      </c>
      <c r="H41" s="1">
        <v>5</v>
      </c>
      <c r="I41" s="1">
        <v>0.9</v>
      </c>
      <c r="J41" s="1">
        <v>0.642857142857143</v>
      </c>
      <c r="K41" s="1">
        <v>0.75</v>
      </c>
      <c r="L41" s="1">
        <v>0.5</v>
      </c>
      <c r="M41" s="1">
        <v>0.4</v>
      </c>
      <c r="N41" s="1">
        <v>0.7</v>
      </c>
    </row>
    <row r="42" s="1" customFormat="1" spans="1:14">
      <c r="A42" s="7">
        <v>661</v>
      </c>
      <c r="B42" s="1">
        <v>661</v>
      </c>
      <c r="C42" s="1">
        <v>0.632424592971802</v>
      </c>
      <c r="D42" s="1">
        <v>0.116308331489563</v>
      </c>
      <c r="E42" s="1">
        <v>10</v>
      </c>
      <c r="F42" s="1">
        <v>6</v>
      </c>
      <c r="G42" s="1">
        <v>0</v>
      </c>
      <c r="H42" s="1">
        <v>4</v>
      </c>
      <c r="I42" s="1">
        <v>1</v>
      </c>
      <c r="J42" s="1">
        <v>0.625</v>
      </c>
      <c r="K42" s="1">
        <v>0.769230769230769</v>
      </c>
      <c r="L42" s="1">
        <v>0.6</v>
      </c>
      <c r="M42" s="1">
        <v>0.4</v>
      </c>
      <c r="N42" s="1">
        <v>0.7</v>
      </c>
    </row>
    <row r="43" s="1" customFormat="1" spans="1:14">
      <c r="A43" s="7">
        <v>623</v>
      </c>
      <c r="B43" s="1">
        <v>623</v>
      </c>
      <c r="C43" s="1">
        <v>0.632972717285156</v>
      </c>
      <c r="D43" s="1">
        <v>0.181615591049194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701</v>
      </c>
      <c r="B44" s="1">
        <v>701</v>
      </c>
      <c r="C44" s="1">
        <v>0.633385896682739</v>
      </c>
      <c r="D44" s="1">
        <v>0.165949463844299</v>
      </c>
      <c r="E44" s="1">
        <v>9</v>
      </c>
      <c r="F44" s="1">
        <v>5</v>
      </c>
      <c r="G44" s="1">
        <v>1</v>
      </c>
      <c r="H44" s="1">
        <v>5</v>
      </c>
      <c r="I44" s="1">
        <v>0.9</v>
      </c>
      <c r="J44" s="1">
        <v>0.642857142857143</v>
      </c>
      <c r="K44" s="1">
        <v>0.75</v>
      </c>
      <c r="L44" s="1">
        <v>0.5</v>
      </c>
      <c r="M44" s="1">
        <v>0.4</v>
      </c>
      <c r="N44" s="1">
        <v>0.7</v>
      </c>
    </row>
    <row r="45" s="1" customFormat="1" spans="1:14">
      <c r="A45" s="7">
        <v>924</v>
      </c>
      <c r="B45" s="1">
        <v>924</v>
      </c>
      <c r="C45" s="1">
        <v>0.633571624755859</v>
      </c>
      <c r="D45" s="1">
        <v>0.109119415283203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40</v>
      </c>
      <c r="B46" s="1">
        <v>40</v>
      </c>
      <c r="C46" s="1">
        <v>0.634088516235352</v>
      </c>
      <c r="D46" s="1">
        <v>0.209302663803101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766</v>
      </c>
      <c r="B47" s="1">
        <v>766</v>
      </c>
      <c r="C47" s="1">
        <v>0.634321689605713</v>
      </c>
      <c r="D47" s="1">
        <v>0.145667910575867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65</v>
      </c>
      <c r="B48" s="1">
        <v>65</v>
      </c>
      <c r="C48" s="1">
        <v>0.634863018989563</v>
      </c>
      <c r="D48" s="1">
        <v>0.106113433837891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364</v>
      </c>
      <c r="B49" s="1">
        <v>364</v>
      </c>
      <c r="C49" s="1">
        <v>0.634941577911377</v>
      </c>
      <c r="D49" s="1">
        <v>0.159549355506897</v>
      </c>
      <c r="E49" s="1">
        <v>9</v>
      </c>
      <c r="F49" s="1">
        <v>5</v>
      </c>
      <c r="G49" s="1">
        <v>1</v>
      </c>
      <c r="H49" s="1">
        <v>5</v>
      </c>
      <c r="I49" s="1">
        <v>0.9</v>
      </c>
      <c r="J49" s="1">
        <v>0.642857142857143</v>
      </c>
      <c r="K49" s="1">
        <v>0.75</v>
      </c>
      <c r="L49" s="1">
        <v>0.5</v>
      </c>
      <c r="M49" s="1">
        <v>0.4</v>
      </c>
      <c r="N49" s="1">
        <v>0.7</v>
      </c>
    </row>
    <row r="50" s="1" customFormat="1" spans="1:14">
      <c r="A50" s="7">
        <v>922</v>
      </c>
      <c r="B50" s="1">
        <v>922</v>
      </c>
      <c r="C50" s="1">
        <v>0.635143399238586</v>
      </c>
      <c r="D50" s="1">
        <v>0.125453948974609</v>
      </c>
      <c r="E50" s="1">
        <v>10</v>
      </c>
      <c r="F50" s="1">
        <v>6</v>
      </c>
      <c r="G50" s="1">
        <v>0</v>
      </c>
      <c r="H50" s="1">
        <v>4</v>
      </c>
      <c r="I50" s="1">
        <v>1</v>
      </c>
      <c r="J50" s="1">
        <v>0.625</v>
      </c>
      <c r="K50" s="1">
        <v>0.769230769230769</v>
      </c>
      <c r="L50" s="1">
        <v>0.6</v>
      </c>
      <c r="M50" s="1">
        <v>0.4</v>
      </c>
      <c r="N50" s="1">
        <v>0.7</v>
      </c>
    </row>
    <row r="51" s="1" customFormat="1" spans="1:14">
      <c r="A51" s="7">
        <v>692</v>
      </c>
      <c r="B51" s="1">
        <v>692</v>
      </c>
      <c r="C51" s="1">
        <v>0.635324358940125</v>
      </c>
      <c r="D51" s="1">
        <v>0.0808252096176147</v>
      </c>
      <c r="E51" s="1">
        <v>7</v>
      </c>
      <c r="F51" s="1">
        <v>2</v>
      </c>
      <c r="G51" s="1">
        <v>3</v>
      </c>
      <c r="H51" s="1">
        <v>8</v>
      </c>
      <c r="I51" s="1">
        <v>0.7</v>
      </c>
      <c r="J51" s="1">
        <v>0.777777777777778</v>
      </c>
      <c r="K51" s="1">
        <v>0.736842105263158</v>
      </c>
      <c r="L51" s="1">
        <v>0.2</v>
      </c>
      <c r="M51" s="1">
        <v>0.5</v>
      </c>
      <c r="N51" s="1">
        <v>0.75</v>
      </c>
    </row>
    <row r="52" s="1" customFormat="1" spans="1:14">
      <c r="A52" s="7">
        <v>43</v>
      </c>
      <c r="B52" s="1">
        <v>43</v>
      </c>
      <c r="C52" s="1">
        <v>0.656714081764221</v>
      </c>
      <c r="D52" s="1">
        <v>0.224246263504028</v>
      </c>
      <c r="E52" s="1">
        <v>9</v>
      </c>
      <c r="F52" s="1">
        <v>5</v>
      </c>
      <c r="G52" s="1">
        <v>1</v>
      </c>
      <c r="H52" s="1">
        <v>5</v>
      </c>
      <c r="I52" s="1">
        <v>0.9</v>
      </c>
      <c r="J52" s="1">
        <v>0.642857142857143</v>
      </c>
      <c r="K52" s="1">
        <v>0.75</v>
      </c>
      <c r="L52" s="1">
        <v>0.5</v>
      </c>
      <c r="M52" s="1">
        <v>0.4</v>
      </c>
      <c r="N52" s="1">
        <v>0.7</v>
      </c>
    </row>
    <row r="53" s="1" customFormat="1" spans="1:14">
      <c r="A53" s="7">
        <v>91</v>
      </c>
      <c r="B53" s="1">
        <v>91</v>
      </c>
      <c r="C53" s="1">
        <v>0.656899452209473</v>
      </c>
      <c r="D53" s="1">
        <v>0.110978126525879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762</v>
      </c>
      <c r="B54" s="1">
        <v>762</v>
      </c>
      <c r="C54" s="1">
        <v>0.657448887825012</v>
      </c>
      <c r="D54" s="1">
        <v>0.104537844657898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24</v>
      </c>
      <c r="B55" s="1">
        <v>24</v>
      </c>
      <c r="C55" s="1">
        <v>0.657558083534241</v>
      </c>
      <c r="D55" s="1">
        <v>0.0731049776077271</v>
      </c>
      <c r="E55" s="1">
        <v>7</v>
      </c>
      <c r="F55" s="1">
        <v>4</v>
      </c>
      <c r="G55" s="1">
        <v>3</v>
      </c>
      <c r="H55" s="1">
        <v>6</v>
      </c>
      <c r="I55" s="1">
        <v>0.7</v>
      </c>
      <c r="J55" s="1">
        <v>0.636363636363636</v>
      </c>
      <c r="K55" s="1">
        <v>0.666666666666667</v>
      </c>
      <c r="L55" s="1">
        <v>0.4</v>
      </c>
      <c r="M55" s="1">
        <v>0.3</v>
      </c>
      <c r="N55" s="1">
        <v>0.65</v>
      </c>
    </row>
    <row r="56" s="1" customFormat="1" spans="1:14">
      <c r="A56" s="7">
        <v>914</v>
      </c>
      <c r="B56" s="1">
        <v>914</v>
      </c>
      <c r="C56" s="1">
        <v>0.658018946647644</v>
      </c>
      <c r="D56" s="1">
        <v>0.135432958602905</v>
      </c>
      <c r="E56" s="1">
        <v>9</v>
      </c>
      <c r="F56" s="1">
        <v>5</v>
      </c>
      <c r="G56" s="1">
        <v>1</v>
      </c>
      <c r="H56" s="1">
        <v>5</v>
      </c>
      <c r="I56" s="1">
        <v>0.9</v>
      </c>
      <c r="J56" s="1">
        <v>0.642857142857143</v>
      </c>
      <c r="K56" s="1">
        <v>0.75</v>
      </c>
      <c r="L56" s="1">
        <v>0.5</v>
      </c>
      <c r="M56" s="1">
        <v>0.4</v>
      </c>
      <c r="N56" s="1">
        <v>0.7</v>
      </c>
    </row>
    <row r="57" s="1" customFormat="1" spans="1:14">
      <c r="A57" s="7">
        <v>114</v>
      </c>
      <c r="B57" s="1">
        <v>114</v>
      </c>
      <c r="C57" s="1">
        <v>0.658638477325439</v>
      </c>
      <c r="D57" s="1">
        <v>0.0624736547470093</v>
      </c>
      <c r="E57" s="1">
        <v>7</v>
      </c>
      <c r="F57" s="1">
        <v>7</v>
      </c>
      <c r="G57" s="1">
        <v>3</v>
      </c>
      <c r="H57" s="1">
        <v>3</v>
      </c>
      <c r="I57" s="1">
        <v>0.7</v>
      </c>
      <c r="J57" s="1">
        <v>0.5</v>
      </c>
      <c r="K57" s="1">
        <v>0.583333333333333</v>
      </c>
      <c r="L57" s="1">
        <v>0.7</v>
      </c>
      <c r="M57" s="1">
        <v>0</v>
      </c>
      <c r="N57" s="1">
        <v>0.5</v>
      </c>
    </row>
    <row r="58" s="1" customFormat="1" spans="1:14">
      <c r="A58" s="7">
        <v>682</v>
      </c>
      <c r="B58" s="1">
        <v>682</v>
      </c>
      <c r="C58" s="1">
        <v>0.658996343612671</v>
      </c>
      <c r="D58" s="1">
        <v>0.14057719707489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267</v>
      </c>
      <c r="B59" s="1">
        <v>267</v>
      </c>
      <c r="C59" s="1">
        <v>0.659843325614929</v>
      </c>
      <c r="D59" s="1">
        <v>0.0715547800064087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3" customFormat="1" spans="1:14">
      <c r="A60" s="9">
        <v>243</v>
      </c>
      <c r="B60" s="3">
        <v>243</v>
      </c>
      <c r="C60" s="3">
        <v>0.659895181655884</v>
      </c>
      <c r="D60" s="3">
        <v>0.0999970436096191</v>
      </c>
      <c r="E60" s="3">
        <v>10</v>
      </c>
      <c r="F60" s="3">
        <v>3</v>
      </c>
      <c r="G60" s="3">
        <v>0</v>
      </c>
      <c r="H60" s="3">
        <v>7</v>
      </c>
      <c r="I60" s="3">
        <v>1</v>
      </c>
      <c r="J60" s="3">
        <v>0.769230769230769</v>
      </c>
      <c r="K60" s="3">
        <v>0.869565217391304</v>
      </c>
      <c r="L60" s="3">
        <v>0.3</v>
      </c>
      <c r="M60" s="3">
        <v>0.7</v>
      </c>
      <c r="N60" s="3">
        <v>0.85</v>
      </c>
    </row>
    <row r="61" s="1" customFormat="1" spans="1:14">
      <c r="A61" s="7">
        <v>230</v>
      </c>
      <c r="B61" s="1">
        <v>230</v>
      </c>
      <c r="C61" s="1">
        <v>0.660181760787964</v>
      </c>
      <c r="D61" s="1">
        <v>0.146413803100586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554</v>
      </c>
      <c r="B62" s="1">
        <v>554</v>
      </c>
      <c r="C62" s="1">
        <v>0.660832762718201</v>
      </c>
      <c r="D62" s="1">
        <v>0.225080013275147</v>
      </c>
      <c r="E62" s="1">
        <v>6</v>
      </c>
      <c r="F62" s="1">
        <v>7</v>
      </c>
      <c r="G62" s="1">
        <v>4</v>
      </c>
      <c r="H62" s="1">
        <v>3</v>
      </c>
      <c r="I62" s="1">
        <v>0.6</v>
      </c>
      <c r="J62" s="1">
        <v>0.461538461538462</v>
      </c>
      <c r="K62" s="1">
        <v>0.521739130434783</v>
      </c>
      <c r="L62" s="1">
        <v>0.7</v>
      </c>
      <c r="M62" s="1">
        <v>-0.1</v>
      </c>
      <c r="N62" s="1">
        <v>0.45</v>
      </c>
    </row>
    <row r="63" s="1" customFormat="1" spans="1:14">
      <c r="A63" s="7">
        <v>852</v>
      </c>
      <c r="B63" s="1">
        <v>852</v>
      </c>
      <c r="C63" s="1">
        <v>0.661973476409912</v>
      </c>
      <c r="D63" s="1">
        <v>0.0750224590301514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681</v>
      </c>
      <c r="B64" s="1">
        <v>681</v>
      </c>
      <c r="C64" s="1">
        <v>0.662702322006226</v>
      </c>
      <c r="D64" s="1">
        <v>0.0978585481643677</v>
      </c>
      <c r="E64" s="1">
        <v>8</v>
      </c>
      <c r="F64" s="1">
        <v>5</v>
      </c>
      <c r="G64" s="1">
        <v>2</v>
      </c>
      <c r="H64" s="1">
        <v>5</v>
      </c>
      <c r="I64" s="1">
        <v>0.8</v>
      </c>
      <c r="J64" s="1">
        <v>0.615384615384615</v>
      </c>
      <c r="K64" s="1">
        <v>0.695652173913043</v>
      </c>
      <c r="L64" s="1">
        <v>0.5</v>
      </c>
      <c r="M64" s="1">
        <v>0.3</v>
      </c>
      <c r="N64" s="1">
        <v>0.65</v>
      </c>
    </row>
    <row r="65" s="1" customFormat="1" spans="1:14">
      <c r="A65" s="7">
        <v>496</v>
      </c>
      <c r="B65" s="1">
        <v>496</v>
      </c>
      <c r="C65" s="1">
        <v>0.663251161575317</v>
      </c>
      <c r="D65" s="1">
        <v>0.086097240447998</v>
      </c>
      <c r="E65" s="1">
        <v>10</v>
      </c>
      <c r="F65" s="1">
        <v>6</v>
      </c>
      <c r="G65" s="1">
        <v>0</v>
      </c>
      <c r="H65" s="1">
        <v>4</v>
      </c>
      <c r="I65" s="1">
        <v>1</v>
      </c>
      <c r="J65" s="1">
        <v>0.625</v>
      </c>
      <c r="K65" s="1">
        <v>0.769230769230769</v>
      </c>
      <c r="L65" s="1">
        <v>0.6</v>
      </c>
      <c r="M65" s="1">
        <v>0.4</v>
      </c>
      <c r="N65" s="1">
        <v>0.7</v>
      </c>
    </row>
    <row r="66" s="1" customFormat="1" spans="1:14">
      <c r="A66" s="7">
        <v>294</v>
      </c>
      <c r="B66" s="1">
        <v>294</v>
      </c>
      <c r="C66" s="1">
        <v>0.663757920265198</v>
      </c>
      <c r="D66" s="1">
        <v>0.0591132640838623</v>
      </c>
      <c r="E66" s="1">
        <v>9</v>
      </c>
      <c r="F66" s="1">
        <v>3</v>
      </c>
      <c r="G66" s="1">
        <v>1</v>
      </c>
      <c r="H66" s="1">
        <v>7</v>
      </c>
      <c r="I66" s="1">
        <v>0.9</v>
      </c>
      <c r="J66" s="1">
        <v>0.75</v>
      </c>
      <c r="K66" s="1">
        <v>0.818181818181818</v>
      </c>
      <c r="L66" s="1">
        <v>0.3</v>
      </c>
      <c r="M66" s="1">
        <v>0.6</v>
      </c>
      <c r="N66" s="1">
        <v>0.8</v>
      </c>
    </row>
    <row r="67" s="1" customFormat="1" spans="1:14">
      <c r="A67" s="7">
        <v>827</v>
      </c>
      <c r="B67" s="1">
        <v>827</v>
      </c>
      <c r="C67" s="1">
        <v>0.664244651794434</v>
      </c>
      <c r="D67" s="1">
        <v>0.195667386054993</v>
      </c>
      <c r="E67" s="1">
        <v>7</v>
      </c>
      <c r="F67" s="1">
        <v>4</v>
      </c>
      <c r="G67" s="1">
        <v>3</v>
      </c>
      <c r="H67" s="1">
        <v>6</v>
      </c>
      <c r="I67" s="1">
        <v>0.7</v>
      </c>
      <c r="J67" s="1">
        <v>0.636363636363636</v>
      </c>
      <c r="K67" s="1">
        <v>0.666666666666667</v>
      </c>
      <c r="L67" s="1">
        <v>0.4</v>
      </c>
      <c r="M67" s="1">
        <v>0.3</v>
      </c>
      <c r="N67" s="1">
        <v>0.65</v>
      </c>
    </row>
    <row r="68" s="1" customFormat="1" spans="1:14">
      <c r="A68" s="7">
        <v>846</v>
      </c>
      <c r="B68" s="1">
        <v>846</v>
      </c>
      <c r="C68" s="1">
        <v>0.664389133453369</v>
      </c>
      <c r="D68" s="1">
        <v>0.0893771648406982</v>
      </c>
      <c r="E68" s="1">
        <v>6</v>
      </c>
      <c r="F68" s="1">
        <v>5</v>
      </c>
      <c r="G68" s="1">
        <v>4</v>
      </c>
      <c r="H68" s="1">
        <v>5</v>
      </c>
      <c r="I68" s="1">
        <v>0.6</v>
      </c>
      <c r="J68" s="1">
        <v>0.545454545454545</v>
      </c>
      <c r="K68" s="1">
        <v>0.571428571428571</v>
      </c>
      <c r="L68" s="1">
        <v>0.5</v>
      </c>
      <c r="M68" s="1">
        <v>0.1</v>
      </c>
      <c r="N68" s="1">
        <v>0.55</v>
      </c>
    </row>
    <row r="69" s="1" customFormat="1" spans="1:14">
      <c r="A69" s="7">
        <v>451</v>
      </c>
      <c r="B69" s="1">
        <v>451</v>
      </c>
      <c r="C69" s="1">
        <v>0.665182590484619</v>
      </c>
      <c r="D69" s="1">
        <v>0.250267744064331</v>
      </c>
      <c r="E69" s="1">
        <v>9</v>
      </c>
      <c r="F69" s="1">
        <v>6</v>
      </c>
      <c r="G69" s="1">
        <v>1</v>
      </c>
      <c r="H69" s="1">
        <v>4</v>
      </c>
      <c r="I69" s="1">
        <v>0.9</v>
      </c>
      <c r="J69" s="1">
        <v>0.6</v>
      </c>
      <c r="K69" s="1">
        <v>0.72</v>
      </c>
      <c r="L69" s="1">
        <v>0.6</v>
      </c>
      <c r="M69" s="1">
        <v>0.3</v>
      </c>
      <c r="N69" s="1">
        <v>0.65</v>
      </c>
    </row>
    <row r="70" s="1" customFormat="1" spans="1:14">
      <c r="A70" s="7">
        <v>970</v>
      </c>
      <c r="B70" s="1">
        <v>970</v>
      </c>
      <c r="C70" s="1">
        <v>0.66580867767334</v>
      </c>
      <c r="D70" s="1">
        <v>0.114129424095154</v>
      </c>
      <c r="E70" s="1">
        <v>10</v>
      </c>
      <c r="F70" s="1">
        <v>7</v>
      </c>
      <c r="G70" s="1">
        <v>0</v>
      </c>
      <c r="H70" s="1">
        <v>3</v>
      </c>
      <c r="I70" s="1">
        <v>1</v>
      </c>
      <c r="J70" s="1">
        <v>0.588235294117647</v>
      </c>
      <c r="K70" s="1">
        <v>0.740740740740741</v>
      </c>
      <c r="L70" s="1">
        <v>0.7</v>
      </c>
      <c r="M70" s="1">
        <v>0.3</v>
      </c>
      <c r="N70" s="1">
        <v>0.65</v>
      </c>
    </row>
    <row r="71" s="1" customFormat="1" spans="1:14">
      <c r="A71" s="7">
        <v>735</v>
      </c>
      <c r="B71" s="1">
        <v>735</v>
      </c>
      <c r="C71" s="1">
        <v>0.665870547294617</v>
      </c>
      <c r="D71" s="1">
        <v>0.160851716995239</v>
      </c>
      <c r="E71" s="1">
        <v>8</v>
      </c>
      <c r="F71" s="1">
        <v>6</v>
      </c>
      <c r="G71" s="1">
        <v>2</v>
      </c>
      <c r="H71" s="1">
        <v>4</v>
      </c>
      <c r="I71" s="1">
        <v>0.8</v>
      </c>
      <c r="J71" s="1">
        <v>0.571428571428572</v>
      </c>
      <c r="K71" s="1">
        <v>0.666666666666667</v>
      </c>
      <c r="L71" s="1">
        <v>0.6</v>
      </c>
      <c r="M71" s="1">
        <v>0.2</v>
      </c>
      <c r="N71" s="1">
        <v>0.6</v>
      </c>
    </row>
    <row r="72" s="1" customFormat="1" spans="1:14">
      <c r="A72" s="7">
        <v>442</v>
      </c>
      <c r="B72" s="1">
        <v>442</v>
      </c>
      <c r="C72" s="1">
        <v>0.666353225708008</v>
      </c>
      <c r="D72" s="1">
        <v>0.134917259216309</v>
      </c>
      <c r="E72" s="1">
        <v>9</v>
      </c>
      <c r="F72" s="1">
        <v>2</v>
      </c>
      <c r="G72" s="1">
        <v>1</v>
      </c>
      <c r="H72" s="1">
        <v>8</v>
      </c>
      <c r="I72" s="1">
        <v>0.9</v>
      </c>
      <c r="J72" s="1">
        <v>0.818181818181818</v>
      </c>
      <c r="K72" s="1">
        <v>0.857142857142857</v>
      </c>
      <c r="L72" s="1">
        <v>0.2</v>
      </c>
      <c r="M72" s="1">
        <v>0.7</v>
      </c>
      <c r="N72" s="1">
        <v>0.85</v>
      </c>
    </row>
    <row r="73" s="1" customFormat="1" spans="1:14">
      <c r="A73" s="7">
        <v>145</v>
      </c>
      <c r="B73" s="1">
        <v>145</v>
      </c>
      <c r="C73" s="1">
        <v>0.666755676269531</v>
      </c>
      <c r="D73" s="1">
        <v>0.160360813140869</v>
      </c>
      <c r="E73" s="1">
        <v>8</v>
      </c>
      <c r="F73" s="1">
        <v>6</v>
      </c>
      <c r="G73" s="1">
        <v>2</v>
      </c>
      <c r="H73" s="1">
        <v>4</v>
      </c>
      <c r="I73" s="1">
        <v>0.8</v>
      </c>
      <c r="J73" s="1">
        <v>0.571428571428572</v>
      </c>
      <c r="K73" s="1">
        <v>0.666666666666667</v>
      </c>
      <c r="L73" s="1">
        <v>0.6</v>
      </c>
      <c r="M73" s="1">
        <v>0.2</v>
      </c>
      <c r="N73" s="1">
        <v>0.6</v>
      </c>
    </row>
    <row r="74" s="1" customFormat="1" spans="1:14">
      <c r="A74" s="7">
        <v>774</v>
      </c>
      <c r="B74" s="1">
        <v>774</v>
      </c>
      <c r="C74" s="1">
        <v>0.666874885559082</v>
      </c>
      <c r="D74" s="1">
        <v>0.125918030738831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1" customFormat="1" spans="1:14">
      <c r="A75" s="7">
        <v>133</v>
      </c>
      <c r="B75" s="1">
        <v>133</v>
      </c>
      <c r="C75" s="1">
        <v>0.805436015129089</v>
      </c>
      <c r="D75" s="1">
        <v>0.172886252403259</v>
      </c>
      <c r="E75" s="1">
        <v>10</v>
      </c>
      <c r="F75" s="1">
        <v>4</v>
      </c>
      <c r="G75" s="1">
        <v>0</v>
      </c>
      <c r="H75" s="1">
        <v>6</v>
      </c>
      <c r="I75" s="1">
        <v>1</v>
      </c>
      <c r="J75" s="1">
        <v>0.714285714285714</v>
      </c>
      <c r="K75" s="1">
        <v>0.833333333333333</v>
      </c>
      <c r="L75" s="1">
        <v>0.4</v>
      </c>
      <c r="M75" s="1">
        <v>0.6</v>
      </c>
      <c r="N75" s="1">
        <v>0.8</v>
      </c>
    </row>
    <row r="76" s="1" customFormat="1" spans="1:14">
      <c r="A76" s="7">
        <v>704</v>
      </c>
      <c r="B76" s="1">
        <v>704</v>
      </c>
      <c r="C76" s="1">
        <v>0.793093085289001</v>
      </c>
      <c r="D76" s="1">
        <v>0.133874297142029</v>
      </c>
      <c r="E76" s="1">
        <v>9</v>
      </c>
      <c r="F76" s="1">
        <v>4</v>
      </c>
      <c r="G76" s="1">
        <v>1</v>
      </c>
      <c r="H76" s="1">
        <v>6</v>
      </c>
      <c r="I76" s="1">
        <v>0.9</v>
      </c>
      <c r="J76" s="1">
        <v>0.692307692307692</v>
      </c>
      <c r="K76" s="1">
        <v>0.782608695652174</v>
      </c>
      <c r="L76" s="1">
        <v>0.4</v>
      </c>
      <c r="M76" s="1">
        <v>0.5</v>
      </c>
      <c r="N76" s="1">
        <v>0.75</v>
      </c>
    </row>
    <row r="77" s="1" customFormat="1" spans="1:14">
      <c r="A77" s="7">
        <v>422</v>
      </c>
      <c r="B77" s="1">
        <v>422</v>
      </c>
      <c r="C77" s="1">
        <v>0.682582497596741</v>
      </c>
      <c r="D77" s="1">
        <v>0.10011625289917</v>
      </c>
      <c r="E77" s="1">
        <v>9</v>
      </c>
      <c r="F77" s="1">
        <v>2</v>
      </c>
      <c r="G77" s="1">
        <v>1</v>
      </c>
      <c r="H77" s="1">
        <v>8</v>
      </c>
      <c r="I77" s="1">
        <v>0.9</v>
      </c>
      <c r="J77" s="1">
        <v>0.818181818181818</v>
      </c>
      <c r="K77" s="1">
        <v>0.857142857142857</v>
      </c>
      <c r="L77" s="1">
        <v>0.2</v>
      </c>
      <c r="M77" s="1">
        <v>0.7</v>
      </c>
      <c r="N77" s="1">
        <v>0.85</v>
      </c>
    </row>
    <row r="78" s="1" customFormat="1" spans="1:14">
      <c r="A78" s="7">
        <v>773</v>
      </c>
      <c r="B78" s="1">
        <v>773</v>
      </c>
      <c r="C78" s="1">
        <v>0.804943203926086</v>
      </c>
      <c r="D78" s="1">
        <v>0.0974832773208618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3" customFormat="1" spans="1:14">
      <c r="A79" s="9">
        <v>439</v>
      </c>
      <c r="B79" s="3">
        <v>439</v>
      </c>
      <c r="C79" s="3">
        <v>0.799637913703918</v>
      </c>
      <c r="D79" s="3">
        <v>0.0570443868637085</v>
      </c>
      <c r="E79" s="3">
        <v>10</v>
      </c>
      <c r="F79" s="3">
        <v>3</v>
      </c>
      <c r="G79" s="3">
        <v>0</v>
      </c>
      <c r="H79" s="3">
        <v>7</v>
      </c>
      <c r="I79" s="3">
        <v>1</v>
      </c>
      <c r="J79" s="3">
        <v>0.769230769230769</v>
      </c>
      <c r="K79" s="3">
        <v>0.869565217391304</v>
      </c>
      <c r="L79" s="3">
        <v>0.3</v>
      </c>
      <c r="M79" s="3">
        <v>0.7</v>
      </c>
      <c r="N79" s="3">
        <v>0.85</v>
      </c>
    </row>
    <row r="80" s="1" customFormat="1" spans="1:14">
      <c r="A80" s="7">
        <v>347</v>
      </c>
      <c r="B80" s="1">
        <v>347</v>
      </c>
      <c r="C80" s="1">
        <v>0.807642936706543</v>
      </c>
      <c r="D80" s="1">
        <v>0.11441159248352</v>
      </c>
      <c r="E80" s="1">
        <v>10</v>
      </c>
      <c r="F80" s="1">
        <v>7</v>
      </c>
      <c r="G80" s="1">
        <v>0</v>
      </c>
      <c r="H80" s="1">
        <v>3</v>
      </c>
      <c r="I80" s="1">
        <v>1</v>
      </c>
      <c r="J80" s="1">
        <v>0.588235294117647</v>
      </c>
      <c r="K80" s="1">
        <v>0.740740740740741</v>
      </c>
      <c r="L80" s="1">
        <v>0.7</v>
      </c>
      <c r="M80" s="1">
        <v>0.3</v>
      </c>
      <c r="N80" s="1">
        <v>0.65</v>
      </c>
    </row>
    <row r="81" s="1" customFormat="1" spans="1:14">
      <c r="A81" s="7">
        <v>777</v>
      </c>
      <c r="B81" s="1">
        <v>777</v>
      </c>
      <c r="C81" s="1">
        <v>0.808679223060608</v>
      </c>
      <c r="D81" s="1">
        <v>0.145735383033752</v>
      </c>
      <c r="E81" s="1">
        <v>10</v>
      </c>
      <c r="F81" s="1">
        <v>3</v>
      </c>
      <c r="G81" s="1">
        <v>0</v>
      </c>
      <c r="H81" s="1">
        <v>7</v>
      </c>
      <c r="I81" s="1">
        <v>1</v>
      </c>
      <c r="J81" s="1">
        <v>0.769230769230769</v>
      </c>
      <c r="K81" s="1">
        <v>0.869565217391304</v>
      </c>
      <c r="L81" s="1">
        <v>0.3</v>
      </c>
      <c r="M81" s="1">
        <v>0.7</v>
      </c>
      <c r="N81" s="1">
        <v>0.85</v>
      </c>
    </row>
    <row r="82" s="1" customFormat="1" spans="1:14">
      <c r="A82" s="7">
        <v>598</v>
      </c>
      <c r="B82" s="1">
        <v>598</v>
      </c>
      <c r="C82" s="1">
        <v>0.808453559875488</v>
      </c>
      <c r="D82" s="1">
        <v>0.0991584062576294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516</v>
      </c>
      <c r="B83" s="1">
        <v>516</v>
      </c>
      <c r="C83" s="1">
        <v>0.808926939964294</v>
      </c>
      <c r="D83" s="1">
        <v>0.204248666763306</v>
      </c>
      <c r="E83" s="1">
        <v>7</v>
      </c>
      <c r="F83" s="1">
        <v>3</v>
      </c>
      <c r="G83" s="1">
        <v>3</v>
      </c>
      <c r="H83" s="1">
        <v>7</v>
      </c>
      <c r="I83" s="1">
        <v>0.7</v>
      </c>
      <c r="J83" s="1">
        <v>0.7</v>
      </c>
      <c r="K83" s="1">
        <v>0.7</v>
      </c>
      <c r="L83" s="1">
        <v>0.3</v>
      </c>
      <c r="M83" s="1">
        <v>0.4</v>
      </c>
      <c r="N83" s="1">
        <v>0.7</v>
      </c>
    </row>
    <row r="84" s="1" customFormat="1" spans="1:14">
      <c r="A84" s="7">
        <v>354</v>
      </c>
      <c r="B84" s="1">
        <v>354</v>
      </c>
      <c r="C84" s="1">
        <v>0.808939099311829</v>
      </c>
      <c r="D84" s="1">
        <v>0.152334570884705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" customFormat="1" spans="1:14">
      <c r="A85" s="7">
        <v>631</v>
      </c>
      <c r="B85" s="1">
        <v>631</v>
      </c>
      <c r="C85" s="1">
        <v>0.809487223625183</v>
      </c>
      <c r="D85" s="1">
        <v>0.125691533088684</v>
      </c>
      <c r="E85" s="1">
        <v>7</v>
      </c>
      <c r="F85" s="1">
        <v>5</v>
      </c>
      <c r="G85" s="1">
        <v>3</v>
      </c>
      <c r="H85" s="1">
        <v>5</v>
      </c>
      <c r="I85" s="1">
        <v>0.7</v>
      </c>
      <c r="J85" s="1">
        <v>0.583333333333333</v>
      </c>
      <c r="K85" s="1">
        <v>0.636363636363636</v>
      </c>
      <c r="L85" s="1">
        <v>0.5</v>
      </c>
      <c r="M85" s="1">
        <v>0.2</v>
      </c>
      <c r="N85" s="1">
        <v>0.6</v>
      </c>
    </row>
    <row r="86" s="1" customFormat="1" spans="1:14">
      <c r="A86" s="7">
        <v>543</v>
      </c>
      <c r="B86" s="1">
        <v>543</v>
      </c>
      <c r="C86" s="1">
        <v>0.810562133789062</v>
      </c>
      <c r="D86" s="1">
        <v>0.140990376472473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454</v>
      </c>
      <c r="B87" s="1">
        <v>454</v>
      </c>
      <c r="C87" s="1">
        <v>0.81167459487915</v>
      </c>
      <c r="D87" s="1">
        <v>0.116322159767151</v>
      </c>
      <c r="E87" s="1">
        <v>5</v>
      </c>
      <c r="F87" s="1">
        <v>4</v>
      </c>
      <c r="G87" s="1">
        <v>5</v>
      </c>
      <c r="H87" s="1">
        <v>6</v>
      </c>
      <c r="I87" s="1">
        <v>0.5</v>
      </c>
      <c r="J87" s="1">
        <v>0.555555555555556</v>
      </c>
      <c r="K87" s="1">
        <v>0.526315789473684</v>
      </c>
      <c r="L87" s="1">
        <v>0.4</v>
      </c>
      <c r="M87" s="1">
        <v>0.1</v>
      </c>
      <c r="N87" s="1">
        <v>0.55</v>
      </c>
    </row>
    <row r="88" s="3" customFormat="1" spans="1:14">
      <c r="A88" s="9">
        <v>802</v>
      </c>
      <c r="B88" s="3">
        <v>802</v>
      </c>
      <c r="C88" s="3">
        <v>0.818269729614258</v>
      </c>
      <c r="D88" s="3">
        <v>0.142256736755371</v>
      </c>
      <c r="E88" s="3">
        <v>9</v>
      </c>
      <c r="F88" s="3">
        <v>4</v>
      </c>
      <c r="G88" s="3">
        <v>1</v>
      </c>
      <c r="H88" s="3">
        <v>6</v>
      </c>
      <c r="I88" s="3">
        <v>0.9</v>
      </c>
      <c r="J88" s="3">
        <v>0.692307692307692</v>
      </c>
      <c r="K88" s="3">
        <v>0.782608695652174</v>
      </c>
      <c r="L88" s="3">
        <v>0.4</v>
      </c>
      <c r="M88" s="3">
        <v>0.5</v>
      </c>
      <c r="N88" s="3">
        <v>0.75</v>
      </c>
    </row>
    <row r="89" s="1" customFormat="1" spans="1:14">
      <c r="A89" s="7">
        <v>743</v>
      </c>
      <c r="B89" s="1">
        <v>743</v>
      </c>
      <c r="C89" s="1">
        <v>0.812583208084106</v>
      </c>
      <c r="D89" s="1">
        <v>0.160370707511902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907</v>
      </c>
      <c r="B90" s="1">
        <v>907</v>
      </c>
      <c r="C90" s="1">
        <v>0.811874389648437</v>
      </c>
      <c r="D90" s="1">
        <v>0.147233486175537</v>
      </c>
      <c r="E90" s="1">
        <v>9</v>
      </c>
      <c r="F90" s="1">
        <v>1</v>
      </c>
      <c r="G90" s="1">
        <v>1</v>
      </c>
      <c r="H90" s="1">
        <v>9</v>
      </c>
      <c r="I90" s="1">
        <v>0.9</v>
      </c>
      <c r="J90" s="1">
        <v>0.9</v>
      </c>
      <c r="K90" s="1">
        <v>0.9</v>
      </c>
      <c r="L90" s="1">
        <v>0.1</v>
      </c>
      <c r="M90" s="1">
        <v>0.8</v>
      </c>
      <c r="N90" s="1">
        <v>0.9</v>
      </c>
    </row>
    <row r="91" s="1" customFormat="1" spans="1:14">
      <c r="A91" s="7">
        <v>558</v>
      </c>
      <c r="B91" s="1">
        <v>558</v>
      </c>
      <c r="C91" s="1">
        <v>0.821733474731445</v>
      </c>
      <c r="D91" s="1">
        <v>0.137555122375488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497</v>
      </c>
      <c r="B92" s="1">
        <v>497</v>
      </c>
      <c r="C92" s="1">
        <v>0.822490453720093</v>
      </c>
      <c r="D92" s="1">
        <v>0.249233245849609</v>
      </c>
      <c r="E92" s="1">
        <v>7</v>
      </c>
      <c r="F92" s="1">
        <v>4</v>
      </c>
      <c r="G92" s="1">
        <v>3</v>
      </c>
      <c r="H92" s="1">
        <v>6</v>
      </c>
      <c r="I92" s="1">
        <v>0.7</v>
      </c>
      <c r="J92" s="1">
        <v>0.636363636363636</v>
      </c>
      <c r="K92" s="1">
        <v>0.666666666666667</v>
      </c>
      <c r="L92" s="1">
        <v>0.4</v>
      </c>
      <c r="M92" s="1">
        <v>0.3</v>
      </c>
      <c r="N92" s="1">
        <v>0.65</v>
      </c>
    </row>
    <row r="93" s="1" customFormat="1" spans="1:14">
      <c r="A93" s="7">
        <v>686</v>
      </c>
      <c r="B93" s="1">
        <v>686</v>
      </c>
      <c r="C93" s="1">
        <v>0.872081875801086</v>
      </c>
      <c r="D93" s="1">
        <v>0.25467324256897</v>
      </c>
      <c r="E93" s="1">
        <v>6</v>
      </c>
      <c r="F93" s="1">
        <v>5</v>
      </c>
      <c r="G93" s="1">
        <v>4</v>
      </c>
      <c r="H93" s="1">
        <v>5</v>
      </c>
      <c r="I93" s="1">
        <v>0.6</v>
      </c>
      <c r="J93" s="1">
        <v>0.545454545454545</v>
      </c>
      <c r="K93" s="1">
        <v>0.571428571428571</v>
      </c>
      <c r="L93" s="1">
        <v>0.5</v>
      </c>
      <c r="M93" s="1">
        <v>0.1</v>
      </c>
      <c r="N93" s="1">
        <v>0.55</v>
      </c>
    </row>
    <row r="94" s="1" customFormat="1" spans="1:14">
      <c r="A94" s="7">
        <v>743</v>
      </c>
      <c r="B94" s="1">
        <v>743</v>
      </c>
      <c r="C94" s="1">
        <v>0.812583208084106</v>
      </c>
      <c r="D94" s="1">
        <v>0.160370707511902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3" customFormat="1" spans="1:14">
      <c r="A95" s="9">
        <v>802</v>
      </c>
      <c r="B95" s="3">
        <v>802</v>
      </c>
      <c r="C95" s="3">
        <v>0.818269729614258</v>
      </c>
      <c r="D95" s="3">
        <v>0.142256736755371</v>
      </c>
      <c r="E95" s="3">
        <v>9</v>
      </c>
      <c r="F95" s="3">
        <v>4</v>
      </c>
      <c r="G95" s="3">
        <v>1</v>
      </c>
      <c r="H95" s="3">
        <v>6</v>
      </c>
      <c r="I95" s="3">
        <v>0.9</v>
      </c>
      <c r="J95" s="3">
        <v>0.692307692307692</v>
      </c>
      <c r="K95" s="3">
        <v>0.782608695652174</v>
      </c>
      <c r="L95" s="3">
        <v>0.4</v>
      </c>
      <c r="M95" s="3">
        <v>0.5</v>
      </c>
      <c r="N95" s="3">
        <v>0.75</v>
      </c>
    </row>
    <row r="96" s="1" customFormat="1" spans="1:14">
      <c r="A96" s="7">
        <v>558</v>
      </c>
      <c r="B96" s="1">
        <v>558</v>
      </c>
      <c r="C96" s="1">
        <v>0.821733474731445</v>
      </c>
      <c r="D96" s="1">
        <v>0.137555122375488</v>
      </c>
      <c r="E96" s="1">
        <v>9</v>
      </c>
      <c r="F96" s="1">
        <v>5</v>
      </c>
      <c r="G96" s="1">
        <v>1</v>
      </c>
      <c r="H96" s="1">
        <v>5</v>
      </c>
      <c r="I96" s="1">
        <v>0.9</v>
      </c>
      <c r="J96" s="1">
        <v>0.642857142857143</v>
      </c>
      <c r="K96" s="1">
        <v>0.75</v>
      </c>
      <c r="L96" s="1">
        <v>0.5</v>
      </c>
      <c r="M96" s="1">
        <v>0.4</v>
      </c>
      <c r="N96" s="1">
        <v>0.7</v>
      </c>
    </row>
    <row r="97" s="3" customFormat="1" spans="1:14">
      <c r="A97" s="9">
        <v>694</v>
      </c>
      <c r="B97" s="3">
        <v>694</v>
      </c>
      <c r="C97" s="3">
        <v>0.832526206970215</v>
      </c>
      <c r="D97" s="3">
        <v>0.154374718666077</v>
      </c>
      <c r="E97" s="3">
        <v>9</v>
      </c>
      <c r="F97" s="3">
        <v>5</v>
      </c>
      <c r="G97" s="3">
        <v>1</v>
      </c>
      <c r="H97" s="3">
        <v>5</v>
      </c>
      <c r="I97" s="3">
        <v>0.9</v>
      </c>
      <c r="J97" s="3">
        <v>0.642857142857143</v>
      </c>
      <c r="K97" s="3">
        <v>0.75</v>
      </c>
      <c r="L97" s="3">
        <v>0.5</v>
      </c>
      <c r="M97" s="3">
        <v>0.4</v>
      </c>
      <c r="N97" s="3">
        <v>0.7</v>
      </c>
    </row>
    <row r="98" s="1" customFormat="1" spans="1:14">
      <c r="A98" s="7">
        <v>522</v>
      </c>
      <c r="B98" s="1">
        <v>522</v>
      </c>
      <c r="C98" s="1">
        <v>0.841399312019348</v>
      </c>
      <c r="D98" s="1">
        <v>0.0506949424743652</v>
      </c>
      <c r="E98" s="1">
        <v>9</v>
      </c>
      <c r="F98" s="1">
        <v>4</v>
      </c>
      <c r="G98" s="1">
        <v>1</v>
      </c>
      <c r="H98" s="1">
        <v>6</v>
      </c>
      <c r="I98" s="1">
        <v>0.9</v>
      </c>
      <c r="J98" s="1">
        <v>0.692307692307692</v>
      </c>
      <c r="K98" s="1">
        <v>0.782608695652174</v>
      </c>
      <c r="L98" s="1">
        <v>0.4</v>
      </c>
      <c r="M98" s="1">
        <v>0.5</v>
      </c>
      <c r="N98" s="1">
        <v>0.75</v>
      </c>
    </row>
    <row r="99" s="3" customFormat="1" spans="1:14">
      <c r="A99" s="9">
        <v>333</v>
      </c>
      <c r="B99" s="3">
        <v>333</v>
      </c>
      <c r="C99" s="3">
        <v>0.874210953712463</v>
      </c>
      <c r="D99" s="3">
        <v>0.289362072944641</v>
      </c>
      <c r="E99" s="3">
        <v>10</v>
      </c>
      <c r="F99" s="3">
        <v>6</v>
      </c>
      <c r="G99" s="3">
        <v>0</v>
      </c>
      <c r="H99" s="3">
        <v>4</v>
      </c>
      <c r="I99" s="3">
        <v>1</v>
      </c>
      <c r="J99" s="3">
        <v>0.625</v>
      </c>
      <c r="K99" s="3">
        <v>0.769230769230769</v>
      </c>
      <c r="L99" s="3">
        <v>0.6</v>
      </c>
      <c r="M99" s="3">
        <v>0.4</v>
      </c>
      <c r="N99" s="3">
        <v>0.7</v>
      </c>
    </row>
    <row r="100" s="1" customFormat="1" spans="3:13">
      <c r="C100" s="1">
        <f>AVERAGE(C2:C99)</f>
        <v>0.628028205462864</v>
      </c>
      <c r="D100" s="1">
        <f>AVERAGE(D2:D99)</f>
        <v>0.11041690378773</v>
      </c>
      <c r="L100" s="1">
        <f>AVERAGE(L2:L99)</f>
        <v>0.466326530612245</v>
      </c>
      <c r="M100" s="1">
        <f>AVERAGE(M2:M99)</f>
        <v>0.385714285714285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183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2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12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9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7</v>
      </c>
      <c r="G107" s="11">
        <v>0.12</v>
      </c>
      <c r="H107" s="1">
        <v>-240</v>
      </c>
      <c r="I107" s="1">
        <v>1760</v>
      </c>
      <c r="J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0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0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0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20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9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14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1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0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2</v>
      </c>
    </row>
    <row r="124" s="1" customFormat="1" spans="3:4">
      <c r="C124" s="1" t="s">
        <v>35</v>
      </c>
      <c r="D124" s="1">
        <f>COUNTIF(C2:C99,"&lt;0.82")-COUNTIF(C2:C99,"&lt;0.8")</f>
        <v>15</v>
      </c>
    </row>
    <row r="125" s="1" customFormat="1" spans="3:4">
      <c r="C125" s="1" t="s">
        <v>36</v>
      </c>
      <c r="D125" s="1">
        <f>COUNTIF(C2:C99,"&lt;0.84")-COUNTIF(C2:C99,"&lt;0.82")</f>
        <v>4</v>
      </c>
    </row>
    <row r="126" s="1" customFormat="1" spans="3:8">
      <c r="C126" s="1" t="s">
        <v>37</v>
      </c>
      <c r="D126" s="1">
        <f>COUNTIF(C2:C99,"&lt;0.86")-COUNTIF(C2:C99,"&lt;0.84")</f>
        <v>1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2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0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15" workbookViewId="0">
      <selection activeCell="A1" sqref="$A1:$XFD133"/>
    </sheetView>
  </sheetViews>
  <sheetFormatPr defaultColWidth="9" defaultRowHeight="13.5"/>
  <cols>
    <col min="3" max="4" width="17.2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890</v>
      </c>
      <c r="B22" s="1">
        <v>890</v>
      </c>
      <c r="C22" s="1">
        <v>0.454921722412109</v>
      </c>
      <c r="D22" s="1">
        <v>0.00711512565612793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83</v>
      </c>
      <c r="B27" s="1">
        <v>83</v>
      </c>
      <c r="C27" s="1">
        <v>0.475554227828979</v>
      </c>
      <c r="D27" s="1">
        <v>0.00178062915802002</v>
      </c>
      <c r="E27" s="1">
        <v>10</v>
      </c>
      <c r="F27" s="1">
        <v>3</v>
      </c>
      <c r="G27" s="1">
        <v>0</v>
      </c>
      <c r="H27" s="1">
        <v>7</v>
      </c>
      <c r="I27" s="1">
        <v>1</v>
      </c>
      <c r="J27" s="1">
        <v>0.769230769230769</v>
      </c>
      <c r="K27" s="1">
        <v>0.869565217391304</v>
      </c>
      <c r="L27" s="1">
        <v>0.3</v>
      </c>
      <c r="M27" s="1">
        <v>0.7</v>
      </c>
      <c r="N27" s="1">
        <v>0.85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182</v>
      </c>
      <c r="B32" s="1">
        <v>182</v>
      </c>
      <c r="C32" s="1">
        <v>0.628848195075989</v>
      </c>
      <c r="D32" s="1">
        <v>0.155686855316162</v>
      </c>
      <c r="E32" s="1">
        <v>7</v>
      </c>
      <c r="F32" s="1">
        <v>3</v>
      </c>
      <c r="G32" s="1">
        <v>3</v>
      </c>
      <c r="H32" s="1">
        <v>7</v>
      </c>
      <c r="I32" s="1">
        <v>0.7</v>
      </c>
      <c r="J32" s="1">
        <v>0.7</v>
      </c>
      <c r="K32" s="1">
        <v>0.7</v>
      </c>
      <c r="L32" s="1">
        <v>0.3</v>
      </c>
      <c r="M32" s="1">
        <v>0.4</v>
      </c>
      <c r="N32" s="1">
        <v>0.7</v>
      </c>
    </row>
    <row r="33" s="1" customFormat="1" spans="1:14">
      <c r="A33" s="7">
        <v>124</v>
      </c>
      <c r="B33" s="1">
        <v>124</v>
      </c>
      <c r="C33" s="1">
        <v>0.629390001296997</v>
      </c>
      <c r="D33" s="1">
        <v>0.210688233375549</v>
      </c>
      <c r="E33" s="1">
        <v>10</v>
      </c>
      <c r="F33" s="1">
        <v>9</v>
      </c>
      <c r="G33" s="1">
        <v>0</v>
      </c>
      <c r="H33" s="1">
        <v>1</v>
      </c>
      <c r="I33" s="1">
        <v>1</v>
      </c>
      <c r="J33" s="1">
        <v>0.526315789473684</v>
      </c>
      <c r="K33" s="1">
        <v>0.689655172413793</v>
      </c>
      <c r="L33" s="1">
        <v>0.9</v>
      </c>
      <c r="M33" s="1">
        <v>0.1</v>
      </c>
      <c r="N33" s="1">
        <v>0.55</v>
      </c>
    </row>
    <row r="34" s="1" customFormat="1" spans="1:14">
      <c r="A34" s="7">
        <v>983</v>
      </c>
      <c r="B34" s="1">
        <v>983</v>
      </c>
      <c r="C34" s="1">
        <v>0.630730509757996</v>
      </c>
      <c r="D34" s="1">
        <v>0.192117929458618</v>
      </c>
      <c r="E34" s="1">
        <v>8</v>
      </c>
      <c r="F34" s="1">
        <v>6</v>
      </c>
      <c r="G34" s="1">
        <v>2</v>
      </c>
      <c r="H34" s="1">
        <v>4</v>
      </c>
      <c r="I34" s="1">
        <v>0.8</v>
      </c>
      <c r="J34" s="1">
        <v>0.571428571428572</v>
      </c>
      <c r="K34" s="1">
        <v>0.666666666666667</v>
      </c>
      <c r="L34" s="1">
        <v>0.6</v>
      </c>
      <c r="M34" s="1">
        <v>0.2</v>
      </c>
      <c r="N34" s="1">
        <v>0.6</v>
      </c>
    </row>
    <row r="35" s="1" customFormat="1" spans="1:14">
      <c r="A35" s="7">
        <v>851</v>
      </c>
      <c r="B35" s="1">
        <v>851</v>
      </c>
      <c r="C35" s="1">
        <v>0.631047129631042</v>
      </c>
      <c r="D35" s="1">
        <v>0.0799742937088013</v>
      </c>
      <c r="E35" s="1">
        <v>8</v>
      </c>
      <c r="F35" s="1">
        <v>6</v>
      </c>
      <c r="G35" s="1">
        <v>2</v>
      </c>
      <c r="H35" s="1">
        <v>4</v>
      </c>
      <c r="I35" s="1">
        <v>0.8</v>
      </c>
      <c r="J35" s="1">
        <v>0.571428571428572</v>
      </c>
      <c r="K35" s="1">
        <v>0.666666666666667</v>
      </c>
      <c r="L35" s="1">
        <v>0.6</v>
      </c>
      <c r="M35" s="1">
        <v>0.2</v>
      </c>
      <c r="N35" s="1">
        <v>0.6</v>
      </c>
    </row>
    <row r="36" s="1" customFormat="1" spans="1:14">
      <c r="A36" s="7">
        <v>608</v>
      </c>
      <c r="B36" s="1">
        <v>608</v>
      </c>
      <c r="C36" s="1">
        <v>0.631119728088379</v>
      </c>
      <c r="D36" s="1">
        <v>0.143791317939758</v>
      </c>
      <c r="E36" s="1">
        <v>8</v>
      </c>
      <c r="F36" s="1">
        <v>7</v>
      </c>
      <c r="G36" s="1">
        <v>2</v>
      </c>
      <c r="H36" s="1">
        <v>3</v>
      </c>
      <c r="I36" s="1">
        <v>0.8</v>
      </c>
      <c r="J36" s="1">
        <v>0.533333333333333</v>
      </c>
      <c r="K36" s="1">
        <v>0.64</v>
      </c>
      <c r="L36" s="1">
        <v>0.7</v>
      </c>
      <c r="M36" s="1">
        <v>0.1</v>
      </c>
      <c r="N36" s="1">
        <v>0.55</v>
      </c>
    </row>
    <row r="37" s="1" customFormat="1" spans="1:14">
      <c r="A37" s="7">
        <v>162</v>
      </c>
      <c r="B37" s="1">
        <v>162</v>
      </c>
      <c r="C37" s="1">
        <v>0.631526350975037</v>
      </c>
      <c r="D37" s="1">
        <v>0.0946046113967896</v>
      </c>
      <c r="E37" s="1">
        <v>7</v>
      </c>
      <c r="F37" s="1">
        <v>6</v>
      </c>
      <c r="G37" s="1">
        <v>3</v>
      </c>
      <c r="H37" s="1">
        <v>4</v>
      </c>
      <c r="I37" s="1">
        <v>0.7</v>
      </c>
      <c r="J37" s="1">
        <v>0.538461538461539</v>
      </c>
      <c r="K37" s="1">
        <v>0.608695652173913</v>
      </c>
      <c r="L37" s="1">
        <v>0.6</v>
      </c>
      <c r="M37" s="1">
        <v>0.1</v>
      </c>
      <c r="N37" s="1">
        <v>0.55</v>
      </c>
    </row>
    <row r="38" s="1" customFormat="1" spans="1:14">
      <c r="A38" s="7">
        <v>249</v>
      </c>
      <c r="B38" s="1">
        <v>249</v>
      </c>
      <c r="C38" s="1">
        <v>0.631833672523499</v>
      </c>
      <c r="D38" s="1">
        <v>0.211252689361572</v>
      </c>
      <c r="E38" s="1">
        <v>8</v>
      </c>
      <c r="F38" s="1">
        <v>4</v>
      </c>
      <c r="G38" s="1">
        <v>2</v>
      </c>
      <c r="H38" s="1">
        <v>6</v>
      </c>
      <c r="I38" s="1">
        <v>0.8</v>
      </c>
      <c r="J38" s="1">
        <v>0.666666666666667</v>
      </c>
      <c r="K38" s="1">
        <v>0.727272727272727</v>
      </c>
      <c r="L38" s="1">
        <v>0.4</v>
      </c>
      <c r="M38" s="1">
        <v>0.4</v>
      </c>
      <c r="N38" s="1">
        <v>0.7</v>
      </c>
    </row>
    <row r="39" s="1" customFormat="1" spans="1:14">
      <c r="A39" s="7">
        <v>786</v>
      </c>
      <c r="B39" s="1">
        <v>786</v>
      </c>
      <c r="C39" s="1">
        <v>0.632263660430908</v>
      </c>
      <c r="D39" s="1">
        <v>0.0887371301651001</v>
      </c>
      <c r="E39" s="1">
        <v>9</v>
      </c>
      <c r="F39" s="1">
        <v>5</v>
      </c>
      <c r="G39" s="1">
        <v>1</v>
      </c>
      <c r="H39" s="1">
        <v>5</v>
      </c>
      <c r="I39" s="1">
        <v>0.9</v>
      </c>
      <c r="J39" s="1">
        <v>0.642857142857143</v>
      </c>
      <c r="K39" s="1">
        <v>0.75</v>
      </c>
      <c r="L39" s="1">
        <v>0.5</v>
      </c>
      <c r="M39" s="1">
        <v>0.4</v>
      </c>
      <c r="N39" s="1">
        <v>0.7</v>
      </c>
    </row>
    <row r="40" s="1" customFormat="1" spans="1:14">
      <c r="A40" s="7">
        <v>661</v>
      </c>
      <c r="B40" s="1">
        <v>661</v>
      </c>
      <c r="C40" s="1">
        <v>0.632424592971802</v>
      </c>
      <c r="D40" s="1">
        <v>0.116308331489563</v>
      </c>
      <c r="E40" s="1">
        <v>10</v>
      </c>
      <c r="F40" s="1">
        <v>6</v>
      </c>
      <c r="G40" s="1">
        <v>0</v>
      </c>
      <c r="H40" s="1">
        <v>4</v>
      </c>
      <c r="I40" s="1">
        <v>1</v>
      </c>
      <c r="J40" s="1">
        <v>0.625</v>
      </c>
      <c r="K40" s="1">
        <v>0.769230769230769</v>
      </c>
      <c r="L40" s="1">
        <v>0.6</v>
      </c>
      <c r="M40" s="1">
        <v>0.4</v>
      </c>
      <c r="N40" s="1">
        <v>0.7</v>
      </c>
    </row>
    <row r="41" s="1" customFormat="1" spans="1:14">
      <c r="A41" s="7">
        <v>623</v>
      </c>
      <c r="B41" s="1">
        <v>623</v>
      </c>
      <c r="C41" s="1">
        <v>0.632972717285156</v>
      </c>
      <c r="D41" s="1">
        <v>0.181615591049194</v>
      </c>
      <c r="E41" s="1">
        <v>9</v>
      </c>
      <c r="F41" s="1">
        <v>5</v>
      </c>
      <c r="G41" s="1">
        <v>1</v>
      </c>
      <c r="H41" s="1">
        <v>5</v>
      </c>
      <c r="I41" s="1">
        <v>0.9</v>
      </c>
      <c r="J41" s="1">
        <v>0.642857142857143</v>
      </c>
      <c r="K41" s="1">
        <v>0.75</v>
      </c>
      <c r="L41" s="1">
        <v>0.5</v>
      </c>
      <c r="M41" s="1">
        <v>0.4</v>
      </c>
      <c r="N41" s="1">
        <v>0.7</v>
      </c>
    </row>
    <row r="42" s="1" customFormat="1" spans="1:14">
      <c r="A42" s="7">
        <v>701</v>
      </c>
      <c r="B42" s="1">
        <v>701</v>
      </c>
      <c r="C42" s="1">
        <v>0.633385896682739</v>
      </c>
      <c r="D42" s="1">
        <v>0.165949463844299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924</v>
      </c>
      <c r="B43" s="1">
        <v>924</v>
      </c>
      <c r="C43" s="1">
        <v>0.633571624755859</v>
      </c>
      <c r="D43" s="1">
        <v>0.109119415283203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40</v>
      </c>
      <c r="B44" s="1">
        <v>40</v>
      </c>
      <c r="C44" s="1">
        <v>0.634088516235352</v>
      </c>
      <c r="D44" s="1">
        <v>0.209302663803101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766</v>
      </c>
      <c r="B45" s="1">
        <v>766</v>
      </c>
      <c r="C45" s="1">
        <v>0.634321689605713</v>
      </c>
      <c r="D45" s="1">
        <v>0.145667910575867</v>
      </c>
      <c r="E45" s="1">
        <v>9</v>
      </c>
      <c r="F45" s="1">
        <v>5</v>
      </c>
      <c r="G45" s="1">
        <v>1</v>
      </c>
      <c r="H45" s="1">
        <v>5</v>
      </c>
      <c r="I45" s="1">
        <v>0.9</v>
      </c>
      <c r="J45" s="1">
        <v>0.642857142857143</v>
      </c>
      <c r="K45" s="1">
        <v>0.75</v>
      </c>
      <c r="L45" s="1">
        <v>0.5</v>
      </c>
      <c r="M45" s="1">
        <v>0.4</v>
      </c>
      <c r="N45" s="1">
        <v>0.7</v>
      </c>
    </row>
    <row r="46" s="1" customFormat="1" spans="1:14">
      <c r="A46" s="7">
        <v>65</v>
      </c>
      <c r="B46" s="1">
        <v>65</v>
      </c>
      <c r="C46" s="1">
        <v>0.634863018989563</v>
      </c>
      <c r="D46" s="1">
        <v>0.106113433837891</v>
      </c>
      <c r="E46" s="1">
        <v>9</v>
      </c>
      <c r="F46" s="1">
        <v>7</v>
      </c>
      <c r="G46" s="1">
        <v>1</v>
      </c>
      <c r="H46" s="1">
        <v>3</v>
      </c>
      <c r="I46" s="1">
        <v>0.9</v>
      </c>
      <c r="J46" s="1">
        <v>0.5625</v>
      </c>
      <c r="K46" s="1">
        <v>0.692307692307692</v>
      </c>
      <c r="L46" s="1">
        <v>0.7</v>
      </c>
      <c r="M46" s="1">
        <v>0.2</v>
      </c>
      <c r="N46" s="1">
        <v>0.6</v>
      </c>
    </row>
    <row r="47" s="1" customFormat="1" spans="1:14">
      <c r="A47" s="7">
        <v>364</v>
      </c>
      <c r="B47" s="1">
        <v>364</v>
      </c>
      <c r="C47" s="1">
        <v>0.634941577911377</v>
      </c>
      <c r="D47" s="1">
        <v>0.159549355506897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922</v>
      </c>
      <c r="B48" s="1">
        <v>922</v>
      </c>
      <c r="C48" s="1">
        <v>0.635143399238586</v>
      </c>
      <c r="D48" s="1">
        <v>0.125453948974609</v>
      </c>
      <c r="E48" s="1">
        <v>10</v>
      </c>
      <c r="F48" s="1">
        <v>6</v>
      </c>
      <c r="G48" s="1">
        <v>0</v>
      </c>
      <c r="H48" s="1">
        <v>4</v>
      </c>
      <c r="I48" s="1">
        <v>1</v>
      </c>
      <c r="J48" s="1">
        <v>0.625</v>
      </c>
      <c r="K48" s="1">
        <v>0.769230769230769</v>
      </c>
      <c r="L48" s="1">
        <v>0.6</v>
      </c>
      <c r="M48" s="1">
        <v>0.4</v>
      </c>
      <c r="N48" s="1">
        <v>0.7</v>
      </c>
    </row>
    <row r="49" s="1" customFormat="1" spans="1:14">
      <c r="A49" s="7">
        <v>692</v>
      </c>
      <c r="B49" s="1">
        <v>692</v>
      </c>
      <c r="C49" s="1">
        <v>0.635324358940125</v>
      </c>
      <c r="D49" s="1">
        <v>0.0808252096176147</v>
      </c>
      <c r="E49" s="1">
        <v>7</v>
      </c>
      <c r="F49" s="1">
        <v>2</v>
      </c>
      <c r="G49" s="1">
        <v>3</v>
      </c>
      <c r="H49" s="1">
        <v>8</v>
      </c>
      <c r="I49" s="1">
        <v>0.7</v>
      </c>
      <c r="J49" s="1">
        <v>0.777777777777778</v>
      </c>
      <c r="K49" s="1">
        <v>0.736842105263158</v>
      </c>
      <c r="L49" s="1">
        <v>0.2</v>
      </c>
      <c r="M49" s="1">
        <v>0.5</v>
      </c>
      <c r="N49" s="1">
        <v>0.75</v>
      </c>
    </row>
    <row r="50" s="1" customFormat="1" spans="1:14">
      <c r="A50" s="7">
        <v>43</v>
      </c>
      <c r="B50" s="1">
        <v>43</v>
      </c>
      <c r="C50" s="1">
        <v>0.656714081764221</v>
      </c>
      <c r="D50" s="1">
        <v>0.224246263504028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" customFormat="1" spans="1:14">
      <c r="A51" s="7">
        <v>91</v>
      </c>
      <c r="B51" s="1">
        <v>91</v>
      </c>
      <c r="C51" s="1">
        <v>0.656899452209473</v>
      </c>
      <c r="D51" s="1">
        <v>0.110978126525879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762</v>
      </c>
      <c r="B52" s="1">
        <v>762</v>
      </c>
      <c r="C52" s="1">
        <v>0.657448887825012</v>
      </c>
      <c r="D52" s="1">
        <v>0.104537844657898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24</v>
      </c>
      <c r="B53" s="1">
        <v>24</v>
      </c>
      <c r="C53" s="1">
        <v>0.657558083534241</v>
      </c>
      <c r="D53" s="1">
        <v>0.0731049776077271</v>
      </c>
      <c r="E53" s="1">
        <v>7</v>
      </c>
      <c r="F53" s="1">
        <v>4</v>
      </c>
      <c r="G53" s="1">
        <v>3</v>
      </c>
      <c r="H53" s="1">
        <v>6</v>
      </c>
      <c r="I53" s="1">
        <v>0.7</v>
      </c>
      <c r="J53" s="1">
        <v>0.636363636363636</v>
      </c>
      <c r="K53" s="1">
        <v>0.666666666666667</v>
      </c>
      <c r="L53" s="1">
        <v>0.4</v>
      </c>
      <c r="M53" s="1">
        <v>0.3</v>
      </c>
      <c r="N53" s="1">
        <v>0.65</v>
      </c>
    </row>
    <row r="54" s="1" customFormat="1" spans="1:14">
      <c r="A54" s="7">
        <v>914</v>
      </c>
      <c r="B54" s="1">
        <v>914</v>
      </c>
      <c r="C54" s="1">
        <v>0.658018946647644</v>
      </c>
      <c r="D54" s="1">
        <v>0.135432958602905</v>
      </c>
      <c r="E54" s="1">
        <v>9</v>
      </c>
      <c r="F54" s="1">
        <v>5</v>
      </c>
      <c r="G54" s="1">
        <v>1</v>
      </c>
      <c r="H54" s="1">
        <v>5</v>
      </c>
      <c r="I54" s="1">
        <v>0.9</v>
      </c>
      <c r="J54" s="1">
        <v>0.642857142857143</v>
      </c>
      <c r="K54" s="1">
        <v>0.75</v>
      </c>
      <c r="L54" s="1">
        <v>0.5</v>
      </c>
      <c r="M54" s="1">
        <v>0.4</v>
      </c>
      <c r="N54" s="1">
        <v>0.7</v>
      </c>
    </row>
    <row r="55" s="1" customFormat="1" spans="1:14">
      <c r="A55" s="7">
        <v>114</v>
      </c>
      <c r="B55" s="1">
        <v>114</v>
      </c>
      <c r="C55" s="1">
        <v>0.658638477325439</v>
      </c>
      <c r="D55" s="1">
        <v>0.0624736547470093</v>
      </c>
      <c r="E55" s="1">
        <v>7</v>
      </c>
      <c r="F55" s="1">
        <v>7</v>
      </c>
      <c r="G55" s="1">
        <v>3</v>
      </c>
      <c r="H55" s="1">
        <v>3</v>
      </c>
      <c r="I55" s="1">
        <v>0.7</v>
      </c>
      <c r="J55" s="1">
        <v>0.5</v>
      </c>
      <c r="K55" s="1">
        <v>0.583333333333333</v>
      </c>
      <c r="L55" s="1">
        <v>0.7</v>
      </c>
      <c r="M55" s="1">
        <v>0</v>
      </c>
      <c r="N55" s="1">
        <v>0.5</v>
      </c>
    </row>
    <row r="56" s="1" customFormat="1" spans="1:14">
      <c r="A56" s="7">
        <v>682</v>
      </c>
      <c r="B56" s="1">
        <v>682</v>
      </c>
      <c r="C56" s="1">
        <v>0.658996343612671</v>
      </c>
      <c r="D56" s="1">
        <v>0.14057719707489</v>
      </c>
      <c r="E56" s="1">
        <v>9</v>
      </c>
      <c r="F56" s="1">
        <v>6</v>
      </c>
      <c r="G56" s="1">
        <v>1</v>
      </c>
      <c r="H56" s="1">
        <v>4</v>
      </c>
      <c r="I56" s="1">
        <v>0.9</v>
      </c>
      <c r="J56" s="1">
        <v>0.6</v>
      </c>
      <c r="K56" s="1">
        <v>0.72</v>
      </c>
      <c r="L56" s="1">
        <v>0.6</v>
      </c>
      <c r="M56" s="1">
        <v>0.3</v>
      </c>
      <c r="N56" s="1">
        <v>0.65</v>
      </c>
    </row>
    <row r="57" s="1" customFormat="1" spans="1:14">
      <c r="A57" s="7">
        <v>267</v>
      </c>
      <c r="B57" s="1">
        <v>267</v>
      </c>
      <c r="C57" s="1">
        <v>0.659843325614929</v>
      </c>
      <c r="D57" s="1">
        <v>0.0715547800064087</v>
      </c>
      <c r="E57" s="1">
        <v>8</v>
      </c>
      <c r="F57" s="1">
        <v>6</v>
      </c>
      <c r="G57" s="1">
        <v>2</v>
      </c>
      <c r="H57" s="1">
        <v>4</v>
      </c>
      <c r="I57" s="1">
        <v>0.8</v>
      </c>
      <c r="J57" s="1">
        <v>0.571428571428572</v>
      </c>
      <c r="K57" s="1">
        <v>0.666666666666667</v>
      </c>
      <c r="L57" s="1">
        <v>0.6</v>
      </c>
      <c r="M57" s="1">
        <v>0.2</v>
      </c>
      <c r="N57" s="1">
        <v>0.6</v>
      </c>
    </row>
    <row r="58" s="3" customFormat="1" spans="1:14">
      <c r="A58" s="9">
        <v>243</v>
      </c>
      <c r="B58" s="3">
        <v>243</v>
      </c>
      <c r="C58" s="3">
        <v>0.659895181655884</v>
      </c>
      <c r="D58" s="3">
        <v>0.0999970436096191</v>
      </c>
      <c r="E58" s="3">
        <v>10</v>
      </c>
      <c r="F58" s="3">
        <v>3</v>
      </c>
      <c r="G58" s="3">
        <v>0</v>
      </c>
      <c r="H58" s="3">
        <v>7</v>
      </c>
      <c r="I58" s="3">
        <v>1</v>
      </c>
      <c r="J58" s="3">
        <v>0.769230769230769</v>
      </c>
      <c r="K58" s="3">
        <v>0.869565217391304</v>
      </c>
      <c r="L58" s="3">
        <v>0.3</v>
      </c>
      <c r="M58" s="3">
        <v>0.7</v>
      </c>
      <c r="N58" s="3">
        <v>0.85</v>
      </c>
    </row>
    <row r="59" s="1" customFormat="1" spans="1:14">
      <c r="A59" s="7">
        <v>230</v>
      </c>
      <c r="B59" s="1">
        <v>230</v>
      </c>
      <c r="C59" s="1">
        <v>0.660181760787964</v>
      </c>
      <c r="D59" s="1">
        <v>0.146413803100586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554</v>
      </c>
      <c r="B60" s="1">
        <v>554</v>
      </c>
      <c r="C60" s="1">
        <v>0.660832762718201</v>
      </c>
      <c r="D60" s="1">
        <v>0.225080013275147</v>
      </c>
      <c r="E60" s="1">
        <v>6</v>
      </c>
      <c r="F60" s="1">
        <v>7</v>
      </c>
      <c r="G60" s="1">
        <v>4</v>
      </c>
      <c r="H60" s="1">
        <v>3</v>
      </c>
      <c r="I60" s="1">
        <v>0.6</v>
      </c>
      <c r="J60" s="1">
        <v>0.461538461538462</v>
      </c>
      <c r="K60" s="1">
        <v>0.521739130434783</v>
      </c>
      <c r="L60" s="1">
        <v>0.7</v>
      </c>
      <c r="M60" s="1">
        <v>-0.1</v>
      </c>
      <c r="N60" s="1">
        <v>0.45</v>
      </c>
    </row>
    <row r="61" s="1" customFormat="1" spans="1:14">
      <c r="A61" s="7">
        <v>852</v>
      </c>
      <c r="B61" s="1">
        <v>852</v>
      </c>
      <c r="C61" s="1">
        <v>0.661973476409912</v>
      </c>
      <c r="D61" s="1">
        <v>0.0750224590301514</v>
      </c>
      <c r="E61" s="1">
        <v>8</v>
      </c>
      <c r="F61" s="1">
        <v>4</v>
      </c>
      <c r="G61" s="1">
        <v>2</v>
      </c>
      <c r="H61" s="1">
        <v>6</v>
      </c>
      <c r="I61" s="1">
        <v>0.8</v>
      </c>
      <c r="J61" s="1">
        <v>0.666666666666667</v>
      </c>
      <c r="K61" s="1">
        <v>0.727272727272727</v>
      </c>
      <c r="L61" s="1">
        <v>0.4</v>
      </c>
      <c r="M61" s="1">
        <v>0.4</v>
      </c>
      <c r="N61" s="1">
        <v>0.7</v>
      </c>
    </row>
    <row r="62" s="1" customFormat="1" spans="1:14">
      <c r="A62" s="7">
        <v>681</v>
      </c>
      <c r="B62" s="1">
        <v>681</v>
      </c>
      <c r="C62" s="1">
        <v>0.662702322006226</v>
      </c>
      <c r="D62" s="1">
        <v>0.0978585481643677</v>
      </c>
      <c r="E62" s="1">
        <v>8</v>
      </c>
      <c r="F62" s="1">
        <v>5</v>
      </c>
      <c r="G62" s="1">
        <v>2</v>
      </c>
      <c r="H62" s="1">
        <v>5</v>
      </c>
      <c r="I62" s="1">
        <v>0.8</v>
      </c>
      <c r="J62" s="1">
        <v>0.615384615384615</v>
      </c>
      <c r="K62" s="1">
        <v>0.695652173913043</v>
      </c>
      <c r="L62" s="1">
        <v>0.5</v>
      </c>
      <c r="M62" s="1">
        <v>0.3</v>
      </c>
      <c r="N62" s="1">
        <v>0.65</v>
      </c>
    </row>
    <row r="63" s="1" customFormat="1" spans="1:14">
      <c r="A63" s="7">
        <v>496</v>
      </c>
      <c r="B63" s="1">
        <v>496</v>
      </c>
      <c r="C63" s="1">
        <v>0.663251161575317</v>
      </c>
      <c r="D63" s="1">
        <v>0.086097240447998</v>
      </c>
      <c r="E63" s="1">
        <v>10</v>
      </c>
      <c r="F63" s="1">
        <v>6</v>
      </c>
      <c r="G63" s="1">
        <v>0</v>
      </c>
      <c r="H63" s="1">
        <v>4</v>
      </c>
      <c r="I63" s="1">
        <v>1</v>
      </c>
      <c r="J63" s="1">
        <v>0.625</v>
      </c>
      <c r="K63" s="1">
        <v>0.769230769230769</v>
      </c>
      <c r="L63" s="1">
        <v>0.6</v>
      </c>
      <c r="M63" s="1">
        <v>0.4</v>
      </c>
      <c r="N63" s="1">
        <v>0.7</v>
      </c>
    </row>
    <row r="64" s="1" customFormat="1" spans="1:14">
      <c r="A64" s="7">
        <v>294</v>
      </c>
      <c r="B64" s="1">
        <v>294</v>
      </c>
      <c r="C64" s="1">
        <v>0.663757920265198</v>
      </c>
      <c r="D64" s="1">
        <v>0.0591132640838623</v>
      </c>
      <c r="E64" s="1">
        <v>9</v>
      </c>
      <c r="F64" s="1">
        <v>3</v>
      </c>
      <c r="G64" s="1">
        <v>1</v>
      </c>
      <c r="H64" s="1">
        <v>7</v>
      </c>
      <c r="I64" s="1">
        <v>0.9</v>
      </c>
      <c r="J64" s="1">
        <v>0.75</v>
      </c>
      <c r="K64" s="1">
        <v>0.818181818181818</v>
      </c>
      <c r="L64" s="1">
        <v>0.3</v>
      </c>
      <c r="M64" s="1">
        <v>0.6</v>
      </c>
      <c r="N64" s="1">
        <v>0.8</v>
      </c>
    </row>
    <row r="65" s="1" customFormat="1" spans="1:14">
      <c r="A65" s="7">
        <v>827</v>
      </c>
      <c r="B65" s="1">
        <v>827</v>
      </c>
      <c r="C65" s="1">
        <v>0.664244651794434</v>
      </c>
      <c r="D65" s="1">
        <v>0.195667386054993</v>
      </c>
      <c r="E65" s="1">
        <v>7</v>
      </c>
      <c r="F65" s="1">
        <v>4</v>
      </c>
      <c r="G65" s="1">
        <v>3</v>
      </c>
      <c r="H65" s="1">
        <v>6</v>
      </c>
      <c r="I65" s="1">
        <v>0.7</v>
      </c>
      <c r="J65" s="1">
        <v>0.636363636363636</v>
      </c>
      <c r="K65" s="1">
        <v>0.666666666666667</v>
      </c>
      <c r="L65" s="1">
        <v>0.4</v>
      </c>
      <c r="M65" s="1">
        <v>0.3</v>
      </c>
      <c r="N65" s="1">
        <v>0.65</v>
      </c>
    </row>
    <row r="66" s="1" customFormat="1" spans="1:14">
      <c r="A66" s="7">
        <v>846</v>
      </c>
      <c r="B66" s="1">
        <v>846</v>
      </c>
      <c r="C66" s="1">
        <v>0.664389133453369</v>
      </c>
      <c r="D66" s="1">
        <v>0.0893771648406982</v>
      </c>
      <c r="E66" s="1">
        <v>6</v>
      </c>
      <c r="F66" s="1">
        <v>5</v>
      </c>
      <c r="G66" s="1">
        <v>4</v>
      </c>
      <c r="H66" s="1">
        <v>5</v>
      </c>
      <c r="I66" s="1">
        <v>0.6</v>
      </c>
      <c r="J66" s="1">
        <v>0.545454545454545</v>
      </c>
      <c r="K66" s="1">
        <v>0.571428571428571</v>
      </c>
      <c r="L66" s="1">
        <v>0.5</v>
      </c>
      <c r="M66" s="1">
        <v>0.1</v>
      </c>
      <c r="N66" s="1">
        <v>0.55</v>
      </c>
    </row>
    <row r="67" s="1" customFormat="1" spans="1:14">
      <c r="A67" s="7">
        <v>451</v>
      </c>
      <c r="B67" s="1">
        <v>451</v>
      </c>
      <c r="C67" s="1">
        <v>0.665182590484619</v>
      </c>
      <c r="D67" s="1">
        <v>0.250267744064331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970</v>
      </c>
      <c r="B68" s="1">
        <v>970</v>
      </c>
      <c r="C68" s="1">
        <v>0.66580867767334</v>
      </c>
      <c r="D68" s="1">
        <v>0.114129424095154</v>
      </c>
      <c r="E68" s="1">
        <v>10</v>
      </c>
      <c r="F68" s="1">
        <v>7</v>
      </c>
      <c r="G68" s="1">
        <v>0</v>
      </c>
      <c r="H68" s="1">
        <v>3</v>
      </c>
      <c r="I68" s="1">
        <v>1</v>
      </c>
      <c r="J68" s="1">
        <v>0.588235294117647</v>
      </c>
      <c r="K68" s="1">
        <v>0.740740740740741</v>
      </c>
      <c r="L68" s="1">
        <v>0.7</v>
      </c>
      <c r="M68" s="1">
        <v>0.3</v>
      </c>
      <c r="N68" s="1">
        <v>0.65</v>
      </c>
    </row>
    <row r="69" s="1" customFormat="1" spans="1:14">
      <c r="A69" s="7">
        <v>735</v>
      </c>
      <c r="B69" s="1">
        <v>735</v>
      </c>
      <c r="C69" s="1">
        <v>0.665870547294617</v>
      </c>
      <c r="D69" s="1">
        <v>0.160851716995239</v>
      </c>
      <c r="E69" s="1">
        <v>8</v>
      </c>
      <c r="F69" s="1">
        <v>6</v>
      </c>
      <c r="G69" s="1">
        <v>2</v>
      </c>
      <c r="H69" s="1">
        <v>4</v>
      </c>
      <c r="I69" s="1">
        <v>0.8</v>
      </c>
      <c r="J69" s="1">
        <v>0.571428571428572</v>
      </c>
      <c r="K69" s="1">
        <v>0.666666666666667</v>
      </c>
      <c r="L69" s="1">
        <v>0.6</v>
      </c>
      <c r="M69" s="1">
        <v>0.2</v>
      </c>
      <c r="N69" s="1">
        <v>0.6</v>
      </c>
    </row>
    <row r="70" s="1" customFormat="1" spans="1:14">
      <c r="A70" s="7">
        <v>442</v>
      </c>
      <c r="B70" s="1">
        <v>442</v>
      </c>
      <c r="C70" s="1">
        <v>0.666353225708008</v>
      </c>
      <c r="D70" s="1">
        <v>0.134917259216309</v>
      </c>
      <c r="E70" s="1">
        <v>9</v>
      </c>
      <c r="F70" s="1">
        <v>2</v>
      </c>
      <c r="G70" s="1">
        <v>1</v>
      </c>
      <c r="H70" s="1">
        <v>8</v>
      </c>
      <c r="I70" s="1">
        <v>0.9</v>
      </c>
      <c r="J70" s="1">
        <v>0.818181818181818</v>
      </c>
      <c r="K70" s="1">
        <v>0.857142857142857</v>
      </c>
      <c r="L70" s="1">
        <v>0.2</v>
      </c>
      <c r="M70" s="1">
        <v>0.7</v>
      </c>
      <c r="N70" s="1">
        <v>0.85</v>
      </c>
    </row>
    <row r="71" s="1" customFormat="1" spans="1:14">
      <c r="A71" s="7">
        <v>145</v>
      </c>
      <c r="B71" s="1">
        <v>145</v>
      </c>
      <c r="C71" s="1">
        <v>0.666755676269531</v>
      </c>
      <c r="D71" s="1">
        <v>0.160360813140869</v>
      </c>
      <c r="E71" s="1">
        <v>8</v>
      </c>
      <c r="F71" s="1">
        <v>6</v>
      </c>
      <c r="G71" s="1">
        <v>2</v>
      </c>
      <c r="H71" s="1">
        <v>4</v>
      </c>
      <c r="I71" s="1">
        <v>0.8</v>
      </c>
      <c r="J71" s="1">
        <v>0.571428571428572</v>
      </c>
      <c r="K71" s="1">
        <v>0.666666666666667</v>
      </c>
      <c r="L71" s="1">
        <v>0.6</v>
      </c>
      <c r="M71" s="1">
        <v>0.2</v>
      </c>
      <c r="N71" s="1">
        <v>0.6</v>
      </c>
    </row>
    <row r="72" s="1" customFormat="1" spans="1:14">
      <c r="A72" s="7">
        <v>774</v>
      </c>
      <c r="B72" s="1">
        <v>774</v>
      </c>
      <c r="C72" s="1">
        <v>0.666874885559082</v>
      </c>
      <c r="D72" s="1">
        <v>0.125918030738831</v>
      </c>
      <c r="E72" s="1">
        <v>10</v>
      </c>
      <c r="F72" s="1">
        <v>4</v>
      </c>
      <c r="G72" s="1">
        <v>0</v>
      </c>
      <c r="H72" s="1">
        <v>6</v>
      </c>
      <c r="I72" s="1">
        <v>1</v>
      </c>
      <c r="J72" s="1">
        <v>0.714285714285714</v>
      </c>
      <c r="K72" s="1">
        <v>0.833333333333333</v>
      </c>
      <c r="L72" s="1">
        <v>0.4</v>
      </c>
      <c r="M72" s="1">
        <v>0.6</v>
      </c>
      <c r="N72" s="1">
        <v>0.8</v>
      </c>
    </row>
    <row r="73" s="1" customFormat="1" spans="1:14">
      <c r="A73" s="7">
        <v>133</v>
      </c>
      <c r="B73" s="1">
        <v>133</v>
      </c>
      <c r="C73" s="1">
        <v>0.805436015129089</v>
      </c>
      <c r="D73" s="1">
        <v>0.172886252403259</v>
      </c>
      <c r="E73" s="1">
        <v>10</v>
      </c>
      <c r="F73" s="1">
        <v>4</v>
      </c>
      <c r="G73" s="1">
        <v>0</v>
      </c>
      <c r="H73" s="1">
        <v>6</v>
      </c>
      <c r="I73" s="1">
        <v>1</v>
      </c>
      <c r="J73" s="1">
        <v>0.714285714285714</v>
      </c>
      <c r="K73" s="1">
        <v>0.833333333333333</v>
      </c>
      <c r="L73" s="1">
        <v>0.4</v>
      </c>
      <c r="M73" s="1">
        <v>0.6</v>
      </c>
      <c r="N73" s="1">
        <v>0.8</v>
      </c>
    </row>
    <row r="74" s="1" customFormat="1" spans="1:14">
      <c r="A74" s="7">
        <v>704</v>
      </c>
      <c r="B74" s="1">
        <v>704</v>
      </c>
      <c r="C74" s="1">
        <v>0.793093085289001</v>
      </c>
      <c r="D74" s="1">
        <v>0.133874297142029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422</v>
      </c>
      <c r="B75" s="1">
        <v>422</v>
      </c>
      <c r="C75" s="1">
        <v>0.682582497596741</v>
      </c>
      <c r="D75" s="1">
        <v>0.10011625289917</v>
      </c>
      <c r="E75" s="1">
        <v>9</v>
      </c>
      <c r="F75" s="1">
        <v>2</v>
      </c>
      <c r="G75" s="1">
        <v>1</v>
      </c>
      <c r="H75" s="1">
        <v>8</v>
      </c>
      <c r="I75" s="1">
        <v>0.9</v>
      </c>
      <c r="J75" s="1">
        <v>0.818181818181818</v>
      </c>
      <c r="K75" s="1">
        <v>0.857142857142857</v>
      </c>
      <c r="L75" s="1">
        <v>0.2</v>
      </c>
      <c r="M75" s="1">
        <v>0.7</v>
      </c>
      <c r="N75" s="1">
        <v>0.85</v>
      </c>
    </row>
    <row r="76" s="1" customFormat="1" spans="1:14">
      <c r="A76" s="7">
        <v>773</v>
      </c>
      <c r="B76" s="1">
        <v>773</v>
      </c>
      <c r="C76" s="1">
        <v>0.804943203926086</v>
      </c>
      <c r="D76" s="1">
        <v>0.0974832773208618</v>
      </c>
      <c r="E76" s="1">
        <v>9</v>
      </c>
      <c r="F76" s="1">
        <v>3</v>
      </c>
      <c r="G76" s="1">
        <v>1</v>
      </c>
      <c r="H76" s="1">
        <v>7</v>
      </c>
      <c r="I76" s="1">
        <v>0.9</v>
      </c>
      <c r="J76" s="1">
        <v>0.75</v>
      </c>
      <c r="K76" s="1">
        <v>0.818181818181818</v>
      </c>
      <c r="L76" s="1">
        <v>0.3</v>
      </c>
      <c r="M76" s="1">
        <v>0.6</v>
      </c>
      <c r="N76" s="1">
        <v>0.8</v>
      </c>
    </row>
    <row r="77" s="3" customFormat="1" spans="1:14">
      <c r="A77" s="9">
        <v>439</v>
      </c>
      <c r="B77" s="3">
        <v>439</v>
      </c>
      <c r="C77" s="3">
        <v>0.799637913703918</v>
      </c>
      <c r="D77" s="3">
        <v>0.0570443868637085</v>
      </c>
      <c r="E77" s="3">
        <v>10</v>
      </c>
      <c r="F77" s="3">
        <v>3</v>
      </c>
      <c r="G77" s="3">
        <v>0</v>
      </c>
      <c r="H77" s="3">
        <v>7</v>
      </c>
      <c r="I77" s="3">
        <v>1</v>
      </c>
      <c r="J77" s="3">
        <v>0.769230769230769</v>
      </c>
      <c r="K77" s="3">
        <v>0.869565217391304</v>
      </c>
      <c r="L77" s="3">
        <v>0.3</v>
      </c>
      <c r="M77" s="3">
        <v>0.7</v>
      </c>
      <c r="N77" s="3">
        <v>0.85</v>
      </c>
    </row>
    <row r="78" s="1" customFormat="1" spans="1:14">
      <c r="A78" s="7">
        <v>347</v>
      </c>
      <c r="B78" s="1">
        <v>347</v>
      </c>
      <c r="C78" s="1">
        <v>0.807642936706543</v>
      </c>
      <c r="D78" s="1">
        <v>0.11441159248352</v>
      </c>
      <c r="E78" s="1">
        <v>10</v>
      </c>
      <c r="F78" s="1">
        <v>7</v>
      </c>
      <c r="G78" s="1">
        <v>0</v>
      </c>
      <c r="H78" s="1">
        <v>3</v>
      </c>
      <c r="I78" s="1">
        <v>1</v>
      </c>
      <c r="J78" s="1">
        <v>0.588235294117647</v>
      </c>
      <c r="K78" s="1">
        <v>0.740740740740741</v>
      </c>
      <c r="L78" s="1">
        <v>0.7</v>
      </c>
      <c r="M78" s="1">
        <v>0.3</v>
      </c>
      <c r="N78" s="1">
        <v>0.65</v>
      </c>
    </row>
    <row r="79" s="1" customFormat="1" spans="1:14">
      <c r="A79" s="7">
        <v>777</v>
      </c>
      <c r="B79" s="1">
        <v>777</v>
      </c>
      <c r="C79" s="1">
        <v>0.808679223060608</v>
      </c>
      <c r="D79" s="1">
        <v>0.145735383033752</v>
      </c>
      <c r="E79" s="1">
        <v>10</v>
      </c>
      <c r="F79" s="1">
        <v>3</v>
      </c>
      <c r="G79" s="1">
        <v>0</v>
      </c>
      <c r="H79" s="1">
        <v>7</v>
      </c>
      <c r="I79" s="1">
        <v>1</v>
      </c>
      <c r="J79" s="1">
        <v>0.769230769230769</v>
      </c>
      <c r="K79" s="1">
        <v>0.869565217391304</v>
      </c>
      <c r="L79" s="1">
        <v>0.3</v>
      </c>
      <c r="M79" s="1">
        <v>0.7</v>
      </c>
      <c r="N79" s="1">
        <v>0.85</v>
      </c>
    </row>
    <row r="80" s="1" customFormat="1" spans="1:14">
      <c r="A80" s="7">
        <v>598</v>
      </c>
      <c r="B80" s="1">
        <v>598</v>
      </c>
      <c r="C80" s="1">
        <v>0.808453559875488</v>
      </c>
      <c r="D80" s="1">
        <v>0.0991584062576294</v>
      </c>
      <c r="E80" s="1">
        <v>10</v>
      </c>
      <c r="F80" s="1">
        <v>3</v>
      </c>
      <c r="G80" s="1">
        <v>0</v>
      </c>
      <c r="H80" s="1">
        <v>7</v>
      </c>
      <c r="I80" s="1">
        <v>1</v>
      </c>
      <c r="J80" s="1">
        <v>0.769230769230769</v>
      </c>
      <c r="K80" s="1">
        <v>0.869565217391304</v>
      </c>
      <c r="L80" s="1">
        <v>0.3</v>
      </c>
      <c r="M80" s="1">
        <v>0.7</v>
      </c>
      <c r="N80" s="1">
        <v>0.85</v>
      </c>
    </row>
    <row r="81" s="1" customFormat="1" spans="1:14">
      <c r="A81" s="7">
        <v>516</v>
      </c>
      <c r="B81" s="1">
        <v>516</v>
      </c>
      <c r="C81" s="1">
        <v>0.808926939964294</v>
      </c>
      <c r="D81" s="1">
        <v>0.204248666763306</v>
      </c>
      <c r="E81" s="1">
        <v>7</v>
      </c>
      <c r="F81" s="1">
        <v>3</v>
      </c>
      <c r="G81" s="1">
        <v>3</v>
      </c>
      <c r="H81" s="1">
        <v>7</v>
      </c>
      <c r="I81" s="1">
        <v>0.7</v>
      </c>
      <c r="J81" s="1">
        <v>0.7</v>
      </c>
      <c r="K81" s="1">
        <v>0.7</v>
      </c>
      <c r="L81" s="1">
        <v>0.3</v>
      </c>
      <c r="M81" s="1">
        <v>0.4</v>
      </c>
      <c r="N81" s="1">
        <v>0.7</v>
      </c>
    </row>
    <row r="82" s="1" customFormat="1" spans="1:14">
      <c r="A82" s="7">
        <v>354</v>
      </c>
      <c r="B82" s="1">
        <v>354</v>
      </c>
      <c r="C82" s="1">
        <v>0.808939099311829</v>
      </c>
      <c r="D82" s="1">
        <v>0.152334570884705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631</v>
      </c>
      <c r="B83" s="1">
        <v>631</v>
      </c>
      <c r="C83" s="1">
        <v>0.809487223625183</v>
      </c>
      <c r="D83" s="1">
        <v>0.125691533088684</v>
      </c>
      <c r="E83" s="1">
        <v>7</v>
      </c>
      <c r="F83" s="1">
        <v>5</v>
      </c>
      <c r="G83" s="1">
        <v>3</v>
      </c>
      <c r="H83" s="1">
        <v>5</v>
      </c>
      <c r="I83" s="1">
        <v>0.7</v>
      </c>
      <c r="J83" s="1">
        <v>0.583333333333333</v>
      </c>
      <c r="K83" s="1">
        <v>0.636363636363636</v>
      </c>
      <c r="L83" s="1">
        <v>0.5</v>
      </c>
      <c r="M83" s="1">
        <v>0.2</v>
      </c>
      <c r="N83" s="1">
        <v>0.6</v>
      </c>
    </row>
    <row r="84" s="1" customFormat="1" spans="1:14">
      <c r="A84" s="7">
        <v>543</v>
      </c>
      <c r="B84" s="1">
        <v>543</v>
      </c>
      <c r="C84" s="1">
        <v>0.810562133789062</v>
      </c>
      <c r="D84" s="1">
        <v>0.140990376472473</v>
      </c>
      <c r="E84" s="1">
        <v>9</v>
      </c>
      <c r="F84" s="1">
        <v>3</v>
      </c>
      <c r="G84" s="1">
        <v>1</v>
      </c>
      <c r="H84" s="1">
        <v>7</v>
      </c>
      <c r="I84" s="1">
        <v>0.9</v>
      </c>
      <c r="J84" s="1">
        <v>0.75</v>
      </c>
      <c r="K84" s="1">
        <v>0.818181818181818</v>
      </c>
      <c r="L84" s="1">
        <v>0.3</v>
      </c>
      <c r="M84" s="1">
        <v>0.6</v>
      </c>
      <c r="N84" s="1">
        <v>0.8</v>
      </c>
    </row>
    <row r="85" s="1" customFormat="1" spans="1:14">
      <c r="A85" s="7">
        <v>454</v>
      </c>
      <c r="B85" s="1">
        <v>454</v>
      </c>
      <c r="C85" s="1">
        <v>0.81167459487915</v>
      </c>
      <c r="D85" s="1">
        <v>0.116322159767151</v>
      </c>
      <c r="E85" s="1">
        <v>5</v>
      </c>
      <c r="F85" s="1">
        <v>4</v>
      </c>
      <c r="G85" s="1">
        <v>5</v>
      </c>
      <c r="H85" s="1">
        <v>6</v>
      </c>
      <c r="I85" s="1">
        <v>0.5</v>
      </c>
      <c r="J85" s="1">
        <v>0.555555555555556</v>
      </c>
      <c r="K85" s="1">
        <v>0.526315789473684</v>
      </c>
      <c r="L85" s="1">
        <v>0.4</v>
      </c>
      <c r="M85" s="1">
        <v>0.1</v>
      </c>
      <c r="N85" s="1">
        <v>0.55</v>
      </c>
    </row>
    <row r="86" s="3" customFormat="1" spans="1:14">
      <c r="A86" s="9">
        <v>802</v>
      </c>
      <c r="B86" s="3">
        <v>802</v>
      </c>
      <c r="C86" s="3">
        <v>0.818269729614258</v>
      </c>
      <c r="D86" s="3">
        <v>0.142256736755371</v>
      </c>
      <c r="E86" s="3">
        <v>9</v>
      </c>
      <c r="F86" s="3">
        <v>4</v>
      </c>
      <c r="G86" s="3">
        <v>1</v>
      </c>
      <c r="H86" s="3">
        <v>6</v>
      </c>
      <c r="I86" s="3">
        <v>0.9</v>
      </c>
      <c r="J86" s="3">
        <v>0.692307692307692</v>
      </c>
      <c r="K86" s="3">
        <v>0.782608695652174</v>
      </c>
      <c r="L86" s="3">
        <v>0.4</v>
      </c>
      <c r="M86" s="3">
        <v>0.5</v>
      </c>
      <c r="N86" s="3">
        <v>0.75</v>
      </c>
    </row>
    <row r="87" s="1" customFormat="1" spans="1:14">
      <c r="A87" s="7">
        <v>743</v>
      </c>
      <c r="B87" s="1">
        <v>743</v>
      </c>
      <c r="C87" s="1">
        <v>0.812583208084106</v>
      </c>
      <c r="D87" s="1">
        <v>0.160370707511902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1" customFormat="1" spans="1:14">
      <c r="A88" s="7">
        <v>907</v>
      </c>
      <c r="B88" s="1">
        <v>907</v>
      </c>
      <c r="C88" s="1">
        <v>0.811874389648437</v>
      </c>
      <c r="D88" s="1">
        <v>0.147233486175537</v>
      </c>
      <c r="E88" s="1">
        <v>9</v>
      </c>
      <c r="F88" s="1">
        <v>1</v>
      </c>
      <c r="G88" s="1">
        <v>1</v>
      </c>
      <c r="H88" s="1">
        <v>9</v>
      </c>
      <c r="I88" s="1">
        <v>0.9</v>
      </c>
      <c r="J88" s="1">
        <v>0.9</v>
      </c>
      <c r="K88" s="1">
        <v>0.9</v>
      </c>
      <c r="L88" s="1">
        <v>0.1</v>
      </c>
      <c r="M88" s="1">
        <v>0.8</v>
      </c>
      <c r="N88" s="1">
        <v>0.9</v>
      </c>
    </row>
    <row r="89" s="1" customFormat="1" spans="1:14">
      <c r="A89" s="7">
        <v>558</v>
      </c>
      <c r="B89" s="1">
        <v>558</v>
      </c>
      <c r="C89" s="1">
        <v>0.821733474731445</v>
      </c>
      <c r="D89" s="1">
        <v>0.137555122375488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497</v>
      </c>
      <c r="B90" s="1">
        <v>497</v>
      </c>
      <c r="C90" s="1">
        <v>0.822490453720093</v>
      </c>
      <c r="D90" s="1">
        <v>0.249233245849609</v>
      </c>
      <c r="E90" s="1">
        <v>7</v>
      </c>
      <c r="F90" s="1">
        <v>4</v>
      </c>
      <c r="G90" s="1">
        <v>3</v>
      </c>
      <c r="H90" s="1">
        <v>6</v>
      </c>
      <c r="I90" s="1">
        <v>0.7</v>
      </c>
      <c r="J90" s="1">
        <v>0.636363636363636</v>
      </c>
      <c r="K90" s="1">
        <v>0.666666666666667</v>
      </c>
      <c r="L90" s="1">
        <v>0.4</v>
      </c>
      <c r="M90" s="1">
        <v>0.3</v>
      </c>
      <c r="N90" s="1">
        <v>0.65</v>
      </c>
    </row>
    <row r="91" s="1" customFormat="1" spans="1:14">
      <c r="A91" s="7">
        <v>686</v>
      </c>
      <c r="B91" s="1">
        <v>686</v>
      </c>
      <c r="C91" s="1">
        <v>0.872081875801086</v>
      </c>
      <c r="D91" s="1">
        <v>0.25467324256897</v>
      </c>
      <c r="E91" s="1">
        <v>6</v>
      </c>
      <c r="F91" s="1">
        <v>5</v>
      </c>
      <c r="G91" s="1">
        <v>4</v>
      </c>
      <c r="H91" s="1">
        <v>5</v>
      </c>
      <c r="I91" s="1">
        <v>0.6</v>
      </c>
      <c r="J91" s="1">
        <v>0.545454545454545</v>
      </c>
      <c r="K91" s="1">
        <v>0.571428571428571</v>
      </c>
      <c r="L91" s="1">
        <v>0.5</v>
      </c>
      <c r="M91" s="1">
        <v>0.1</v>
      </c>
      <c r="N91" s="1">
        <v>0.55</v>
      </c>
    </row>
    <row r="92" s="1" customFormat="1" spans="1:14">
      <c r="A92" s="7">
        <v>743</v>
      </c>
      <c r="B92" s="1">
        <v>743</v>
      </c>
      <c r="C92" s="1">
        <v>0.812583208084106</v>
      </c>
      <c r="D92" s="1">
        <v>0.160370707511902</v>
      </c>
      <c r="E92" s="1">
        <v>9</v>
      </c>
      <c r="F92" s="1">
        <v>5</v>
      </c>
      <c r="G92" s="1">
        <v>1</v>
      </c>
      <c r="H92" s="1">
        <v>5</v>
      </c>
      <c r="I92" s="1">
        <v>0.9</v>
      </c>
      <c r="J92" s="1">
        <v>0.642857142857143</v>
      </c>
      <c r="K92" s="1">
        <v>0.75</v>
      </c>
      <c r="L92" s="1">
        <v>0.5</v>
      </c>
      <c r="M92" s="1">
        <v>0.4</v>
      </c>
      <c r="N92" s="1">
        <v>0.7</v>
      </c>
    </row>
    <row r="93" s="3" customFormat="1" spans="1:14">
      <c r="A93" s="9">
        <v>802</v>
      </c>
      <c r="B93" s="3">
        <v>802</v>
      </c>
      <c r="C93" s="3">
        <v>0.818269729614258</v>
      </c>
      <c r="D93" s="3">
        <v>0.142256736755371</v>
      </c>
      <c r="E93" s="3">
        <v>9</v>
      </c>
      <c r="F93" s="3">
        <v>4</v>
      </c>
      <c r="G93" s="3">
        <v>1</v>
      </c>
      <c r="H93" s="3">
        <v>6</v>
      </c>
      <c r="I93" s="3">
        <v>0.9</v>
      </c>
      <c r="J93" s="3">
        <v>0.692307692307692</v>
      </c>
      <c r="K93" s="3">
        <v>0.782608695652174</v>
      </c>
      <c r="L93" s="3">
        <v>0.4</v>
      </c>
      <c r="M93" s="3">
        <v>0.5</v>
      </c>
      <c r="N93" s="3">
        <v>0.75</v>
      </c>
    </row>
    <row r="94" s="1" customFormat="1" spans="1:14">
      <c r="A94" s="7">
        <v>558</v>
      </c>
      <c r="B94" s="1">
        <v>558</v>
      </c>
      <c r="C94" s="1">
        <v>0.821733474731445</v>
      </c>
      <c r="D94" s="1">
        <v>0.137555122375488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3" customFormat="1" spans="1:14">
      <c r="A95" s="9">
        <v>694</v>
      </c>
      <c r="B95" s="3">
        <v>694</v>
      </c>
      <c r="C95" s="3">
        <v>0.832526206970215</v>
      </c>
      <c r="D95" s="3">
        <v>0.154374718666077</v>
      </c>
      <c r="E95" s="3">
        <v>9</v>
      </c>
      <c r="F95" s="3">
        <v>5</v>
      </c>
      <c r="G95" s="3">
        <v>1</v>
      </c>
      <c r="H95" s="3">
        <v>5</v>
      </c>
      <c r="I95" s="3">
        <v>0.9</v>
      </c>
      <c r="J95" s="3">
        <v>0.642857142857143</v>
      </c>
      <c r="K95" s="3">
        <v>0.75</v>
      </c>
      <c r="L95" s="3">
        <v>0.5</v>
      </c>
      <c r="M95" s="3">
        <v>0.4</v>
      </c>
      <c r="N95" s="3">
        <v>0.7</v>
      </c>
    </row>
    <row r="96" s="1" customFormat="1" spans="1:14">
      <c r="A96" s="7">
        <v>522</v>
      </c>
      <c r="B96" s="1">
        <v>522</v>
      </c>
      <c r="C96" s="1">
        <v>0.841399312019348</v>
      </c>
      <c r="D96" s="1">
        <v>0.0506949424743652</v>
      </c>
      <c r="E96" s="1">
        <v>9</v>
      </c>
      <c r="F96" s="1">
        <v>4</v>
      </c>
      <c r="G96" s="1">
        <v>1</v>
      </c>
      <c r="H96" s="1">
        <v>6</v>
      </c>
      <c r="I96" s="1">
        <v>0.9</v>
      </c>
      <c r="J96" s="1">
        <v>0.692307692307692</v>
      </c>
      <c r="K96" s="1">
        <v>0.782608695652174</v>
      </c>
      <c r="L96" s="1">
        <v>0.4</v>
      </c>
      <c r="M96" s="1">
        <v>0.5</v>
      </c>
      <c r="N96" s="1">
        <v>0.75</v>
      </c>
    </row>
    <row r="97" s="3" customFormat="1" spans="1:14">
      <c r="A97" s="9">
        <v>333</v>
      </c>
      <c r="B97" s="3">
        <v>333</v>
      </c>
      <c r="C97" s="3">
        <v>0.874210953712463</v>
      </c>
      <c r="D97" s="3">
        <v>0.289362072944641</v>
      </c>
      <c r="E97" s="3">
        <v>10</v>
      </c>
      <c r="F97" s="3">
        <v>6</v>
      </c>
      <c r="G97" s="3">
        <v>0</v>
      </c>
      <c r="H97" s="3">
        <v>4</v>
      </c>
      <c r="I97" s="3">
        <v>1</v>
      </c>
      <c r="J97" s="3">
        <v>0.625</v>
      </c>
      <c r="K97" s="3">
        <v>0.769230769230769</v>
      </c>
      <c r="L97" s="3">
        <v>0.6</v>
      </c>
      <c r="M97" s="3">
        <v>0.4</v>
      </c>
      <c r="N97" s="3">
        <v>0.7</v>
      </c>
    </row>
    <row r="98" s="1" customFormat="1" spans="3:13">
      <c r="C98" s="1">
        <f>AVERAGE(C2:C97)</f>
        <v>0.627992822478215</v>
      </c>
      <c r="D98" s="1">
        <f>AVERAGE(D2:D97)</f>
        <v>0.110972734789054</v>
      </c>
      <c r="L98" s="1">
        <f>AVERAGE(L2:L97)</f>
        <v>0.463541666666667</v>
      </c>
      <c r="M98" s="1">
        <f>AVERAGE(M2:M97)</f>
        <v>0.390625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183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2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12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9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7</v>
      </c>
      <c r="G105" s="11">
        <v>0.12</v>
      </c>
      <c r="H105" s="1">
        <v>-240</v>
      </c>
      <c r="I105" s="1">
        <v>1760</v>
      </c>
      <c r="J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0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0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0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18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9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14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1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0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0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0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2</v>
      </c>
    </row>
    <row r="122" s="1" customFormat="1" spans="3:4">
      <c r="C122" s="1" t="s">
        <v>35</v>
      </c>
      <c r="D122" s="1">
        <f>COUNTIF(C2:C97,"&lt;0.82")-COUNTIF(C2:C97,"&lt;0.8")</f>
        <v>15</v>
      </c>
    </row>
    <row r="123" s="1" customFormat="1" spans="3:4">
      <c r="C123" s="1" t="s">
        <v>36</v>
      </c>
      <c r="D123" s="1">
        <f>COUNTIF(C2:C97,"&lt;0.84")-COUNTIF(C2:C97,"&lt;0.82")</f>
        <v>4</v>
      </c>
    </row>
    <row r="124" s="1" customFormat="1" spans="3:8">
      <c r="C124" s="1" t="s">
        <v>37</v>
      </c>
      <c r="D124" s="1">
        <f>COUNTIF(C2:C97,"&lt;0.86")-COUNTIF(C2:C97,"&lt;0.84")</f>
        <v>1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2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0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6" workbookViewId="0">
      <selection activeCell="A1" sqref="$A1:$XFD127"/>
    </sheetView>
  </sheetViews>
  <sheetFormatPr defaultColWidth="9" defaultRowHeight="13.5"/>
  <cols>
    <col min="3" max="4" width="17.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890</v>
      </c>
      <c r="B22" s="1">
        <v>890</v>
      </c>
      <c r="C22" s="1">
        <v>0.454921722412109</v>
      </c>
      <c r="D22" s="1">
        <v>0.00711512565612793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83</v>
      </c>
      <c r="B27" s="1">
        <v>83</v>
      </c>
      <c r="C27" s="1">
        <v>0.475554227828979</v>
      </c>
      <c r="D27" s="1">
        <v>0.00178062915802002</v>
      </c>
      <c r="E27" s="1">
        <v>10</v>
      </c>
      <c r="F27" s="1">
        <v>3</v>
      </c>
      <c r="G27" s="1">
        <v>0</v>
      </c>
      <c r="H27" s="1">
        <v>7</v>
      </c>
      <c r="I27" s="1">
        <v>1</v>
      </c>
      <c r="J27" s="1">
        <v>0.769230769230769</v>
      </c>
      <c r="K27" s="1">
        <v>0.869565217391304</v>
      </c>
      <c r="L27" s="1">
        <v>0.3</v>
      </c>
      <c r="M27" s="1">
        <v>0.7</v>
      </c>
      <c r="N27" s="1">
        <v>0.85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124</v>
      </c>
      <c r="B32" s="1">
        <v>124</v>
      </c>
      <c r="C32" s="1">
        <v>0.629390001296997</v>
      </c>
      <c r="D32" s="1">
        <v>0.210688233375549</v>
      </c>
      <c r="E32" s="1">
        <v>10</v>
      </c>
      <c r="F32" s="1">
        <v>9</v>
      </c>
      <c r="G32" s="1">
        <v>0</v>
      </c>
      <c r="H32" s="1">
        <v>1</v>
      </c>
      <c r="I32" s="1">
        <v>1</v>
      </c>
      <c r="J32" s="1">
        <v>0.526315789473684</v>
      </c>
      <c r="K32" s="1">
        <v>0.689655172413793</v>
      </c>
      <c r="L32" s="1">
        <v>0.9</v>
      </c>
      <c r="M32" s="1">
        <v>0.1</v>
      </c>
      <c r="N32" s="1">
        <v>0.55</v>
      </c>
    </row>
    <row r="33" s="1" customFormat="1" spans="1:14">
      <c r="A33" s="7">
        <v>983</v>
      </c>
      <c r="B33" s="1">
        <v>983</v>
      </c>
      <c r="C33" s="1">
        <v>0.630730509757996</v>
      </c>
      <c r="D33" s="1">
        <v>0.192117929458618</v>
      </c>
      <c r="E33" s="1">
        <v>8</v>
      </c>
      <c r="F33" s="1">
        <v>6</v>
      </c>
      <c r="G33" s="1">
        <v>2</v>
      </c>
      <c r="H33" s="1">
        <v>4</v>
      </c>
      <c r="I33" s="1">
        <v>0.8</v>
      </c>
      <c r="J33" s="1">
        <v>0.571428571428572</v>
      </c>
      <c r="K33" s="1">
        <v>0.666666666666667</v>
      </c>
      <c r="L33" s="1">
        <v>0.6</v>
      </c>
      <c r="M33" s="1">
        <v>0.2</v>
      </c>
      <c r="N33" s="1">
        <v>0.6</v>
      </c>
    </row>
    <row r="34" s="1" customFormat="1" spans="1:14">
      <c r="A34" s="7">
        <v>608</v>
      </c>
      <c r="B34" s="1">
        <v>608</v>
      </c>
      <c r="C34" s="1">
        <v>0.631119728088379</v>
      </c>
      <c r="D34" s="1">
        <v>0.143791317939758</v>
      </c>
      <c r="E34" s="1">
        <v>8</v>
      </c>
      <c r="F34" s="1">
        <v>7</v>
      </c>
      <c r="G34" s="1">
        <v>2</v>
      </c>
      <c r="H34" s="1">
        <v>3</v>
      </c>
      <c r="I34" s="1">
        <v>0.8</v>
      </c>
      <c r="J34" s="1">
        <v>0.533333333333333</v>
      </c>
      <c r="K34" s="1">
        <v>0.64</v>
      </c>
      <c r="L34" s="1">
        <v>0.7</v>
      </c>
      <c r="M34" s="1">
        <v>0.1</v>
      </c>
      <c r="N34" s="1">
        <v>0.55</v>
      </c>
    </row>
    <row r="35" s="1" customFormat="1" spans="1:14">
      <c r="A35" s="7">
        <v>162</v>
      </c>
      <c r="B35" s="1">
        <v>162</v>
      </c>
      <c r="C35" s="1">
        <v>0.631526350975037</v>
      </c>
      <c r="D35" s="1">
        <v>0.0946046113967896</v>
      </c>
      <c r="E35" s="1">
        <v>7</v>
      </c>
      <c r="F35" s="1">
        <v>6</v>
      </c>
      <c r="G35" s="1">
        <v>3</v>
      </c>
      <c r="H35" s="1">
        <v>4</v>
      </c>
      <c r="I35" s="1">
        <v>0.7</v>
      </c>
      <c r="J35" s="1">
        <v>0.538461538461539</v>
      </c>
      <c r="K35" s="1">
        <v>0.608695652173913</v>
      </c>
      <c r="L35" s="1">
        <v>0.6</v>
      </c>
      <c r="M35" s="1">
        <v>0.1</v>
      </c>
      <c r="N35" s="1">
        <v>0.55</v>
      </c>
    </row>
    <row r="36" s="1" customFormat="1" spans="1:14">
      <c r="A36" s="7">
        <v>249</v>
      </c>
      <c r="B36" s="1">
        <v>249</v>
      </c>
      <c r="C36" s="1">
        <v>0.631833672523499</v>
      </c>
      <c r="D36" s="1">
        <v>0.211252689361572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661</v>
      </c>
      <c r="B37" s="1">
        <v>661</v>
      </c>
      <c r="C37" s="1">
        <v>0.632424592971802</v>
      </c>
      <c r="D37" s="1">
        <v>0.116308331489563</v>
      </c>
      <c r="E37" s="1">
        <v>10</v>
      </c>
      <c r="F37" s="1">
        <v>6</v>
      </c>
      <c r="G37" s="1">
        <v>0</v>
      </c>
      <c r="H37" s="1">
        <v>4</v>
      </c>
      <c r="I37" s="1">
        <v>1</v>
      </c>
      <c r="J37" s="1">
        <v>0.625</v>
      </c>
      <c r="K37" s="1">
        <v>0.769230769230769</v>
      </c>
      <c r="L37" s="1">
        <v>0.6</v>
      </c>
      <c r="M37" s="1">
        <v>0.4</v>
      </c>
      <c r="N37" s="1">
        <v>0.7</v>
      </c>
    </row>
    <row r="38" s="1" customFormat="1" spans="1:14">
      <c r="A38" s="7">
        <v>623</v>
      </c>
      <c r="B38" s="1">
        <v>623</v>
      </c>
      <c r="C38" s="1">
        <v>0.632972717285156</v>
      </c>
      <c r="D38" s="1">
        <v>0.181615591049194</v>
      </c>
      <c r="E38" s="1">
        <v>9</v>
      </c>
      <c r="F38" s="1">
        <v>5</v>
      </c>
      <c r="G38" s="1">
        <v>1</v>
      </c>
      <c r="H38" s="1">
        <v>5</v>
      </c>
      <c r="I38" s="1">
        <v>0.9</v>
      </c>
      <c r="J38" s="1">
        <v>0.642857142857143</v>
      </c>
      <c r="K38" s="1">
        <v>0.75</v>
      </c>
      <c r="L38" s="1">
        <v>0.5</v>
      </c>
      <c r="M38" s="1">
        <v>0.4</v>
      </c>
      <c r="N38" s="1">
        <v>0.7</v>
      </c>
    </row>
    <row r="39" s="1" customFormat="1" spans="1:14">
      <c r="A39" s="7">
        <v>701</v>
      </c>
      <c r="B39" s="1">
        <v>701</v>
      </c>
      <c r="C39" s="1">
        <v>0.633385896682739</v>
      </c>
      <c r="D39" s="1">
        <v>0.165949463844299</v>
      </c>
      <c r="E39" s="1">
        <v>9</v>
      </c>
      <c r="F39" s="1">
        <v>5</v>
      </c>
      <c r="G39" s="1">
        <v>1</v>
      </c>
      <c r="H39" s="1">
        <v>5</v>
      </c>
      <c r="I39" s="1">
        <v>0.9</v>
      </c>
      <c r="J39" s="1">
        <v>0.642857142857143</v>
      </c>
      <c r="K39" s="1">
        <v>0.75</v>
      </c>
      <c r="L39" s="1">
        <v>0.5</v>
      </c>
      <c r="M39" s="1">
        <v>0.4</v>
      </c>
      <c r="N39" s="1">
        <v>0.7</v>
      </c>
    </row>
    <row r="40" s="1" customFormat="1" spans="1:14">
      <c r="A40" s="7">
        <v>924</v>
      </c>
      <c r="B40" s="1">
        <v>924</v>
      </c>
      <c r="C40" s="1">
        <v>0.633571624755859</v>
      </c>
      <c r="D40" s="1">
        <v>0.109119415283203</v>
      </c>
      <c r="E40" s="1">
        <v>8</v>
      </c>
      <c r="F40" s="1">
        <v>6</v>
      </c>
      <c r="G40" s="1">
        <v>2</v>
      </c>
      <c r="H40" s="1">
        <v>4</v>
      </c>
      <c r="I40" s="1">
        <v>0.8</v>
      </c>
      <c r="J40" s="1">
        <v>0.571428571428572</v>
      </c>
      <c r="K40" s="1">
        <v>0.666666666666667</v>
      </c>
      <c r="L40" s="1">
        <v>0.6</v>
      </c>
      <c r="M40" s="1">
        <v>0.2</v>
      </c>
      <c r="N40" s="1">
        <v>0.6</v>
      </c>
    </row>
    <row r="41" s="1" customFormat="1" spans="1:14">
      <c r="A41" s="7">
        <v>40</v>
      </c>
      <c r="B41" s="1">
        <v>40</v>
      </c>
      <c r="C41" s="1">
        <v>0.634088516235352</v>
      </c>
      <c r="D41" s="1">
        <v>0.209302663803101</v>
      </c>
      <c r="E41" s="1">
        <v>9</v>
      </c>
      <c r="F41" s="1">
        <v>3</v>
      </c>
      <c r="G41" s="1">
        <v>1</v>
      </c>
      <c r="H41" s="1">
        <v>7</v>
      </c>
      <c r="I41" s="1">
        <v>0.9</v>
      </c>
      <c r="J41" s="1">
        <v>0.75</v>
      </c>
      <c r="K41" s="1">
        <v>0.818181818181818</v>
      </c>
      <c r="L41" s="1">
        <v>0.3</v>
      </c>
      <c r="M41" s="1">
        <v>0.6</v>
      </c>
      <c r="N41" s="1">
        <v>0.8</v>
      </c>
    </row>
    <row r="42" s="1" customFormat="1" spans="1:14">
      <c r="A42" s="7">
        <v>766</v>
      </c>
      <c r="B42" s="1">
        <v>766</v>
      </c>
      <c r="C42" s="1">
        <v>0.634321689605713</v>
      </c>
      <c r="D42" s="1">
        <v>0.145667910575867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364</v>
      </c>
      <c r="B43" s="1">
        <v>364</v>
      </c>
      <c r="C43" s="1">
        <v>0.634941577911377</v>
      </c>
      <c r="D43" s="1">
        <v>0.159549355506897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692</v>
      </c>
      <c r="B44" s="1">
        <v>692</v>
      </c>
      <c r="C44" s="1">
        <v>0.635324358940125</v>
      </c>
      <c r="D44" s="1">
        <v>0.0808252096176147</v>
      </c>
      <c r="E44" s="1">
        <v>7</v>
      </c>
      <c r="F44" s="1">
        <v>2</v>
      </c>
      <c r="G44" s="1">
        <v>3</v>
      </c>
      <c r="H44" s="1">
        <v>8</v>
      </c>
      <c r="I44" s="1">
        <v>0.7</v>
      </c>
      <c r="J44" s="1">
        <v>0.777777777777778</v>
      </c>
      <c r="K44" s="1">
        <v>0.736842105263158</v>
      </c>
      <c r="L44" s="1">
        <v>0.2</v>
      </c>
      <c r="M44" s="1">
        <v>0.5</v>
      </c>
      <c r="N44" s="1">
        <v>0.75</v>
      </c>
    </row>
    <row r="45" s="1" customFormat="1" spans="1:14">
      <c r="A45" s="7">
        <v>43</v>
      </c>
      <c r="B45" s="1">
        <v>43</v>
      </c>
      <c r="C45" s="1">
        <v>0.656714081764221</v>
      </c>
      <c r="D45" s="1">
        <v>0.224246263504028</v>
      </c>
      <c r="E45" s="1">
        <v>9</v>
      </c>
      <c r="F45" s="1">
        <v>5</v>
      </c>
      <c r="G45" s="1">
        <v>1</v>
      </c>
      <c r="H45" s="1">
        <v>5</v>
      </c>
      <c r="I45" s="1">
        <v>0.9</v>
      </c>
      <c r="J45" s="1">
        <v>0.642857142857143</v>
      </c>
      <c r="K45" s="1">
        <v>0.75</v>
      </c>
      <c r="L45" s="1">
        <v>0.5</v>
      </c>
      <c r="M45" s="1">
        <v>0.4</v>
      </c>
      <c r="N45" s="1">
        <v>0.7</v>
      </c>
    </row>
    <row r="46" s="1" customFormat="1" spans="1:14">
      <c r="A46" s="7">
        <v>762</v>
      </c>
      <c r="B46" s="1">
        <v>762</v>
      </c>
      <c r="C46" s="1">
        <v>0.657448887825012</v>
      </c>
      <c r="D46" s="1">
        <v>0.104537844657898</v>
      </c>
      <c r="E46" s="1">
        <v>8</v>
      </c>
      <c r="F46" s="1">
        <v>6</v>
      </c>
      <c r="G46" s="1">
        <v>2</v>
      </c>
      <c r="H46" s="1">
        <v>4</v>
      </c>
      <c r="I46" s="1">
        <v>0.8</v>
      </c>
      <c r="J46" s="1">
        <v>0.571428571428572</v>
      </c>
      <c r="K46" s="1">
        <v>0.666666666666667</v>
      </c>
      <c r="L46" s="1">
        <v>0.6</v>
      </c>
      <c r="M46" s="1">
        <v>0.2</v>
      </c>
      <c r="N46" s="1">
        <v>0.6</v>
      </c>
    </row>
    <row r="47" s="1" customFormat="1" spans="1:14">
      <c r="A47" s="7">
        <v>24</v>
      </c>
      <c r="B47" s="1">
        <v>24</v>
      </c>
      <c r="C47" s="1">
        <v>0.657558083534241</v>
      </c>
      <c r="D47" s="1">
        <v>0.0731049776077271</v>
      </c>
      <c r="E47" s="1">
        <v>7</v>
      </c>
      <c r="F47" s="1">
        <v>4</v>
      </c>
      <c r="G47" s="1">
        <v>3</v>
      </c>
      <c r="H47" s="1">
        <v>6</v>
      </c>
      <c r="I47" s="1">
        <v>0.7</v>
      </c>
      <c r="J47" s="1">
        <v>0.636363636363636</v>
      </c>
      <c r="K47" s="1">
        <v>0.666666666666667</v>
      </c>
      <c r="L47" s="1">
        <v>0.4</v>
      </c>
      <c r="M47" s="1">
        <v>0.3</v>
      </c>
      <c r="N47" s="1">
        <v>0.65</v>
      </c>
    </row>
    <row r="48" s="1" customFormat="1" spans="1:14">
      <c r="A48" s="7">
        <v>914</v>
      </c>
      <c r="B48" s="1">
        <v>914</v>
      </c>
      <c r="C48" s="1">
        <v>0.658018946647644</v>
      </c>
      <c r="D48" s="1">
        <v>0.135432958602905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" customFormat="1" spans="1:14">
      <c r="A49" s="7">
        <v>114</v>
      </c>
      <c r="B49" s="1">
        <v>114</v>
      </c>
      <c r="C49" s="1">
        <v>0.658638477325439</v>
      </c>
      <c r="D49" s="1">
        <v>0.0624736547470093</v>
      </c>
      <c r="E49" s="1">
        <v>7</v>
      </c>
      <c r="F49" s="1">
        <v>7</v>
      </c>
      <c r="G49" s="1">
        <v>3</v>
      </c>
      <c r="H49" s="1">
        <v>3</v>
      </c>
      <c r="I49" s="1">
        <v>0.7</v>
      </c>
      <c r="J49" s="1">
        <v>0.5</v>
      </c>
      <c r="K49" s="1">
        <v>0.583333333333333</v>
      </c>
      <c r="L49" s="1">
        <v>0.7</v>
      </c>
      <c r="M49" s="1">
        <v>0</v>
      </c>
      <c r="N49" s="1">
        <v>0.5</v>
      </c>
    </row>
    <row r="50" s="1" customFormat="1" spans="1:14">
      <c r="A50" s="7">
        <v>682</v>
      </c>
      <c r="B50" s="1">
        <v>682</v>
      </c>
      <c r="C50" s="1">
        <v>0.658996343612671</v>
      </c>
      <c r="D50" s="1">
        <v>0.14057719707489</v>
      </c>
      <c r="E50" s="1">
        <v>9</v>
      </c>
      <c r="F50" s="1">
        <v>6</v>
      </c>
      <c r="G50" s="1">
        <v>1</v>
      </c>
      <c r="H50" s="1">
        <v>4</v>
      </c>
      <c r="I50" s="1">
        <v>0.9</v>
      </c>
      <c r="J50" s="1">
        <v>0.6</v>
      </c>
      <c r="K50" s="1">
        <v>0.72</v>
      </c>
      <c r="L50" s="1">
        <v>0.6</v>
      </c>
      <c r="M50" s="1">
        <v>0.3</v>
      </c>
      <c r="N50" s="1">
        <v>0.65</v>
      </c>
    </row>
    <row r="51" s="1" customFormat="1" spans="1:14">
      <c r="A51" s="7">
        <v>267</v>
      </c>
      <c r="B51" s="1">
        <v>267</v>
      </c>
      <c r="C51" s="1">
        <v>0.659843325614929</v>
      </c>
      <c r="D51" s="1">
        <v>0.0715547800064087</v>
      </c>
      <c r="E51" s="1">
        <v>8</v>
      </c>
      <c r="F51" s="1">
        <v>6</v>
      </c>
      <c r="G51" s="1">
        <v>2</v>
      </c>
      <c r="H51" s="1">
        <v>4</v>
      </c>
      <c r="I51" s="1">
        <v>0.8</v>
      </c>
      <c r="J51" s="1">
        <v>0.571428571428572</v>
      </c>
      <c r="K51" s="1">
        <v>0.666666666666667</v>
      </c>
      <c r="L51" s="1">
        <v>0.6</v>
      </c>
      <c r="M51" s="1">
        <v>0.2</v>
      </c>
      <c r="N51" s="1">
        <v>0.6</v>
      </c>
    </row>
    <row r="52" s="3" customFormat="1" spans="1:14">
      <c r="A52" s="9">
        <v>243</v>
      </c>
      <c r="B52" s="3">
        <v>243</v>
      </c>
      <c r="C52" s="3">
        <v>0.659895181655884</v>
      </c>
      <c r="D52" s="3">
        <v>0.0999970436096191</v>
      </c>
      <c r="E52" s="3">
        <v>10</v>
      </c>
      <c r="F52" s="3">
        <v>3</v>
      </c>
      <c r="G52" s="3">
        <v>0</v>
      </c>
      <c r="H52" s="3">
        <v>7</v>
      </c>
      <c r="I52" s="3">
        <v>1</v>
      </c>
      <c r="J52" s="3">
        <v>0.769230769230769</v>
      </c>
      <c r="K52" s="3">
        <v>0.869565217391304</v>
      </c>
      <c r="L52" s="3">
        <v>0.3</v>
      </c>
      <c r="M52" s="3">
        <v>0.7</v>
      </c>
      <c r="N52" s="3">
        <v>0.85</v>
      </c>
    </row>
    <row r="53" s="1" customFormat="1" spans="1:14">
      <c r="A53" s="7">
        <v>230</v>
      </c>
      <c r="B53" s="1">
        <v>230</v>
      </c>
      <c r="C53" s="1">
        <v>0.660181760787964</v>
      </c>
      <c r="D53" s="1">
        <v>0.146413803100586</v>
      </c>
      <c r="E53" s="1">
        <v>7</v>
      </c>
      <c r="F53" s="1">
        <v>4</v>
      </c>
      <c r="G53" s="1">
        <v>3</v>
      </c>
      <c r="H53" s="1">
        <v>6</v>
      </c>
      <c r="I53" s="1">
        <v>0.7</v>
      </c>
      <c r="J53" s="1">
        <v>0.636363636363636</v>
      </c>
      <c r="K53" s="1">
        <v>0.666666666666667</v>
      </c>
      <c r="L53" s="1">
        <v>0.4</v>
      </c>
      <c r="M53" s="1">
        <v>0.3</v>
      </c>
      <c r="N53" s="1">
        <v>0.65</v>
      </c>
    </row>
    <row r="54" s="1" customFormat="1" spans="1:14">
      <c r="A54" s="7">
        <v>554</v>
      </c>
      <c r="B54" s="1">
        <v>554</v>
      </c>
      <c r="C54" s="1">
        <v>0.660832762718201</v>
      </c>
      <c r="D54" s="1">
        <v>0.225080013275147</v>
      </c>
      <c r="E54" s="1">
        <v>6</v>
      </c>
      <c r="F54" s="1">
        <v>7</v>
      </c>
      <c r="G54" s="1">
        <v>4</v>
      </c>
      <c r="H54" s="1">
        <v>3</v>
      </c>
      <c r="I54" s="1">
        <v>0.6</v>
      </c>
      <c r="J54" s="1">
        <v>0.461538461538462</v>
      </c>
      <c r="K54" s="1">
        <v>0.521739130434783</v>
      </c>
      <c r="L54" s="1">
        <v>0.7</v>
      </c>
      <c r="M54" s="1">
        <v>-0.1</v>
      </c>
      <c r="N54" s="1">
        <v>0.45</v>
      </c>
    </row>
    <row r="55" s="1" customFormat="1" spans="1:14">
      <c r="A55" s="7">
        <v>852</v>
      </c>
      <c r="B55" s="1">
        <v>852</v>
      </c>
      <c r="C55" s="1">
        <v>0.661973476409912</v>
      </c>
      <c r="D55" s="1">
        <v>0.0750224590301514</v>
      </c>
      <c r="E55" s="1">
        <v>8</v>
      </c>
      <c r="F55" s="1">
        <v>4</v>
      </c>
      <c r="G55" s="1">
        <v>2</v>
      </c>
      <c r="H55" s="1">
        <v>6</v>
      </c>
      <c r="I55" s="1">
        <v>0.8</v>
      </c>
      <c r="J55" s="1">
        <v>0.666666666666667</v>
      </c>
      <c r="K55" s="1">
        <v>0.727272727272727</v>
      </c>
      <c r="L55" s="1">
        <v>0.4</v>
      </c>
      <c r="M55" s="1">
        <v>0.4</v>
      </c>
      <c r="N55" s="1">
        <v>0.7</v>
      </c>
    </row>
    <row r="56" s="1" customFormat="1" spans="1:14">
      <c r="A56" s="7">
        <v>681</v>
      </c>
      <c r="B56" s="1">
        <v>681</v>
      </c>
      <c r="C56" s="1">
        <v>0.662702322006226</v>
      </c>
      <c r="D56" s="1">
        <v>0.0978585481643677</v>
      </c>
      <c r="E56" s="1">
        <v>8</v>
      </c>
      <c r="F56" s="1">
        <v>5</v>
      </c>
      <c r="G56" s="1">
        <v>2</v>
      </c>
      <c r="H56" s="1">
        <v>5</v>
      </c>
      <c r="I56" s="1">
        <v>0.8</v>
      </c>
      <c r="J56" s="1">
        <v>0.615384615384615</v>
      </c>
      <c r="K56" s="1">
        <v>0.695652173913043</v>
      </c>
      <c r="L56" s="1">
        <v>0.5</v>
      </c>
      <c r="M56" s="1">
        <v>0.3</v>
      </c>
      <c r="N56" s="1">
        <v>0.65</v>
      </c>
    </row>
    <row r="57" s="1" customFormat="1" spans="1:14">
      <c r="A57" s="7">
        <v>496</v>
      </c>
      <c r="B57" s="1">
        <v>496</v>
      </c>
      <c r="C57" s="1">
        <v>0.663251161575317</v>
      </c>
      <c r="D57" s="1">
        <v>0.086097240447998</v>
      </c>
      <c r="E57" s="1">
        <v>10</v>
      </c>
      <c r="F57" s="1">
        <v>6</v>
      </c>
      <c r="G57" s="1">
        <v>0</v>
      </c>
      <c r="H57" s="1">
        <v>4</v>
      </c>
      <c r="I57" s="1">
        <v>1</v>
      </c>
      <c r="J57" s="1">
        <v>0.625</v>
      </c>
      <c r="K57" s="1">
        <v>0.769230769230769</v>
      </c>
      <c r="L57" s="1">
        <v>0.6</v>
      </c>
      <c r="M57" s="1">
        <v>0.4</v>
      </c>
      <c r="N57" s="1">
        <v>0.7</v>
      </c>
    </row>
    <row r="58" s="1" customFormat="1" spans="1:14">
      <c r="A58" s="7">
        <v>294</v>
      </c>
      <c r="B58" s="1">
        <v>294</v>
      </c>
      <c r="C58" s="1">
        <v>0.663757920265198</v>
      </c>
      <c r="D58" s="1">
        <v>0.0591132640838623</v>
      </c>
      <c r="E58" s="1">
        <v>9</v>
      </c>
      <c r="F58" s="1">
        <v>3</v>
      </c>
      <c r="G58" s="1">
        <v>1</v>
      </c>
      <c r="H58" s="1">
        <v>7</v>
      </c>
      <c r="I58" s="1">
        <v>0.9</v>
      </c>
      <c r="J58" s="1">
        <v>0.75</v>
      </c>
      <c r="K58" s="1">
        <v>0.818181818181818</v>
      </c>
      <c r="L58" s="1">
        <v>0.3</v>
      </c>
      <c r="M58" s="1">
        <v>0.6</v>
      </c>
      <c r="N58" s="1">
        <v>0.8</v>
      </c>
    </row>
    <row r="59" s="1" customFormat="1" spans="1:14">
      <c r="A59" s="7">
        <v>827</v>
      </c>
      <c r="B59" s="1">
        <v>827</v>
      </c>
      <c r="C59" s="1">
        <v>0.664244651794434</v>
      </c>
      <c r="D59" s="1">
        <v>0.195667386054993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846</v>
      </c>
      <c r="B60" s="1">
        <v>846</v>
      </c>
      <c r="C60" s="1">
        <v>0.664389133453369</v>
      </c>
      <c r="D60" s="1">
        <v>0.0893771648406982</v>
      </c>
      <c r="E60" s="1">
        <v>6</v>
      </c>
      <c r="F60" s="1">
        <v>5</v>
      </c>
      <c r="G60" s="1">
        <v>4</v>
      </c>
      <c r="H60" s="1">
        <v>5</v>
      </c>
      <c r="I60" s="1">
        <v>0.6</v>
      </c>
      <c r="J60" s="1">
        <v>0.545454545454545</v>
      </c>
      <c r="K60" s="1">
        <v>0.571428571428571</v>
      </c>
      <c r="L60" s="1">
        <v>0.5</v>
      </c>
      <c r="M60" s="1">
        <v>0.1</v>
      </c>
      <c r="N60" s="1">
        <v>0.55</v>
      </c>
    </row>
    <row r="61" s="1" customFormat="1" spans="1:14">
      <c r="A61" s="7">
        <v>451</v>
      </c>
      <c r="B61" s="1">
        <v>451</v>
      </c>
      <c r="C61" s="1">
        <v>0.665182590484619</v>
      </c>
      <c r="D61" s="1">
        <v>0.250267744064331</v>
      </c>
      <c r="E61" s="1">
        <v>9</v>
      </c>
      <c r="F61" s="1">
        <v>6</v>
      </c>
      <c r="G61" s="1">
        <v>1</v>
      </c>
      <c r="H61" s="1">
        <v>4</v>
      </c>
      <c r="I61" s="1">
        <v>0.9</v>
      </c>
      <c r="J61" s="1">
        <v>0.6</v>
      </c>
      <c r="K61" s="1">
        <v>0.72</v>
      </c>
      <c r="L61" s="1">
        <v>0.6</v>
      </c>
      <c r="M61" s="1">
        <v>0.3</v>
      </c>
      <c r="N61" s="1">
        <v>0.65</v>
      </c>
    </row>
    <row r="62" s="1" customFormat="1" spans="1:14">
      <c r="A62" s="7">
        <v>970</v>
      </c>
      <c r="B62" s="1">
        <v>970</v>
      </c>
      <c r="C62" s="1">
        <v>0.66580867767334</v>
      </c>
      <c r="D62" s="1">
        <v>0.114129424095154</v>
      </c>
      <c r="E62" s="1">
        <v>10</v>
      </c>
      <c r="F62" s="1">
        <v>7</v>
      </c>
      <c r="G62" s="1">
        <v>0</v>
      </c>
      <c r="H62" s="1">
        <v>3</v>
      </c>
      <c r="I62" s="1">
        <v>1</v>
      </c>
      <c r="J62" s="1">
        <v>0.588235294117647</v>
      </c>
      <c r="K62" s="1">
        <v>0.740740740740741</v>
      </c>
      <c r="L62" s="1">
        <v>0.7</v>
      </c>
      <c r="M62" s="1">
        <v>0.3</v>
      </c>
      <c r="N62" s="1">
        <v>0.65</v>
      </c>
    </row>
    <row r="63" s="1" customFormat="1" spans="1:14">
      <c r="A63" s="7">
        <v>735</v>
      </c>
      <c r="B63" s="1">
        <v>735</v>
      </c>
      <c r="C63" s="1">
        <v>0.665870547294617</v>
      </c>
      <c r="D63" s="1">
        <v>0.160851716995239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1" customFormat="1" spans="1:14">
      <c r="A64" s="7">
        <v>442</v>
      </c>
      <c r="B64" s="1">
        <v>442</v>
      </c>
      <c r="C64" s="1">
        <v>0.666353225708008</v>
      </c>
      <c r="D64" s="1">
        <v>0.134917259216309</v>
      </c>
      <c r="E64" s="1">
        <v>9</v>
      </c>
      <c r="F64" s="1">
        <v>2</v>
      </c>
      <c r="G64" s="1">
        <v>1</v>
      </c>
      <c r="H64" s="1">
        <v>8</v>
      </c>
      <c r="I64" s="1">
        <v>0.9</v>
      </c>
      <c r="J64" s="1">
        <v>0.818181818181818</v>
      </c>
      <c r="K64" s="1">
        <v>0.857142857142857</v>
      </c>
      <c r="L64" s="1">
        <v>0.2</v>
      </c>
      <c r="M64" s="1">
        <v>0.7</v>
      </c>
      <c r="N64" s="1">
        <v>0.85</v>
      </c>
    </row>
    <row r="65" s="1" customFormat="1" spans="1:14">
      <c r="A65" s="7">
        <v>145</v>
      </c>
      <c r="B65" s="1">
        <v>145</v>
      </c>
      <c r="C65" s="1">
        <v>0.666755676269531</v>
      </c>
      <c r="D65" s="1">
        <v>0.160360813140869</v>
      </c>
      <c r="E65" s="1">
        <v>8</v>
      </c>
      <c r="F65" s="1">
        <v>6</v>
      </c>
      <c r="G65" s="1">
        <v>2</v>
      </c>
      <c r="H65" s="1">
        <v>4</v>
      </c>
      <c r="I65" s="1">
        <v>0.8</v>
      </c>
      <c r="J65" s="1">
        <v>0.571428571428572</v>
      </c>
      <c r="K65" s="1">
        <v>0.666666666666667</v>
      </c>
      <c r="L65" s="1">
        <v>0.6</v>
      </c>
      <c r="M65" s="1">
        <v>0.2</v>
      </c>
      <c r="N65" s="1">
        <v>0.6</v>
      </c>
    </row>
    <row r="66" s="1" customFormat="1" spans="1:14">
      <c r="A66" s="7">
        <v>774</v>
      </c>
      <c r="B66" s="1">
        <v>774</v>
      </c>
      <c r="C66" s="1">
        <v>0.666874885559082</v>
      </c>
      <c r="D66" s="1">
        <v>0.125918030738831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1" customFormat="1" spans="1:14">
      <c r="A67" s="7">
        <v>133</v>
      </c>
      <c r="B67" s="1">
        <v>133</v>
      </c>
      <c r="C67" s="1">
        <v>0.805436015129089</v>
      </c>
      <c r="D67" s="1">
        <v>0.172886252403259</v>
      </c>
      <c r="E67" s="1">
        <v>10</v>
      </c>
      <c r="F67" s="1">
        <v>4</v>
      </c>
      <c r="G67" s="1">
        <v>0</v>
      </c>
      <c r="H67" s="1">
        <v>6</v>
      </c>
      <c r="I67" s="1">
        <v>1</v>
      </c>
      <c r="J67" s="1">
        <v>0.714285714285714</v>
      </c>
      <c r="K67" s="1">
        <v>0.833333333333333</v>
      </c>
      <c r="L67" s="1">
        <v>0.4</v>
      </c>
      <c r="M67" s="1">
        <v>0.6</v>
      </c>
      <c r="N67" s="1">
        <v>0.8</v>
      </c>
    </row>
    <row r="68" s="1" customFormat="1" spans="1:14">
      <c r="A68" s="7">
        <v>704</v>
      </c>
      <c r="B68" s="1">
        <v>704</v>
      </c>
      <c r="C68" s="1">
        <v>0.793093085289001</v>
      </c>
      <c r="D68" s="1">
        <v>0.133874297142029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1" customFormat="1" spans="1:14">
      <c r="A69" s="7">
        <v>422</v>
      </c>
      <c r="B69" s="1">
        <v>422</v>
      </c>
      <c r="C69" s="1">
        <v>0.682582497596741</v>
      </c>
      <c r="D69" s="1">
        <v>0.10011625289917</v>
      </c>
      <c r="E69" s="1">
        <v>9</v>
      </c>
      <c r="F69" s="1">
        <v>2</v>
      </c>
      <c r="G69" s="1">
        <v>1</v>
      </c>
      <c r="H69" s="1">
        <v>8</v>
      </c>
      <c r="I69" s="1">
        <v>0.9</v>
      </c>
      <c r="J69" s="1">
        <v>0.818181818181818</v>
      </c>
      <c r="K69" s="1">
        <v>0.857142857142857</v>
      </c>
      <c r="L69" s="1">
        <v>0.2</v>
      </c>
      <c r="M69" s="1">
        <v>0.7</v>
      </c>
      <c r="N69" s="1">
        <v>0.85</v>
      </c>
    </row>
    <row r="70" s="1" customFormat="1" spans="1:14">
      <c r="A70" s="7">
        <v>773</v>
      </c>
      <c r="B70" s="1">
        <v>773</v>
      </c>
      <c r="C70" s="1">
        <v>0.804943203926086</v>
      </c>
      <c r="D70" s="1">
        <v>0.0974832773208618</v>
      </c>
      <c r="E70" s="1">
        <v>9</v>
      </c>
      <c r="F70" s="1">
        <v>3</v>
      </c>
      <c r="G70" s="1">
        <v>1</v>
      </c>
      <c r="H70" s="1">
        <v>7</v>
      </c>
      <c r="I70" s="1">
        <v>0.9</v>
      </c>
      <c r="J70" s="1">
        <v>0.75</v>
      </c>
      <c r="K70" s="1">
        <v>0.818181818181818</v>
      </c>
      <c r="L70" s="1">
        <v>0.3</v>
      </c>
      <c r="M70" s="1">
        <v>0.6</v>
      </c>
      <c r="N70" s="1">
        <v>0.8</v>
      </c>
    </row>
    <row r="71" s="3" customFormat="1" spans="1:14">
      <c r="A71" s="9">
        <v>439</v>
      </c>
      <c r="B71" s="3">
        <v>439</v>
      </c>
      <c r="C71" s="3">
        <v>0.799637913703918</v>
      </c>
      <c r="D71" s="3">
        <v>0.0570443868637085</v>
      </c>
      <c r="E71" s="3">
        <v>10</v>
      </c>
      <c r="F71" s="3">
        <v>3</v>
      </c>
      <c r="G71" s="3">
        <v>0</v>
      </c>
      <c r="H71" s="3">
        <v>7</v>
      </c>
      <c r="I71" s="3">
        <v>1</v>
      </c>
      <c r="J71" s="3">
        <v>0.769230769230769</v>
      </c>
      <c r="K71" s="3">
        <v>0.869565217391304</v>
      </c>
      <c r="L71" s="3">
        <v>0.3</v>
      </c>
      <c r="M71" s="3">
        <v>0.7</v>
      </c>
      <c r="N71" s="3">
        <v>0.85</v>
      </c>
    </row>
    <row r="72" s="1" customFormat="1" spans="1:14">
      <c r="A72" s="7">
        <v>347</v>
      </c>
      <c r="B72" s="1">
        <v>347</v>
      </c>
      <c r="C72" s="1">
        <v>0.807642936706543</v>
      </c>
      <c r="D72" s="1">
        <v>0.11441159248352</v>
      </c>
      <c r="E72" s="1">
        <v>10</v>
      </c>
      <c r="F72" s="1">
        <v>7</v>
      </c>
      <c r="G72" s="1">
        <v>0</v>
      </c>
      <c r="H72" s="1">
        <v>3</v>
      </c>
      <c r="I72" s="1">
        <v>1</v>
      </c>
      <c r="J72" s="1">
        <v>0.588235294117647</v>
      </c>
      <c r="K72" s="1">
        <v>0.740740740740741</v>
      </c>
      <c r="L72" s="1">
        <v>0.7</v>
      </c>
      <c r="M72" s="1">
        <v>0.3</v>
      </c>
      <c r="N72" s="1">
        <v>0.65</v>
      </c>
    </row>
    <row r="73" s="1" customFormat="1" spans="1:14">
      <c r="A73" s="7">
        <v>777</v>
      </c>
      <c r="B73" s="1">
        <v>777</v>
      </c>
      <c r="C73" s="1">
        <v>0.808679223060608</v>
      </c>
      <c r="D73" s="1">
        <v>0.145735383033752</v>
      </c>
      <c r="E73" s="1">
        <v>10</v>
      </c>
      <c r="F73" s="1">
        <v>3</v>
      </c>
      <c r="G73" s="1">
        <v>0</v>
      </c>
      <c r="H73" s="1">
        <v>7</v>
      </c>
      <c r="I73" s="1">
        <v>1</v>
      </c>
      <c r="J73" s="1">
        <v>0.769230769230769</v>
      </c>
      <c r="K73" s="1">
        <v>0.869565217391304</v>
      </c>
      <c r="L73" s="1">
        <v>0.3</v>
      </c>
      <c r="M73" s="1">
        <v>0.7</v>
      </c>
      <c r="N73" s="1">
        <v>0.85</v>
      </c>
    </row>
    <row r="74" s="1" customFormat="1" spans="1:14">
      <c r="A74" s="7">
        <v>598</v>
      </c>
      <c r="B74" s="1">
        <v>598</v>
      </c>
      <c r="C74" s="1">
        <v>0.808453559875488</v>
      </c>
      <c r="D74" s="1">
        <v>0.0991584062576294</v>
      </c>
      <c r="E74" s="1">
        <v>10</v>
      </c>
      <c r="F74" s="1">
        <v>3</v>
      </c>
      <c r="G74" s="1">
        <v>0</v>
      </c>
      <c r="H74" s="1">
        <v>7</v>
      </c>
      <c r="I74" s="1">
        <v>1</v>
      </c>
      <c r="J74" s="1">
        <v>0.769230769230769</v>
      </c>
      <c r="K74" s="1">
        <v>0.869565217391304</v>
      </c>
      <c r="L74" s="1">
        <v>0.3</v>
      </c>
      <c r="M74" s="1">
        <v>0.7</v>
      </c>
      <c r="N74" s="1">
        <v>0.85</v>
      </c>
    </row>
    <row r="75" s="1" customFormat="1" spans="1:14">
      <c r="A75" s="7">
        <v>516</v>
      </c>
      <c r="B75" s="1">
        <v>516</v>
      </c>
      <c r="C75" s="1">
        <v>0.808926939964294</v>
      </c>
      <c r="D75" s="1">
        <v>0.204248666763306</v>
      </c>
      <c r="E75" s="1">
        <v>7</v>
      </c>
      <c r="F75" s="1">
        <v>3</v>
      </c>
      <c r="G75" s="1">
        <v>3</v>
      </c>
      <c r="H75" s="1">
        <v>7</v>
      </c>
      <c r="I75" s="1">
        <v>0.7</v>
      </c>
      <c r="J75" s="1">
        <v>0.7</v>
      </c>
      <c r="K75" s="1">
        <v>0.7</v>
      </c>
      <c r="L75" s="1">
        <v>0.3</v>
      </c>
      <c r="M75" s="1">
        <v>0.4</v>
      </c>
      <c r="N75" s="1">
        <v>0.7</v>
      </c>
    </row>
    <row r="76" s="1" customFormat="1" spans="1:14">
      <c r="A76" s="7">
        <v>354</v>
      </c>
      <c r="B76" s="1">
        <v>354</v>
      </c>
      <c r="C76" s="1">
        <v>0.808939099311829</v>
      </c>
      <c r="D76" s="1">
        <v>0.152334570884705</v>
      </c>
      <c r="E76" s="1">
        <v>8</v>
      </c>
      <c r="F76" s="1">
        <v>6</v>
      </c>
      <c r="G76" s="1">
        <v>2</v>
      </c>
      <c r="H76" s="1">
        <v>4</v>
      </c>
      <c r="I76" s="1">
        <v>0.8</v>
      </c>
      <c r="J76" s="1">
        <v>0.571428571428572</v>
      </c>
      <c r="K76" s="1">
        <v>0.666666666666667</v>
      </c>
      <c r="L76" s="1">
        <v>0.6</v>
      </c>
      <c r="M76" s="1">
        <v>0.2</v>
      </c>
      <c r="N76" s="1">
        <v>0.6</v>
      </c>
    </row>
    <row r="77" s="1" customFormat="1" spans="1:14">
      <c r="A77" s="7">
        <v>631</v>
      </c>
      <c r="B77" s="1">
        <v>631</v>
      </c>
      <c r="C77" s="1">
        <v>0.809487223625183</v>
      </c>
      <c r="D77" s="1">
        <v>0.125691533088684</v>
      </c>
      <c r="E77" s="1">
        <v>7</v>
      </c>
      <c r="F77" s="1">
        <v>5</v>
      </c>
      <c r="G77" s="1">
        <v>3</v>
      </c>
      <c r="H77" s="1">
        <v>5</v>
      </c>
      <c r="I77" s="1">
        <v>0.7</v>
      </c>
      <c r="J77" s="1">
        <v>0.583333333333333</v>
      </c>
      <c r="K77" s="1">
        <v>0.636363636363636</v>
      </c>
      <c r="L77" s="1">
        <v>0.5</v>
      </c>
      <c r="M77" s="1">
        <v>0.2</v>
      </c>
      <c r="N77" s="1">
        <v>0.6</v>
      </c>
    </row>
    <row r="78" s="1" customFormat="1" spans="1:14">
      <c r="A78" s="7">
        <v>543</v>
      </c>
      <c r="B78" s="1">
        <v>543</v>
      </c>
      <c r="C78" s="1">
        <v>0.810562133789062</v>
      </c>
      <c r="D78" s="1">
        <v>0.140990376472473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1" customFormat="1" spans="1:14">
      <c r="A79" s="7">
        <v>454</v>
      </c>
      <c r="B79" s="1">
        <v>454</v>
      </c>
      <c r="C79" s="1">
        <v>0.81167459487915</v>
      </c>
      <c r="D79" s="1">
        <v>0.116322159767151</v>
      </c>
      <c r="E79" s="1">
        <v>5</v>
      </c>
      <c r="F79" s="1">
        <v>4</v>
      </c>
      <c r="G79" s="1">
        <v>5</v>
      </c>
      <c r="H79" s="1">
        <v>6</v>
      </c>
      <c r="I79" s="1">
        <v>0.5</v>
      </c>
      <c r="J79" s="1">
        <v>0.555555555555556</v>
      </c>
      <c r="K79" s="1">
        <v>0.526315789473684</v>
      </c>
      <c r="L79" s="1">
        <v>0.4</v>
      </c>
      <c r="M79" s="1">
        <v>0.1</v>
      </c>
      <c r="N79" s="1">
        <v>0.55</v>
      </c>
    </row>
    <row r="80" s="3" customFormat="1" spans="1:14">
      <c r="A80" s="9">
        <v>802</v>
      </c>
      <c r="B80" s="3">
        <v>802</v>
      </c>
      <c r="C80" s="3">
        <v>0.818269729614258</v>
      </c>
      <c r="D80" s="3">
        <v>0.142256736755371</v>
      </c>
      <c r="E80" s="3">
        <v>9</v>
      </c>
      <c r="F80" s="3">
        <v>4</v>
      </c>
      <c r="G80" s="3">
        <v>1</v>
      </c>
      <c r="H80" s="3">
        <v>6</v>
      </c>
      <c r="I80" s="3">
        <v>0.9</v>
      </c>
      <c r="J80" s="3">
        <v>0.692307692307692</v>
      </c>
      <c r="K80" s="3">
        <v>0.782608695652174</v>
      </c>
      <c r="L80" s="3">
        <v>0.4</v>
      </c>
      <c r="M80" s="3">
        <v>0.5</v>
      </c>
      <c r="N80" s="3">
        <v>0.75</v>
      </c>
    </row>
    <row r="81" s="1" customFormat="1" spans="1:14">
      <c r="A81" s="7">
        <v>743</v>
      </c>
      <c r="B81" s="1">
        <v>743</v>
      </c>
      <c r="C81" s="1">
        <v>0.812583208084106</v>
      </c>
      <c r="D81" s="1">
        <v>0.160370707511902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907</v>
      </c>
      <c r="B82" s="1">
        <v>907</v>
      </c>
      <c r="C82" s="1">
        <v>0.811874389648437</v>
      </c>
      <c r="D82" s="1">
        <v>0.147233486175537</v>
      </c>
      <c r="E82" s="1">
        <v>9</v>
      </c>
      <c r="F82" s="1">
        <v>1</v>
      </c>
      <c r="G82" s="1">
        <v>1</v>
      </c>
      <c r="H82" s="1">
        <v>9</v>
      </c>
      <c r="I82" s="1">
        <v>0.9</v>
      </c>
      <c r="J82" s="1">
        <v>0.9</v>
      </c>
      <c r="K82" s="1">
        <v>0.9</v>
      </c>
      <c r="L82" s="1">
        <v>0.1</v>
      </c>
      <c r="M82" s="1">
        <v>0.8</v>
      </c>
      <c r="N82" s="1">
        <v>0.9</v>
      </c>
    </row>
    <row r="83" s="1" customFormat="1" spans="1:14">
      <c r="A83" s="7">
        <v>558</v>
      </c>
      <c r="B83" s="1">
        <v>558</v>
      </c>
      <c r="C83" s="1">
        <v>0.821733474731445</v>
      </c>
      <c r="D83" s="1">
        <v>0.137555122375488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497</v>
      </c>
      <c r="B84" s="1">
        <v>497</v>
      </c>
      <c r="C84" s="1">
        <v>0.822490453720093</v>
      </c>
      <c r="D84" s="1">
        <v>0.249233245849609</v>
      </c>
      <c r="E84" s="1">
        <v>7</v>
      </c>
      <c r="F84" s="1">
        <v>4</v>
      </c>
      <c r="G84" s="1">
        <v>3</v>
      </c>
      <c r="H84" s="1">
        <v>6</v>
      </c>
      <c r="I84" s="1">
        <v>0.7</v>
      </c>
      <c r="J84" s="1">
        <v>0.636363636363636</v>
      </c>
      <c r="K84" s="1">
        <v>0.666666666666667</v>
      </c>
      <c r="L84" s="1">
        <v>0.4</v>
      </c>
      <c r="M84" s="1">
        <v>0.3</v>
      </c>
      <c r="N84" s="1">
        <v>0.65</v>
      </c>
    </row>
    <row r="85" s="1" customFormat="1" spans="1:14">
      <c r="A85" s="7">
        <v>686</v>
      </c>
      <c r="B85" s="1">
        <v>686</v>
      </c>
      <c r="C85" s="1">
        <v>0.872081875801086</v>
      </c>
      <c r="D85" s="1">
        <v>0.25467324256897</v>
      </c>
      <c r="E85" s="1">
        <v>6</v>
      </c>
      <c r="F85" s="1">
        <v>5</v>
      </c>
      <c r="G85" s="1">
        <v>4</v>
      </c>
      <c r="H85" s="1">
        <v>5</v>
      </c>
      <c r="I85" s="1">
        <v>0.6</v>
      </c>
      <c r="J85" s="1">
        <v>0.545454545454545</v>
      </c>
      <c r="K85" s="1">
        <v>0.571428571428571</v>
      </c>
      <c r="L85" s="1">
        <v>0.5</v>
      </c>
      <c r="M85" s="1">
        <v>0.1</v>
      </c>
      <c r="N85" s="1">
        <v>0.55</v>
      </c>
    </row>
    <row r="86" s="1" customFormat="1" spans="1:14">
      <c r="A86" s="7">
        <v>743</v>
      </c>
      <c r="B86" s="1">
        <v>743</v>
      </c>
      <c r="C86" s="1">
        <v>0.812583208084106</v>
      </c>
      <c r="D86" s="1">
        <v>0.160370707511902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3" customFormat="1" spans="1:14">
      <c r="A87" s="9">
        <v>802</v>
      </c>
      <c r="B87" s="3">
        <v>802</v>
      </c>
      <c r="C87" s="3">
        <v>0.818269729614258</v>
      </c>
      <c r="D87" s="3">
        <v>0.142256736755371</v>
      </c>
      <c r="E87" s="3">
        <v>9</v>
      </c>
      <c r="F87" s="3">
        <v>4</v>
      </c>
      <c r="G87" s="3">
        <v>1</v>
      </c>
      <c r="H87" s="3">
        <v>6</v>
      </c>
      <c r="I87" s="3">
        <v>0.9</v>
      </c>
      <c r="J87" s="3">
        <v>0.692307692307692</v>
      </c>
      <c r="K87" s="3">
        <v>0.782608695652174</v>
      </c>
      <c r="L87" s="3">
        <v>0.4</v>
      </c>
      <c r="M87" s="3">
        <v>0.5</v>
      </c>
      <c r="N87" s="3">
        <v>0.75</v>
      </c>
    </row>
    <row r="88" s="1" customFormat="1" spans="1:14">
      <c r="A88" s="7">
        <v>558</v>
      </c>
      <c r="B88" s="1">
        <v>558</v>
      </c>
      <c r="C88" s="1">
        <v>0.821733474731445</v>
      </c>
      <c r="D88" s="1">
        <v>0.137555122375488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3" customFormat="1" spans="1:14">
      <c r="A89" s="9">
        <v>694</v>
      </c>
      <c r="B89" s="3">
        <v>694</v>
      </c>
      <c r="C89" s="3">
        <v>0.832526206970215</v>
      </c>
      <c r="D89" s="3">
        <v>0.154374718666077</v>
      </c>
      <c r="E89" s="3">
        <v>9</v>
      </c>
      <c r="F89" s="3">
        <v>5</v>
      </c>
      <c r="G89" s="3">
        <v>1</v>
      </c>
      <c r="H89" s="3">
        <v>5</v>
      </c>
      <c r="I89" s="3">
        <v>0.9</v>
      </c>
      <c r="J89" s="3">
        <v>0.642857142857143</v>
      </c>
      <c r="K89" s="3">
        <v>0.75</v>
      </c>
      <c r="L89" s="3">
        <v>0.5</v>
      </c>
      <c r="M89" s="3">
        <v>0.4</v>
      </c>
      <c r="N89" s="3">
        <v>0.7</v>
      </c>
    </row>
    <row r="90" s="1" customFormat="1" spans="1:14">
      <c r="A90" s="7">
        <v>522</v>
      </c>
      <c r="B90" s="1">
        <v>522</v>
      </c>
      <c r="C90" s="1">
        <v>0.841399312019348</v>
      </c>
      <c r="D90" s="1">
        <v>0.0506949424743652</v>
      </c>
      <c r="E90" s="1">
        <v>9</v>
      </c>
      <c r="F90" s="1">
        <v>4</v>
      </c>
      <c r="G90" s="1">
        <v>1</v>
      </c>
      <c r="H90" s="1">
        <v>6</v>
      </c>
      <c r="I90" s="1">
        <v>0.9</v>
      </c>
      <c r="J90" s="1">
        <v>0.692307692307692</v>
      </c>
      <c r="K90" s="1">
        <v>0.782608695652174</v>
      </c>
      <c r="L90" s="1">
        <v>0.4</v>
      </c>
      <c r="M90" s="1">
        <v>0.5</v>
      </c>
      <c r="N90" s="1">
        <v>0.75</v>
      </c>
    </row>
    <row r="91" s="3" customFormat="1" spans="1:14">
      <c r="A91" s="9">
        <v>333</v>
      </c>
      <c r="B91" s="3">
        <v>333</v>
      </c>
      <c r="C91" s="3">
        <v>0.874210953712463</v>
      </c>
      <c r="D91" s="3">
        <v>0.289362072944641</v>
      </c>
      <c r="E91" s="3">
        <v>10</v>
      </c>
      <c r="F91" s="3">
        <v>6</v>
      </c>
      <c r="G91" s="3">
        <v>0</v>
      </c>
      <c r="H91" s="3">
        <v>4</v>
      </c>
      <c r="I91" s="3">
        <v>1</v>
      </c>
      <c r="J91" s="3">
        <v>0.625</v>
      </c>
      <c r="K91" s="3">
        <v>0.769230769230769</v>
      </c>
      <c r="L91" s="3">
        <v>0.6</v>
      </c>
      <c r="M91" s="3">
        <v>0.4</v>
      </c>
      <c r="N91" s="3">
        <v>0.7</v>
      </c>
    </row>
    <row r="92" s="1" customFormat="1" spans="3:13">
      <c r="C92" s="1">
        <f>AVERAGE(C2:C91)</f>
        <v>0.62742495669259</v>
      </c>
      <c r="D92" s="1">
        <f>AVERAGE(D2:D91)</f>
        <v>0.110960430569119</v>
      </c>
      <c r="L92" s="1">
        <f>AVERAGE(L2:L91)</f>
        <v>0.457777777777778</v>
      </c>
      <c r="M92" s="1">
        <f>AVERAGE(M2:M91)</f>
        <v>0.395555555555555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183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2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12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9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7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5">
      <c r="C100" s="1" t="s">
        <v>19</v>
      </c>
      <c r="D100" s="1">
        <f>COUNTIF(C2:C91,"&lt;0.5")-COUNTIF(C2:C91,"&lt;0.48")</f>
        <v>0</v>
      </c>
      <c r="E100" s="1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0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0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0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0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13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8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14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1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0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0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0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0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2</v>
      </c>
    </row>
    <row r="116" s="1" customFormat="1" spans="3:4">
      <c r="C116" s="1" t="s">
        <v>35</v>
      </c>
      <c r="D116" s="1">
        <f>COUNTIF(C2:C91,"&lt;0.82")-COUNTIF(C2:C91,"&lt;0.8")</f>
        <v>15</v>
      </c>
    </row>
    <row r="117" s="1" customFormat="1" spans="3:4">
      <c r="C117" s="1" t="s">
        <v>36</v>
      </c>
      <c r="D117" s="1">
        <f>COUNTIF(C2:C91,"&lt;0.84")-COUNTIF(C2:C91,"&lt;0.82")</f>
        <v>4</v>
      </c>
    </row>
    <row r="118" s="1" customFormat="1" spans="3:8">
      <c r="C118" s="1" t="s">
        <v>37</v>
      </c>
      <c r="D118" s="1">
        <f>COUNTIF(C2:C91,"&lt;0.86")-COUNTIF(C2:C91,"&lt;0.84")</f>
        <v>1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2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85" workbookViewId="0">
      <selection activeCell="G93" sqref="G93:J97"/>
    </sheetView>
  </sheetViews>
  <sheetFormatPr defaultColWidth="9" defaultRowHeight="13.5"/>
  <cols>
    <col min="3" max="4" width="15.8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890</v>
      </c>
      <c r="B22" s="1">
        <v>890</v>
      </c>
      <c r="C22" s="1">
        <v>0.454921722412109</v>
      </c>
      <c r="D22" s="1">
        <v>0.00711512565612793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83</v>
      </c>
      <c r="B27" s="1">
        <v>83</v>
      </c>
      <c r="C27" s="1">
        <v>0.475554227828979</v>
      </c>
      <c r="D27" s="1">
        <v>0.00178062915802002</v>
      </c>
      <c r="E27" s="1">
        <v>10</v>
      </c>
      <c r="F27" s="1">
        <v>3</v>
      </c>
      <c r="G27" s="1">
        <v>0</v>
      </c>
      <c r="H27" s="1">
        <v>7</v>
      </c>
      <c r="I27" s="1">
        <v>1</v>
      </c>
      <c r="J27" s="1">
        <v>0.769230769230769</v>
      </c>
      <c r="K27" s="1">
        <v>0.869565217391304</v>
      </c>
      <c r="L27" s="1">
        <v>0.3</v>
      </c>
      <c r="M27" s="1">
        <v>0.7</v>
      </c>
      <c r="N27" s="1">
        <v>0.85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124</v>
      </c>
      <c r="B32" s="1">
        <v>124</v>
      </c>
      <c r="C32" s="1">
        <v>0.629390001296997</v>
      </c>
      <c r="D32" s="1">
        <v>0.210688233375549</v>
      </c>
      <c r="E32" s="1">
        <v>10</v>
      </c>
      <c r="F32" s="1">
        <v>9</v>
      </c>
      <c r="G32" s="1">
        <v>0</v>
      </c>
      <c r="H32" s="1">
        <v>1</v>
      </c>
      <c r="I32" s="1">
        <v>1</v>
      </c>
      <c r="J32" s="1">
        <v>0.526315789473684</v>
      </c>
      <c r="K32" s="1">
        <v>0.689655172413793</v>
      </c>
      <c r="L32" s="1">
        <v>0.9</v>
      </c>
      <c r="M32" s="1">
        <v>0.1</v>
      </c>
      <c r="N32" s="1">
        <v>0.55</v>
      </c>
    </row>
    <row r="33" s="1" customFormat="1" spans="1:14">
      <c r="A33" s="7">
        <v>983</v>
      </c>
      <c r="B33" s="1">
        <v>983</v>
      </c>
      <c r="C33" s="1">
        <v>0.630730509757996</v>
      </c>
      <c r="D33" s="1">
        <v>0.192117929458618</v>
      </c>
      <c r="E33" s="1">
        <v>8</v>
      </c>
      <c r="F33" s="1">
        <v>6</v>
      </c>
      <c r="G33" s="1">
        <v>2</v>
      </c>
      <c r="H33" s="1">
        <v>4</v>
      </c>
      <c r="I33" s="1">
        <v>0.8</v>
      </c>
      <c r="J33" s="1">
        <v>0.571428571428572</v>
      </c>
      <c r="K33" s="1">
        <v>0.666666666666667</v>
      </c>
      <c r="L33" s="1">
        <v>0.6</v>
      </c>
      <c r="M33" s="1">
        <v>0.2</v>
      </c>
      <c r="N33" s="1">
        <v>0.6</v>
      </c>
    </row>
    <row r="34" s="1" customFormat="1" spans="1:14">
      <c r="A34" s="7">
        <v>608</v>
      </c>
      <c r="B34" s="1">
        <v>608</v>
      </c>
      <c r="C34" s="1">
        <v>0.631119728088379</v>
      </c>
      <c r="D34" s="1">
        <v>0.143791317939758</v>
      </c>
      <c r="E34" s="1">
        <v>8</v>
      </c>
      <c r="F34" s="1">
        <v>7</v>
      </c>
      <c r="G34" s="1">
        <v>2</v>
      </c>
      <c r="H34" s="1">
        <v>3</v>
      </c>
      <c r="I34" s="1">
        <v>0.8</v>
      </c>
      <c r="J34" s="1">
        <v>0.533333333333333</v>
      </c>
      <c r="K34" s="1">
        <v>0.64</v>
      </c>
      <c r="L34" s="1">
        <v>0.7</v>
      </c>
      <c r="M34" s="1">
        <v>0.1</v>
      </c>
      <c r="N34" s="1">
        <v>0.55</v>
      </c>
    </row>
    <row r="35" s="1" customFormat="1" spans="1:14">
      <c r="A35" s="7">
        <v>162</v>
      </c>
      <c r="B35" s="1">
        <v>162</v>
      </c>
      <c r="C35" s="1">
        <v>0.631526350975037</v>
      </c>
      <c r="D35" s="1">
        <v>0.0946046113967896</v>
      </c>
      <c r="E35" s="1">
        <v>7</v>
      </c>
      <c r="F35" s="1">
        <v>6</v>
      </c>
      <c r="G35" s="1">
        <v>3</v>
      </c>
      <c r="H35" s="1">
        <v>4</v>
      </c>
      <c r="I35" s="1">
        <v>0.7</v>
      </c>
      <c r="J35" s="1">
        <v>0.538461538461539</v>
      </c>
      <c r="K35" s="1">
        <v>0.608695652173913</v>
      </c>
      <c r="L35" s="1">
        <v>0.6</v>
      </c>
      <c r="M35" s="1">
        <v>0.1</v>
      </c>
      <c r="N35" s="1">
        <v>0.55</v>
      </c>
    </row>
    <row r="36" s="1" customFormat="1" spans="1:14">
      <c r="A36" s="7">
        <v>249</v>
      </c>
      <c r="B36" s="1">
        <v>249</v>
      </c>
      <c r="C36" s="1">
        <v>0.631833672523499</v>
      </c>
      <c r="D36" s="1">
        <v>0.211252689361572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623</v>
      </c>
      <c r="B37" s="1">
        <v>623</v>
      </c>
      <c r="C37" s="1">
        <v>0.632972717285156</v>
      </c>
      <c r="D37" s="1">
        <v>0.181615591049194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701</v>
      </c>
      <c r="B38" s="1">
        <v>701</v>
      </c>
      <c r="C38" s="1">
        <v>0.633385896682739</v>
      </c>
      <c r="D38" s="1">
        <v>0.165949463844299</v>
      </c>
      <c r="E38" s="1">
        <v>9</v>
      </c>
      <c r="F38" s="1">
        <v>5</v>
      </c>
      <c r="G38" s="1">
        <v>1</v>
      </c>
      <c r="H38" s="1">
        <v>5</v>
      </c>
      <c r="I38" s="1">
        <v>0.9</v>
      </c>
      <c r="J38" s="1">
        <v>0.642857142857143</v>
      </c>
      <c r="K38" s="1">
        <v>0.75</v>
      </c>
      <c r="L38" s="1">
        <v>0.5</v>
      </c>
      <c r="M38" s="1">
        <v>0.4</v>
      </c>
      <c r="N38" s="1">
        <v>0.7</v>
      </c>
    </row>
    <row r="39" s="1" customFormat="1" spans="1:14">
      <c r="A39" s="7">
        <v>924</v>
      </c>
      <c r="B39" s="1">
        <v>924</v>
      </c>
      <c r="C39" s="1">
        <v>0.633571624755859</v>
      </c>
      <c r="D39" s="1">
        <v>0.109119415283203</v>
      </c>
      <c r="E39" s="1">
        <v>8</v>
      </c>
      <c r="F39" s="1">
        <v>6</v>
      </c>
      <c r="G39" s="1">
        <v>2</v>
      </c>
      <c r="H39" s="1">
        <v>4</v>
      </c>
      <c r="I39" s="1">
        <v>0.8</v>
      </c>
      <c r="J39" s="1">
        <v>0.571428571428572</v>
      </c>
      <c r="K39" s="1">
        <v>0.666666666666667</v>
      </c>
      <c r="L39" s="1">
        <v>0.6</v>
      </c>
      <c r="M39" s="1">
        <v>0.2</v>
      </c>
      <c r="N39" s="1">
        <v>0.6</v>
      </c>
    </row>
    <row r="40" s="1" customFormat="1" spans="1:14">
      <c r="A40" s="7">
        <v>40</v>
      </c>
      <c r="B40" s="1">
        <v>40</v>
      </c>
      <c r="C40" s="1">
        <v>0.634088516235352</v>
      </c>
      <c r="D40" s="1">
        <v>0.209302663803101</v>
      </c>
      <c r="E40" s="1">
        <v>9</v>
      </c>
      <c r="F40" s="1">
        <v>3</v>
      </c>
      <c r="G40" s="1">
        <v>1</v>
      </c>
      <c r="H40" s="1">
        <v>7</v>
      </c>
      <c r="I40" s="1">
        <v>0.9</v>
      </c>
      <c r="J40" s="1">
        <v>0.75</v>
      </c>
      <c r="K40" s="1">
        <v>0.818181818181818</v>
      </c>
      <c r="L40" s="1">
        <v>0.3</v>
      </c>
      <c r="M40" s="1">
        <v>0.6</v>
      </c>
      <c r="N40" s="1">
        <v>0.8</v>
      </c>
    </row>
    <row r="41" s="1" customFormat="1" spans="1:14">
      <c r="A41" s="7">
        <v>766</v>
      </c>
      <c r="B41" s="1">
        <v>766</v>
      </c>
      <c r="C41" s="1">
        <v>0.634321689605713</v>
      </c>
      <c r="D41" s="1">
        <v>0.145667910575867</v>
      </c>
      <c r="E41" s="1">
        <v>9</v>
      </c>
      <c r="F41" s="1">
        <v>5</v>
      </c>
      <c r="G41" s="1">
        <v>1</v>
      </c>
      <c r="H41" s="1">
        <v>5</v>
      </c>
      <c r="I41" s="1">
        <v>0.9</v>
      </c>
      <c r="J41" s="1">
        <v>0.642857142857143</v>
      </c>
      <c r="K41" s="1">
        <v>0.75</v>
      </c>
      <c r="L41" s="1">
        <v>0.5</v>
      </c>
      <c r="M41" s="1">
        <v>0.4</v>
      </c>
      <c r="N41" s="1">
        <v>0.7</v>
      </c>
    </row>
    <row r="42" s="1" customFormat="1" spans="1:14">
      <c r="A42" s="7">
        <v>364</v>
      </c>
      <c r="B42" s="1">
        <v>364</v>
      </c>
      <c r="C42" s="1">
        <v>0.634941577911377</v>
      </c>
      <c r="D42" s="1">
        <v>0.159549355506897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692</v>
      </c>
      <c r="B43" s="1">
        <v>692</v>
      </c>
      <c r="C43" s="1">
        <v>0.635324358940125</v>
      </c>
      <c r="D43" s="1">
        <v>0.0808252096176147</v>
      </c>
      <c r="E43" s="1">
        <v>7</v>
      </c>
      <c r="F43" s="1">
        <v>2</v>
      </c>
      <c r="G43" s="1">
        <v>3</v>
      </c>
      <c r="H43" s="1">
        <v>8</v>
      </c>
      <c r="I43" s="1">
        <v>0.7</v>
      </c>
      <c r="J43" s="1">
        <v>0.777777777777778</v>
      </c>
      <c r="K43" s="1">
        <v>0.736842105263158</v>
      </c>
      <c r="L43" s="1">
        <v>0.2</v>
      </c>
      <c r="M43" s="1">
        <v>0.5</v>
      </c>
      <c r="N43" s="1">
        <v>0.75</v>
      </c>
    </row>
    <row r="44" s="1" customFormat="1" spans="1:14">
      <c r="A44" s="7">
        <v>43</v>
      </c>
      <c r="B44" s="1">
        <v>43</v>
      </c>
      <c r="C44" s="1">
        <v>0.656714081764221</v>
      </c>
      <c r="D44" s="1">
        <v>0.224246263504028</v>
      </c>
      <c r="E44" s="1">
        <v>9</v>
      </c>
      <c r="F44" s="1">
        <v>5</v>
      </c>
      <c r="G44" s="1">
        <v>1</v>
      </c>
      <c r="H44" s="1">
        <v>5</v>
      </c>
      <c r="I44" s="1">
        <v>0.9</v>
      </c>
      <c r="J44" s="1">
        <v>0.642857142857143</v>
      </c>
      <c r="K44" s="1">
        <v>0.75</v>
      </c>
      <c r="L44" s="1">
        <v>0.5</v>
      </c>
      <c r="M44" s="1">
        <v>0.4</v>
      </c>
      <c r="N44" s="1">
        <v>0.7</v>
      </c>
    </row>
    <row r="45" s="1" customFormat="1" spans="1:14">
      <c r="A45" s="7">
        <v>762</v>
      </c>
      <c r="B45" s="1">
        <v>762</v>
      </c>
      <c r="C45" s="1">
        <v>0.657448887825012</v>
      </c>
      <c r="D45" s="1">
        <v>0.104537844657898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24</v>
      </c>
      <c r="B46" s="1">
        <v>24</v>
      </c>
      <c r="C46" s="1">
        <v>0.657558083534241</v>
      </c>
      <c r="D46" s="1">
        <v>0.0731049776077271</v>
      </c>
      <c r="E46" s="1">
        <v>7</v>
      </c>
      <c r="F46" s="1">
        <v>4</v>
      </c>
      <c r="G46" s="1">
        <v>3</v>
      </c>
      <c r="H46" s="1">
        <v>6</v>
      </c>
      <c r="I46" s="1">
        <v>0.7</v>
      </c>
      <c r="J46" s="1">
        <v>0.636363636363636</v>
      </c>
      <c r="K46" s="1">
        <v>0.666666666666667</v>
      </c>
      <c r="L46" s="1">
        <v>0.4</v>
      </c>
      <c r="M46" s="1">
        <v>0.3</v>
      </c>
      <c r="N46" s="1">
        <v>0.65</v>
      </c>
    </row>
    <row r="47" s="1" customFormat="1" spans="1:14">
      <c r="A47" s="7">
        <v>114</v>
      </c>
      <c r="B47" s="1">
        <v>114</v>
      </c>
      <c r="C47" s="1">
        <v>0.658638477325439</v>
      </c>
      <c r="D47" s="1">
        <v>0.0624736547470093</v>
      </c>
      <c r="E47" s="1">
        <v>7</v>
      </c>
      <c r="F47" s="1">
        <v>7</v>
      </c>
      <c r="G47" s="1">
        <v>3</v>
      </c>
      <c r="H47" s="1">
        <v>3</v>
      </c>
      <c r="I47" s="1">
        <v>0.7</v>
      </c>
      <c r="J47" s="1">
        <v>0.5</v>
      </c>
      <c r="K47" s="1">
        <v>0.583333333333333</v>
      </c>
      <c r="L47" s="1">
        <v>0.7</v>
      </c>
      <c r="M47" s="1">
        <v>0</v>
      </c>
      <c r="N47" s="1">
        <v>0.5</v>
      </c>
    </row>
    <row r="48" s="1" customFormat="1" spans="1:14">
      <c r="A48" s="7">
        <v>682</v>
      </c>
      <c r="B48" s="1">
        <v>682</v>
      </c>
      <c r="C48" s="1">
        <v>0.658996343612671</v>
      </c>
      <c r="D48" s="1">
        <v>0.14057719707489</v>
      </c>
      <c r="E48" s="1">
        <v>9</v>
      </c>
      <c r="F48" s="1">
        <v>6</v>
      </c>
      <c r="G48" s="1">
        <v>1</v>
      </c>
      <c r="H48" s="1">
        <v>4</v>
      </c>
      <c r="I48" s="1">
        <v>0.9</v>
      </c>
      <c r="J48" s="1">
        <v>0.6</v>
      </c>
      <c r="K48" s="1">
        <v>0.72</v>
      </c>
      <c r="L48" s="1">
        <v>0.6</v>
      </c>
      <c r="M48" s="1">
        <v>0.3</v>
      </c>
      <c r="N48" s="1">
        <v>0.65</v>
      </c>
    </row>
    <row r="49" s="1" customFormat="1" spans="1:14">
      <c r="A49" s="7">
        <v>267</v>
      </c>
      <c r="B49" s="1">
        <v>267</v>
      </c>
      <c r="C49" s="1">
        <v>0.659843325614929</v>
      </c>
      <c r="D49" s="1">
        <v>0.0715547800064087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3" customFormat="1" spans="1:14">
      <c r="A50" s="9">
        <v>243</v>
      </c>
      <c r="B50" s="3">
        <v>243</v>
      </c>
      <c r="C50" s="3">
        <v>0.659895181655884</v>
      </c>
      <c r="D50" s="3">
        <v>0.0999970436096191</v>
      </c>
      <c r="E50" s="3">
        <v>10</v>
      </c>
      <c r="F50" s="3">
        <v>3</v>
      </c>
      <c r="G50" s="3">
        <v>0</v>
      </c>
      <c r="H50" s="3">
        <v>7</v>
      </c>
      <c r="I50" s="3">
        <v>1</v>
      </c>
      <c r="J50" s="3">
        <v>0.769230769230769</v>
      </c>
      <c r="K50" s="3">
        <v>0.869565217391304</v>
      </c>
      <c r="L50" s="3">
        <v>0.3</v>
      </c>
      <c r="M50" s="3">
        <v>0.7</v>
      </c>
      <c r="N50" s="3">
        <v>0.85</v>
      </c>
    </row>
    <row r="51" s="1" customFormat="1" spans="1:14">
      <c r="A51" s="7">
        <v>230</v>
      </c>
      <c r="B51" s="1">
        <v>230</v>
      </c>
      <c r="C51" s="1">
        <v>0.660181760787964</v>
      </c>
      <c r="D51" s="1">
        <v>0.146413803100586</v>
      </c>
      <c r="E51" s="1">
        <v>7</v>
      </c>
      <c r="F51" s="1">
        <v>4</v>
      </c>
      <c r="G51" s="1">
        <v>3</v>
      </c>
      <c r="H51" s="1">
        <v>6</v>
      </c>
      <c r="I51" s="1">
        <v>0.7</v>
      </c>
      <c r="J51" s="1">
        <v>0.636363636363636</v>
      </c>
      <c r="K51" s="1">
        <v>0.666666666666667</v>
      </c>
      <c r="L51" s="1">
        <v>0.4</v>
      </c>
      <c r="M51" s="1">
        <v>0.3</v>
      </c>
      <c r="N51" s="1">
        <v>0.65</v>
      </c>
    </row>
    <row r="52" s="1" customFormat="1" spans="1:14">
      <c r="A52" s="7">
        <v>554</v>
      </c>
      <c r="B52" s="1">
        <v>554</v>
      </c>
      <c r="C52" s="1">
        <v>0.660832762718201</v>
      </c>
      <c r="D52" s="1">
        <v>0.225080013275147</v>
      </c>
      <c r="E52" s="1">
        <v>6</v>
      </c>
      <c r="F52" s="1">
        <v>7</v>
      </c>
      <c r="G52" s="1">
        <v>4</v>
      </c>
      <c r="H52" s="1">
        <v>3</v>
      </c>
      <c r="I52" s="1">
        <v>0.6</v>
      </c>
      <c r="J52" s="1">
        <v>0.461538461538462</v>
      </c>
      <c r="K52" s="1">
        <v>0.521739130434783</v>
      </c>
      <c r="L52" s="1">
        <v>0.7</v>
      </c>
      <c r="M52" s="1">
        <v>-0.1</v>
      </c>
      <c r="N52" s="1">
        <v>0.45</v>
      </c>
    </row>
    <row r="53" s="1" customFormat="1" spans="1:14">
      <c r="A53" s="7">
        <v>852</v>
      </c>
      <c r="B53" s="1">
        <v>852</v>
      </c>
      <c r="C53" s="1">
        <v>0.661973476409912</v>
      </c>
      <c r="D53" s="1">
        <v>0.0750224590301514</v>
      </c>
      <c r="E53" s="1">
        <v>8</v>
      </c>
      <c r="F53" s="1">
        <v>4</v>
      </c>
      <c r="G53" s="1">
        <v>2</v>
      </c>
      <c r="H53" s="1">
        <v>6</v>
      </c>
      <c r="I53" s="1">
        <v>0.8</v>
      </c>
      <c r="J53" s="1">
        <v>0.666666666666667</v>
      </c>
      <c r="K53" s="1">
        <v>0.727272727272727</v>
      </c>
      <c r="L53" s="1">
        <v>0.4</v>
      </c>
      <c r="M53" s="1">
        <v>0.4</v>
      </c>
      <c r="N53" s="1">
        <v>0.7</v>
      </c>
    </row>
    <row r="54" s="1" customFormat="1" spans="1:14">
      <c r="A54" s="7">
        <v>681</v>
      </c>
      <c r="B54" s="1">
        <v>681</v>
      </c>
      <c r="C54" s="1">
        <v>0.662702322006226</v>
      </c>
      <c r="D54" s="1">
        <v>0.0978585481643677</v>
      </c>
      <c r="E54" s="1">
        <v>8</v>
      </c>
      <c r="F54" s="1">
        <v>5</v>
      </c>
      <c r="G54" s="1">
        <v>2</v>
      </c>
      <c r="H54" s="1">
        <v>5</v>
      </c>
      <c r="I54" s="1">
        <v>0.8</v>
      </c>
      <c r="J54" s="1">
        <v>0.615384615384615</v>
      </c>
      <c r="K54" s="1">
        <v>0.695652173913043</v>
      </c>
      <c r="L54" s="1">
        <v>0.5</v>
      </c>
      <c r="M54" s="1">
        <v>0.3</v>
      </c>
      <c r="N54" s="1">
        <v>0.65</v>
      </c>
    </row>
    <row r="55" s="1" customFormat="1" spans="1:14">
      <c r="A55" s="7">
        <v>496</v>
      </c>
      <c r="B55" s="1">
        <v>496</v>
      </c>
      <c r="C55" s="1">
        <v>0.663251161575317</v>
      </c>
      <c r="D55" s="1">
        <v>0.086097240447998</v>
      </c>
      <c r="E55" s="1">
        <v>10</v>
      </c>
      <c r="F55" s="1">
        <v>6</v>
      </c>
      <c r="G55" s="1">
        <v>0</v>
      </c>
      <c r="H55" s="1">
        <v>4</v>
      </c>
      <c r="I55" s="1">
        <v>1</v>
      </c>
      <c r="J55" s="1">
        <v>0.625</v>
      </c>
      <c r="K55" s="1">
        <v>0.769230769230769</v>
      </c>
      <c r="L55" s="1">
        <v>0.6</v>
      </c>
      <c r="M55" s="1">
        <v>0.4</v>
      </c>
      <c r="N55" s="1">
        <v>0.7</v>
      </c>
    </row>
    <row r="56" s="1" customFormat="1" spans="1:14">
      <c r="A56" s="7">
        <v>294</v>
      </c>
      <c r="B56" s="1">
        <v>294</v>
      </c>
      <c r="C56" s="1">
        <v>0.663757920265198</v>
      </c>
      <c r="D56" s="1">
        <v>0.0591132640838623</v>
      </c>
      <c r="E56" s="1">
        <v>9</v>
      </c>
      <c r="F56" s="1">
        <v>3</v>
      </c>
      <c r="G56" s="1">
        <v>1</v>
      </c>
      <c r="H56" s="1">
        <v>7</v>
      </c>
      <c r="I56" s="1">
        <v>0.9</v>
      </c>
      <c r="J56" s="1">
        <v>0.75</v>
      </c>
      <c r="K56" s="1">
        <v>0.818181818181818</v>
      </c>
      <c r="L56" s="1">
        <v>0.3</v>
      </c>
      <c r="M56" s="1">
        <v>0.6</v>
      </c>
      <c r="N56" s="1">
        <v>0.8</v>
      </c>
    </row>
    <row r="57" s="1" customFormat="1" spans="1:14">
      <c r="A57" s="7">
        <v>827</v>
      </c>
      <c r="B57" s="1">
        <v>827</v>
      </c>
      <c r="C57" s="1">
        <v>0.664244651794434</v>
      </c>
      <c r="D57" s="1">
        <v>0.195667386054993</v>
      </c>
      <c r="E57" s="1">
        <v>7</v>
      </c>
      <c r="F57" s="1">
        <v>4</v>
      </c>
      <c r="G57" s="1">
        <v>3</v>
      </c>
      <c r="H57" s="1">
        <v>6</v>
      </c>
      <c r="I57" s="1">
        <v>0.7</v>
      </c>
      <c r="J57" s="1">
        <v>0.636363636363636</v>
      </c>
      <c r="K57" s="1">
        <v>0.666666666666667</v>
      </c>
      <c r="L57" s="1">
        <v>0.4</v>
      </c>
      <c r="M57" s="1">
        <v>0.3</v>
      </c>
      <c r="N57" s="1">
        <v>0.65</v>
      </c>
    </row>
    <row r="58" s="1" customFormat="1" spans="1:14">
      <c r="A58" s="7">
        <v>846</v>
      </c>
      <c r="B58" s="1">
        <v>846</v>
      </c>
      <c r="C58" s="1">
        <v>0.664389133453369</v>
      </c>
      <c r="D58" s="1">
        <v>0.0893771648406982</v>
      </c>
      <c r="E58" s="1">
        <v>6</v>
      </c>
      <c r="F58" s="1">
        <v>5</v>
      </c>
      <c r="G58" s="1">
        <v>4</v>
      </c>
      <c r="H58" s="1">
        <v>5</v>
      </c>
      <c r="I58" s="1">
        <v>0.6</v>
      </c>
      <c r="J58" s="1">
        <v>0.545454545454545</v>
      </c>
      <c r="K58" s="1">
        <v>0.571428571428571</v>
      </c>
      <c r="L58" s="1">
        <v>0.5</v>
      </c>
      <c r="M58" s="1">
        <v>0.1</v>
      </c>
      <c r="N58" s="1">
        <v>0.55</v>
      </c>
    </row>
    <row r="59" s="1" customFormat="1" spans="1:14">
      <c r="A59" s="7">
        <v>451</v>
      </c>
      <c r="B59" s="1">
        <v>451</v>
      </c>
      <c r="C59" s="1">
        <v>0.665182590484619</v>
      </c>
      <c r="D59" s="1">
        <v>0.250267744064331</v>
      </c>
      <c r="E59" s="1">
        <v>9</v>
      </c>
      <c r="F59" s="1">
        <v>6</v>
      </c>
      <c r="G59" s="1">
        <v>1</v>
      </c>
      <c r="H59" s="1">
        <v>4</v>
      </c>
      <c r="I59" s="1">
        <v>0.9</v>
      </c>
      <c r="J59" s="1">
        <v>0.6</v>
      </c>
      <c r="K59" s="1">
        <v>0.72</v>
      </c>
      <c r="L59" s="1">
        <v>0.6</v>
      </c>
      <c r="M59" s="1">
        <v>0.3</v>
      </c>
      <c r="N59" s="1">
        <v>0.65</v>
      </c>
    </row>
    <row r="60" s="1" customFormat="1" spans="1:14">
      <c r="A60" s="7">
        <v>970</v>
      </c>
      <c r="B60" s="1">
        <v>970</v>
      </c>
      <c r="C60" s="1">
        <v>0.66580867767334</v>
      </c>
      <c r="D60" s="1">
        <v>0.114129424095154</v>
      </c>
      <c r="E60" s="1">
        <v>10</v>
      </c>
      <c r="F60" s="1">
        <v>7</v>
      </c>
      <c r="G60" s="1">
        <v>0</v>
      </c>
      <c r="H60" s="1">
        <v>3</v>
      </c>
      <c r="I60" s="1">
        <v>1</v>
      </c>
      <c r="J60" s="1">
        <v>0.588235294117647</v>
      </c>
      <c r="K60" s="1">
        <v>0.740740740740741</v>
      </c>
      <c r="L60" s="1">
        <v>0.7</v>
      </c>
      <c r="M60" s="1">
        <v>0.3</v>
      </c>
      <c r="N60" s="1">
        <v>0.65</v>
      </c>
    </row>
    <row r="61" s="1" customFormat="1" spans="1:14">
      <c r="A61" s="7">
        <v>735</v>
      </c>
      <c r="B61" s="1">
        <v>735</v>
      </c>
      <c r="C61" s="1">
        <v>0.665870547294617</v>
      </c>
      <c r="D61" s="1">
        <v>0.160851716995239</v>
      </c>
      <c r="E61" s="1">
        <v>8</v>
      </c>
      <c r="F61" s="1">
        <v>6</v>
      </c>
      <c r="G61" s="1">
        <v>2</v>
      </c>
      <c r="H61" s="1">
        <v>4</v>
      </c>
      <c r="I61" s="1">
        <v>0.8</v>
      </c>
      <c r="J61" s="1">
        <v>0.571428571428572</v>
      </c>
      <c r="K61" s="1">
        <v>0.666666666666667</v>
      </c>
      <c r="L61" s="1">
        <v>0.6</v>
      </c>
      <c r="M61" s="1">
        <v>0.2</v>
      </c>
      <c r="N61" s="1">
        <v>0.6</v>
      </c>
    </row>
    <row r="62" s="1" customFormat="1" spans="1:14">
      <c r="A62" s="7">
        <v>442</v>
      </c>
      <c r="B62" s="1">
        <v>442</v>
      </c>
      <c r="C62" s="1">
        <v>0.666353225708008</v>
      </c>
      <c r="D62" s="1">
        <v>0.134917259216309</v>
      </c>
      <c r="E62" s="1">
        <v>9</v>
      </c>
      <c r="F62" s="1">
        <v>2</v>
      </c>
      <c r="G62" s="1">
        <v>1</v>
      </c>
      <c r="H62" s="1">
        <v>8</v>
      </c>
      <c r="I62" s="1">
        <v>0.9</v>
      </c>
      <c r="J62" s="1">
        <v>0.818181818181818</v>
      </c>
      <c r="K62" s="1">
        <v>0.857142857142857</v>
      </c>
      <c r="L62" s="1">
        <v>0.2</v>
      </c>
      <c r="M62" s="1">
        <v>0.7</v>
      </c>
      <c r="N62" s="1">
        <v>0.85</v>
      </c>
    </row>
    <row r="63" s="1" customFormat="1" spans="1:14">
      <c r="A63" s="7">
        <v>145</v>
      </c>
      <c r="B63" s="1">
        <v>145</v>
      </c>
      <c r="C63" s="1">
        <v>0.666755676269531</v>
      </c>
      <c r="D63" s="1">
        <v>0.160360813140869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1" customFormat="1" spans="1:14">
      <c r="A64" s="7">
        <v>774</v>
      </c>
      <c r="B64" s="1">
        <v>774</v>
      </c>
      <c r="C64" s="1">
        <v>0.666874885559082</v>
      </c>
      <c r="D64" s="1">
        <v>0.125918030738831</v>
      </c>
      <c r="E64" s="1">
        <v>10</v>
      </c>
      <c r="F64" s="1">
        <v>4</v>
      </c>
      <c r="G64" s="1">
        <v>0</v>
      </c>
      <c r="H64" s="1">
        <v>6</v>
      </c>
      <c r="I64" s="1">
        <v>1</v>
      </c>
      <c r="J64" s="1">
        <v>0.714285714285714</v>
      </c>
      <c r="K64" s="1">
        <v>0.833333333333333</v>
      </c>
      <c r="L64" s="1">
        <v>0.4</v>
      </c>
      <c r="M64" s="1">
        <v>0.6</v>
      </c>
      <c r="N64" s="1">
        <v>0.8</v>
      </c>
    </row>
    <row r="65" s="1" customFormat="1" spans="1:14">
      <c r="A65" s="7">
        <v>133</v>
      </c>
      <c r="B65" s="1">
        <v>133</v>
      </c>
      <c r="C65" s="1">
        <v>0.805436015129089</v>
      </c>
      <c r="D65" s="1">
        <v>0.172886252403259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704</v>
      </c>
      <c r="B66" s="1">
        <v>704</v>
      </c>
      <c r="C66" s="1">
        <v>0.793093085289001</v>
      </c>
      <c r="D66" s="1">
        <v>0.133874297142029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" customFormat="1" spans="1:14">
      <c r="A67" s="7">
        <v>422</v>
      </c>
      <c r="B67" s="1">
        <v>422</v>
      </c>
      <c r="C67" s="1">
        <v>0.682582497596741</v>
      </c>
      <c r="D67" s="1">
        <v>0.10011625289917</v>
      </c>
      <c r="E67" s="1">
        <v>9</v>
      </c>
      <c r="F67" s="1">
        <v>2</v>
      </c>
      <c r="G67" s="1">
        <v>1</v>
      </c>
      <c r="H67" s="1">
        <v>8</v>
      </c>
      <c r="I67" s="1">
        <v>0.9</v>
      </c>
      <c r="J67" s="1">
        <v>0.818181818181818</v>
      </c>
      <c r="K67" s="1">
        <v>0.857142857142857</v>
      </c>
      <c r="L67" s="1">
        <v>0.2</v>
      </c>
      <c r="M67" s="1">
        <v>0.7</v>
      </c>
      <c r="N67" s="1">
        <v>0.85</v>
      </c>
    </row>
    <row r="68" s="1" customFormat="1" spans="1:14">
      <c r="A68" s="7">
        <v>773</v>
      </c>
      <c r="B68" s="1">
        <v>773</v>
      </c>
      <c r="C68" s="1">
        <v>0.804943203926086</v>
      </c>
      <c r="D68" s="1">
        <v>0.0974832773208618</v>
      </c>
      <c r="E68" s="1">
        <v>9</v>
      </c>
      <c r="F68" s="1">
        <v>3</v>
      </c>
      <c r="G68" s="1">
        <v>1</v>
      </c>
      <c r="H68" s="1">
        <v>7</v>
      </c>
      <c r="I68" s="1">
        <v>0.9</v>
      </c>
      <c r="J68" s="1">
        <v>0.75</v>
      </c>
      <c r="K68" s="1">
        <v>0.818181818181818</v>
      </c>
      <c r="L68" s="1">
        <v>0.3</v>
      </c>
      <c r="M68" s="1">
        <v>0.6</v>
      </c>
      <c r="N68" s="1">
        <v>0.8</v>
      </c>
    </row>
    <row r="69" s="3" customFormat="1" spans="1:14">
      <c r="A69" s="9">
        <v>439</v>
      </c>
      <c r="B69" s="3">
        <v>439</v>
      </c>
      <c r="C69" s="3">
        <v>0.799637913703918</v>
      </c>
      <c r="D69" s="3">
        <v>0.0570443868637085</v>
      </c>
      <c r="E69" s="3">
        <v>10</v>
      </c>
      <c r="F69" s="3">
        <v>3</v>
      </c>
      <c r="G69" s="3">
        <v>0</v>
      </c>
      <c r="H69" s="3">
        <v>7</v>
      </c>
      <c r="I69" s="3">
        <v>1</v>
      </c>
      <c r="J69" s="3">
        <v>0.769230769230769</v>
      </c>
      <c r="K69" s="3">
        <v>0.869565217391304</v>
      </c>
      <c r="L69" s="3">
        <v>0.3</v>
      </c>
      <c r="M69" s="3">
        <v>0.7</v>
      </c>
      <c r="N69" s="3">
        <v>0.85</v>
      </c>
    </row>
    <row r="70" s="1" customFormat="1" spans="1:14">
      <c r="A70" s="7">
        <v>347</v>
      </c>
      <c r="B70" s="1">
        <v>347</v>
      </c>
      <c r="C70" s="1">
        <v>0.807642936706543</v>
      </c>
      <c r="D70" s="1">
        <v>0.11441159248352</v>
      </c>
      <c r="E70" s="1">
        <v>10</v>
      </c>
      <c r="F70" s="1">
        <v>7</v>
      </c>
      <c r="G70" s="1">
        <v>0</v>
      </c>
      <c r="H70" s="1">
        <v>3</v>
      </c>
      <c r="I70" s="1">
        <v>1</v>
      </c>
      <c r="J70" s="1">
        <v>0.588235294117647</v>
      </c>
      <c r="K70" s="1">
        <v>0.740740740740741</v>
      </c>
      <c r="L70" s="1">
        <v>0.7</v>
      </c>
      <c r="M70" s="1">
        <v>0.3</v>
      </c>
      <c r="N70" s="1">
        <v>0.65</v>
      </c>
    </row>
    <row r="71" s="1" customFormat="1" spans="1:14">
      <c r="A71" s="7">
        <v>777</v>
      </c>
      <c r="B71" s="1">
        <v>777</v>
      </c>
      <c r="C71" s="1">
        <v>0.808679223060608</v>
      </c>
      <c r="D71" s="1">
        <v>0.145735383033752</v>
      </c>
      <c r="E71" s="1">
        <v>10</v>
      </c>
      <c r="F71" s="1">
        <v>3</v>
      </c>
      <c r="G71" s="1">
        <v>0</v>
      </c>
      <c r="H71" s="1">
        <v>7</v>
      </c>
      <c r="I71" s="1">
        <v>1</v>
      </c>
      <c r="J71" s="1">
        <v>0.769230769230769</v>
      </c>
      <c r="K71" s="1">
        <v>0.869565217391304</v>
      </c>
      <c r="L71" s="1">
        <v>0.3</v>
      </c>
      <c r="M71" s="1">
        <v>0.7</v>
      </c>
      <c r="N71" s="1">
        <v>0.85</v>
      </c>
    </row>
    <row r="72" s="1" customFormat="1" spans="1:14">
      <c r="A72" s="7">
        <v>598</v>
      </c>
      <c r="B72" s="1">
        <v>598</v>
      </c>
      <c r="C72" s="1">
        <v>0.808453559875488</v>
      </c>
      <c r="D72" s="1">
        <v>0.0991584062576294</v>
      </c>
      <c r="E72" s="1">
        <v>10</v>
      </c>
      <c r="F72" s="1">
        <v>3</v>
      </c>
      <c r="G72" s="1">
        <v>0</v>
      </c>
      <c r="H72" s="1">
        <v>7</v>
      </c>
      <c r="I72" s="1">
        <v>1</v>
      </c>
      <c r="J72" s="1">
        <v>0.769230769230769</v>
      </c>
      <c r="K72" s="1">
        <v>0.869565217391304</v>
      </c>
      <c r="L72" s="1">
        <v>0.3</v>
      </c>
      <c r="M72" s="1">
        <v>0.7</v>
      </c>
      <c r="N72" s="1">
        <v>0.85</v>
      </c>
    </row>
    <row r="73" s="1" customFormat="1" spans="1:14">
      <c r="A73" s="7">
        <v>516</v>
      </c>
      <c r="B73" s="1">
        <v>516</v>
      </c>
      <c r="C73" s="1">
        <v>0.808926939964294</v>
      </c>
      <c r="D73" s="1">
        <v>0.204248666763306</v>
      </c>
      <c r="E73" s="1">
        <v>7</v>
      </c>
      <c r="F73" s="1">
        <v>3</v>
      </c>
      <c r="G73" s="1">
        <v>3</v>
      </c>
      <c r="H73" s="1">
        <v>7</v>
      </c>
      <c r="I73" s="1">
        <v>0.7</v>
      </c>
      <c r="J73" s="1">
        <v>0.7</v>
      </c>
      <c r="K73" s="1">
        <v>0.7</v>
      </c>
      <c r="L73" s="1">
        <v>0.3</v>
      </c>
      <c r="M73" s="1">
        <v>0.4</v>
      </c>
      <c r="N73" s="1">
        <v>0.7</v>
      </c>
    </row>
    <row r="74" s="1" customFormat="1" spans="1:14">
      <c r="A74" s="7">
        <v>354</v>
      </c>
      <c r="B74" s="1">
        <v>354</v>
      </c>
      <c r="C74" s="1">
        <v>0.808939099311829</v>
      </c>
      <c r="D74" s="1">
        <v>0.152334570884705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631</v>
      </c>
      <c r="B75" s="1">
        <v>631</v>
      </c>
      <c r="C75" s="1">
        <v>0.809487223625183</v>
      </c>
      <c r="D75" s="1">
        <v>0.125691533088684</v>
      </c>
      <c r="E75" s="1">
        <v>7</v>
      </c>
      <c r="F75" s="1">
        <v>5</v>
      </c>
      <c r="G75" s="1">
        <v>3</v>
      </c>
      <c r="H75" s="1">
        <v>5</v>
      </c>
      <c r="I75" s="1">
        <v>0.7</v>
      </c>
      <c r="J75" s="1">
        <v>0.583333333333333</v>
      </c>
      <c r="K75" s="1">
        <v>0.636363636363636</v>
      </c>
      <c r="L75" s="1">
        <v>0.5</v>
      </c>
      <c r="M75" s="1">
        <v>0.2</v>
      </c>
      <c r="N75" s="1">
        <v>0.6</v>
      </c>
    </row>
    <row r="76" s="1" customFormat="1" spans="1:14">
      <c r="A76" s="7">
        <v>543</v>
      </c>
      <c r="B76" s="1">
        <v>543</v>
      </c>
      <c r="C76" s="1">
        <v>0.810562133789062</v>
      </c>
      <c r="D76" s="1">
        <v>0.140990376472473</v>
      </c>
      <c r="E76" s="1">
        <v>9</v>
      </c>
      <c r="F76" s="1">
        <v>3</v>
      </c>
      <c r="G76" s="1">
        <v>1</v>
      </c>
      <c r="H76" s="1">
        <v>7</v>
      </c>
      <c r="I76" s="1">
        <v>0.9</v>
      </c>
      <c r="J76" s="1">
        <v>0.75</v>
      </c>
      <c r="K76" s="1">
        <v>0.818181818181818</v>
      </c>
      <c r="L76" s="1">
        <v>0.3</v>
      </c>
      <c r="M76" s="1">
        <v>0.6</v>
      </c>
      <c r="N76" s="1">
        <v>0.8</v>
      </c>
    </row>
    <row r="77" s="1" customFormat="1" spans="1:14">
      <c r="A77" s="7">
        <v>454</v>
      </c>
      <c r="B77" s="1">
        <v>454</v>
      </c>
      <c r="C77" s="1">
        <v>0.81167459487915</v>
      </c>
      <c r="D77" s="1">
        <v>0.116322159767151</v>
      </c>
      <c r="E77" s="1">
        <v>5</v>
      </c>
      <c r="F77" s="1">
        <v>4</v>
      </c>
      <c r="G77" s="1">
        <v>5</v>
      </c>
      <c r="H77" s="1">
        <v>6</v>
      </c>
      <c r="I77" s="1">
        <v>0.5</v>
      </c>
      <c r="J77" s="1">
        <v>0.555555555555556</v>
      </c>
      <c r="K77" s="1">
        <v>0.526315789473684</v>
      </c>
      <c r="L77" s="1">
        <v>0.4</v>
      </c>
      <c r="M77" s="1">
        <v>0.1</v>
      </c>
      <c r="N77" s="1">
        <v>0.55</v>
      </c>
    </row>
    <row r="78" s="3" customFormat="1" spans="1:14">
      <c r="A78" s="9">
        <v>802</v>
      </c>
      <c r="B78" s="3">
        <v>802</v>
      </c>
      <c r="C78" s="3">
        <v>0.818269729614258</v>
      </c>
      <c r="D78" s="3">
        <v>0.142256736755371</v>
      </c>
      <c r="E78" s="3">
        <v>9</v>
      </c>
      <c r="F78" s="3">
        <v>4</v>
      </c>
      <c r="G78" s="3">
        <v>1</v>
      </c>
      <c r="H78" s="3">
        <v>6</v>
      </c>
      <c r="I78" s="3">
        <v>0.9</v>
      </c>
      <c r="J78" s="3">
        <v>0.692307692307692</v>
      </c>
      <c r="K78" s="3">
        <v>0.782608695652174</v>
      </c>
      <c r="L78" s="3">
        <v>0.4</v>
      </c>
      <c r="M78" s="3">
        <v>0.5</v>
      </c>
      <c r="N78" s="3">
        <v>0.75</v>
      </c>
    </row>
    <row r="79" s="1" customFormat="1" spans="1:14">
      <c r="A79" s="7">
        <v>743</v>
      </c>
      <c r="B79" s="1">
        <v>743</v>
      </c>
      <c r="C79" s="1">
        <v>0.812583208084106</v>
      </c>
      <c r="D79" s="1">
        <v>0.160370707511902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907</v>
      </c>
      <c r="B80" s="1">
        <v>907</v>
      </c>
      <c r="C80" s="1">
        <v>0.811874389648437</v>
      </c>
      <c r="D80" s="1">
        <v>0.147233486175537</v>
      </c>
      <c r="E80" s="1">
        <v>9</v>
      </c>
      <c r="F80" s="1">
        <v>1</v>
      </c>
      <c r="G80" s="1">
        <v>1</v>
      </c>
      <c r="H80" s="1">
        <v>9</v>
      </c>
      <c r="I80" s="1">
        <v>0.9</v>
      </c>
      <c r="J80" s="1">
        <v>0.9</v>
      </c>
      <c r="K80" s="1">
        <v>0.9</v>
      </c>
      <c r="L80" s="1">
        <v>0.1</v>
      </c>
      <c r="M80" s="1">
        <v>0.8</v>
      </c>
      <c r="N80" s="1">
        <v>0.9</v>
      </c>
    </row>
    <row r="81" s="1" customFormat="1" spans="1:14">
      <c r="A81" s="7">
        <v>558</v>
      </c>
      <c r="B81" s="1">
        <v>558</v>
      </c>
      <c r="C81" s="1">
        <v>0.821733474731445</v>
      </c>
      <c r="D81" s="1">
        <v>0.137555122375488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497</v>
      </c>
      <c r="B82" s="1">
        <v>497</v>
      </c>
      <c r="C82" s="1">
        <v>0.822490453720093</v>
      </c>
      <c r="D82" s="1">
        <v>0.249233245849609</v>
      </c>
      <c r="E82" s="1">
        <v>7</v>
      </c>
      <c r="F82" s="1">
        <v>4</v>
      </c>
      <c r="G82" s="1">
        <v>3</v>
      </c>
      <c r="H82" s="1">
        <v>6</v>
      </c>
      <c r="I82" s="1">
        <v>0.7</v>
      </c>
      <c r="J82" s="1">
        <v>0.636363636363636</v>
      </c>
      <c r="K82" s="1">
        <v>0.666666666666667</v>
      </c>
      <c r="L82" s="1">
        <v>0.4</v>
      </c>
      <c r="M82" s="1">
        <v>0.3</v>
      </c>
      <c r="N82" s="1">
        <v>0.65</v>
      </c>
    </row>
    <row r="83" s="1" customFormat="1" spans="1:14">
      <c r="A83" s="7">
        <v>686</v>
      </c>
      <c r="B83" s="1">
        <v>686</v>
      </c>
      <c r="C83" s="1">
        <v>0.872081875801086</v>
      </c>
      <c r="D83" s="1">
        <v>0.25467324256897</v>
      </c>
      <c r="E83" s="1">
        <v>6</v>
      </c>
      <c r="F83" s="1">
        <v>5</v>
      </c>
      <c r="G83" s="1">
        <v>4</v>
      </c>
      <c r="H83" s="1">
        <v>5</v>
      </c>
      <c r="I83" s="1">
        <v>0.6</v>
      </c>
      <c r="J83" s="1">
        <v>0.545454545454545</v>
      </c>
      <c r="K83" s="1">
        <v>0.571428571428571</v>
      </c>
      <c r="L83" s="1">
        <v>0.5</v>
      </c>
      <c r="M83" s="1">
        <v>0.1</v>
      </c>
      <c r="N83" s="1">
        <v>0.55</v>
      </c>
    </row>
    <row r="84" s="1" customFormat="1" spans="1:14">
      <c r="A84" s="7">
        <v>743</v>
      </c>
      <c r="B84" s="1">
        <v>743</v>
      </c>
      <c r="C84" s="1">
        <v>0.812583208084106</v>
      </c>
      <c r="D84" s="1">
        <v>0.160370707511902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3" customFormat="1" spans="1:14">
      <c r="A85" s="9">
        <v>802</v>
      </c>
      <c r="B85" s="3">
        <v>802</v>
      </c>
      <c r="C85" s="3">
        <v>0.818269729614258</v>
      </c>
      <c r="D85" s="3">
        <v>0.142256736755371</v>
      </c>
      <c r="E85" s="3">
        <v>9</v>
      </c>
      <c r="F85" s="3">
        <v>4</v>
      </c>
      <c r="G85" s="3">
        <v>1</v>
      </c>
      <c r="H85" s="3">
        <v>6</v>
      </c>
      <c r="I85" s="3">
        <v>0.9</v>
      </c>
      <c r="J85" s="3">
        <v>0.692307692307692</v>
      </c>
      <c r="K85" s="3">
        <v>0.782608695652174</v>
      </c>
      <c r="L85" s="3">
        <v>0.4</v>
      </c>
      <c r="M85" s="3">
        <v>0.5</v>
      </c>
      <c r="N85" s="3">
        <v>0.75</v>
      </c>
    </row>
    <row r="86" s="1" customFormat="1" spans="1:14">
      <c r="A86" s="7">
        <v>558</v>
      </c>
      <c r="B86" s="1">
        <v>558</v>
      </c>
      <c r="C86" s="1">
        <v>0.821733474731445</v>
      </c>
      <c r="D86" s="1">
        <v>0.137555122375488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3" customFormat="1" spans="1:14">
      <c r="A87" s="9">
        <v>694</v>
      </c>
      <c r="B87" s="3">
        <v>694</v>
      </c>
      <c r="C87" s="3">
        <v>0.832526206970215</v>
      </c>
      <c r="D87" s="3">
        <v>0.154374718666077</v>
      </c>
      <c r="E87" s="3">
        <v>9</v>
      </c>
      <c r="F87" s="3">
        <v>5</v>
      </c>
      <c r="G87" s="3">
        <v>1</v>
      </c>
      <c r="H87" s="3">
        <v>5</v>
      </c>
      <c r="I87" s="3">
        <v>0.9</v>
      </c>
      <c r="J87" s="3">
        <v>0.642857142857143</v>
      </c>
      <c r="K87" s="3">
        <v>0.75</v>
      </c>
      <c r="L87" s="3">
        <v>0.5</v>
      </c>
      <c r="M87" s="3">
        <v>0.4</v>
      </c>
      <c r="N87" s="3">
        <v>0.7</v>
      </c>
    </row>
    <row r="88" s="1" customFormat="1" spans="1:14">
      <c r="A88" s="7">
        <v>522</v>
      </c>
      <c r="B88" s="1">
        <v>522</v>
      </c>
      <c r="C88" s="1">
        <v>0.841399312019348</v>
      </c>
      <c r="D88" s="1">
        <v>0.0506949424743652</v>
      </c>
      <c r="E88" s="1">
        <v>9</v>
      </c>
      <c r="F88" s="1">
        <v>4</v>
      </c>
      <c r="G88" s="1">
        <v>1</v>
      </c>
      <c r="H88" s="1">
        <v>6</v>
      </c>
      <c r="I88" s="1">
        <v>0.9</v>
      </c>
      <c r="J88" s="1">
        <v>0.692307692307692</v>
      </c>
      <c r="K88" s="1">
        <v>0.782608695652174</v>
      </c>
      <c r="L88" s="1">
        <v>0.4</v>
      </c>
      <c r="M88" s="1">
        <v>0.5</v>
      </c>
      <c r="N88" s="1">
        <v>0.75</v>
      </c>
    </row>
    <row r="89" s="3" customFormat="1" spans="1:14">
      <c r="A89" s="9">
        <v>333</v>
      </c>
      <c r="B89" s="3">
        <v>333</v>
      </c>
      <c r="C89" s="3">
        <v>0.874210953712463</v>
      </c>
      <c r="D89" s="3">
        <v>0.289362072944641</v>
      </c>
      <c r="E89" s="3">
        <v>10</v>
      </c>
      <c r="F89" s="3">
        <v>6</v>
      </c>
      <c r="G89" s="3">
        <v>0</v>
      </c>
      <c r="H89" s="3">
        <v>4</v>
      </c>
      <c r="I89" s="3">
        <v>1</v>
      </c>
      <c r="J89" s="3">
        <v>0.625</v>
      </c>
      <c r="K89" s="3">
        <v>0.769230769230769</v>
      </c>
      <c r="L89" s="3">
        <v>0.6</v>
      </c>
      <c r="M89" s="3">
        <v>0.4</v>
      </c>
      <c r="N89" s="3">
        <v>0.7</v>
      </c>
    </row>
    <row r="90" s="1" customFormat="1" spans="3:13">
      <c r="C90" s="1">
        <f>AVERAGE(C2:C89)</f>
        <v>0.6270204836672</v>
      </c>
      <c r="D90" s="1">
        <f>AVERAGE(D2:D89)</f>
        <v>0.110621562058275</v>
      </c>
      <c r="L90" s="1">
        <f>AVERAGE(L2:L89)</f>
        <v>0.455681818181818</v>
      </c>
      <c r="M90" s="1">
        <f>AVERAGE(M2:M89)</f>
        <v>0.395454545454545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183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2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12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9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7</v>
      </c>
      <c r="G97" s="11">
        <v>0.12</v>
      </c>
      <c r="H97" s="1">
        <v>-240</v>
      </c>
      <c r="I97" s="1">
        <v>1760</v>
      </c>
      <c r="J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0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0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0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12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7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14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1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0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2</v>
      </c>
    </row>
    <row r="114" s="1" customFormat="1" spans="3:4">
      <c r="C114" s="1" t="s">
        <v>35</v>
      </c>
      <c r="D114" s="1">
        <f>COUNTIF(C2:C89,"&lt;0.82")-COUNTIF(C2:C89,"&lt;0.8")</f>
        <v>15</v>
      </c>
    </row>
    <row r="115" s="1" customFormat="1" spans="3:4">
      <c r="C115" s="1" t="s">
        <v>36</v>
      </c>
      <c r="D115" s="1">
        <f>COUNTIF(C2:C89,"&lt;0.84")-COUNTIF(C2:C89,"&lt;0.82")</f>
        <v>4</v>
      </c>
    </row>
    <row r="116" s="1" customFormat="1" spans="3:8">
      <c r="C116" s="1" t="s">
        <v>37</v>
      </c>
      <c r="D116" s="1">
        <f>COUNTIF(C2:C89,"&lt;0.86")-COUNTIF(C2:C89,"&lt;0.84")</f>
        <v>1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2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0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15" workbookViewId="0">
      <selection activeCell="A1" sqref="$A1:$XFD135"/>
    </sheetView>
  </sheetViews>
  <sheetFormatPr defaultColWidth="9" defaultRowHeight="13.5"/>
  <cols>
    <col min="3" max="4" width="15.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890</v>
      </c>
      <c r="B22" s="1">
        <v>890</v>
      </c>
      <c r="C22" s="1">
        <v>0.454921722412109</v>
      </c>
      <c r="D22" s="1">
        <v>0.00711512565612793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83</v>
      </c>
      <c r="B27" s="1">
        <v>83</v>
      </c>
      <c r="C27" s="1">
        <v>0.475554227828979</v>
      </c>
      <c r="D27" s="1">
        <v>0.00178062915802002</v>
      </c>
      <c r="E27" s="1">
        <v>10</v>
      </c>
      <c r="F27" s="1">
        <v>3</v>
      </c>
      <c r="G27" s="1">
        <v>0</v>
      </c>
      <c r="H27" s="1">
        <v>7</v>
      </c>
      <c r="I27" s="1">
        <v>1</v>
      </c>
      <c r="J27" s="1">
        <v>0.769230769230769</v>
      </c>
      <c r="K27" s="1">
        <v>0.869565217391304</v>
      </c>
      <c r="L27" s="1">
        <v>0.3</v>
      </c>
      <c r="M27" s="1">
        <v>0.7</v>
      </c>
      <c r="N27" s="1">
        <v>0.85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223</v>
      </c>
      <c r="B32" s="1">
        <v>223</v>
      </c>
      <c r="C32" s="1">
        <v>0.731646060943604</v>
      </c>
      <c r="D32" s="1">
        <v>0.0777050256729126</v>
      </c>
      <c r="E32" s="1">
        <v>7</v>
      </c>
      <c r="F32" s="1">
        <v>6</v>
      </c>
      <c r="G32" s="1">
        <v>3</v>
      </c>
      <c r="H32" s="1">
        <v>4</v>
      </c>
      <c r="I32" s="1">
        <v>0.7</v>
      </c>
      <c r="J32" s="1">
        <v>0.538461538461539</v>
      </c>
      <c r="K32" s="1">
        <v>0.608695652173913</v>
      </c>
      <c r="L32" s="1">
        <v>0.6</v>
      </c>
      <c r="M32" s="1">
        <v>0.1</v>
      </c>
      <c r="N32" s="1">
        <v>0.55</v>
      </c>
    </row>
    <row r="33" s="1" customFormat="1" spans="1:14">
      <c r="A33" s="7">
        <v>490</v>
      </c>
      <c r="B33" s="1">
        <v>490</v>
      </c>
      <c r="C33" s="1">
        <v>0.628879189491272</v>
      </c>
      <c r="D33" s="1">
        <v>0.109864234924316</v>
      </c>
      <c r="E33" s="1">
        <v>10</v>
      </c>
      <c r="F33" s="1">
        <v>5</v>
      </c>
      <c r="G33" s="1">
        <v>0</v>
      </c>
      <c r="H33" s="1">
        <v>5</v>
      </c>
      <c r="I33" s="1">
        <v>1</v>
      </c>
      <c r="J33" s="1">
        <v>0.666666666666667</v>
      </c>
      <c r="K33" s="1">
        <v>0.8</v>
      </c>
      <c r="L33" s="1">
        <v>0.5</v>
      </c>
      <c r="M33" s="1">
        <v>0.5</v>
      </c>
      <c r="N33" s="1">
        <v>0.75</v>
      </c>
    </row>
    <row r="34" s="1" customFormat="1" spans="1:14">
      <c r="A34" s="7">
        <v>152</v>
      </c>
      <c r="B34" s="1">
        <v>152</v>
      </c>
      <c r="C34" s="1">
        <v>0.733963966369629</v>
      </c>
      <c r="D34" s="1">
        <v>0.0578887462615967</v>
      </c>
      <c r="E34" s="1">
        <v>6</v>
      </c>
      <c r="F34" s="1">
        <v>6</v>
      </c>
      <c r="G34" s="1">
        <v>4</v>
      </c>
      <c r="H34" s="1">
        <v>4</v>
      </c>
      <c r="I34" s="1">
        <v>0.6</v>
      </c>
      <c r="J34" s="1">
        <v>0.5</v>
      </c>
      <c r="K34" s="1">
        <v>0.545454545454545</v>
      </c>
      <c r="L34" s="1">
        <v>0.6</v>
      </c>
      <c r="M34" s="1">
        <v>0</v>
      </c>
      <c r="N34" s="1">
        <v>0.5</v>
      </c>
    </row>
    <row r="35" s="1" customFormat="1" spans="1:14">
      <c r="A35" s="7">
        <v>135</v>
      </c>
      <c r="B35" s="1">
        <v>135</v>
      </c>
      <c r="C35" s="1">
        <v>0.629570722579956</v>
      </c>
      <c r="D35" s="1">
        <v>0.0675289630889893</v>
      </c>
      <c r="E35" s="1">
        <v>7</v>
      </c>
      <c r="F35" s="1">
        <v>6</v>
      </c>
      <c r="G35" s="1">
        <v>3</v>
      </c>
      <c r="H35" s="1">
        <v>4</v>
      </c>
      <c r="I35" s="1">
        <v>0.7</v>
      </c>
      <c r="J35" s="1">
        <v>0.538461538461539</v>
      </c>
      <c r="K35" s="1">
        <v>0.608695652173913</v>
      </c>
      <c r="L35" s="1">
        <v>0.6</v>
      </c>
      <c r="M35" s="1">
        <v>0.1</v>
      </c>
      <c r="N35" s="1">
        <v>0.55</v>
      </c>
    </row>
    <row r="36" s="1" customFormat="1" spans="1:14">
      <c r="A36" s="7">
        <v>649</v>
      </c>
      <c r="B36" s="1">
        <v>649</v>
      </c>
      <c r="C36" s="1">
        <v>0.629882454872131</v>
      </c>
      <c r="D36" s="1">
        <v>0.099945068359375</v>
      </c>
      <c r="E36" s="1">
        <v>8</v>
      </c>
      <c r="F36" s="1">
        <v>6</v>
      </c>
      <c r="G36" s="1">
        <v>2</v>
      </c>
      <c r="H36" s="1">
        <v>4</v>
      </c>
      <c r="I36" s="1">
        <v>0.8</v>
      </c>
      <c r="J36" s="1">
        <v>0.571428571428572</v>
      </c>
      <c r="K36" s="1">
        <v>0.666666666666667</v>
      </c>
      <c r="L36" s="1">
        <v>0.6</v>
      </c>
      <c r="M36" s="1">
        <v>0.2</v>
      </c>
      <c r="N36" s="1">
        <v>0.6</v>
      </c>
    </row>
    <row r="37" s="1" customFormat="1" spans="1:14">
      <c r="A37" s="7">
        <v>20</v>
      </c>
      <c r="B37" s="1">
        <v>20</v>
      </c>
      <c r="C37" s="1">
        <v>0.73398494720459</v>
      </c>
      <c r="D37" s="1">
        <v>0.0834519863128662</v>
      </c>
      <c r="E37" s="1">
        <v>8</v>
      </c>
      <c r="F37" s="1">
        <v>5</v>
      </c>
      <c r="G37" s="1">
        <v>2</v>
      </c>
      <c r="H37" s="1">
        <v>5</v>
      </c>
      <c r="I37" s="1">
        <v>0.8</v>
      </c>
      <c r="J37" s="1">
        <v>0.615384615384615</v>
      </c>
      <c r="K37" s="1">
        <v>0.695652173913043</v>
      </c>
      <c r="L37" s="1">
        <v>0.5</v>
      </c>
      <c r="M37" s="1">
        <v>0.3</v>
      </c>
      <c r="N37" s="1">
        <v>0.65</v>
      </c>
    </row>
    <row r="38" s="1" customFormat="1" spans="1:14">
      <c r="A38" s="7">
        <v>851</v>
      </c>
      <c r="B38" s="1">
        <v>851</v>
      </c>
      <c r="C38" s="1">
        <v>0.631047129631042</v>
      </c>
      <c r="D38" s="1">
        <v>0.0799742937088013</v>
      </c>
      <c r="E38" s="1">
        <v>8</v>
      </c>
      <c r="F38" s="1">
        <v>6</v>
      </c>
      <c r="G38" s="1">
        <v>2</v>
      </c>
      <c r="H38" s="1">
        <v>4</v>
      </c>
      <c r="I38" s="1">
        <v>0.8</v>
      </c>
      <c r="J38" s="1">
        <v>0.571428571428572</v>
      </c>
      <c r="K38" s="1">
        <v>0.666666666666667</v>
      </c>
      <c r="L38" s="1">
        <v>0.6</v>
      </c>
      <c r="M38" s="1">
        <v>0.2</v>
      </c>
      <c r="N38" s="1">
        <v>0.6</v>
      </c>
    </row>
    <row r="39" s="1" customFormat="1" spans="1:14">
      <c r="A39" s="7">
        <v>608</v>
      </c>
      <c r="B39" s="1">
        <v>608</v>
      </c>
      <c r="C39" s="1">
        <v>0.631119728088379</v>
      </c>
      <c r="D39" s="1">
        <v>0.143791317939758</v>
      </c>
      <c r="E39" s="1">
        <v>8</v>
      </c>
      <c r="F39" s="1">
        <v>7</v>
      </c>
      <c r="G39" s="1">
        <v>2</v>
      </c>
      <c r="H39" s="1">
        <v>3</v>
      </c>
      <c r="I39" s="1">
        <v>0.8</v>
      </c>
      <c r="J39" s="1">
        <v>0.533333333333333</v>
      </c>
      <c r="K39" s="1">
        <v>0.64</v>
      </c>
      <c r="L39" s="1">
        <v>0.7</v>
      </c>
      <c r="M39" s="1">
        <v>0.1</v>
      </c>
      <c r="N39" s="1">
        <v>0.55</v>
      </c>
    </row>
    <row r="40" s="1" customFormat="1" spans="1:14">
      <c r="A40" s="7">
        <v>162</v>
      </c>
      <c r="B40" s="1">
        <v>162</v>
      </c>
      <c r="C40" s="1">
        <v>0.631526350975037</v>
      </c>
      <c r="D40" s="1">
        <v>0.0946046113967896</v>
      </c>
      <c r="E40" s="1">
        <v>7</v>
      </c>
      <c r="F40" s="1">
        <v>6</v>
      </c>
      <c r="G40" s="1">
        <v>3</v>
      </c>
      <c r="H40" s="1">
        <v>4</v>
      </c>
      <c r="I40" s="1">
        <v>0.7</v>
      </c>
      <c r="J40" s="1">
        <v>0.538461538461539</v>
      </c>
      <c r="K40" s="1">
        <v>0.608695652173913</v>
      </c>
      <c r="L40" s="1">
        <v>0.6</v>
      </c>
      <c r="M40" s="1">
        <v>0.1</v>
      </c>
      <c r="N40" s="1">
        <v>0.55</v>
      </c>
    </row>
    <row r="41" s="1" customFormat="1" spans="1:14">
      <c r="A41" s="7">
        <v>644</v>
      </c>
      <c r="B41" s="1">
        <v>644</v>
      </c>
      <c r="C41" s="1">
        <v>0.721666574478149</v>
      </c>
      <c r="D41" s="1">
        <v>0.0976516008377075</v>
      </c>
      <c r="E41" s="1">
        <v>10</v>
      </c>
      <c r="F41" s="1">
        <v>5</v>
      </c>
      <c r="G41" s="1">
        <v>0</v>
      </c>
      <c r="H41" s="1">
        <v>5</v>
      </c>
      <c r="I41" s="1">
        <v>1</v>
      </c>
      <c r="J41" s="1">
        <v>0.666666666666667</v>
      </c>
      <c r="K41" s="1">
        <v>0.8</v>
      </c>
      <c r="L41" s="1">
        <v>0.5</v>
      </c>
      <c r="M41" s="1">
        <v>0.5</v>
      </c>
      <c r="N41" s="1">
        <v>0.75</v>
      </c>
    </row>
    <row r="42" s="1" customFormat="1" spans="1:14">
      <c r="A42" s="7">
        <v>661</v>
      </c>
      <c r="B42" s="1">
        <v>661</v>
      </c>
      <c r="C42" s="1">
        <v>0.632424592971802</v>
      </c>
      <c r="D42" s="1">
        <v>0.116308331489563</v>
      </c>
      <c r="E42" s="1">
        <v>10</v>
      </c>
      <c r="F42" s="1">
        <v>6</v>
      </c>
      <c r="G42" s="1">
        <v>0</v>
      </c>
      <c r="H42" s="1">
        <v>4</v>
      </c>
      <c r="I42" s="1">
        <v>1</v>
      </c>
      <c r="J42" s="1">
        <v>0.625</v>
      </c>
      <c r="K42" s="1">
        <v>0.769230769230769</v>
      </c>
      <c r="L42" s="1">
        <v>0.6</v>
      </c>
      <c r="M42" s="1">
        <v>0.4</v>
      </c>
      <c r="N42" s="1">
        <v>0.7</v>
      </c>
    </row>
    <row r="43" s="1" customFormat="1" spans="1:14">
      <c r="A43" s="7">
        <v>623</v>
      </c>
      <c r="B43" s="1">
        <v>623</v>
      </c>
      <c r="C43" s="1">
        <v>0.632972717285156</v>
      </c>
      <c r="D43" s="1">
        <v>0.181615591049194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701</v>
      </c>
      <c r="B44" s="1">
        <v>701</v>
      </c>
      <c r="C44" s="1">
        <v>0.633385896682739</v>
      </c>
      <c r="D44" s="1">
        <v>0.165949463844299</v>
      </c>
      <c r="E44" s="1">
        <v>9</v>
      </c>
      <c r="F44" s="1">
        <v>5</v>
      </c>
      <c r="G44" s="1">
        <v>1</v>
      </c>
      <c r="H44" s="1">
        <v>5</v>
      </c>
      <c r="I44" s="1">
        <v>0.9</v>
      </c>
      <c r="J44" s="1">
        <v>0.642857142857143</v>
      </c>
      <c r="K44" s="1">
        <v>0.75</v>
      </c>
      <c r="L44" s="1">
        <v>0.5</v>
      </c>
      <c r="M44" s="1">
        <v>0.4</v>
      </c>
      <c r="N44" s="1">
        <v>0.7</v>
      </c>
    </row>
    <row r="45" s="1" customFormat="1" spans="1:14">
      <c r="A45" s="7">
        <v>924</v>
      </c>
      <c r="B45" s="1">
        <v>924</v>
      </c>
      <c r="C45" s="1">
        <v>0.633571624755859</v>
      </c>
      <c r="D45" s="1">
        <v>0.109119415283203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40</v>
      </c>
      <c r="B46" s="1">
        <v>40</v>
      </c>
      <c r="C46" s="1">
        <v>0.634088516235352</v>
      </c>
      <c r="D46" s="1">
        <v>0.209302663803101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766</v>
      </c>
      <c r="B47" s="1">
        <v>766</v>
      </c>
      <c r="C47" s="1">
        <v>0.634321689605713</v>
      </c>
      <c r="D47" s="1">
        <v>0.145667910575867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65</v>
      </c>
      <c r="B48" s="1">
        <v>65</v>
      </c>
      <c r="C48" s="1">
        <v>0.634863018989563</v>
      </c>
      <c r="D48" s="1">
        <v>0.106113433837891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364</v>
      </c>
      <c r="B49" s="1">
        <v>364</v>
      </c>
      <c r="C49" s="1">
        <v>0.634941577911377</v>
      </c>
      <c r="D49" s="1">
        <v>0.159549355506897</v>
      </c>
      <c r="E49" s="1">
        <v>9</v>
      </c>
      <c r="F49" s="1">
        <v>5</v>
      </c>
      <c r="G49" s="1">
        <v>1</v>
      </c>
      <c r="H49" s="1">
        <v>5</v>
      </c>
      <c r="I49" s="1">
        <v>0.9</v>
      </c>
      <c r="J49" s="1">
        <v>0.642857142857143</v>
      </c>
      <c r="K49" s="1">
        <v>0.75</v>
      </c>
      <c r="L49" s="1">
        <v>0.5</v>
      </c>
      <c r="M49" s="1">
        <v>0.4</v>
      </c>
      <c r="N49" s="1">
        <v>0.7</v>
      </c>
    </row>
    <row r="50" s="1" customFormat="1" spans="1:14">
      <c r="A50" s="7">
        <v>922</v>
      </c>
      <c r="B50" s="1">
        <v>922</v>
      </c>
      <c r="C50" s="1">
        <v>0.635143399238586</v>
      </c>
      <c r="D50" s="1">
        <v>0.125453948974609</v>
      </c>
      <c r="E50" s="1">
        <v>10</v>
      </c>
      <c r="F50" s="1">
        <v>6</v>
      </c>
      <c r="G50" s="1">
        <v>0</v>
      </c>
      <c r="H50" s="1">
        <v>4</v>
      </c>
      <c r="I50" s="1">
        <v>1</v>
      </c>
      <c r="J50" s="1">
        <v>0.625</v>
      </c>
      <c r="K50" s="1">
        <v>0.769230769230769</v>
      </c>
      <c r="L50" s="1">
        <v>0.6</v>
      </c>
      <c r="M50" s="1">
        <v>0.4</v>
      </c>
      <c r="N50" s="1">
        <v>0.7</v>
      </c>
    </row>
    <row r="51" s="1" customFormat="1" spans="1:14">
      <c r="A51" s="7">
        <v>692</v>
      </c>
      <c r="B51" s="1">
        <v>692</v>
      </c>
      <c r="C51" s="1">
        <v>0.635324358940125</v>
      </c>
      <c r="D51" s="1">
        <v>0.0808252096176147</v>
      </c>
      <c r="E51" s="1">
        <v>7</v>
      </c>
      <c r="F51" s="1">
        <v>2</v>
      </c>
      <c r="G51" s="1">
        <v>3</v>
      </c>
      <c r="H51" s="1">
        <v>8</v>
      </c>
      <c r="I51" s="1">
        <v>0.7</v>
      </c>
      <c r="J51" s="1">
        <v>0.777777777777778</v>
      </c>
      <c r="K51" s="1">
        <v>0.736842105263158</v>
      </c>
      <c r="L51" s="1">
        <v>0.2</v>
      </c>
      <c r="M51" s="1">
        <v>0.5</v>
      </c>
      <c r="N51" s="1">
        <v>0.75</v>
      </c>
    </row>
    <row r="52" s="1" customFormat="1" spans="1:14">
      <c r="A52" s="7">
        <v>43</v>
      </c>
      <c r="B52" s="1">
        <v>43</v>
      </c>
      <c r="C52" s="1">
        <v>0.656714081764221</v>
      </c>
      <c r="D52" s="1">
        <v>0.224246263504028</v>
      </c>
      <c r="E52" s="1">
        <v>9</v>
      </c>
      <c r="F52" s="1">
        <v>5</v>
      </c>
      <c r="G52" s="1">
        <v>1</v>
      </c>
      <c r="H52" s="1">
        <v>5</v>
      </c>
      <c r="I52" s="1">
        <v>0.9</v>
      </c>
      <c r="J52" s="1">
        <v>0.642857142857143</v>
      </c>
      <c r="K52" s="1">
        <v>0.75</v>
      </c>
      <c r="L52" s="1">
        <v>0.5</v>
      </c>
      <c r="M52" s="1">
        <v>0.4</v>
      </c>
      <c r="N52" s="1">
        <v>0.7</v>
      </c>
    </row>
    <row r="53" s="1" customFormat="1" spans="1:14">
      <c r="A53" s="7">
        <v>91</v>
      </c>
      <c r="B53" s="1">
        <v>91</v>
      </c>
      <c r="C53" s="1">
        <v>0.656899452209473</v>
      </c>
      <c r="D53" s="1">
        <v>0.110978126525879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762</v>
      </c>
      <c r="B54" s="1">
        <v>762</v>
      </c>
      <c r="C54" s="1">
        <v>0.657448887825012</v>
      </c>
      <c r="D54" s="1">
        <v>0.104537844657898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24</v>
      </c>
      <c r="B55" s="1">
        <v>24</v>
      </c>
      <c r="C55" s="1">
        <v>0.657558083534241</v>
      </c>
      <c r="D55" s="1">
        <v>0.0731049776077271</v>
      </c>
      <c r="E55" s="1">
        <v>7</v>
      </c>
      <c r="F55" s="1">
        <v>4</v>
      </c>
      <c r="G55" s="1">
        <v>3</v>
      </c>
      <c r="H55" s="1">
        <v>6</v>
      </c>
      <c r="I55" s="1">
        <v>0.7</v>
      </c>
      <c r="J55" s="1">
        <v>0.636363636363636</v>
      </c>
      <c r="K55" s="1">
        <v>0.666666666666667</v>
      </c>
      <c r="L55" s="1">
        <v>0.4</v>
      </c>
      <c r="M55" s="1">
        <v>0.3</v>
      </c>
      <c r="N55" s="1">
        <v>0.65</v>
      </c>
    </row>
    <row r="56" s="1" customFormat="1" spans="1:14">
      <c r="A56" s="7">
        <v>914</v>
      </c>
      <c r="B56" s="1">
        <v>914</v>
      </c>
      <c r="C56" s="1">
        <v>0.658018946647644</v>
      </c>
      <c r="D56" s="1">
        <v>0.135432958602905</v>
      </c>
      <c r="E56" s="1">
        <v>9</v>
      </c>
      <c r="F56" s="1">
        <v>5</v>
      </c>
      <c r="G56" s="1">
        <v>1</v>
      </c>
      <c r="H56" s="1">
        <v>5</v>
      </c>
      <c r="I56" s="1">
        <v>0.9</v>
      </c>
      <c r="J56" s="1">
        <v>0.642857142857143</v>
      </c>
      <c r="K56" s="1">
        <v>0.75</v>
      </c>
      <c r="L56" s="1">
        <v>0.5</v>
      </c>
      <c r="M56" s="1">
        <v>0.4</v>
      </c>
      <c r="N56" s="1">
        <v>0.7</v>
      </c>
    </row>
    <row r="57" s="1" customFormat="1" spans="1:14">
      <c r="A57" s="7">
        <v>114</v>
      </c>
      <c r="B57" s="1">
        <v>114</v>
      </c>
      <c r="C57" s="1">
        <v>0.658638477325439</v>
      </c>
      <c r="D57" s="1">
        <v>0.0624736547470093</v>
      </c>
      <c r="E57" s="1">
        <v>7</v>
      </c>
      <c r="F57" s="1">
        <v>7</v>
      </c>
      <c r="G57" s="1">
        <v>3</v>
      </c>
      <c r="H57" s="1">
        <v>3</v>
      </c>
      <c r="I57" s="1">
        <v>0.7</v>
      </c>
      <c r="J57" s="1">
        <v>0.5</v>
      </c>
      <c r="K57" s="1">
        <v>0.583333333333333</v>
      </c>
      <c r="L57" s="1">
        <v>0.7</v>
      </c>
      <c r="M57" s="1">
        <v>0</v>
      </c>
      <c r="N57" s="1">
        <v>0.5</v>
      </c>
    </row>
    <row r="58" s="1" customFormat="1" spans="1:14">
      <c r="A58" s="7">
        <v>682</v>
      </c>
      <c r="B58" s="1">
        <v>682</v>
      </c>
      <c r="C58" s="1">
        <v>0.658996343612671</v>
      </c>
      <c r="D58" s="1">
        <v>0.14057719707489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267</v>
      </c>
      <c r="B59" s="1">
        <v>267</v>
      </c>
      <c r="C59" s="1">
        <v>0.659843325614929</v>
      </c>
      <c r="D59" s="1">
        <v>0.0715547800064087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3" customFormat="1" spans="1:14">
      <c r="A60" s="9">
        <v>243</v>
      </c>
      <c r="B60" s="3">
        <v>243</v>
      </c>
      <c r="C60" s="3">
        <v>0.659895181655884</v>
      </c>
      <c r="D60" s="3">
        <v>0.0999970436096191</v>
      </c>
      <c r="E60" s="3">
        <v>10</v>
      </c>
      <c r="F60" s="3">
        <v>3</v>
      </c>
      <c r="G60" s="3">
        <v>0</v>
      </c>
      <c r="H60" s="3">
        <v>7</v>
      </c>
      <c r="I60" s="3">
        <v>1</v>
      </c>
      <c r="J60" s="3">
        <v>0.769230769230769</v>
      </c>
      <c r="K60" s="3">
        <v>0.869565217391304</v>
      </c>
      <c r="L60" s="3">
        <v>0.3</v>
      </c>
      <c r="M60" s="3">
        <v>0.7</v>
      </c>
      <c r="N60" s="3">
        <v>0.85</v>
      </c>
    </row>
    <row r="61" s="1" customFormat="1" spans="1:14">
      <c r="A61" s="7">
        <v>230</v>
      </c>
      <c r="B61" s="1">
        <v>230</v>
      </c>
      <c r="C61" s="1">
        <v>0.660181760787964</v>
      </c>
      <c r="D61" s="1">
        <v>0.146413803100586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554</v>
      </c>
      <c r="B62" s="1">
        <v>554</v>
      </c>
      <c r="C62" s="1">
        <v>0.660832762718201</v>
      </c>
      <c r="D62" s="1">
        <v>0.225080013275147</v>
      </c>
      <c r="E62" s="1">
        <v>6</v>
      </c>
      <c r="F62" s="1">
        <v>7</v>
      </c>
      <c r="G62" s="1">
        <v>4</v>
      </c>
      <c r="H62" s="1">
        <v>3</v>
      </c>
      <c r="I62" s="1">
        <v>0.6</v>
      </c>
      <c r="J62" s="1">
        <v>0.461538461538462</v>
      </c>
      <c r="K62" s="1">
        <v>0.521739130434783</v>
      </c>
      <c r="L62" s="1">
        <v>0.7</v>
      </c>
      <c r="M62" s="1">
        <v>-0.1</v>
      </c>
      <c r="N62" s="1">
        <v>0.45</v>
      </c>
    </row>
    <row r="63" s="1" customFormat="1" spans="1:14">
      <c r="A63" s="7">
        <v>852</v>
      </c>
      <c r="B63" s="1">
        <v>852</v>
      </c>
      <c r="C63" s="1">
        <v>0.661973476409912</v>
      </c>
      <c r="D63" s="1">
        <v>0.0750224590301514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681</v>
      </c>
      <c r="B64" s="1">
        <v>681</v>
      </c>
      <c r="C64" s="1">
        <v>0.662702322006226</v>
      </c>
      <c r="D64" s="1">
        <v>0.0978585481643677</v>
      </c>
      <c r="E64" s="1">
        <v>8</v>
      </c>
      <c r="F64" s="1">
        <v>5</v>
      </c>
      <c r="G64" s="1">
        <v>2</v>
      </c>
      <c r="H64" s="1">
        <v>5</v>
      </c>
      <c r="I64" s="1">
        <v>0.8</v>
      </c>
      <c r="J64" s="1">
        <v>0.615384615384615</v>
      </c>
      <c r="K64" s="1">
        <v>0.695652173913043</v>
      </c>
      <c r="L64" s="1">
        <v>0.5</v>
      </c>
      <c r="M64" s="1">
        <v>0.3</v>
      </c>
      <c r="N64" s="1">
        <v>0.65</v>
      </c>
    </row>
    <row r="65" s="1" customFormat="1" spans="1:14">
      <c r="A65" s="7">
        <v>496</v>
      </c>
      <c r="B65" s="1">
        <v>496</v>
      </c>
      <c r="C65" s="1">
        <v>0.663251161575317</v>
      </c>
      <c r="D65" s="1">
        <v>0.086097240447998</v>
      </c>
      <c r="E65" s="1">
        <v>10</v>
      </c>
      <c r="F65" s="1">
        <v>6</v>
      </c>
      <c r="G65" s="1">
        <v>0</v>
      </c>
      <c r="H65" s="1">
        <v>4</v>
      </c>
      <c r="I65" s="1">
        <v>1</v>
      </c>
      <c r="J65" s="1">
        <v>0.625</v>
      </c>
      <c r="K65" s="1">
        <v>0.769230769230769</v>
      </c>
      <c r="L65" s="1">
        <v>0.6</v>
      </c>
      <c r="M65" s="1">
        <v>0.4</v>
      </c>
      <c r="N65" s="1">
        <v>0.7</v>
      </c>
    </row>
    <row r="66" s="1" customFormat="1" spans="1:14">
      <c r="A66" s="7">
        <v>294</v>
      </c>
      <c r="B66" s="1">
        <v>294</v>
      </c>
      <c r="C66" s="1">
        <v>0.663757920265198</v>
      </c>
      <c r="D66" s="1">
        <v>0.0591132640838623</v>
      </c>
      <c r="E66" s="1">
        <v>9</v>
      </c>
      <c r="F66" s="1">
        <v>3</v>
      </c>
      <c r="G66" s="1">
        <v>1</v>
      </c>
      <c r="H66" s="1">
        <v>7</v>
      </c>
      <c r="I66" s="1">
        <v>0.9</v>
      </c>
      <c r="J66" s="1">
        <v>0.75</v>
      </c>
      <c r="K66" s="1">
        <v>0.818181818181818</v>
      </c>
      <c r="L66" s="1">
        <v>0.3</v>
      </c>
      <c r="M66" s="1">
        <v>0.6</v>
      </c>
      <c r="N66" s="1">
        <v>0.8</v>
      </c>
    </row>
    <row r="67" s="1" customFormat="1" spans="1:14">
      <c r="A67" s="7">
        <v>246</v>
      </c>
      <c r="B67" s="1">
        <v>246</v>
      </c>
      <c r="C67" s="1">
        <v>0.742902874946594</v>
      </c>
      <c r="D67" s="1">
        <v>0.0863687992095947</v>
      </c>
      <c r="E67" s="1">
        <v>9</v>
      </c>
      <c r="F67" s="1">
        <v>4</v>
      </c>
      <c r="G67" s="1">
        <v>1</v>
      </c>
      <c r="H67" s="1">
        <v>6</v>
      </c>
      <c r="I67" s="1">
        <v>0.9</v>
      </c>
      <c r="J67" s="1">
        <v>0.692307692307692</v>
      </c>
      <c r="K67" s="1">
        <v>0.782608695652174</v>
      </c>
      <c r="L67" s="1">
        <v>0.4</v>
      </c>
      <c r="M67" s="1">
        <v>0.5</v>
      </c>
      <c r="N67" s="1">
        <v>0.75</v>
      </c>
    </row>
    <row r="68" s="1" customFormat="1" spans="1:14">
      <c r="A68" s="7">
        <v>846</v>
      </c>
      <c r="B68" s="1">
        <v>846</v>
      </c>
      <c r="C68" s="1">
        <v>0.664389133453369</v>
      </c>
      <c r="D68" s="1">
        <v>0.0893771648406982</v>
      </c>
      <c r="E68" s="1">
        <v>6</v>
      </c>
      <c r="F68" s="1">
        <v>5</v>
      </c>
      <c r="G68" s="1">
        <v>4</v>
      </c>
      <c r="H68" s="1">
        <v>5</v>
      </c>
      <c r="I68" s="1">
        <v>0.6</v>
      </c>
      <c r="J68" s="1">
        <v>0.545454545454545</v>
      </c>
      <c r="K68" s="1">
        <v>0.571428571428571</v>
      </c>
      <c r="L68" s="1">
        <v>0.5</v>
      </c>
      <c r="M68" s="1">
        <v>0.1</v>
      </c>
      <c r="N68" s="1">
        <v>0.55</v>
      </c>
    </row>
    <row r="69" s="1" customFormat="1" spans="1:14">
      <c r="A69" s="7">
        <v>287</v>
      </c>
      <c r="B69" s="1">
        <v>287</v>
      </c>
      <c r="C69" s="1">
        <v>0.745387673377991</v>
      </c>
      <c r="D69" s="1">
        <v>0.0656861066818237</v>
      </c>
      <c r="E69" s="1">
        <v>8</v>
      </c>
      <c r="F69" s="1">
        <v>4</v>
      </c>
      <c r="G69" s="1">
        <v>2</v>
      </c>
      <c r="H69" s="1">
        <v>6</v>
      </c>
      <c r="I69" s="1">
        <v>0.8</v>
      </c>
      <c r="J69" s="1">
        <v>0.666666666666667</v>
      </c>
      <c r="K69" s="1">
        <v>0.727272727272727</v>
      </c>
      <c r="L69" s="1">
        <v>0.4</v>
      </c>
      <c r="M69" s="1">
        <v>0.4</v>
      </c>
      <c r="N69" s="1">
        <v>0.7</v>
      </c>
    </row>
    <row r="70" s="1" customFormat="1" spans="1:14">
      <c r="A70" s="7">
        <v>970</v>
      </c>
      <c r="B70" s="1">
        <v>970</v>
      </c>
      <c r="C70" s="1">
        <v>0.66580867767334</v>
      </c>
      <c r="D70" s="1">
        <v>0.114129424095154</v>
      </c>
      <c r="E70" s="1">
        <v>10</v>
      </c>
      <c r="F70" s="1">
        <v>7</v>
      </c>
      <c r="G70" s="1">
        <v>0</v>
      </c>
      <c r="H70" s="1">
        <v>3</v>
      </c>
      <c r="I70" s="1">
        <v>1</v>
      </c>
      <c r="J70" s="1">
        <v>0.588235294117647</v>
      </c>
      <c r="K70" s="1">
        <v>0.740740740740741</v>
      </c>
      <c r="L70" s="1">
        <v>0.7</v>
      </c>
      <c r="M70" s="1">
        <v>0.3</v>
      </c>
      <c r="N70" s="1">
        <v>0.65</v>
      </c>
    </row>
    <row r="71" s="1" customFormat="1" spans="1:14">
      <c r="A71" s="7">
        <v>735</v>
      </c>
      <c r="B71" s="1">
        <v>735</v>
      </c>
      <c r="C71" s="1">
        <v>0.665870547294617</v>
      </c>
      <c r="D71" s="1">
        <v>0.160851716995239</v>
      </c>
      <c r="E71" s="1">
        <v>8</v>
      </c>
      <c r="F71" s="1">
        <v>6</v>
      </c>
      <c r="G71" s="1">
        <v>2</v>
      </c>
      <c r="H71" s="1">
        <v>4</v>
      </c>
      <c r="I71" s="1">
        <v>0.8</v>
      </c>
      <c r="J71" s="1">
        <v>0.571428571428572</v>
      </c>
      <c r="K71" s="1">
        <v>0.666666666666667</v>
      </c>
      <c r="L71" s="1">
        <v>0.6</v>
      </c>
      <c r="M71" s="1">
        <v>0.2</v>
      </c>
      <c r="N71" s="1">
        <v>0.6</v>
      </c>
    </row>
    <row r="72" s="1" customFormat="1" spans="1:14">
      <c r="A72" s="7">
        <v>442</v>
      </c>
      <c r="B72" s="1">
        <v>442</v>
      </c>
      <c r="C72" s="1">
        <v>0.666353225708008</v>
      </c>
      <c r="D72" s="1">
        <v>0.134917259216309</v>
      </c>
      <c r="E72" s="1">
        <v>9</v>
      </c>
      <c r="F72" s="1">
        <v>2</v>
      </c>
      <c r="G72" s="1">
        <v>1</v>
      </c>
      <c r="H72" s="1">
        <v>8</v>
      </c>
      <c r="I72" s="1">
        <v>0.9</v>
      </c>
      <c r="J72" s="1">
        <v>0.818181818181818</v>
      </c>
      <c r="K72" s="1">
        <v>0.857142857142857</v>
      </c>
      <c r="L72" s="1">
        <v>0.2</v>
      </c>
      <c r="M72" s="1">
        <v>0.7</v>
      </c>
      <c r="N72" s="1">
        <v>0.85</v>
      </c>
    </row>
    <row r="73" s="1" customFormat="1" spans="1:14">
      <c r="A73" s="7">
        <v>198</v>
      </c>
      <c r="B73" s="1">
        <v>198</v>
      </c>
      <c r="C73" s="1">
        <v>0.745155930519104</v>
      </c>
      <c r="D73" s="1">
        <v>0.0873236656188965</v>
      </c>
      <c r="E73" s="1">
        <v>9</v>
      </c>
      <c r="F73" s="1">
        <v>6</v>
      </c>
      <c r="G73" s="1">
        <v>1</v>
      </c>
      <c r="H73" s="1">
        <v>4</v>
      </c>
      <c r="I73" s="1">
        <v>0.9</v>
      </c>
      <c r="J73" s="1">
        <v>0.6</v>
      </c>
      <c r="K73" s="1">
        <v>0.72</v>
      </c>
      <c r="L73" s="1">
        <v>0.6</v>
      </c>
      <c r="M73" s="1">
        <v>0.3</v>
      </c>
      <c r="N73" s="1">
        <v>0.65</v>
      </c>
    </row>
    <row r="74" s="1" customFormat="1" spans="1:14">
      <c r="A74" s="7">
        <v>774</v>
      </c>
      <c r="B74" s="1">
        <v>774</v>
      </c>
      <c r="C74" s="1">
        <v>0.666874885559082</v>
      </c>
      <c r="D74" s="1">
        <v>0.125918030738831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1" customFormat="1" spans="1:14">
      <c r="A75" s="7">
        <v>255</v>
      </c>
      <c r="B75" s="1">
        <v>255</v>
      </c>
      <c r="C75" s="1">
        <v>0.745726108551025</v>
      </c>
      <c r="D75" s="1">
        <v>0.0122008323669434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46</v>
      </c>
      <c r="B76" s="1">
        <v>46</v>
      </c>
      <c r="C76" s="1">
        <v>0.748969078063965</v>
      </c>
      <c r="D76" s="1">
        <v>0.0878483057022095</v>
      </c>
      <c r="E76" s="1">
        <v>8</v>
      </c>
      <c r="F76" s="1">
        <v>6</v>
      </c>
      <c r="G76" s="1">
        <v>2</v>
      </c>
      <c r="H76" s="1">
        <v>4</v>
      </c>
      <c r="I76" s="1">
        <v>0.8</v>
      </c>
      <c r="J76" s="1">
        <v>0.571428571428572</v>
      </c>
      <c r="K76" s="1">
        <v>0.666666666666667</v>
      </c>
      <c r="L76" s="1">
        <v>0.6</v>
      </c>
      <c r="M76" s="1">
        <v>0.2</v>
      </c>
      <c r="N76" s="1">
        <v>0.6</v>
      </c>
    </row>
    <row r="77" s="1" customFormat="1" spans="1:14">
      <c r="A77" s="7">
        <v>422</v>
      </c>
      <c r="B77" s="1">
        <v>422</v>
      </c>
      <c r="C77" s="1">
        <v>0.682582497596741</v>
      </c>
      <c r="D77" s="1">
        <v>0.10011625289917</v>
      </c>
      <c r="E77" s="1">
        <v>9</v>
      </c>
      <c r="F77" s="1">
        <v>2</v>
      </c>
      <c r="G77" s="1">
        <v>1</v>
      </c>
      <c r="H77" s="1">
        <v>8</v>
      </c>
      <c r="I77" s="1">
        <v>0.9</v>
      </c>
      <c r="J77" s="1">
        <v>0.818181818181818</v>
      </c>
      <c r="K77" s="1">
        <v>0.857142857142857</v>
      </c>
      <c r="L77" s="1">
        <v>0.2</v>
      </c>
      <c r="M77" s="1">
        <v>0.7</v>
      </c>
      <c r="N77" s="1">
        <v>0.85</v>
      </c>
    </row>
    <row r="78" s="1" customFormat="1" spans="1:14">
      <c r="A78" s="7">
        <v>773</v>
      </c>
      <c r="B78" s="1">
        <v>773</v>
      </c>
      <c r="C78" s="1">
        <v>0.804943203926086</v>
      </c>
      <c r="D78" s="1">
        <v>0.0974832773208618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3" customFormat="1" spans="1:14">
      <c r="A79" s="9">
        <v>439</v>
      </c>
      <c r="B79" s="3">
        <v>439</v>
      </c>
      <c r="C79" s="3">
        <v>0.799637913703918</v>
      </c>
      <c r="D79" s="3">
        <v>0.0570443868637085</v>
      </c>
      <c r="E79" s="3">
        <v>10</v>
      </c>
      <c r="F79" s="3">
        <v>3</v>
      </c>
      <c r="G79" s="3">
        <v>0</v>
      </c>
      <c r="H79" s="3">
        <v>7</v>
      </c>
      <c r="I79" s="3">
        <v>1</v>
      </c>
      <c r="J79" s="3">
        <v>0.769230769230769</v>
      </c>
      <c r="K79" s="3">
        <v>0.869565217391304</v>
      </c>
      <c r="L79" s="3">
        <v>0.3</v>
      </c>
      <c r="M79" s="3">
        <v>0.7</v>
      </c>
      <c r="N79" s="3">
        <v>0.85</v>
      </c>
    </row>
    <row r="80" s="1" customFormat="1" spans="1:14">
      <c r="A80" s="7">
        <v>347</v>
      </c>
      <c r="B80" s="1">
        <v>347</v>
      </c>
      <c r="C80" s="1">
        <v>0.807642936706543</v>
      </c>
      <c r="D80" s="1">
        <v>0.11441159248352</v>
      </c>
      <c r="E80" s="1">
        <v>10</v>
      </c>
      <c r="F80" s="1">
        <v>7</v>
      </c>
      <c r="G80" s="1">
        <v>0</v>
      </c>
      <c r="H80" s="1">
        <v>3</v>
      </c>
      <c r="I80" s="1">
        <v>1</v>
      </c>
      <c r="J80" s="1">
        <v>0.588235294117647</v>
      </c>
      <c r="K80" s="1">
        <v>0.740740740740741</v>
      </c>
      <c r="L80" s="1">
        <v>0.7</v>
      </c>
      <c r="M80" s="1">
        <v>0.3</v>
      </c>
      <c r="N80" s="1">
        <v>0.65</v>
      </c>
    </row>
    <row r="81" s="1" customFormat="1" spans="1:14">
      <c r="A81" s="7">
        <v>576</v>
      </c>
      <c r="B81" s="1">
        <v>576</v>
      </c>
      <c r="C81" s="1">
        <v>0.774784207344055</v>
      </c>
      <c r="D81" s="1">
        <v>0.0835216045379639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598</v>
      </c>
      <c r="B82" s="1">
        <v>598</v>
      </c>
      <c r="C82" s="1">
        <v>0.808453559875488</v>
      </c>
      <c r="D82" s="1">
        <v>0.0991584062576294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207</v>
      </c>
      <c r="B83" s="1">
        <v>207</v>
      </c>
      <c r="C83" s="1">
        <v>0.812959790229797</v>
      </c>
      <c r="D83" s="1">
        <v>0.00219154357910156</v>
      </c>
      <c r="E83" s="1">
        <v>9</v>
      </c>
      <c r="F83" s="1">
        <v>2</v>
      </c>
      <c r="G83" s="1">
        <v>1</v>
      </c>
      <c r="H83" s="1">
        <v>8</v>
      </c>
      <c r="I83" s="1">
        <v>0.9</v>
      </c>
      <c r="J83" s="1">
        <v>0.818181818181818</v>
      </c>
      <c r="K83" s="1">
        <v>0.857142857142857</v>
      </c>
      <c r="L83" s="1">
        <v>0.2</v>
      </c>
      <c r="M83" s="1">
        <v>0.7</v>
      </c>
      <c r="N83" s="1">
        <v>0.85</v>
      </c>
    </row>
    <row r="84" s="1" customFormat="1" spans="1:14">
      <c r="A84" s="7">
        <v>598</v>
      </c>
      <c r="B84" s="1">
        <v>598</v>
      </c>
      <c r="C84" s="1">
        <v>0.808453559875488</v>
      </c>
      <c r="D84" s="1">
        <v>0.0991584062576294</v>
      </c>
      <c r="E84" s="1">
        <v>10</v>
      </c>
      <c r="F84" s="1">
        <v>3</v>
      </c>
      <c r="G84" s="1">
        <v>0</v>
      </c>
      <c r="H84" s="1">
        <v>7</v>
      </c>
      <c r="I84" s="1">
        <v>1</v>
      </c>
      <c r="J84" s="1">
        <v>0.769230769230769</v>
      </c>
      <c r="K84" s="1">
        <v>0.869565217391304</v>
      </c>
      <c r="L84" s="1">
        <v>0.3</v>
      </c>
      <c r="M84" s="1">
        <v>0.7</v>
      </c>
      <c r="N84" s="1">
        <v>0.85</v>
      </c>
    </row>
    <row r="85" s="1" customFormat="1" spans="1:14">
      <c r="A85" s="7">
        <v>631</v>
      </c>
      <c r="B85" s="1">
        <v>631</v>
      </c>
      <c r="C85" s="1">
        <v>0.809487223625183</v>
      </c>
      <c r="D85" s="1">
        <v>0.125691533088684</v>
      </c>
      <c r="E85" s="1">
        <v>7</v>
      </c>
      <c r="F85" s="1">
        <v>5</v>
      </c>
      <c r="G85" s="1">
        <v>3</v>
      </c>
      <c r="H85" s="1">
        <v>5</v>
      </c>
      <c r="I85" s="1">
        <v>0.7</v>
      </c>
      <c r="J85" s="1">
        <v>0.583333333333333</v>
      </c>
      <c r="K85" s="1">
        <v>0.636363636363636</v>
      </c>
      <c r="L85" s="1">
        <v>0.5</v>
      </c>
      <c r="M85" s="1">
        <v>0.2</v>
      </c>
      <c r="N85" s="1">
        <v>0.6</v>
      </c>
    </row>
    <row r="86" s="1" customFormat="1" spans="1:14">
      <c r="A86" s="7">
        <v>929</v>
      </c>
      <c r="B86" s="1">
        <v>929</v>
      </c>
      <c r="C86" s="1">
        <v>0.795631051063538</v>
      </c>
      <c r="D86" s="1">
        <v>0.0636559724807739</v>
      </c>
      <c r="E86" s="1">
        <v>10</v>
      </c>
      <c r="F86" s="1">
        <v>4</v>
      </c>
      <c r="G86" s="1">
        <v>0</v>
      </c>
      <c r="H86" s="1">
        <v>6</v>
      </c>
      <c r="I86" s="1">
        <v>1</v>
      </c>
      <c r="J86" s="1">
        <v>0.714285714285714</v>
      </c>
      <c r="K86" s="1">
        <v>0.833333333333333</v>
      </c>
      <c r="L86" s="1">
        <v>0.4</v>
      </c>
      <c r="M86" s="1">
        <v>0.6</v>
      </c>
      <c r="N86" s="1">
        <v>0.8</v>
      </c>
    </row>
    <row r="87" s="1" customFormat="1" spans="1:14">
      <c r="A87" s="7">
        <v>454</v>
      </c>
      <c r="B87" s="1">
        <v>454</v>
      </c>
      <c r="C87" s="1">
        <v>0.81167459487915</v>
      </c>
      <c r="D87" s="1">
        <v>0.116322159767151</v>
      </c>
      <c r="E87" s="1">
        <v>5</v>
      </c>
      <c r="F87" s="1">
        <v>4</v>
      </c>
      <c r="G87" s="1">
        <v>5</v>
      </c>
      <c r="H87" s="1">
        <v>6</v>
      </c>
      <c r="I87" s="1">
        <v>0.5</v>
      </c>
      <c r="J87" s="1">
        <v>0.555555555555556</v>
      </c>
      <c r="K87" s="1">
        <v>0.526315789473684</v>
      </c>
      <c r="L87" s="1">
        <v>0.4</v>
      </c>
      <c r="M87" s="1">
        <v>0.1</v>
      </c>
      <c r="N87" s="1">
        <v>0.55</v>
      </c>
    </row>
    <row r="88" s="3" customFormat="1" spans="1:14">
      <c r="A88" s="9">
        <v>802</v>
      </c>
      <c r="B88" s="3">
        <v>802</v>
      </c>
      <c r="C88" s="3">
        <v>0.818269729614258</v>
      </c>
      <c r="D88" s="3">
        <v>0.142256736755371</v>
      </c>
      <c r="E88" s="3">
        <v>9</v>
      </c>
      <c r="F88" s="3">
        <v>4</v>
      </c>
      <c r="G88" s="3">
        <v>1</v>
      </c>
      <c r="H88" s="3">
        <v>6</v>
      </c>
      <c r="I88" s="3">
        <v>0.9</v>
      </c>
      <c r="J88" s="3">
        <v>0.692307692307692</v>
      </c>
      <c r="K88" s="3">
        <v>0.782608695652174</v>
      </c>
      <c r="L88" s="3">
        <v>0.4</v>
      </c>
      <c r="M88" s="3">
        <v>0.5</v>
      </c>
      <c r="N88" s="3">
        <v>0.75</v>
      </c>
    </row>
    <row r="89" s="1" customFormat="1" spans="1:14">
      <c r="A89" s="7">
        <v>743</v>
      </c>
      <c r="B89" s="1">
        <v>743</v>
      </c>
      <c r="C89" s="1">
        <v>0.812583208084106</v>
      </c>
      <c r="D89" s="1">
        <v>0.160370707511902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907</v>
      </c>
      <c r="B90" s="1">
        <v>907</v>
      </c>
      <c r="C90" s="1">
        <v>0.811874389648437</v>
      </c>
      <c r="D90" s="1">
        <v>0.147233486175537</v>
      </c>
      <c r="E90" s="1">
        <v>9</v>
      </c>
      <c r="F90" s="1">
        <v>1</v>
      </c>
      <c r="G90" s="1">
        <v>1</v>
      </c>
      <c r="H90" s="1">
        <v>9</v>
      </c>
      <c r="I90" s="1">
        <v>0.9</v>
      </c>
      <c r="J90" s="1">
        <v>0.9</v>
      </c>
      <c r="K90" s="1">
        <v>0.9</v>
      </c>
      <c r="L90" s="1">
        <v>0.1</v>
      </c>
      <c r="M90" s="1">
        <v>0.8</v>
      </c>
      <c r="N90" s="1">
        <v>0.9</v>
      </c>
    </row>
    <row r="91" s="1" customFormat="1" spans="1:14">
      <c r="A91" s="7">
        <v>558</v>
      </c>
      <c r="B91" s="1">
        <v>558</v>
      </c>
      <c r="C91" s="1">
        <v>0.821733474731445</v>
      </c>
      <c r="D91" s="1">
        <v>0.137555122375488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908</v>
      </c>
      <c r="B92" s="1">
        <v>908</v>
      </c>
      <c r="C92" s="1">
        <v>0.746446847915649</v>
      </c>
      <c r="D92" s="1">
        <v>0.0972362756729126</v>
      </c>
      <c r="E92" s="1">
        <v>10</v>
      </c>
      <c r="F92" s="1">
        <v>5</v>
      </c>
      <c r="G92" s="1">
        <v>0</v>
      </c>
      <c r="H92" s="1">
        <v>5</v>
      </c>
      <c r="I92" s="1">
        <v>1</v>
      </c>
      <c r="J92" s="1">
        <v>0.666666666666667</v>
      </c>
      <c r="K92" s="1">
        <v>0.8</v>
      </c>
      <c r="L92" s="1">
        <v>0.5</v>
      </c>
      <c r="M92" s="1">
        <v>0.5</v>
      </c>
      <c r="N92" s="1">
        <v>0.75</v>
      </c>
    </row>
    <row r="93" s="1" customFormat="1" spans="1:14">
      <c r="A93" s="7">
        <v>429</v>
      </c>
      <c r="B93" s="1">
        <v>429</v>
      </c>
      <c r="C93" s="1">
        <v>0.746398687362671</v>
      </c>
      <c r="D93" s="1">
        <v>0.0914851427078247</v>
      </c>
      <c r="E93" s="1">
        <v>9</v>
      </c>
      <c r="F93" s="1">
        <v>6</v>
      </c>
      <c r="G93" s="1">
        <v>1</v>
      </c>
      <c r="H93" s="1">
        <v>4</v>
      </c>
      <c r="I93" s="1">
        <v>0.9</v>
      </c>
      <c r="J93" s="1">
        <v>0.6</v>
      </c>
      <c r="K93" s="1">
        <v>0.72</v>
      </c>
      <c r="L93" s="1">
        <v>0.6</v>
      </c>
      <c r="M93" s="1">
        <v>0.3</v>
      </c>
      <c r="N93" s="1">
        <v>0.65</v>
      </c>
    </row>
    <row r="94" s="3" customFormat="1" spans="1:14">
      <c r="A94" s="9">
        <v>206</v>
      </c>
      <c r="B94" s="3">
        <v>206</v>
      </c>
      <c r="C94" s="3">
        <v>0.739766359329224</v>
      </c>
      <c r="D94" s="3">
        <v>0.0500904321670532</v>
      </c>
      <c r="E94" s="3">
        <v>8</v>
      </c>
      <c r="F94" s="3">
        <v>7</v>
      </c>
      <c r="G94" s="3">
        <v>2</v>
      </c>
      <c r="H94" s="3">
        <v>3</v>
      </c>
      <c r="I94" s="3">
        <v>0.8</v>
      </c>
      <c r="J94" s="3">
        <v>0.533333333333333</v>
      </c>
      <c r="K94" s="3">
        <v>0.64</v>
      </c>
      <c r="L94" s="3">
        <v>0.7</v>
      </c>
      <c r="M94" s="3">
        <v>0.1</v>
      </c>
      <c r="N94" s="3">
        <v>0.55</v>
      </c>
    </row>
    <row r="95" s="3" customFormat="1" spans="1:14">
      <c r="A95" s="9">
        <v>802</v>
      </c>
      <c r="B95" s="3">
        <v>802</v>
      </c>
      <c r="C95" s="3">
        <v>0.818269729614258</v>
      </c>
      <c r="D95" s="3">
        <v>0.142256736755371</v>
      </c>
      <c r="E95" s="3">
        <v>9</v>
      </c>
      <c r="F95" s="3">
        <v>4</v>
      </c>
      <c r="G95" s="3">
        <v>1</v>
      </c>
      <c r="H95" s="3">
        <v>6</v>
      </c>
      <c r="I95" s="3">
        <v>0.9</v>
      </c>
      <c r="J95" s="3">
        <v>0.692307692307692</v>
      </c>
      <c r="K95" s="3">
        <v>0.782608695652174</v>
      </c>
      <c r="L95" s="3">
        <v>0.4</v>
      </c>
      <c r="M95" s="3">
        <v>0.5</v>
      </c>
      <c r="N95" s="3">
        <v>0.75</v>
      </c>
    </row>
    <row r="96" s="1" customFormat="1" spans="1:14">
      <c r="A96" s="7">
        <v>583</v>
      </c>
      <c r="B96" s="1">
        <v>583</v>
      </c>
      <c r="C96" s="1">
        <v>0.734943270683289</v>
      </c>
      <c r="D96" s="1">
        <v>0.0786058902740479</v>
      </c>
      <c r="E96" s="1">
        <v>9</v>
      </c>
      <c r="F96" s="1">
        <v>3</v>
      </c>
      <c r="G96" s="1">
        <v>1</v>
      </c>
      <c r="H96" s="1">
        <v>7</v>
      </c>
      <c r="I96" s="1">
        <v>0.9</v>
      </c>
      <c r="J96" s="1">
        <v>0.75</v>
      </c>
      <c r="K96" s="1">
        <v>0.818181818181818</v>
      </c>
      <c r="L96" s="1">
        <v>0.3</v>
      </c>
      <c r="M96" s="1">
        <v>0.6</v>
      </c>
      <c r="N96" s="1">
        <v>0.8</v>
      </c>
    </row>
    <row r="97" s="1" customFormat="1" spans="1:14">
      <c r="A97" s="7">
        <v>785</v>
      </c>
      <c r="B97" s="1">
        <v>785</v>
      </c>
      <c r="C97" s="1">
        <v>0.73771059513092</v>
      </c>
      <c r="D97" s="1">
        <v>0.0737478733062744</v>
      </c>
      <c r="E97" s="1">
        <v>7</v>
      </c>
      <c r="F97" s="1">
        <v>5</v>
      </c>
      <c r="G97" s="1">
        <v>3</v>
      </c>
      <c r="H97" s="1">
        <v>5</v>
      </c>
      <c r="I97" s="1">
        <v>0.7</v>
      </c>
      <c r="J97" s="1">
        <v>0.583333333333333</v>
      </c>
      <c r="K97" s="1">
        <v>0.636363636363636</v>
      </c>
      <c r="L97" s="1">
        <v>0.5</v>
      </c>
      <c r="M97" s="1">
        <v>0.2</v>
      </c>
      <c r="N97" s="1">
        <v>0.6</v>
      </c>
    </row>
    <row r="98" s="1" customFormat="1" spans="1:14">
      <c r="A98" s="7">
        <v>522</v>
      </c>
      <c r="B98" s="1">
        <v>522</v>
      </c>
      <c r="C98" s="1">
        <v>0.841399312019348</v>
      </c>
      <c r="D98" s="1">
        <v>0.0506949424743652</v>
      </c>
      <c r="E98" s="1">
        <v>9</v>
      </c>
      <c r="F98" s="1">
        <v>4</v>
      </c>
      <c r="G98" s="1">
        <v>1</v>
      </c>
      <c r="H98" s="1">
        <v>6</v>
      </c>
      <c r="I98" s="1">
        <v>0.9</v>
      </c>
      <c r="J98" s="1">
        <v>0.692307692307692</v>
      </c>
      <c r="K98" s="1">
        <v>0.782608695652174</v>
      </c>
      <c r="L98" s="1">
        <v>0.4</v>
      </c>
      <c r="M98" s="1">
        <v>0.5</v>
      </c>
      <c r="N98" s="1">
        <v>0.75</v>
      </c>
    </row>
    <row r="99" s="3" customFormat="1" spans="1:14">
      <c r="A99" s="9">
        <v>219</v>
      </c>
      <c r="B99" s="3">
        <v>219</v>
      </c>
      <c r="C99" s="3">
        <v>0.856444478034973</v>
      </c>
      <c r="D99" s="3">
        <v>0.000388860702514648</v>
      </c>
      <c r="E99" s="3">
        <v>8</v>
      </c>
      <c r="F99" s="3">
        <v>6</v>
      </c>
      <c r="G99" s="3">
        <v>2</v>
      </c>
      <c r="H99" s="3">
        <v>4</v>
      </c>
      <c r="I99" s="3">
        <v>0.8</v>
      </c>
      <c r="J99" s="3">
        <v>0.571428571428572</v>
      </c>
      <c r="K99" s="3">
        <v>0.666666666666667</v>
      </c>
      <c r="L99" s="3">
        <v>0.6</v>
      </c>
      <c r="M99" s="3">
        <v>0.2</v>
      </c>
      <c r="N99" s="3">
        <v>0.6</v>
      </c>
    </row>
    <row r="100" s="1" customFormat="1" spans="3:13">
      <c r="C100" s="1">
        <f>AVERAGE(C2:C99)</f>
        <v>0.62814360978652</v>
      </c>
      <c r="D100" s="1">
        <f>AVERAGE(D2:D99)</f>
        <v>0.0874133718257048</v>
      </c>
      <c r="L100" s="1">
        <f>AVERAGE(L2:L99)</f>
        <v>0.468367346938776</v>
      </c>
      <c r="M100" s="1">
        <f>AVERAGE(M2:M99)</f>
        <v>0.386734693877551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183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2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12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9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7</v>
      </c>
      <c r="G107" s="11">
        <v>0.12</v>
      </c>
      <c r="H107" s="1">
        <v>-240</v>
      </c>
      <c r="I107" s="1">
        <v>1760</v>
      </c>
      <c r="J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0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0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0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16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9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11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1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7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7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1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2</v>
      </c>
    </row>
    <row r="124" s="1" customFormat="1" spans="3:4">
      <c r="C124" s="1" t="s">
        <v>35</v>
      </c>
      <c r="D124" s="1">
        <f>COUNTIF(C2:C99,"&lt;0.82")-COUNTIF(C2:C99,"&lt;0.8")</f>
        <v>11</v>
      </c>
    </row>
    <row r="125" s="1" customFormat="1" spans="3:4">
      <c r="C125" s="1" t="s">
        <v>36</v>
      </c>
      <c r="D125" s="1">
        <f>COUNTIF(C2:C99,"&lt;0.84")-COUNTIF(C2:C99,"&lt;0.82")</f>
        <v>1</v>
      </c>
    </row>
    <row r="126" s="1" customFormat="1" spans="3:8">
      <c r="C126" s="1" t="s">
        <v>37</v>
      </c>
      <c r="D126" s="1">
        <f>COUNTIF(C2:C99,"&lt;0.86")-COUNTIF(C2:C99,"&lt;0.84")</f>
        <v>2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0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0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0" workbookViewId="0">
      <selection activeCell="A1" sqref="$A1:$XFD133"/>
    </sheetView>
  </sheetViews>
  <sheetFormatPr defaultColWidth="9" defaultRowHeight="13.5"/>
  <cols>
    <col min="3" max="4" width="17.2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890</v>
      </c>
      <c r="B22" s="1">
        <v>890</v>
      </c>
      <c r="C22" s="1">
        <v>0.454921722412109</v>
      </c>
      <c r="D22" s="1">
        <v>0.00711512565612793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83</v>
      </c>
      <c r="B27" s="1">
        <v>83</v>
      </c>
      <c r="C27" s="1">
        <v>0.475554227828979</v>
      </c>
      <c r="D27" s="1">
        <v>0.00178062915802002</v>
      </c>
      <c r="E27" s="1">
        <v>10</v>
      </c>
      <c r="F27" s="1">
        <v>3</v>
      </c>
      <c r="G27" s="1">
        <v>0</v>
      </c>
      <c r="H27" s="1">
        <v>7</v>
      </c>
      <c r="I27" s="1">
        <v>1</v>
      </c>
      <c r="J27" s="1">
        <v>0.769230769230769</v>
      </c>
      <c r="K27" s="1">
        <v>0.869565217391304</v>
      </c>
      <c r="L27" s="1">
        <v>0.3</v>
      </c>
      <c r="M27" s="1">
        <v>0.7</v>
      </c>
      <c r="N27" s="1">
        <v>0.85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223</v>
      </c>
      <c r="B32" s="1">
        <v>223</v>
      </c>
      <c r="C32" s="1">
        <v>0.731646060943604</v>
      </c>
      <c r="D32" s="1">
        <v>0.0777050256729126</v>
      </c>
      <c r="E32" s="1">
        <v>7</v>
      </c>
      <c r="F32" s="1">
        <v>6</v>
      </c>
      <c r="G32" s="1">
        <v>3</v>
      </c>
      <c r="H32" s="1">
        <v>4</v>
      </c>
      <c r="I32" s="1">
        <v>0.7</v>
      </c>
      <c r="J32" s="1">
        <v>0.538461538461539</v>
      </c>
      <c r="K32" s="1">
        <v>0.608695652173913</v>
      </c>
      <c r="L32" s="1">
        <v>0.6</v>
      </c>
      <c r="M32" s="1">
        <v>0.1</v>
      </c>
      <c r="N32" s="1">
        <v>0.55</v>
      </c>
    </row>
    <row r="33" s="1" customFormat="1" spans="1:14">
      <c r="A33" s="7">
        <v>490</v>
      </c>
      <c r="B33" s="1">
        <v>490</v>
      </c>
      <c r="C33" s="1">
        <v>0.628879189491272</v>
      </c>
      <c r="D33" s="1">
        <v>0.109864234924316</v>
      </c>
      <c r="E33" s="1">
        <v>10</v>
      </c>
      <c r="F33" s="1">
        <v>5</v>
      </c>
      <c r="G33" s="1">
        <v>0</v>
      </c>
      <c r="H33" s="1">
        <v>5</v>
      </c>
      <c r="I33" s="1">
        <v>1</v>
      </c>
      <c r="J33" s="1">
        <v>0.666666666666667</v>
      </c>
      <c r="K33" s="1">
        <v>0.8</v>
      </c>
      <c r="L33" s="1">
        <v>0.5</v>
      </c>
      <c r="M33" s="1">
        <v>0.5</v>
      </c>
      <c r="N33" s="1">
        <v>0.75</v>
      </c>
    </row>
    <row r="34" s="1" customFormat="1" spans="1:14">
      <c r="A34" s="7">
        <v>152</v>
      </c>
      <c r="B34" s="1">
        <v>152</v>
      </c>
      <c r="C34" s="1">
        <v>0.733963966369629</v>
      </c>
      <c r="D34" s="1">
        <v>0.0578887462615967</v>
      </c>
      <c r="E34" s="1">
        <v>6</v>
      </c>
      <c r="F34" s="1">
        <v>6</v>
      </c>
      <c r="G34" s="1">
        <v>4</v>
      </c>
      <c r="H34" s="1">
        <v>4</v>
      </c>
      <c r="I34" s="1">
        <v>0.6</v>
      </c>
      <c r="J34" s="1">
        <v>0.5</v>
      </c>
      <c r="K34" s="1">
        <v>0.545454545454545</v>
      </c>
      <c r="L34" s="1">
        <v>0.6</v>
      </c>
      <c r="M34" s="1">
        <v>0</v>
      </c>
      <c r="N34" s="1">
        <v>0.5</v>
      </c>
    </row>
    <row r="35" s="1" customFormat="1" spans="1:14">
      <c r="A35" s="7">
        <v>135</v>
      </c>
      <c r="B35" s="1">
        <v>135</v>
      </c>
      <c r="C35" s="1">
        <v>0.629570722579956</v>
      </c>
      <c r="D35" s="1">
        <v>0.0675289630889893</v>
      </c>
      <c r="E35" s="1">
        <v>7</v>
      </c>
      <c r="F35" s="1">
        <v>6</v>
      </c>
      <c r="G35" s="1">
        <v>3</v>
      </c>
      <c r="H35" s="1">
        <v>4</v>
      </c>
      <c r="I35" s="1">
        <v>0.7</v>
      </c>
      <c r="J35" s="1">
        <v>0.538461538461539</v>
      </c>
      <c r="K35" s="1">
        <v>0.608695652173913</v>
      </c>
      <c r="L35" s="1">
        <v>0.6</v>
      </c>
      <c r="M35" s="1">
        <v>0.1</v>
      </c>
      <c r="N35" s="1">
        <v>0.55</v>
      </c>
    </row>
    <row r="36" s="1" customFormat="1" spans="1:14">
      <c r="A36" s="7">
        <v>851</v>
      </c>
      <c r="B36" s="1">
        <v>851</v>
      </c>
      <c r="C36" s="1">
        <v>0.631047129631042</v>
      </c>
      <c r="D36" s="1">
        <v>0.0799742937088013</v>
      </c>
      <c r="E36" s="1">
        <v>8</v>
      </c>
      <c r="F36" s="1">
        <v>6</v>
      </c>
      <c r="G36" s="1">
        <v>2</v>
      </c>
      <c r="H36" s="1">
        <v>4</v>
      </c>
      <c r="I36" s="1">
        <v>0.8</v>
      </c>
      <c r="J36" s="1">
        <v>0.571428571428572</v>
      </c>
      <c r="K36" s="1">
        <v>0.666666666666667</v>
      </c>
      <c r="L36" s="1">
        <v>0.6</v>
      </c>
      <c r="M36" s="1">
        <v>0.2</v>
      </c>
      <c r="N36" s="1">
        <v>0.6</v>
      </c>
    </row>
    <row r="37" s="1" customFormat="1" spans="1:14">
      <c r="A37" s="7">
        <v>608</v>
      </c>
      <c r="B37" s="1">
        <v>608</v>
      </c>
      <c r="C37" s="1">
        <v>0.631119728088379</v>
      </c>
      <c r="D37" s="1">
        <v>0.143791317939758</v>
      </c>
      <c r="E37" s="1">
        <v>8</v>
      </c>
      <c r="F37" s="1">
        <v>7</v>
      </c>
      <c r="G37" s="1">
        <v>2</v>
      </c>
      <c r="H37" s="1">
        <v>3</v>
      </c>
      <c r="I37" s="1">
        <v>0.8</v>
      </c>
      <c r="J37" s="1">
        <v>0.533333333333333</v>
      </c>
      <c r="K37" s="1">
        <v>0.64</v>
      </c>
      <c r="L37" s="1">
        <v>0.7</v>
      </c>
      <c r="M37" s="1">
        <v>0.1</v>
      </c>
      <c r="N37" s="1">
        <v>0.55</v>
      </c>
    </row>
    <row r="38" s="1" customFormat="1" spans="1:14">
      <c r="A38" s="7">
        <v>162</v>
      </c>
      <c r="B38" s="1">
        <v>162</v>
      </c>
      <c r="C38" s="1">
        <v>0.631526350975037</v>
      </c>
      <c r="D38" s="1">
        <v>0.0946046113967896</v>
      </c>
      <c r="E38" s="1">
        <v>7</v>
      </c>
      <c r="F38" s="1">
        <v>6</v>
      </c>
      <c r="G38" s="1">
        <v>3</v>
      </c>
      <c r="H38" s="1">
        <v>4</v>
      </c>
      <c r="I38" s="1">
        <v>0.7</v>
      </c>
      <c r="J38" s="1">
        <v>0.538461538461539</v>
      </c>
      <c r="K38" s="1">
        <v>0.608695652173913</v>
      </c>
      <c r="L38" s="1">
        <v>0.6</v>
      </c>
      <c r="M38" s="1">
        <v>0.1</v>
      </c>
      <c r="N38" s="1">
        <v>0.55</v>
      </c>
    </row>
    <row r="39" s="1" customFormat="1" spans="1:14">
      <c r="A39" s="7">
        <v>644</v>
      </c>
      <c r="B39" s="1">
        <v>644</v>
      </c>
      <c r="C39" s="1">
        <v>0.721666574478149</v>
      </c>
      <c r="D39" s="1">
        <v>0.0976516008377075</v>
      </c>
      <c r="E39" s="1">
        <v>10</v>
      </c>
      <c r="F39" s="1">
        <v>5</v>
      </c>
      <c r="G39" s="1">
        <v>0</v>
      </c>
      <c r="H39" s="1">
        <v>5</v>
      </c>
      <c r="I39" s="1">
        <v>1</v>
      </c>
      <c r="J39" s="1">
        <v>0.666666666666667</v>
      </c>
      <c r="K39" s="1">
        <v>0.8</v>
      </c>
      <c r="L39" s="1">
        <v>0.5</v>
      </c>
      <c r="M39" s="1">
        <v>0.5</v>
      </c>
      <c r="N39" s="1">
        <v>0.75</v>
      </c>
    </row>
    <row r="40" s="1" customFormat="1" spans="1:14">
      <c r="A40" s="7">
        <v>661</v>
      </c>
      <c r="B40" s="1">
        <v>661</v>
      </c>
      <c r="C40" s="1">
        <v>0.632424592971802</v>
      </c>
      <c r="D40" s="1">
        <v>0.116308331489563</v>
      </c>
      <c r="E40" s="1">
        <v>10</v>
      </c>
      <c r="F40" s="1">
        <v>6</v>
      </c>
      <c r="G40" s="1">
        <v>0</v>
      </c>
      <c r="H40" s="1">
        <v>4</v>
      </c>
      <c r="I40" s="1">
        <v>1</v>
      </c>
      <c r="J40" s="1">
        <v>0.625</v>
      </c>
      <c r="K40" s="1">
        <v>0.769230769230769</v>
      </c>
      <c r="L40" s="1">
        <v>0.6</v>
      </c>
      <c r="M40" s="1">
        <v>0.4</v>
      </c>
      <c r="N40" s="1">
        <v>0.7</v>
      </c>
    </row>
    <row r="41" s="1" customFormat="1" spans="1:14">
      <c r="A41" s="7">
        <v>623</v>
      </c>
      <c r="B41" s="1">
        <v>623</v>
      </c>
      <c r="C41" s="1">
        <v>0.632972717285156</v>
      </c>
      <c r="D41" s="1">
        <v>0.181615591049194</v>
      </c>
      <c r="E41" s="1">
        <v>9</v>
      </c>
      <c r="F41" s="1">
        <v>5</v>
      </c>
      <c r="G41" s="1">
        <v>1</v>
      </c>
      <c r="H41" s="1">
        <v>5</v>
      </c>
      <c r="I41" s="1">
        <v>0.9</v>
      </c>
      <c r="J41" s="1">
        <v>0.642857142857143</v>
      </c>
      <c r="K41" s="1">
        <v>0.75</v>
      </c>
      <c r="L41" s="1">
        <v>0.5</v>
      </c>
      <c r="M41" s="1">
        <v>0.4</v>
      </c>
      <c r="N41" s="1">
        <v>0.7</v>
      </c>
    </row>
    <row r="42" s="1" customFormat="1" spans="1:14">
      <c r="A42" s="7">
        <v>701</v>
      </c>
      <c r="B42" s="1">
        <v>701</v>
      </c>
      <c r="C42" s="1">
        <v>0.633385896682739</v>
      </c>
      <c r="D42" s="1">
        <v>0.165949463844299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924</v>
      </c>
      <c r="B43" s="1">
        <v>924</v>
      </c>
      <c r="C43" s="1">
        <v>0.633571624755859</v>
      </c>
      <c r="D43" s="1">
        <v>0.109119415283203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40</v>
      </c>
      <c r="B44" s="1">
        <v>40</v>
      </c>
      <c r="C44" s="1">
        <v>0.634088516235352</v>
      </c>
      <c r="D44" s="1">
        <v>0.209302663803101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766</v>
      </c>
      <c r="B45" s="1">
        <v>766</v>
      </c>
      <c r="C45" s="1">
        <v>0.634321689605713</v>
      </c>
      <c r="D45" s="1">
        <v>0.145667910575867</v>
      </c>
      <c r="E45" s="1">
        <v>9</v>
      </c>
      <c r="F45" s="1">
        <v>5</v>
      </c>
      <c r="G45" s="1">
        <v>1</v>
      </c>
      <c r="H45" s="1">
        <v>5</v>
      </c>
      <c r="I45" s="1">
        <v>0.9</v>
      </c>
      <c r="J45" s="1">
        <v>0.642857142857143</v>
      </c>
      <c r="K45" s="1">
        <v>0.75</v>
      </c>
      <c r="L45" s="1">
        <v>0.5</v>
      </c>
      <c r="M45" s="1">
        <v>0.4</v>
      </c>
      <c r="N45" s="1">
        <v>0.7</v>
      </c>
    </row>
    <row r="46" s="1" customFormat="1" spans="1:14">
      <c r="A46" s="7">
        <v>65</v>
      </c>
      <c r="B46" s="1">
        <v>65</v>
      </c>
      <c r="C46" s="1">
        <v>0.634863018989563</v>
      </c>
      <c r="D46" s="1">
        <v>0.106113433837891</v>
      </c>
      <c r="E46" s="1">
        <v>9</v>
      </c>
      <c r="F46" s="1">
        <v>7</v>
      </c>
      <c r="G46" s="1">
        <v>1</v>
      </c>
      <c r="H46" s="1">
        <v>3</v>
      </c>
      <c r="I46" s="1">
        <v>0.9</v>
      </c>
      <c r="J46" s="1">
        <v>0.5625</v>
      </c>
      <c r="K46" s="1">
        <v>0.692307692307692</v>
      </c>
      <c r="L46" s="1">
        <v>0.7</v>
      </c>
      <c r="M46" s="1">
        <v>0.2</v>
      </c>
      <c r="N46" s="1">
        <v>0.6</v>
      </c>
    </row>
    <row r="47" s="1" customFormat="1" spans="1:14">
      <c r="A47" s="7">
        <v>364</v>
      </c>
      <c r="B47" s="1">
        <v>364</v>
      </c>
      <c r="C47" s="1">
        <v>0.634941577911377</v>
      </c>
      <c r="D47" s="1">
        <v>0.159549355506897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922</v>
      </c>
      <c r="B48" s="1">
        <v>922</v>
      </c>
      <c r="C48" s="1">
        <v>0.635143399238586</v>
      </c>
      <c r="D48" s="1">
        <v>0.125453948974609</v>
      </c>
      <c r="E48" s="1">
        <v>10</v>
      </c>
      <c r="F48" s="1">
        <v>6</v>
      </c>
      <c r="G48" s="1">
        <v>0</v>
      </c>
      <c r="H48" s="1">
        <v>4</v>
      </c>
      <c r="I48" s="1">
        <v>1</v>
      </c>
      <c r="J48" s="1">
        <v>0.625</v>
      </c>
      <c r="K48" s="1">
        <v>0.769230769230769</v>
      </c>
      <c r="L48" s="1">
        <v>0.6</v>
      </c>
      <c r="M48" s="1">
        <v>0.4</v>
      </c>
      <c r="N48" s="1">
        <v>0.7</v>
      </c>
    </row>
    <row r="49" s="1" customFormat="1" spans="1:14">
      <c r="A49" s="7">
        <v>692</v>
      </c>
      <c r="B49" s="1">
        <v>692</v>
      </c>
      <c r="C49" s="1">
        <v>0.635324358940125</v>
      </c>
      <c r="D49" s="1">
        <v>0.0808252096176147</v>
      </c>
      <c r="E49" s="1">
        <v>7</v>
      </c>
      <c r="F49" s="1">
        <v>2</v>
      </c>
      <c r="G49" s="1">
        <v>3</v>
      </c>
      <c r="H49" s="1">
        <v>8</v>
      </c>
      <c r="I49" s="1">
        <v>0.7</v>
      </c>
      <c r="J49" s="1">
        <v>0.777777777777778</v>
      </c>
      <c r="K49" s="1">
        <v>0.736842105263158</v>
      </c>
      <c r="L49" s="1">
        <v>0.2</v>
      </c>
      <c r="M49" s="1">
        <v>0.5</v>
      </c>
      <c r="N49" s="1">
        <v>0.75</v>
      </c>
    </row>
    <row r="50" s="1" customFormat="1" spans="1:14">
      <c r="A50" s="7">
        <v>43</v>
      </c>
      <c r="B50" s="1">
        <v>43</v>
      </c>
      <c r="C50" s="1">
        <v>0.656714081764221</v>
      </c>
      <c r="D50" s="1">
        <v>0.224246263504028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" customFormat="1" spans="1:14">
      <c r="A51" s="7">
        <v>91</v>
      </c>
      <c r="B51" s="1">
        <v>91</v>
      </c>
      <c r="C51" s="1">
        <v>0.656899452209473</v>
      </c>
      <c r="D51" s="1">
        <v>0.110978126525879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762</v>
      </c>
      <c r="B52" s="1">
        <v>762</v>
      </c>
      <c r="C52" s="1">
        <v>0.657448887825012</v>
      </c>
      <c r="D52" s="1">
        <v>0.104537844657898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24</v>
      </c>
      <c r="B53" s="1">
        <v>24</v>
      </c>
      <c r="C53" s="1">
        <v>0.657558083534241</v>
      </c>
      <c r="D53" s="1">
        <v>0.0731049776077271</v>
      </c>
      <c r="E53" s="1">
        <v>7</v>
      </c>
      <c r="F53" s="1">
        <v>4</v>
      </c>
      <c r="G53" s="1">
        <v>3</v>
      </c>
      <c r="H53" s="1">
        <v>6</v>
      </c>
      <c r="I53" s="1">
        <v>0.7</v>
      </c>
      <c r="J53" s="1">
        <v>0.636363636363636</v>
      </c>
      <c r="K53" s="1">
        <v>0.666666666666667</v>
      </c>
      <c r="L53" s="1">
        <v>0.4</v>
      </c>
      <c r="M53" s="1">
        <v>0.3</v>
      </c>
      <c r="N53" s="1">
        <v>0.65</v>
      </c>
    </row>
    <row r="54" s="1" customFormat="1" spans="1:14">
      <c r="A54" s="7">
        <v>914</v>
      </c>
      <c r="B54" s="1">
        <v>914</v>
      </c>
      <c r="C54" s="1">
        <v>0.658018946647644</v>
      </c>
      <c r="D54" s="1">
        <v>0.135432958602905</v>
      </c>
      <c r="E54" s="1">
        <v>9</v>
      </c>
      <c r="F54" s="1">
        <v>5</v>
      </c>
      <c r="G54" s="1">
        <v>1</v>
      </c>
      <c r="H54" s="1">
        <v>5</v>
      </c>
      <c r="I54" s="1">
        <v>0.9</v>
      </c>
      <c r="J54" s="1">
        <v>0.642857142857143</v>
      </c>
      <c r="K54" s="1">
        <v>0.75</v>
      </c>
      <c r="L54" s="1">
        <v>0.5</v>
      </c>
      <c r="M54" s="1">
        <v>0.4</v>
      </c>
      <c r="N54" s="1">
        <v>0.7</v>
      </c>
    </row>
    <row r="55" s="1" customFormat="1" spans="1:14">
      <c r="A55" s="7">
        <v>114</v>
      </c>
      <c r="B55" s="1">
        <v>114</v>
      </c>
      <c r="C55" s="1">
        <v>0.658638477325439</v>
      </c>
      <c r="D55" s="1">
        <v>0.0624736547470093</v>
      </c>
      <c r="E55" s="1">
        <v>7</v>
      </c>
      <c r="F55" s="1">
        <v>7</v>
      </c>
      <c r="G55" s="1">
        <v>3</v>
      </c>
      <c r="H55" s="1">
        <v>3</v>
      </c>
      <c r="I55" s="1">
        <v>0.7</v>
      </c>
      <c r="J55" s="1">
        <v>0.5</v>
      </c>
      <c r="K55" s="1">
        <v>0.583333333333333</v>
      </c>
      <c r="L55" s="1">
        <v>0.7</v>
      </c>
      <c r="M55" s="1">
        <v>0</v>
      </c>
      <c r="N55" s="1">
        <v>0.5</v>
      </c>
    </row>
    <row r="56" s="1" customFormat="1" spans="1:14">
      <c r="A56" s="7">
        <v>682</v>
      </c>
      <c r="B56" s="1">
        <v>682</v>
      </c>
      <c r="C56" s="1">
        <v>0.658996343612671</v>
      </c>
      <c r="D56" s="1">
        <v>0.14057719707489</v>
      </c>
      <c r="E56" s="1">
        <v>9</v>
      </c>
      <c r="F56" s="1">
        <v>6</v>
      </c>
      <c r="G56" s="1">
        <v>1</v>
      </c>
      <c r="H56" s="1">
        <v>4</v>
      </c>
      <c r="I56" s="1">
        <v>0.9</v>
      </c>
      <c r="J56" s="1">
        <v>0.6</v>
      </c>
      <c r="K56" s="1">
        <v>0.72</v>
      </c>
      <c r="L56" s="1">
        <v>0.6</v>
      </c>
      <c r="M56" s="1">
        <v>0.3</v>
      </c>
      <c r="N56" s="1">
        <v>0.65</v>
      </c>
    </row>
    <row r="57" s="1" customFormat="1" spans="1:14">
      <c r="A57" s="7">
        <v>267</v>
      </c>
      <c r="B57" s="1">
        <v>267</v>
      </c>
      <c r="C57" s="1">
        <v>0.659843325614929</v>
      </c>
      <c r="D57" s="1">
        <v>0.0715547800064087</v>
      </c>
      <c r="E57" s="1">
        <v>8</v>
      </c>
      <c r="F57" s="1">
        <v>6</v>
      </c>
      <c r="G57" s="1">
        <v>2</v>
      </c>
      <c r="H57" s="1">
        <v>4</v>
      </c>
      <c r="I57" s="1">
        <v>0.8</v>
      </c>
      <c r="J57" s="1">
        <v>0.571428571428572</v>
      </c>
      <c r="K57" s="1">
        <v>0.666666666666667</v>
      </c>
      <c r="L57" s="1">
        <v>0.6</v>
      </c>
      <c r="M57" s="1">
        <v>0.2</v>
      </c>
      <c r="N57" s="1">
        <v>0.6</v>
      </c>
    </row>
    <row r="58" s="3" customFormat="1" spans="1:14">
      <c r="A58" s="9">
        <v>243</v>
      </c>
      <c r="B58" s="3">
        <v>243</v>
      </c>
      <c r="C58" s="3">
        <v>0.659895181655884</v>
      </c>
      <c r="D58" s="3">
        <v>0.0999970436096191</v>
      </c>
      <c r="E58" s="3">
        <v>10</v>
      </c>
      <c r="F58" s="3">
        <v>3</v>
      </c>
      <c r="G58" s="3">
        <v>0</v>
      </c>
      <c r="H58" s="3">
        <v>7</v>
      </c>
      <c r="I58" s="3">
        <v>1</v>
      </c>
      <c r="J58" s="3">
        <v>0.769230769230769</v>
      </c>
      <c r="K58" s="3">
        <v>0.869565217391304</v>
      </c>
      <c r="L58" s="3">
        <v>0.3</v>
      </c>
      <c r="M58" s="3">
        <v>0.7</v>
      </c>
      <c r="N58" s="3">
        <v>0.85</v>
      </c>
    </row>
    <row r="59" s="1" customFormat="1" spans="1:14">
      <c r="A59" s="7">
        <v>230</v>
      </c>
      <c r="B59" s="1">
        <v>230</v>
      </c>
      <c r="C59" s="1">
        <v>0.660181760787964</v>
      </c>
      <c r="D59" s="1">
        <v>0.146413803100586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554</v>
      </c>
      <c r="B60" s="1">
        <v>554</v>
      </c>
      <c r="C60" s="1">
        <v>0.660832762718201</v>
      </c>
      <c r="D60" s="1">
        <v>0.225080013275147</v>
      </c>
      <c r="E60" s="1">
        <v>6</v>
      </c>
      <c r="F60" s="1">
        <v>7</v>
      </c>
      <c r="G60" s="1">
        <v>4</v>
      </c>
      <c r="H60" s="1">
        <v>3</v>
      </c>
      <c r="I60" s="1">
        <v>0.6</v>
      </c>
      <c r="J60" s="1">
        <v>0.461538461538462</v>
      </c>
      <c r="K60" s="1">
        <v>0.521739130434783</v>
      </c>
      <c r="L60" s="1">
        <v>0.7</v>
      </c>
      <c r="M60" s="1">
        <v>-0.1</v>
      </c>
      <c r="N60" s="1">
        <v>0.45</v>
      </c>
    </row>
    <row r="61" s="1" customFormat="1" spans="1:14">
      <c r="A61" s="7">
        <v>852</v>
      </c>
      <c r="B61" s="1">
        <v>852</v>
      </c>
      <c r="C61" s="1">
        <v>0.661973476409912</v>
      </c>
      <c r="D61" s="1">
        <v>0.0750224590301514</v>
      </c>
      <c r="E61" s="1">
        <v>8</v>
      </c>
      <c r="F61" s="1">
        <v>4</v>
      </c>
      <c r="G61" s="1">
        <v>2</v>
      </c>
      <c r="H61" s="1">
        <v>6</v>
      </c>
      <c r="I61" s="1">
        <v>0.8</v>
      </c>
      <c r="J61" s="1">
        <v>0.666666666666667</v>
      </c>
      <c r="K61" s="1">
        <v>0.727272727272727</v>
      </c>
      <c r="L61" s="1">
        <v>0.4</v>
      </c>
      <c r="M61" s="1">
        <v>0.4</v>
      </c>
      <c r="N61" s="1">
        <v>0.7</v>
      </c>
    </row>
    <row r="62" s="1" customFormat="1" spans="1:14">
      <c r="A62" s="7">
        <v>681</v>
      </c>
      <c r="B62" s="1">
        <v>681</v>
      </c>
      <c r="C62" s="1">
        <v>0.662702322006226</v>
      </c>
      <c r="D62" s="1">
        <v>0.0978585481643677</v>
      </c>
      <c r="E62" s="1">
        <v>8</v>
      </c>
      <c r="F62" s="1">
        <v>5</v>
      </c>
      <c r="G62" s="1">
        <v>2</v>
      </c>
      <c r="H62" s="1">
        <v>5</v>
      </c>
      <c r="I62" s="1">
        <v>0.8</v>
      </c>
      <c r="J62" s="1">
        <v>0.615384615384615</v>
      </c>
      <c r="K62" s="1">
        <v>0.695652173913043</v>
      </c>
      <c r="L62" s="1">
        <v>0.5</v>
      </c>
      <c r="M62" s="1">
        <v>0.3</v>
      </c>
      <c r="N62" s="1">
        <v>0.65</v>
      </c>
    </row>
    <row r="63" s="1" customFormat="1" spans="1:14">
      <c r="A63" s="7">
        <v>496</v>
      </c>
      <c r="B63" s="1">
        <v>496</v>
      </c>
      <c r="C63" s="1">
        <v>0.663251161575317</v>
      </c>
      <c r="D63" s="1">
        <v>0.086097240447998</v>
      </c>
      <c r="E63" s="1">
        <v>10</v>
      </c>
      <c r="F63" s="1">
        <v>6</v>
      </c>
      <c r="G63" s="1">
        <v>0</v>
      </c>
      <c r="H63" s="1">
        <v>4</v>
      </c>
      <c r="I63" s="1">
        <v>1</v>
      </c>
      <c r="J63" s="1">
        <v>0.625</v>
      </c>
      <c r="K63" s="1">
        <v>0.769230769230769</v>
      </c>
      <c r="L63" s="1">
        <v>0.6</v>
      </c>
      <c r="M63" s="1">
        <v>0.4</v>
      </c>
      <c r="N63" s="1">
        <v>0.7</v>
      </c>
    </row>
    <row r="64" s="1" customFormat="1" spans="1:14">
      <c r="A64" s="7">
        <v>294</v>
      </c>
      <c r="B64" s="1">
        <v>294</v>
      </c>
      <c r="C64" s="1">
        <v>0.663757920265198</v>
      </c>
      <c r="D64" s="1">
        <v>0.0591132640838623</v>
      </c>
      <c r="E64" s="1">
        <v>9</v>
      </c>
      <c r="F64" s="1">
        <v>3</v>
      </c>
      <c r="G64" s="1">
        <v>1</v>
      </c>
      <c r="H64" s="1">
        <v>7</v>
      </c>
      <c r="I64" s="1">
        <v>0.9</v>
      </c>
      <c r="J64" s="1">
        <v>0.75</v>
      </c>
      <c r="K64" s="1">
        <v>0.818181818181818</v>
      </c>
      <c r="L64" s="1">
        <v>0.3</v>
      </c>
      <c r="M64" s="1">
        <v>0.6</v>
      </c>
      <c r="N64" s="1">
        <v>0.8</v>
      </c>
    </row>
    <row r="65" s="1" customFormat="1" spans="1:14">
      <c r="A65" s="7">
        <v>246</v>
      </c>
      <c r="B65" s="1">
        <v>246</v>
      </c>
      <c r="C65" s="1">
        <v>0.742902874946594</v>
      </c>
      <c r="D65" s="1">
        <v>0.0863687992095947</v>
      </c>
      <c r="E65" s="1">
        <v>9</v>
      </c>
      <c r="F65" s="1">
        <v>4</v>
      </c>
      <c r="G65" s="1">
        <v>1</v>
      </c>
      <c r="H65" s="1">
        <v>6</v>
      </c>
      <c r="I65" s="1">
        <v>0.9</v>
      </c>
      <c r="J65" s="1">
        <v>0.692307692307692</v>
      </c>
      <c r="K65" s="1">
        <v>0.782608695652174</v>
      </c>
      <c r="L65" s="1">
        <v>0.4</v>
      </c>
      <c r="M65" s="1">
        <v>0.5</v>
      </c>
      <c r="N65" s="1">
        <v>0.75</v>
      </c>
    </row>
    <row r="66" s="1" customFormat="1" spans="1:14">
      <c r="A66" s="7">
        <v>846</v>
      </c>
      <c r="B66" s="1">
        <v>846</v>
      </c>
      <c r="C66" s="1">
        <v>0.664389133453369</v>
      </c>
      <c r="D66" s="1">
        <v>0.0893771648406982</v>
      </c>
      <c r="E66" s="1">
        <v>6</v>
      </c>
      <c r="F66" s="1">
        <v>5</v>
      </c>
      <c r="G66" s="1">
        <v>4</v>
      </c>
      <c r="H66" s="1">
        <v>5</v>
      </c>
      <c r="I66" s="1">
        <v>0.6</v>
      </c>
      <c r="J66" s="1">
        <v>0.545454545454545</v>
      </c>
      <c r="K66" s="1">
        <v>0.571428571428571</v>
      </c>
      <c r="L66" s="1">
        <v>0.5</v>
      </c>
      <c r="M66" s="1">
        <v>0.1</v>
      </c>
      <c r="N66" s="1">
        <v>0.55</v>
      </c>
    </row>
    <row r="67" s="1" customFormat="1" spans="1:14">
      <c r="A67" s="7">
        <v>287</v>
      </c>
      <c r="B67" s="1">
        <v>287</v>
      </c>
      <c r="C67" s="1">
        <v>0.745387673377991</v>
      </c>
      <c r="D67" s="1">
        <v>0.0656861066818237</v>
      </c>
      <c r="E67" s="1">
        <v>8</v>
      </c>
      <c r="F67" s="1">
        <v>4</v>
      </c>
      <c r="G67" s="1">
        <v>2</v>
      </c>
      <c r="H67" s="1">
        <v>6</v>
      </c>
      <c r="I67" s="1">
        <v>0.8</v>
      </c>
      <c r="J67" s="1">
        <v>0.666666666666667</v>
      </c>
      <c r="K67" s="1">
        <v>0.727272727272727</v>
      </c>
      <c r="L67" s="1">
        <v>0.4</v>
      </c>
      <c r="M67" s="1">
        <v>0.4</v>
      </c>
      <c r="N67" s="1">
        <v>0.7</v>
      </c>
    </row>
    <row r="68" s="1" customFormat="1" spans="1:14">
      <c r="A68" s="7">
        <v>970</v>
      </c>
      <c r="B68" s="1">
        <v>970</v>
      </c>
      <c r="C68" s="1">
        <v>0.66580867767334</v>
      </c>
      <c r="D68" s="1">
        <v>0.114129424095154</v>
      </c>
      <c r="E68" s="1">
        <v>10</v>
      </c>
      <c r="F68" s="1">
        <v>7</v>
      </c>
      <c r="G68" s="1">
        <v>0</v>
      </c>
      <c r="H68" s="1">
        <v>3</v>
      </c>
      <c r="I68" s="1">
        <v>1</v>
      </c>
      <c r="J68" s="1">
        <v>0.588235294117647</v>
      </c>
      <c r="K68" s="1">
        <v>0.740740740740741</v>
      </c>
      <c r="L68" s="1">
        <v>0.7</v>
      </c>
      <c r="M68" s="1">
        <v>0.3</v>
      </c>
      <c r="N68" s="1">
        <v>0.65</v>
      </c>
    </row>
    <row r="69" s="1" customFormat="1" spans="1:14">
      <c r="A69" s="7">
        <v>735</v>
      </c>
      <c r="B69" s="1">
        <v>735</v>
      </c>
      <c r="C69" s="1">
        <v>0.665870547294617</v>
      </c>
      <c r="D69" s="1">
        <v>0.160851716995239</v>
      </c>
      <c r="E69" s="1">
        <v>8</v>
      </c>
      <c r="F69" s="1">
        <v>6</v>
      </c>
      <c r="G69" s="1">
        <v>2</v>
      </c>
      <c r="H69" s="1">
        <v>4</v>
      </c>
      <c r="I69" s="1">
        <v>0.8</v>
      </c>
      <c r="J69" s="1">
        <v>0.571428571428572</v>
      </c>
      <c r="K69" s="1">
        <v>0.666666666666667</v>
      </c>
      <c r="L69" s="1">
        <v>0.6</v>
      </c>
      <c r="M69" s="1">
        <v>0.2</v>
      </c>
      <c r="N69" s="1">
        <v>0.6</v>
      </c>
    </row>
    <row r="70" s="1" customFormat="1" spans="1:14">
      <c r="A70" s="7">
        <v>442</v>
      </c>
      <c r="B70" s="1">
        <v>442</v>
      </c>
      <c r="C70" s="1">
        <v>0.666353225708008</v>
      </c>
      <c r="D70" s="1">
        <v>0.134917259216309</v>
      </c>
      <c r="E70" s="1">
        <v>9</v>
      </c>
      <c r="F70" s="1">
        <v>2</v>
      </c>
      <c r="G70" s="1">
        <v>1</v>
      </c>
      <c r="H70" s="1">
        <v>8</v>
      </c>
      <c r="I70" s="1">
        <v>0.9</v>
      </c>
      <c r="J70" s="1">
        <v>0.818181818181818</v>
      </c>
      <c r="K70" s="1">
        <v>0.857142857142857</v>
      </c>
      <c r="L70" s="1">
        <v>0.2</v>
      </c>
      <c r="M70" s="1">
        <v>0.7</v>
      </c>
      <c r="N70" s="1">
        <v>0.85</v>
      </c>
    </row>
    <row r="71" s="1" customFormat="1" spans="1:14">
      <c r="A71" s="7">
        <v>198</v>
      </c>
      <c r="B71" s="1">
        <v>198</v>
      </c>
      <c r="C71" s="1">
        <v>0.745155930519104</v>
      </c>
      <c r="D71" s="1">
        <v>0.0873236656188965</v>
      </c>
      <c r="E71" s="1">
        <v>9</v>
      </c>
      <c r="F71" s="1">
        <v>6</v>
      </c>
      <c r="G71" s="1">
        <v>1</v>
      </c>
      <c r="H71" s="1">
        <v>4</v>
      </c>
      <c r="I71" s="1">
        <v>0.9</v>
      </c>
      <c r="J71" s="1">
        <v>0.6</v>
      </c>
      <c r="K71" s="1">
        <v>0.72</v>
      </c>
      <c r="L71" s="1">
        <v>0.6</v>
      </c>
      <c r="M71" s="1">
        <v>0.3</v>
      </c>
      <c r="N71" s="1">
        <v>0.65</v>
      </c>
    </row>
    <row r="72" s="1" customFormat="1" spans="1:14">
      <c r="A72" s="7">
        <v>774</v>
      </c>
      <c r="B72" s="1">
        <v>774</v>
      </c>
      <c r="C72" s="1">
        <v>0.666874885559082</v>
      </c>
      <c r="D72" s="1">
        <v>0.125918030738831</v>
      </c>
      <c r="E72" s="1">
        <v>10</v>
      </c>
      <c r="F72" s="1">
        <v>4</v>
      </c>
      <c r="G72" s="1">
        <v>0</v>
      </c>
      <c r="H72" s="1">
        <v>6</v>
      </c>
      <c r="I72" s="1">
        <v>1</v>
      </c>
      <c r="J72" s="1">
        <v>0.714285714285714</v>
      </c>
      <c r="K72" s="1">
        <v>0.833333333333333</v>
      </c>
      <c r="L72" s="1">
        <v>0.4</v>
      </c>
      <c r="M72" s="1">
        <v>0.6</v>
      </c>
      <c r="N72" s="1">
        <v>0.8</v>
      </c>
    </row>
    <row r="73" s="1" customFormat="1" spans="1:14">
      <c r="A73" s="7">
        <v>255</v>
      </c>
      <c r="B73" s="1">
        <v>255</v>
      </c>
      <c r="C73" s="1">
        <v>0.745726108551025</v>
      </c>
      <c r="D73" s="1">
        <v>0.0122008323669434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46</v>
      </c>
      <c r="B74" s="1">
        <v>46</v>
      </c>
      <c r="C74" s="1">
        <v>0.748969078063965</v>
      </c>
      <c r="D74" s="1">
        <v>0.0878483057022095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422</v>
      </c>
      <c r="B75" s="1">
        <v>422</v>
      </c>
      <c r="C75" s="1">
        <v>0.682582497596741</v>
      </c>
      <c r="D75" s="1">
        <v>0.10011625289917</v>
      </c>
      <c r="E75" s="1">
        <v>9</v>
      </c>
      <c r="F75" s="1">
        <v>2</v>
      </c>
      <c r="G75" s="1">
        <v>1</v>
      </c>
      <c r="H75" s="1">
        <v>8</v>
      </c>
      <c r="I75" s="1">
        <v>0.9</v>
      </c>
      <c r="J75" s="1">
        <v>0.818181818181818</v>
      </c>
      <c r="K75" s="1">
        <v>0.857142857142857</v>
      </c>
      <c r="L75" s="1">
        <v>0.2</v>
      </c>
      <c r="M75" s="1">
        <v>0.7</v>
      </c>
      <c r="N75" s="1">
        <v>0.85</v>
      </c>
    </row>
    <row r="76" s="1" customFormat="1" spans="1:14">
      <c r="A76" s="7">
        <v>773</v>
      </c>
      <c r="B76" s="1">
        <v>773</v>
      </c>
      <c r="C76" s="1">
        <v>0.804943203926086</v>
      </c>
      <c r="D76" s="1">
        <v>0.0974832773208618</v>
      </c>
      <c r="E76" s="1">
        <v>9</v>
      </c>
      <c r="F76" s="1">
        <v>3</v>
      </c>
      <c r="G76" s="1">
        <v>1</v>
      </c>
      <c r="H76" s="1">
        <v>7</v>
      </c>
      <c r="I76" s="1">
        <v>0.9</v>
      </c>
      <c r="J76" s="1">
        <v>0.75</v>
      </c>
      <c r="K76" s="1">
        <v>0.818181818181818</v>
      </c>
      <c r="L76" s="1">
        <v>0.3</v>
      </c>
      <c r="M76" s="1">
        <v>0.6</v>
      </c>
      <c r="N76" s="1">
        <v>0.8</v>
      </c>
    </row>
    <row r="77" s="3" customFormat="1" spans="1:14">
      <c r="A77" s="9">
        <v>439</v>
      </c>
      <c r="B77" s="3">
        <v>439</v>
      </c>
      <c r="C77" s="3">
        <v>0.799637913703918</v>
      </c>
      <c r="D77" s="3">
        <v>0.0570443868637085</v>
      </c>
      <c r="E77" s="3">
        <v>10</v>
      </c>
      <c r="F77" s="3">
        <v>3</v>
      </c>
      <c r="G77" s="3">
        <v>0</v>
      </c>
      <c r="H77" s="3">
        <v>7</v>
      </c>
      <c r="I77" s="3">
        <v>1</v>
      </c>
      <c r="J77" s="3">
        <v>0.769230769230769</v>
      </c>
      <c r="K77" s="3">
        <v>0.869565217391304</v>
      </c>
      <c r="L77" s="3">
        <v>0.3</v>
      </c>
      <c r="M77" s="3">
        <v>0.7</v>
      </c>
      <c r="N77" s="3">
        <v>0.85</v>
      </c>
    </row>
    <row r="78" s="1" customFormat="1" spans="1:14">
      <c r="A78" s="7">
        <v>347</v>
      </c>
      <c r="B78" s="1">
        <v>347</v>
      </c>
      <c r="C78" s="1">
        <v>0.807642936706543</v>
      </c>
      <c r="D78" s="1">
        <v>0.11441159248352</v>
      </c>
      <c r="E78" s="1">
        <v>10</v>
      </c>
      <c r="F78" s="1">
        <v>7</v>
      </c>
      <c r="G78" s="1">
        <v>0</v>
      </c>
      <c r="H78" s="1">
        <v>3</v>
      </c>
      <c r="I78" s="1">
        <v>1</v>
      </c>
      <c r="J78" s="1">
        <v>0.588235294117647</v>
      </c>
      <c r="K78" s="1">
        <v>0.740740740740741</v>
      </c>
      <c r="L78" s="1">
        <v>0.7</v>
      </c>
      <c r="M78" s="1">
        <v>0.3</v>
      </c>
      <c r="N78" s="1">
        <v>0.65</v>
      </c>
    </row>
    <row r="79" s="1" customFormat="1" spans="1:14">
      <c r="A79" s="7">
        <v>576</v>
      </c>
      <c r="B79" s="1">
        <v>576</v>
      </c>
      <c r="C79" s="1">
        <v>0.774784207344055</v>
      </c>
      <c r="D79" s="1">
        <v>0.0835216045379639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598</v>
      </c>
      <c r="B80" s="1">
        <v>598</v>
      </c>
      <c r="C80" s="1">
        <v>0.808453559875488</v>
      </c>
      <c r="D80" s="1">
        <v>0.0991584062576294</v>
      </c>
      <c r="E80" s="1">
        <v>10</v>
      </c>
      <c r="F80" s="1">
        <v>3</v>
      </c>
      <c r="G80" s="1">
        <v>0</v>
      </c>
      <c r="H80" s="1">
        <v>7</v>
      </c>
      <c r="I80" s="1">
        <v>1</v>
      </c>
      <c r="J80" s="1">
        <v>0.769230769230769</v>
      </c>
      <c r="K80" s="1">
        <v>0.869565217391304</v>
      </c>
      <c r="L80" s="1">
        <v>0.3</v>
      </c>
      <c r="M80" s="1">
        <v>0.7</v>
      </c>
      <c r="N80" s="1">
        <v>0.85</v>
      </c>
    </row>
    <row r="81" s="1" customFormat="1" spans="1:14">
      <c r="A81" s="7">
        <v>207</v>
      </c>
      <c r="B81" s="1">
        <v>207</v>
      </c>
      <c r="C81" s="1">
        <v>0.812959790229797</v>
      </c>
      <c r="D81" s="1">
        <v>0.00219154357910156</v>
      </c>
      <c r="E81" s="1">
        <v>9</v>
      </c>
      <c r="F81" s="1">
        <v>2</v>
      </c>
      <c r="G81" s="1">
        <v>1</v>
      </c>
      <c r="H81" s="1">
        <v>8</v>
      </c>
      <c r="I81" s="1">
        <v>0.9</v>
      </c>
      <c r="J81" s="1">
        <v>0.818181818181818</v>
      </c>
      <c r="K81" s="1">
        <v>0.857142857142857</v>
      </c>
      <c r="L81" s="1">
        <v>0.2</v>
      </c>
      <c r="M81" s="1">
        <v>0.7</v>
      </c>
      <c r="N81" s="1">
        <v>0.85</v>
      </c>
    </row>
    <row r="82" s="1" customFormat="1" spans="1:14">
      <c r="A82" s="7">
        <v>598</v>
      </c>
      <c r="B82" s="1">
        <v>598</v>
      </c>
      <c r="C82" s="1">
        <v>0.808453559875488</v>
      </c>
      <c r="D82" s="1">
        <v>0.0991584062576294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631</v>
      </c>
      <c r="B83" s="1">
        <v>631</v>
      </c>
      <c r="C83" s="1">
        <v>0.809487223625183</v>
      </c>
      <c r="D83" s="1">
        <v>0.125691533088684</v>
      </c>
      <c r="E83" s="1">
        <v>7</v>
      </c>
      <c r="F83" s="1">
        <v>5</v>
      </c>
      <c r="G83" s="1">
        <v>3</v>
      </c>
      <c r="H83" s="1">
        <v>5</v>
      </c>
      <c r="I83" s="1">
        <v>0.7</v>
      </c>
      <c r="J83" s="1">
        <v>0.583333333333333</v>
      </c>
      <c r="K83" s="1">
        <v>0.636363636363636</v>
      </c>
      <c r="L83" s="1">
        <v>0.5</v>
      </c>
      <c r="M83" s="1">
        <v>0.2</v>
      </c>
      <c r="N83" s="1">
        <v>0.6</v>
      </c>
    </row>
    <row r="84" s="1" customFormat="1" spans="1:14">
      <c r="A84" s="7">
        <v>929</v>
      </c>
      <c r="B84" s="1">
        <v>929</v>
      </c>
      <c r="C84" s="1">
        <v>0.795631051063538</v>
      </c>
      <c r="D84" s="1">
        <v>0.0636559724807739</v>
      </c>
      <c r="E84" s="1">
        <v>10</v>
      </c>
      <c r="F84" s="1">
        <v>4</v>
      </c>
      <c r="G84" s="1">
        <v>0</v>
      </c>
      <c r="H84" s="1">
        <v>6</v>
      </c>
      <c r="I84" s="1">
        <v>1</v>
      </c>
      <c r="J84" s="1">
        <v>0.714285714285714</v>
      </c>
      <c r="K84" s="1">
        <v>0.833333333333333</v>
      </c>
      <c r="L84" s="1">
        <v>0.4</v>
      </c>
      <c r="M84" s="1">
        <v>0.6</v>
      </c>
      <c r="N84" s="1">
        <v>0.8</v>
      </c>
    </row>
    <row r="85" s="1" customFormat="1" spans="1:14">
      <c r="A85" s="7">
        <v>454</v>
      </c>
      <c r="B85" s="1">
        <v>454</v>
      </c>
      <c r="C85" s="1">
        <v>0.81167459487915</v>
      </c>
      <c r="D85" s="1">
        <v>0.116322159767151</v>
      </c>
      <c r="E85" s="1">
        <v>5</v>
      </c>
      <c r="F85" s="1">
        <v>4</v>
      </c>
      <c r="G85" s="1">
        <v>5</v>
      </c>
      <c r="H85" s="1">
        <v>6</v>
      </c>
      <c r="I85" s="1">
        <v>0.5</v>
      </c>
      <c r="J85" s="1">
        <v>0.555555555555556</v>
      </c>
      <c r="K85" s="1">
        <v>0.526315789473684</v>
      </c>
      <c r="L85" s="1">
        <v>0.4</v>
      </c>
      <c r="M85" s="1">
        <v>0.1</v>
      </c>
      <c r="N85" s="1">
        <v>0.55</v>
      </c>
    </row>
    <row r="86" s="3" customFormat="1" spans="1:14">
      <c r="A86" s="9">
        <v>802</v>
      </c>
      <c r="B86" s="3">
        <v>802</v>
      </c>
      <c r="C86" s="3">
        <v>0.818269729614258</v>
      </c>
      <c r="D86" s="3">
        <v>0.142256736755371</v>
      </c>
      <c r="E86" s="3">
        <v>9</v>
      </c>
      <c r="F86" s="3">
        <v>4</v>
      </c>
      <c r="G86" s="3">
        <v>1</v>
      </c>
      <c r="H86" s="3">
        <v>6</v>
      </c>
      <c r="I86" s="3">
        <v>0.9</v>
      </c>
      <c r="J86" s="3">
        <v>0.692307692307692</v>
      </c>
      <c r="K86" s="3">
        <v>0.782608695652174</v>
      </c>
      <c r="L86" s="3">
        <v>0.4</v>
      </c>
      <c r="M86" s="3">
        <v>0.5</v>
      </c>
      <c r="N86" s="3">
        <v>0.75</v>
      </c>
    </row>
    <row r="87" s="1" customFormat="1" spans="1:14">
      <c r="A87" s="7">
        <v>743</v>
      </c>
      <c r="B87" s="1">
        <v>743</v>
      </c>
      <c r="C87" s="1">
        <v>0.812583208084106</v>
      </c>
      <c r="D87" s="1">
        <v>0.160370707511902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1" customFormat="1" spans="1:14">
      <c r="A88" s="7">
        <v>907</v>
      </c>
      <c r="B88" s="1">
        <v>907</v>
      </c>
      <c r="C88" s="1">
        <v>0.811874389648437</v>
      </c>
      <c r="D88" s="1">
        <v>0.147233486175537</v>
      </c>
      <c r="E88" s="1">
        <v>9</v>
      </c>
      <c r="F88" s="1">
        <v>1</v>
      </c>
      <c r="G88" s="1">
        <v>1</v>
      </c>
      <c r="H88" s="1">
        <v>9</v>
      </c>
      <c r="I88" s="1">
        <v>0.9</v>
      </c>
      <c r="J88" s="1">
        <v>0.9</v>
      </c>
      <c r="K88" s="1">
        <v>0.9</v>
      </c>
      <c r="L88" s="1">
        <v>0.1</v>
      </c>
      <c r="M88" s="1">
        <v>0.8</v>
      </c>
      <c r="N88" s="1">
        <v>0.9</v>
      </c>
    </row>
    <row r="89" s="1" customFormat="1" spans="1:14">
      <c r="A89" s="7">
        <v>558</v>
      </c>
      <c r="B89" s="1">
        <v>558</v>
      </c>
      <c r="C89" s="1">
        <v>0.821733474731445</v>
      </c>
      <c r="D89" s="1">
        <v>0.137555122375488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908</v>
      </c>
      <c r="B90" s="1">
        <v>908</v>
      </c>
      <c r="C90" s="1">
        <v>0.746446847915649</v>
      </c>
      <c r="D90" s="1">
        <v>0.0972362756729126</v>
      </c>
      <c r="E90" s="1">
        <v>10</v>
      </c>
      <c r="F90" s="1">
        <v>5</v>
      </c>
      <c r="G90" s="1">
        <v>0</v>
      </c>
      <c r="H90" s="1">
        <v>5</v>
      </c>
      <c r="I90" s="1">
        <v>1</v>
      </c>
      <c r="J90" s="1">
        <v>0.666666666666667</v>
      </c>
      <c r="K90" s="1">
        <v>0.8</v>
      </c>
      <c r="L90" s="1">
        <v>0.5</v>
      </c>
      <c r="M90" s="1">
        <v>0.5</v>
      </c>
      <c r="N90" s="1">
        <v>0.75</v>
      </c>
    </row>
    <row r="91" s="1" customFormat="1" spans="1:14">
      <c r="A91" s="7">
        <v>429</v>
      </c>
      <c r="B91" s="1">
        <v>429</v>
      </c>
      <c r="C91" s="1">
        <v>0.746398687362671</v>
      </c>
      <c r="D91" s="1">
        <v>0.0914851427078247</v>
      </c>
      <c r="E91" s="1">
        <v>9</v>
      </c>
      <c r="F91" s="1">
        <v>6</v>
      </c>
      <c r="G91" s="1">
        <v>1</v>
      </c>
      <c r="H91" s="1">
        <v>4</v>
      </c>
      <c r="I91" s="1">
        <v>0.9</v>
      </c>
      <c r="J91" s="1">
        <v>0.6</v>
      </c>
      <c r="K91" s="1">
        <v>0.72</v>
      </c>
      <c r="L91" s="1">
        <v>0.6</v>
      </c>
      <c r="M91" s="1">
        <v>0.3</v>
      </c>
      <c r="N91" s="1">
        <v>0.65</v>
      </c>
    </row>
    <row r="92" s="3" customFormat="1" spans="1:14">
      <c r="A92" s="9">
        <v>206</v>
      </c>
      <c r="B92" s="3">
        <v>206</v>
      </c>
      <c r="C92" s="3">
        <v>0.739766359329224</v>
      </c>
      <c r="D92" s="3">
        <v>0.0500904321670532</v>
      </c>
      <c r="E92" s="3">
        <v>8</v>
      </c>
      <c r="F92" s="3">
        <v>7</v>
      </c>
      <c r="G92" s="3">
        <v>2</v>
      </c>
      <c r="H92" s="3">
        <v>3</v>
      </c>
      <c r="I92" s="3">
        <v>0.8</v>
      </c>
      <c r="J92" s="3">
        <v>0.533333333333333</v>
      </c>
      <c r="K92" s="3">
        <v>0.64</v>
      </c>
      <c r="L92" s="3">
        <v>0.7</v>
      </c>
      <c r="M92" s="3">
        <v>0.1</v>
      </c>
      <c r="N92" s="3">
        <v>0.55</v>
      </c>
    </row>
    <row r="93" s="3" customFormat="1" spans="1:14">
      <c r="A93" s="9">
        <v>802</v>
      </c>
      <c r="B93" s="3">
        <v>802</v>
      </c>
      <c r="C93" s="3">
        <v>0.818269729614258</v>
      </c>
      <c r="D93" s="3">
        <v>0.142256736755371</v>
      </c>
      <c r="E93" s="3">
        <v>9</v>
      </c>
      <c r="F93" s="3">
        <v>4</v>
      </c>
      <c r="G93" s="3">
        <v>1</v>
      </c>
      <c r="H93" s="3">
        <v>6</v>
      </c>
      <c r="I93" s="3">
        <v>0.9</v>
      </c>
      <c r="J93" s="3">
        <v>0.692307692307692</v>
      </c>
      <c r="K93" s="3">
        <v>0.782608695652174</v>
      </c>
      <c r="L93" s="3">
        <v>0.4</v>
      </c>
      <c r="M93" s="3">
        <v>0.5</v>
      </c>
      <c r="N93" s="3">
        <v>0.75</v>
      </c>
    </row>
    <row r="94" s="1" customFormat="1" spans="1:14">
      <c r="A94" s="7">
        <v>583</v>
      </c>
      <c r="B94" s="1">
        <v>583</v>
      </c>
      <c r="C94" s="1">
        <v>0.734943270683289</v>
      </c>
      <c r="D94" s="1">
        <v>0.0786058902740479</v>
      </c>
      <c r="E94" s="1">
        <v>9</v>
      </c>
      <c r="F94" s="1">
        <v>3</v>
      </c>
      <c r="G94" s="1">
        <v>1</v>
      </c>
      <c r="H94" s="1">
        <v>7</v>
      </c>
      <c r="I94" s="1">
        <v>0.9</v>
      </c>
      <c r="J94" s="1">
        <v>0.75</v>
      </c>
      <c r="K94" s="1">
        <v>0.818181818181818</v>
      </c>
      <c r="L94" s="1">
        <v>0.3</v>
      </c>
      <c r="M94" s="1">
        <v>0.6</v>
      </c>
      <c r="N94" s="1">
        <v>0.8</v>
      </c>
    </row>
    <row r="95" s="1" customFormat="1" spans="1:14">
      <c r="A95" s="7">
        <v>785</v>
      </c>
      <c r="B95" s="1">
        <v>785</v>
      </c>
      <c r="C95" s="1">
        <v>0.73771059513092</v>
      </c>
      <c r="D95" s="1">
        <v>0.0737478733062744</v>
      </c>
      <c r="E95" s="1">
        <v>7</v>
      </c>
      <c r="F95" s="1">
        <v>5</v>
      </c>
      <c r="G95" s="1">
        <v>3</v>
      </c>
      <c r="H95" s="1">
        <v>5</v>
      </c>
      <c r="I95" s="1">
        <v>0.7</v>
      </c>
      <c r="J95" s="1">
        <v>0.583333333333333</v>
      </c>
      <c r="K95" s="1">
        <v>0.636363636363636</v>
      </c>
      <c r="L95" s="1">
        <v>0.5</v>
      </c>
      <c r="M95" s="1">
        <v>0.2</v>
      </c>
      <c r="N95" s="1">
        <v>0.6</v>
      </c>
    </row>
    <row r="96" s="1" customFormat="1" spans="1:14">
      <c r="A96" s="7">
        <v>522</v>
      </c>
      <c r="B96" s="1">
        <v>522</v>
      </c>
      <c r="C96" s="1">
        <v>0.841399312019348</v>
      </c>
      <c r="D96" s="1">
        <v>0.0506949424743652</v>
      </c>
      <c r="E96" s="1">
        <v>9</v>
      </c>
      <c r="F96" s="1">
        <v>4</v>
      </c>
      <c r="G96" s="1">
        <v>1</v>
      </c>
      <c r="H96" s="1">
        <v>6</v>
      </c>
      <c r="I96" s="1">
        <v>0.9</v>
      </c>
      <c r="J96" s="1">
        <v>0.692307692307692</v>
      </c>
      <c r="K96" s="1">
        <v>0.782608695652174</v>
      </c>
      <c r="L96" s="1">
        <v>0.4</v>
      </c>
      <c r="M96" s="1">
        <v>0.5</v>
      </c>
      <c r="N96" s="1">
        <v>0.75</v>
      </c>
    </row>
    <row r="97" s="3" customFormat="1" spans="1:14">
      <c r="A97" s="9">
        <v>219</v>
      </c>
      <c r="B97" s="3">
        <v>219</v>
      </c>
      <c r="C97" s="3">
        <v>0.856444478034973</v>
      </c>
      <c r="D97" s="3">
        <v>0.000388860702514648</v>
      </c>
      <c r="E97" s="3">
        <v>8</v>
      </c>
      <c r="F97" s="3">
        <v>6</v>
      </c>
      <c r="G97" s="3">
        <v>2</v>
      </c>
      <c r="H97" s="3">
        <v>4</v>
      </c>
      <c r="I97" s="3">
        <v>0.8</v>
      </c>
      <c r="J97" s="3">
        <v>0.571428571428572</v>
      </c>
      <c r="K97" s="3">
        <v>0.666666666666667</v>
      </c>
      <c r="L97" s="3">
        <v>0.6</v>
      </c>
      <c r="M97" s="3">
        <v>0.2</v>
      </c>
      <c r="N97" s="3">
        <v>0.6</v>
      </c>
    </row>
    <row r="98" s="1" customFormat="1" spans="3:13">
      <c r="C98" s="1">
        <f>AVERAGE(C2:C97)</f>
        <v>0.62702298288544</v>
      </c>
      <c r="D98" s="1">
        <f>AVERAGE(D2:D97)</f>
        <v>0.0873240977525711</v>
      </c>
      <c r="L98" s="1">
        <f>AVERAGE(L2:L97)</f>
        <v>0.466666666666667</v>
      </c>
      <c r="M98" s="1">
        <f>AVERAGE(M2:M97)</f>
        <v>0.389583333333333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183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2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12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9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7</v>
      </c>
      <c r="G105" s="11">
        <v>0.12</v>
      </c>
      <c r="H105" s="1">
        <v>-240</v>
      </c>
      <c r="I105" s="1">
        <v>1760</v>
      </c>
      <c r="J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0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0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0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15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9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11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1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0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6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7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1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2</v>
      </c>
    </row>
    <row r="122" s="1" customFormat="1" spans="3:4">
      <c r="C122" s="1" t="s">
        <v>35</v>
      </c>
      <c r="D122" s="1">
        <f>COUNTIF(C2:C97,"&lt;0.82")-COUNTIF(C2:C97,"&lt;0.8")</f>
        <v>11</v>
      </c>
    </row>
    <row r="123" s="1" customFormat="1" spans="3:4">
      <c r="C123" s="1" t="s">
        <v>36</v>
      </c>
      <c r="D123" s="1">
        <f>COUNTIF(C2:C97,"&lt;0.84")-COUNTIF(C2:C97,"&lt;0.82")</f>
        <v>1</v>
      </c>
    </row>
    <row r="124" s="1" customFormat="1" spans="3:8">
      <c r="C124" s="1" t="s">
        <v>37</v>
      </c>
      <c r="D124" s="1">
        <f>COUNTIF(C2:C97,"&lt;0.86")-COUNTIF(C2:C97,"&lt;0.84")</f>
        <v>2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0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0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0" workbookViewId="0">
      <selection activeCell="A1" sqref="$A1:$XFD127"/>
    </sheetView>
  </sheetViews>
  <sheetFormatPr defaultColWidth="9" defaultRowHeight="13.5"/>
  <cols>
    <col min="3" max="4" width="18.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890</v>
      </c>
      <c r="B22" s="1">
        <v>890</v>
      </c>
      <c r="C22" s="1">
        <v>0.454921722412109</v>
      </c>
      <c r="D22" s="1">
        <v>0.00711512565612793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83</v>
      </c>
      <c r="B27" s="1">
        <v>83</v>
      </c>
      <c r="C27" s="1">
        <v>0.475554227828979</v>
      </c>
      <c r="D27" s="1">
        <v>0.00178062915802002</v>
      </c>
      <c r="E27" s="1">
        <v>10</v>
      </c>
      <c r="F27" s="1">
        <v>3</v>
      </c>
      <c r="G27" s="1">
        <v>0</v>
      </c>
      <c r="H27" s="1">
        <v>7</v>
      </c>
      <c r="I27" s="1">
        <v>1</v>
      </c>
      <c r="J27" s="1">
        <v>0.769230769230769</v>
      </c>
      <c r="K27" s="1">
        <v>0.869565217391304</v>
      </c>
      <c r="L27" s="1">
        <v>0.3</v>
      </c>
      <c r="M27" s="1">
        <v>0.7</v>
      </c>
      <c r="N27" s="1">
        <v>0.85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223</v>
      </c>
      <c r="B32" s="1">
        <v>223</v>
      </c>
      <c r="C32" s="1">
        <v>0.731646060943604</v>
      </c>
      <c r="D32" s="1">
        <v>0.0777050256729126</v>
      </c>
      <c r="E32" s="1">
        <v>7</v>
      </c>
      <c r="F32" s="1">
        <v>6</v>
      </c>
      <c r="G32" s="1">
        <v>3</v>
      </c>
      <c r="H32" s="1">
        <v>4</v>
      </c>
      <c r="I32" s="1">
        <v>0.7</v>
      </c>
      <c r="J32" s="1">
        <v>0.538461538461539</v>
      </c>
      <c r="K32" s="1">
        <v>0.608695652173913</v>
      </c>
      <c r="L32" s="1">
        <v>0.6</v>
      </c>
      <c r="M32" s="1">
        <v>0.1</v>
      </c>
      <c r="N32" s="1">
        <v>0.55</v>
      </c>
    </row>
    <row r="33" s="1" customFormat="1" spans="1:14">
      <c r="A33" s="7">
        <v>152</v>
      </c>
      <c r="B33" s="1">
        <v>152</v>
      </c>
      <c r="C33" s="1">
        <v>0.733963966369629</v>
      </c>
      <c r="D33" s="1">
        <v>0.0578887462615967</v>
      </c>
      <c r="E33" s="1">
        <v>6</v>
      </c>
      <c r="F33" s="1">
        <v>6</v>
      </c>
      <c r="G33" s="1">
        <v>4</v>
      </c>
      <c r="H33" s="1">
        <v>4</v>
      </c>
      <c r="I33" s="1">
        <v>0.6</v>
      </c>
      <c r="J33" s="1">
        <v>0.5</v>
      </c>
      <c r="K33" s="1">
        <v>0.545454545454545</v>
      </c>
      <c r="L33" s="1">
        <v>0.6</v>
      </c>
      <c r="M33" s="1">
        <v>0</v>
      </c>
      <c r="N33" s="1">
        <v>0.5</v>
      </c>
    </row>
    <row r="34" s="1" customFormat="1" spans="1:14">
      <c r="A34" s="7">
        <v>608</v>
      </c>
      <c r="B34" s="1">
        <v>608</v>
      </c>
      <c r="C34" s="1">
        <v>0.631119728088379</v>
      </c>
      <c r="D34" s="1">
        <v>0.143791317939758</v>
      </c>
      <c r="E34" s="1">
        <v>8</v>
      </c>
      <c r="F34" s="1">
        <v>7</v>
      </c>
      <c r="G34" s="1">
        <v>2</v>
      </c>
      <c r="H34" s="1">
        <v>3</v>
      </c>
      <c r="I34" s="1">
        <v>0.8</v>
      </c>
      <c r="J34" s="1">
        <v>0.533333333333333</v>
      </c>
      <c r="K34" s="1">
        <v>0.64</v>
      </c>
      <c r="L34" s="1">
        <v>0.7</v>
      </c>
      <c r="M34" s="1">
        <v>0.1</v>
      </c>
      <c r="N34" s="1">
        <v>0.55</v>
      </c>
    </row>
    <row r="35" s="1" customFormat="1" spans="1:14">
      <c r="A35" s="7">
        <v>623</v>
      </c>
      <c r="B35" s="1">
        <v>623</v>
      </c>
      <c r="C35" s="1">
        <v>0.632972717285156</v>
      </c>
      <c r="D35" s="1">
        <v>0.181615591049194</v>
      </c>
      <c r="E35" s="1">
        <v>9</v>
      </c>
      <c r="F35" s="1">
        <v>5</v>
      </c>
      <c r="G35" s="1">
        <v>1</v>
      </c>
      <c r="H35" s="1">
        <v>5</v>
      </c>
      <c r="I35" s="1">
        <v>0.9</v>
      </c>
      <c r="J35" s="1">
        <v>0.642857142857143</v>
      </c>
      <c r="K35" s="1">
        <v>0.75</v>
      </c>
      <c r="L35" s="1">
        <v>0.5</v>
      </c>
      <c r="M35" s="1">
        <v>0.4</v>
      </c>
      <c r="N35" s="1">
        <v>0.7</v>
      </c>
    </row>
    <row r="36" s="1" customFormat="1" spans="1:14">
      <c r="A36" s="7">
        <v>701</v>
      </c>
      <c r="B36" s="1">
        <v>701</v>
      </c>
      <c r="C36" s="1">
        <v>0.633385896682739</v>
      </c>
      <c r="D36" s="1">
        <v>0.165949463844299</v>
      </c>
      <c r="E36" s="1">
        <v>9</v>
      </c>
      <c r="F36" s="1">
        <v>5</v>
      </c>
      <c r="G36" s="1">
        <v>1</v>
      </c>
      <c r="H36" s="1">
        <v>5</v>
      </c>
      <c r="I36" s="1">
        <v>0.9</v>
      </c>
      <c r="J36" s="1">
        <v>0.642857142857143</v>
      </c>
      <c r="K36" s="1">
        <v>0.75</v>
      </c>
      <c r="L36" s="1">
        <v>0.5</v>
      </c>
      <c r="M36" s="1">
        <v>0.4</v>
      </c>
      <c r="N36" s="1">
        <v>0.7</v>
      </c>
    </row>
    <row r="37" s="1" customFormat="1" spans="1:14">
      <c r="A37" s="7">
        <v>924</v>
      </c>
      <c r="B37" s="1">
        <v>924</v>
      </c>
      <c r="C37" s="1">
        <v>0.633571624755859</v>
      </c>
      <c r="D37" s="1">
        <v>0.109119415283203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40</v>
      </c>
      <c r="B38" s="1">
        <v>40</v>
      </c>
      <c r="C38" s="1">
        <v>0.634088516235352</v>
      </c>
      <c r="D38" s="1">
        <v>0.209302663803101</v>
      </c>
      <c r="E38" s="1">
        <v>9</v>
      </c>
      <c r="F38" s="1">
        <v>3</v>
      </c>
      <c r="G38" s="1">
        <v>1</v>
      </c>
      <c r="H38" s="1">
        <v>7</v>
      </c>
      <c r="I38" s="1">
        <v>0.9</v>
      </c>
      <c r="J38" s="1">
        <v>0.75</v>
      </c>
      <c r="K38" s="1">
        <v>0.818181818181818</v>
      </c>
      <c r="L38" s="1">
        <v>0.3</v>
      </c>
      <c r="M38" s="1">
        <v>0.6</v>
      </c>
      <c r="N38" s="1">
        <v>0.8</v>
      </c>
    </row>
    <row r="39" s="1" customFormat="1" spans="1:14">
      <c r="A39" s="7">
        <v>766</v>
      </c>
      <c r="B39" s="1">
        <v>766</v>
      </c>
      <c r="C39" s="1">
        <v>0.634321689605713</v>
      </c>
      <c r="D39" s="1">
        <v>0.145667910575867</v>
      </c>
      <c r="E39" s="1">
        <v>9</v>
      </c>
      <c r="F39" s="1">
        <v>5</v>
      </c>
      <c r="G39" s="1">
        <v>1</v>
      </c>
      <c r="H39" s="1">
        <v>5</v>
      </c>
      <c r="I39" s="1">
        <v>0.9</v>
      </c>
      <c r="J39" s="1">
        <v>0.642857142857143</v>
      </c>
      <c r="K39" s="1">
        <v>0.75</v>
      </c>
      <c r="L39" s="1">
        <v>0.5</v>
      </c>
      <c r="M39" s="1">
        <v>0.4</v>
      </c>
      <c r="N39" s="1">
        <v>0.7</v>
      </c>
    </row>
    <row r="40" s="1" customFormat="1" spans="1:14">
      <c r="A40" s="7">
        <v>65</v>
      </c>
      <c r="B40" s="1">
        <v>65</v>
      </c>
      <c r="C40" s="1">
        <v>0.634863018989563</v>
      </c>
      <c r="D40" s="1">
        <v>0.106113433837891</v>
      </c>
      <c r="E40" s="1">
        <v>9</v>
      </c>
      <c r="F40" s="1">
        <v>7</v>
      </c>
      <c r="G40" s="1">
        <v>1</v>
      </c>
      <c r="H40" s="1">
        <v>3</v>
      </c>
      <c r="I40" s="1">
        <v>0.9</v>
      </c>
      <c r="J40" s="1">
        <v>0.5625</v>
      </c>
      <c r="K40" s="1">
        <v>0.692307692307692</v>
      </c>
      <c r="L40" s="1">
        <v>0.7</v>
      </c>
      <c r="M40" s="1">
        <v>0.2</v>
      </c>
      <c r="N40" s="1">
        <v>0.6</v>
      </c>
    </row>
    <row r="41" s="1" customFormat="1" spans="1:14">
      <c r="A41" s="7">
        <v>364</v>
      </c>
      <c r="B41" s="1">
        <v>364</v>
      </c>
      <c r="C41" s="1">
        <v>0.634941577911377</v>
      </c>
      <c r="D41" s="1">
        <v>0.159549355506897</v>
      </c>
      <c r="E41" s="1">
        <v>9</v>
      </c>
      <c r="F41" s="1">
        <v>5</v>
      </c>
      <c r="G41" s="1">
        <v>1</v>
      </c>
      <c r="H41" s="1">
        <v>5</v>
      </c>
      <c r="I41" s="1">
        <v>0.9</v>
      </c>
      <c r="J41" s="1">
        <v>0.642857142857143</v>
      </c>
      <c r="K41" s="1">
        <v>0.75</v>
      </c>
      <c r="L41" s="1">
        <v>0.5</v>
      </c>
      <c r="M41" s="1">
        <v>0.4</v>
      </c>
      <c r="N41" s="1">
        <v>0.7</v>
      </c>
    </row>
    <row r="42" s="1" customFormat="1" spans="1:14">
      <c r="A42" s="7">
        <v>922</v>
      </c>
      <c r="B42" s="1">
        <v>922</v>
      </c>
      <c r="C42" s="1">
        <v>0.635143399238586</v>
      </c>
      <c r="D42" s="1">
        <v>0.125453948974609</v>
      </c>
      <c r="E42" s="1">
        <v>10</v>
      </c>
      <c r="F42" s="1">
        <v>6</v>
      </c>
      <c r="G42" s="1">
        <v>0</v>
      </c>
      <c r="H42" s="1">
        <v>4</v>
      </c>
      <c r="I42" s="1">
        <v>1</v>
      </c>
      <c r="J42" s="1">
        <v>0.625</v>
      </c>
      <c r="K42" s="1">
        <v>0.769230769230769</v>
      </c>
      <c r="L42" s="1">
        <v>0.6</v>
      </c>
      <c r="M42" s="1">
        <v>0.4</v>
      </c>
      <c r="N42" s="1">
        <v>0.7</v>
      </c>
    </row>
    <row r="43" s="1" customFormat="1" spans="1:14">
      <c r="A43" s="7">
        <v>692</v>
      </c>
      <c r="B43" s="1">
        <v>692</v>
      </c>
      <c r="C43" s="1">
        <v>0.635324358940125</v>
      </c>
      <c r="D43" s="1">
        <v>0.0808252096176147</v>
      </c>
      <c r="E43" s="1">
        <v>7</v>
      </c>
      <c r="F43" s="1">
        <v>2</v>
      </c>
      <c r="G43" s="1">
        <v>3</v>
      </c>
      <c r="H43" s="1">
        <v>8</v>
      </c>
      <c r="I43" s="1">
        <v>0.7</v>
      </c>
      <c r="J43" s="1">
        <v>0.777777777777778</v>
      </c>
      <c r="K43" s="1">
        <v>0.736842105263158</v>
      </c>
      <c r="L43" s="1">
        <v>0.2</v>
      </c>
      <c r="M43" s="1">
        <v>0.5</v>
      </c>
      <c r="N43" s="1">
        <v>0.75</v>
      </c>
    </row>
    <row r="44" s="1" customFormat="1" spans="1:14">
      <c r="A44" s="7">
        <v>43</v>
      </c>
      <c r="B44" s="1">
        <v>43</v>
      </c>
      <c r="C44" s="1">
        <v>0.656714081764221</v>
      </c>
      <c r="D44" s="1">
        <v>0.224246263504028</v>
      </c>
      <c r="E44" s="1">
        <v>9</v>
      </c>
      <c r="F44" s="1">
        <v>5</v>
      </c>
      <c r="G44" s="1">
        <v>1</v>
      </c>
      <c r="H44" s="1">
        <v>5</v>
      </c>
      <c r="I44" s="1">
        <v>0.9</v>
      </c>
      <c r="J44" s="1">
        <v>0.642857142857143</v>
      </c>
      <c r="K44" s="1">
        <v>0.75</v>
      </c>
      <c r="L44" s="1">
        <v>0.5</v>
      </c>
      <c r="M44" s="1">
        <v>0.4</v>
      </c>
      <c r="N44" s="1">
        <v>0.7</v>
      </c>
    </row>
    <row r="45" s="1" customFormat="1" spans="1:14">
      <c r="A45" s="7">
        <v>91</v>
      </c>
      <c r="B45" s="1">
        <v>91</v>
      </c>
      <c r="C45" s="1">
        <v>0.656899452209473</v>
      </c>
      <c r="D45" s="1">
        <v>0.110978126525879</v>
      </c>
      <c r="E45" s="1">
        <v>9</v>
      </c>
      <c r="F45" s="1">
        <v>6</v>
      </c>
      <c r="G45" s="1">
        <v>1</v>
      </c>
      <c r="H45" s="1">
        <v>4</v>
      </c>
      <c r="I45" s="1">
        <v>0.9</v>
      </c>
      <c r="J45" s="1">
        <v>0.6</v>
      </c>
      <c r="K45" s="1">
        <v>0.72</v>
      </c>
      <c r="L45" s="1">
        <v>0.6</v>
      </c>
      <c r="M45" s="1">
        <v>0.3</v>
      </c>
      <c r="N45" s="1">
        <v>0.65</v>
      </c>
    </row>
    <row r="46" s="1" customFormat="1" spans="1:14">
      <c r="A46" s="7">
        <v>762</v>
      </c>
      <c r="B46" s="1">
        <v>762</v>
      </c>
      <c r="C46" s="1">
        <v>0.657448887825012</v>
      </c>
      <c r="D46" s="1">
        <v>0.104537844657898</v>
      </c>
      <c r="E46" s="1">
        <v>8</v>
      </c>
      <c r="F46" s="1">
        <v>6</v>
      </c>
      <c r="G46" s="1">
        <v>2</v>
      </c>
      <c r="H46" s="1">
        <v>4</v>
      </c>
      <c r="I46" s="1">
        <v>0.8</v>
      </c>
      <c r="J46" s="1">
        <v>0.571428571428572</v>
      </c>
      <c r="K46" s="1">
        <v>0.666666666666667</v>
      </c>
      <c r="L46" s="1">
        <v>0.6</v>
      </c>
      <c r="M46" s="1">
        <v>0.2</v>
      </c>
      <c r="N46" s="1">
        <v>0.6</v>
      </c>
    </row>
    <row r="47" s="1" customFormat="1" spans="1:14">
      <c r="A47" s="7">
        <v>24</v>
      </c>
      <c r="B47" s="1">
        <v>24</v>
      </c>
      <c r="C47" s="1">
        <v>0.657558083534241</v>
      </c>
      <c r="D47" s="1">
        <v>0.0731049776077271</v>
      </c>
      <c r="E47" s="1">
        <v>7</v>
      </c>
      <c r="F47" s="1">
        <v>4</v>
      </c>
      <c r="G47" s="1">
        <v>3</v>
      </c>
      <c r="H47" s="1">
        <v>6</v>
      </c>
      <c r="I47" s="1">
        <v>0.7</v>
      </c>
      <c r="J47" s="1">
        <v>0.636363636363636</v>
      </c>
      <c r="K47" s="1">
        <v>0.666666666666667</v>
      </c>
      <c r="L47" s="1">
        <v>0.4</v>
      </c>
      <c r="M47" s="1">
        <v>0.3</v>
      </c>
      <c r="N47" s="1">
        <v>0.65</v>
      </c>
    </row>
    <row r="48" s="1" customFormat="1" spans="1:14">
      <c r="A48" s="7">
        <v>914</v>
      </c>
      <c r="B48" s="1">
        <v>914</v>
      </c>
      <c r="C48" s="1">
        <v>0.658018946647644</v>
      </c>
      <c r="D48" s="1">
        <v>0.135432958602905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" customFormat="1" spans="1:14">
      <c r="A49" s="7">
        <v>114</v>
      </c>
      <c r="B49" s="1">
        <v>114</v>
      </c>
      <c r="C49" s="1">
        <v>0.658638477325439</v>
      </c>
      <c r="D49" s="1">
        <v>0.0624736547470093</v>
      </c>
      <c r="E49" s="1">
        <v>7</v>
      </c>
      <c r="F49" s="1">
        <v>7</v>
      </c>
      <c r="G49" s="1">
        <v>3</v>
      </c>
      <c r="H49" s="1">
        <v>3</v>
      </c>
      <c r="I49" s="1">
        <v>0.7</v>
      </c>
      <c r="J49" s="1">
        <v>0.5</v>
      </c>
      <c r="K49" s="1">
        <v>0.583333333333333</v>
      </c>
      <c r="L49" s="1">
        <v>0.7</v>
      </c>
      <c r="M49" s="1">
        <v>0</v>
      </c>
      <c r="N49" s="1">
        <v>0.5</v>
      </c>
    </row>
    <row r="50" s="1" customFormat="1" spans="1:14">
      <c r="A50" s="7">
        <v>682</v>
      </c>
      <c r="B50" s="1">
        <v>682</v>
      </c>
      <c r="C50" s="1">
        <v>0.658996343612671</v>
      </c>
      <c r="D50" s="1">
        <v>0.14057719707489</v>
      </c>
      <c r="E50" s="1">
        <v>9</v>
      </c>
      <c r="F50" s="1">
        <v>6</v>
      </c>
      <c r="G50" s="1">
        <v>1</v>
      </c>
      <c r="H50" s="1">
        <v>4</v>
      </c>
      <c r="I50" s="1">
        <v>0.9</v>
      </c>
      <c r="J50" s="1">
        <v>0.6</v>
      </c>
      <c r="K50" s="1">
        <v>0.72</v>
      </c>
      <c r="L50" s="1">
        <v>0.6</v>
      </c>
      <c r="M50" s="1">
        <v>0.3</v>
      </c>
      <c r="N50" s="1">
        <v>0.65</v>
      </c>
    </row>
    <row r="51" s="1" customFormat="1" spans="1:14">
      <c r="A51" s="7">
        <v>267</v>
      </c>
      <c r="B51" s="1">
        <v>267</v>
      </c>
      <c r="C51" s="1">
        <v>0.659843325614929</v>
      </c>
      <c r="D51" s="1">
        <v>0.0715547800064087</v>
      </c>
      <c r="E51" s="1">
        <v>8</v>
      </c>
      <c r="F51" s="1">
        <v>6</v>
      </c>
      <c r="G51" s="1">
        <v>2</v>
      </c>
      <c r="H51" s="1">
        <v>4</v>
      </c>
      <c r="I51" s="1">
        <v>0.8</v>
      </c>
      <c r="J51" s="1">
        <v>0.571428571428572</v>
      </c>
      <c r="K51" s="1">
        <v>0.666666666666667</v>
      </c>
      <c r="L51" s="1">
        <v>0.6</v>
      </c>
      <c r="M51" s="1">
        <v>0.2</v>
      </c>
      <c r="N51" s="1">
        <v>0.6</v>
      </c>
    </row>
    <row r="52" s="3" customFormat="1" spans="1:14">
      <c r="A52" s="9">
        <v>243</v>
      </c>
      <c r="B52" s="3">
        <v>243</v>
      </c>
      <c r="C52" s="3">
        <v>0.659895181655884</v>
      </c>
      <c r="D52" s="3">
        <v>0.0999970436096191</v>
      </c>
      <c r="E52" s="3">
        <v>10</v>
      </c>
      <c r="F52" s="3">
        <v>3</v>
      </c>
      <c r="G52" s="3">
        <v>0</v>
      </c>
      <c r="H52" s="3">
        <v>7</v>
      </c>
      <c r="I52" s="3">
        <v>1</v>
      </c>
      <c r="J52" s="3">
        <v>0.769230769230769</v>
      </c>
      <c r="K52" s="3">
        <v>0.869565217391304</v>
      </c>
      <c r="L52" s="3">
        <v>0.3</v>
      </c>
      <c r="M52" s="3">
        <v>0.7</v>
      </c>
      <c r="N52" s="3">
        <v>0.85</v>
      </c>
    </row>
    <row r="53" s="1" customFormat="1" spans="1:14">
      <c r="A53" s="7">
        <v>230</v>
      </c>
      <c r="B53" s="1">
        <v>230</v>
      </c>
      <c r="C53" s="1">
        <v>0.660181760787964</v>
      </c>
      <c r="D53" s="1">
        <v>0.146413803100586</v>
      </c>
      <c r="E53" s="1">
        <v>7</v>
      </c>
      <c r="F53" s="1">
        <v>4</v>
      </c>
      <c r="G53" s="1">
        <v>3</v>
      </c>
      <c r="H53" s="1">
        <v>6</v>
      </c>
      <c r="I53" s="1">
        <v>0.7</v>
      </c>
      <c r="J53" s="1">
        <v>0.636363636363636</v>
      </c>
      <c r="K53" s="1">
        <v>0.666666666666667</v>
      </c>
      <c r="L53" s="1">
        <v>0.4</v>
      </c>
      <c r="M53" s="1">
        <v>0.3</v>
      </c>
      <c r="N53" s="1">
        <v>0.65</v>
      </c>
    </row>
    <row r="54" s="1" customFormat="1" spans="1:14">
      <c r="A54" s="7">
        <v>554</v>
      </c>
      <c r="B54" s="1">
        <v>554</v>
      </c>
      <c r="C54" s="1">
        <v>0.660832762718201</v>
      </c>
      <c r="D54" s="1">
        <v>0.225080013275147</v>
      </c>
      <c r="E54" s="1">
        <v>6</v>
      </c>
      <c r="F54" s="1">
        <v>7</v>
      </c>
      <c r="G54" s="1">
        <v>4</v>
      </c>
      <c r="H54" s="1">
        <v>3</v>
      </c>
      <c r="I54" s="1">
        <v>0.6</v>
      </c>
      <c r="J54" s="1">
        <v>0.461538461538462</v>
      </c>
      <c r="K54" s="1">
        <v>0.521739130434783</v>
      </c>
      <c r="L54" s="1">
        <v>0.7</v>
      </c>
      <c r="M54" s="1">
        <v>-0.1</v>
      </c>
      <c r="N54" s="1">
        <v>0.45</v>
      </c>
    </row>
    <row r="55" s="1" customFormat="1" spans="1:14">
      <c r="A55" s="7">
        <v>852</v>
      </c>
      <c r="B55" s="1">
        <v>852</v>
      </c>
      <c r="C55" s="1">
        <v>0.661973476409912</v>
      </c>
      <c r="D55" s="1">
        <v>0.0750224590301514</v>
      </c>
      <c r="E55" s="1">
        <v>8</v>
      </c>
      <c r="F55" s="1">
        <v>4</v>
      </c>
      <c r="G55" s="1">
        <v>2</v>
      </c>
      <c r="H55" s="1">
        <v>6</v>
      </c>
      <c r="I55" s="1">
        <v>0.8</v>
      </c>
      <c r="J55" s="1">
        <v>0.666666666666667</v>
      </c>
      <c r="K55" s="1">
        <v>0.727272727272727</v>
      </c>
      <c r="L55" s="1">
        <v>0.4</v>
      </c>
      <c r="M55" s="1">
        <v>0.4</v>
      </c>
      <c r="N55" s="1">
        <v>0.7</v>
      </c>
    </row>
    <row r="56" s="1" customFormat="1" spans="1:14">
      <c r="A56" s="7">
        <v>681</v>
      </c>
      <c r="B56" s="1">
        <v>681</v>
      </c>
      <c r="C56" s="1">
        <v>0.662702322006226</v>
      </c>
      <c r="D56" s="1">
        <v>0.0978585481643677</v>
      </c>
      <c r="E56" s="1">
        <v>8</v>
      </c>
      <c r="F56" s="1">
        <v>5</v>
      </c>
      <c r="G56" s="1">
        <v>2</v>
      </c>
      <c r="H56" s="1">
        <v>5</v>
      </c>
      <c r="I56" s="1">
        <v>0.8</v>
      </c>
      <c r="J56" s="1">
        <v>0.615384615384615</v>
      </c>
      <c r="K56" s="1">
        <v>0.695652173913043</v>
      </c>
      <c r="L56" s="1">
        <v>0.5</v>
      </c>
      <c r="M56" s="1">
        <v>0.3</v>
      </c>
      <c r="N56" s="1">
        <v>0.65</v>
      </c>
    </row>
    <row r="57" s="1" customFormat="1" spans="1:14">
      <c r="A57" s="7">
        <v>496</v>
      </c>
      <c r="B57" s="1">
        <v>496</v>
      </c>
      <c r="C57" s="1">
        <v>0.663251161575317</v>
      </c>
      <c r="D57" s="1">
        <v>0.086097240447998</v>
      </c>
      <c r="E57" s="1">
        <v>10</v>
      </c>
      <c r="F57" s="1">
        <v>6</v>
      </c>
      <c r="G57" s="1">
        <v>0</v>
      </c>
      <c r="H57" s="1">
        <v>4</v>
      </c>
      <c r="I57" s="1">
        <v>1</v>
      </c>
      <c r="J57" s="1">
        <v>0.625</v>
      </c>
      <c r="K57" s="1">
        <v>0.769230769230769</v>
      </c>
      <c r="L57" s="1">
        <v>0.6</v>
      </c>
      <c r="M57" s="1">
        <v>0.4</v>
      </c>
      <c r="N57" s="1">
        <v>0.7</v>
      </c>
    </row>
    <row r="58" s="1" customFormat="1" spans="1:14">
      <c r="A58" s="7">
        <v>294</v>
      </c>
      <c r="B58" s="1">
        <v>294</v>
      </c>
      <c r="C58" s="1">
        <v>0.663757920265198</v>
      </c>
      <c r="D58" s="1">
        <v>0.0591132640838623</v>
      </c>
      <c r="E58" s="1">
        <v>9</v>
      </c>
      <c r="F58" s="1">
        <v>3</v>
      </c>
      <c r="G58" s="1">
        <v>1</v>
      </c>
      <c r="H58" s="1">
        <v>7</v>
      </c>
      <c r="I58" s="1">
        <v>0.9</v>
      </c>
      <c r="J58" s="1">
        <v>0.75</v>
      </c>
      <c r="K58" s="1">
        <v>0.818181818181818</v>
      </c>
      <c r="L58" s="1">
        <v>0.3</v>
      </c>
      <c r="M58" s="1">
        <v>0.6</v>
      </c>
      <c r="N58" s="1">
        <v>0.8</v>
      </c>
    </row>
    <row r="59" s="1" customFormat="1" spans="1:14">
      <c r="A59" s="7">
        <v>246</v>
      </c>
      <c r="B59" s="1">
        <v>246</v>
      </c>
      <c r="C59" s="1">
        <v>0.742902874946594</v>
      </c>
      <c r="D59" s="1">
        <v>0.0863687992095947</v>
      </c>
      <c r="E59" s="1">
        <v>9</v>
      </c>
      <c r="F59" s="1">
        <v>4</v>
      </c>
      <c r="G59" s="1">
        <v>1</v>
      </c>
      <c r="H59" s="1">
        <v>6</v>
      </c>
      <c r="I59" s="1">
        <v>0.9</v>
      </c>
      <c r="J59" s="1">
        <v>0.692307692307692</v>
      </c>
      <c r="K59" s="1">
        <v>0.782608695652174</v>
      </c>
      <c r="L59" s="1">
        <v>0.4</v>
      </c>
      <c r="M59" s="1">
        <v>0.5</v>
      </c>
      <c r="N59" s="1">
        <v>0.75</v>
      </c>
    </row>
    <row r="60" s="1" customFormat="1" spans="1:14">
      <c r="A60" s="7">
        <v>846</v>
      </c>
      <c r="B60" s="1">
        <v>846</v>
      </c>
      <c r="C60" s="1">
        <v>0.664389133453369</v>
      </c>
      <c r="D60" s="1">
        <v>0.0893771648406982</v>
      </c>
      <c r="E60" s="1">
        <v>6</v>
      </c>
      <c r="F60" s="1">
        <v>5</v>
      </c>
      <c r="G60" s="1">
        <v>4</v>
      </c>
      <c r="H60" s="1">
        <v>5</v>
      </c>
      <c r="I60" s="1">
        <v>0.6</v>
      </c>
      <c r="J60" s="1">
        <v>0.545454545454545</v>
      </c>
      <c r="K60" s="1">
        <v>0.571428571428571</v>
      </c>
      <c r="L60" s="1">
        <v>0.5</v>
      </c>
      <c r="M60" s="1">
        <v>0.1</v>
      </c>
      <c r="N60" s="1">
        <v>0.55</v>
      </c>
    </row>
    <row r="61" s="1" customFormat="1" spans="1:14">
      <c r="A61" s="7">
        <v>287</v>
      </c>
      <c r="B61" s="1">
        <v>287</v>
      </c>
      <c r="C61" s="1">
        <v>0.745387673377991</v>
      </c>
      <c r="D61" s="1">
        <v>0.0656861066818237</v>
      </c>
      <c r="E61" s="1">
        <v>8</v>
      </c>
      <c r="F61" s="1">
        <v>4</v>
      </c>
      <c r="G61" s="1">
        <v>2</v>
      </c>
      <c r="H61" s="1">
        <v>6</v>
      </c>
      <c r="I61" s="1">
        <v>0.8</v>
      </c>
      <c r="J61" s="1">
        <v>0.666666666666667</v>
      </c>
      <c r="K61" s="1">
        <v>0.727272727272727</v>
      </c>
      <c r="L61" s="1">
        <v>0.4</v>
      </c>
      <c r="M61" s="1">
        <v>0.4</v>
      </c>
      <c r="N61" s="1">
        <v>0.7</v>
      </c>
    </row>
    <row r="62" s="1" customFormat="1" spans="1:14">
      <c r="A62" s="7">
        <v>970</v>
      </c>
      <c r="B62" s="1">
        <v>970</v>
      </c>
      <c r="C62" s="1">
        <v>0.66580867767334</v>
      </c>
      <c r="D62" s="1">
        <v>0.114129424095154</v>
      </c>
      <c r="E62" s="1">
        <v>10</v>
      </c>
      <c r="F62" s="1">
        <v>7</v>
      </c>
      <c r="G62" s="1">
        <v>0</v>
      </c>
      <c r="H62" s="1">
        <v>3</v>
      </c>
      <c r="I62" s="1">
        <v>1</v>
      </c>
      <c r="J62" s="1">
        <v>0.588235294117647</v>
      </c>
      <c r="K62" s="1">
        <v>0.740740740740741</v>
      </c>
      <c r="L62" s="1">
        <v>0.7</v>
      </c>
      <c r="M62" s="1">
        <v>0.3</v>
      </c>
      <c r="N62" s="1">
        <v>0.65</v>
      </c>
    </row>
    <row r="63" s="1" customFormat="1" spans="1:14">
      <c r="A63" s="7">
        <v>735</v>
      </c>
      <c r="B63" s="1">
        <v>735</v>
      </c>
      <c r="C63" s="1">
        <v>0.665870547294617</v>
      </c>
      <c r="D63" s="1">
        <v>0.160851716995239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1" customFormat="1" spans="1:14">
      <c r="A64" s="7">
        <v>442</v>
      </c>
      <c r="B64" s="1">
        <v>442</v>
      </c>
      <c r="C64" s="1">
        <v>0.666353225708008</v>
      </c>
      <c r="D64" s="1">
        <v>0.134917259216309</v>
      </c>
      <c r="E64" s="1">
        <v>9</v>
      </c>
      <c r="F64" s="1">
        <v>2</v>
      </c>
      <c r="G64" s="1">
        <v>1</v>
      </c>
      <c r="H64" s="1">
        <v>8</v>
      </c>
      <c r="I64" s="1">
        <v>0.9</v>
      </c>
      <c r="J64" s="1">
        <v>0.818181818181818</v>
      </c>
      <c r="K64" s="1">
        <v>0.857142857142857</v>
      </c>
      <c r="L64" s="1">
        <v>0.2</v>
      </c>
      <c r="M64" s="1">
        <v>0.7</v>
      </c>
      <c r="N64" s="1">
        <v>0.85</v>
      </c>
    </row>
    <row r="65" s="1" customFormat="1" spans="1:14">
      <c r="A65" s="7">
        <v>198</v>
      </c>
      <c r="B65" s="1">
        <v>198</v>
      </c>
      <c r="C65" s="1">
        <v>0.745155930519104</v>
      </c>
      <c r="D65" s="1">
        <v>0.0873236656188965</v>
      </c>
      <c r="E65" s="1">
        <v>9</v>
      </c>
      <c r="F65" s="1">
        <v>6</v>
      </c>
      <c r="G65" s="1">
        <v>1</v>
      </c>
      <c r="H65" s="1">
        <v>4</v>
      </c>
      <c r="I65" s="1">
        <v>0.9</v>
      </c>
      <c r="J65" s="1">
        <v>0.6</v>
      </c>
      <c r="K65" s="1">
        <v>0.72</v>
      </c>
      <c r="L65" s="1">
        <v>0.6</v>
      </c>
      <c r="M65" s="1">
        <v>0.3</v>
      </c>
      <c r="N65" s="1">
        <v>0.65</v>
      </c>
    </row>
    <row r="66" s="1" customFormat="1" spans="1:14">
      <c r="A66" s="7">
        <v>774</v>
      </c>
      <c r="B66" s="1">
        <v>774</v>
      </c>
      <c r="C66" s="1">
        <v>0.666874885559082</v>
      </c>
      <c r="D66" s="1">
        <v>0.125918030738831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1" customFormat="1" spans="1:14">
      <c r="A67" s="7">
        <v>255</v>
      </c>
      <c r="B67" s="1">
        <v>255</v>
      </c>
      <c r="C67" s="1">
        <v>0.745726108551025</v>
      </c>
      <c r="D67" s="1">
        <v>0.0122008323669434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1" customFormat="1" spans="1:14">
      <c r="A68" s="7">
        <v>46</v>
      </c>
      <c r="B68" s="1">
        <v>46</v>
      </c>
      <c r="C68" s="1">
        <v>0.748969078063965</v>
      </c>
      <c r="D68" s="1">
        <v>0.0878483057022095</v>
      </c>
      <c r="E68" s="1">
        <v>8</v>
      </c>
      <c r="F68" s="1">
        <v>6</v>
      </c>
      <c r="G68" s="1">
        <v>2</v>
      </c>
      <c r="H68" s="1">
        <v>4</v>
      </c>
      <c r="I68" s="1">
        <v>0.8</v>
      </c>
      <c r="J68" s="1">
        <v>0.571428571428572</v>
      </c>
      <c r="K68" s="1">
        <v>0.666666666666667</v>
      </c>
      <c r="L68" s="1">
        <v>0.6</v>
      </c>
      <c r="M68" s="1">
        <v>0.2</v>
      </c>
      <c r="N68" s="1">
        <v>0.6</v>
      </c>
    </row>
    <row r="69" s="1" customFormat="1" spans="1:14">
      <c r="A69" s="7">
        <v>422</v>
      </c>
      <c r="B69" s="1">
        <v>422</v>
      </c>
      <c r="C69" s="1">
        <v>0.682582497596741</v>
      </c>
      <c r="D69" s="1">
        <v>0.10011625289917</v>
      </c>
      <c r="E69" s="1">
        <v>9</v>
      </c>
      <c r="F69" s="1">
        <v>2</v>
      </c>
      <c r="G69" s="1">
        <v>1</v>
      </c>
      <c r="H69" s="1">
        <v>8</v>
      </c>
      <c r="I69" s="1">
        <v>0.9</v>
      </c>
      <c r="J69" s="1">
        <v>0.818181818181818</v>
      </c>
      <c r="K69" s="1">
        <v>0.857142857142857</v>
      </c>
      <c r="L69" s="1">
        <v>0.2</v>
      </c>
      <c r="M69" s="1">
        <v>0.7</v>
      </c>
      <c r="N69" s="1">
        <v>0.85</v>
      </c>
    </row>
    <row r="70" s="1" customFormat="1" spans="1:14">
      <c r="A70" s="7">
        <v>773</v>
      </c>
      <c r="B70" s="1">
        <v>773</v>
      </c>
      <c r="C70" s="1">
        <v>0.804943203926086</v>
      </c>
      <c r="D70" s="1">
        <v>0.0974832773208618</v>
      </c>
      <c r="E70" s="1">
        <v>9</v>
      </c>
      <c r="F70" s="1">
        <v>3</v>
      </c>
      <c r="G70" s="1">
        <v>1</v>
      </c>
      <c r="H70" s="1">
        <v>7</v>
      </c>
      <c r="I70" s="1">
        <v>0.9</v>
      </c>
      <c r="J70" s="1">
        <v>0.75</v>
      </c>
      <c r="K70" s="1">
        <v>0.818181818181818</v>
      </c>
      <c r="L70" s="1">
        <v>0.3</v>
      </c>
      <c r="M70" s="1">
        <v>0.6</v>
      </c>
      <c r="N70" s="1">
        <v>0.8</v>
      </c>
    </row>
    <row r="71" s="3" customFormat="1" spans="1:14">
      <c r="A71" s="9">
        <v>439</v>
      </c>
      <c r="B71" s="3">
        <v>439</v>
      </c>
      <c r="C71" s="3">
        <v>0.799637913703918</v>
      </c>
      <c r="D71" s="3">
        <v>0.0570443868637085</v>
      </c>
      <c r="E71" s="3">
        <v>10</v>
      </c>
      <c r="F71" s="3">
        <v>3</v>
      </c>
      <c r="G71" s="3">
        <v>0</v>
      </c>
      <c r="H71" s="3">
        <v>7</v>
      </c>
      <c r="I71" s="3">
        <v>1</v>
      </c>
      <c r="J71" s="3">
        <v>0.769230769230769</v>
      </c>
      <c r="K71" s="3">
        <v>0.869565217391304</v>
      </c>
      <c r="L71" s="3">
        <v>0.3</v>
      </c>
      <c r="M71" s="3">
        <v>0.7</v>
      </c>
      <c r="N71" s="3">
        <v>0.85</v>
      </c>
    </row>
    <row r="72" s="1" customFormat="1" spans="1:14">
      <c r="A72" s="7">
        <v>347</v>
      </c>
      <c r="B72" s="1">
        <v>347</v>
      </c>
      <c r="C72" s="1">
        <v>0.807642936706543</v>
      </c>
      <c r="D72" s="1">
        <v>0.11441159248352</v>
      </c>
      <c r="E72" s="1">
        <v>10</v>
      </c>
      <c r="F72" s="1">
        <v>7</v>
      </c>
      <c r="G72" s="1">
        <v>0</v>
      </c>
      <c r="H72" s="1">
        <v>3</v>
      </c>
      <c r="I72" s="1">
        <v>1</v>
      </c>
      <c r="J72" s="1">
        <v>0.588235294117647</v>
      </c>
      <c r="K72" s="1">
        <v>0.740740740740741</v>
      </c>
      <c r="L72" s="1">
        <v>0.7</v>
      </c>
      <c r="M72" s="1">
        <v>0.3</v>
      </c>
      <c r="N72" s="1">
        <v>0.65</v>
      </c>
    </row>
    <row r="73" s="1" customFormat="1" spans="1:14">
      <c r="A73" s="7">
        <v>576</v>
      </c>
      <c r="B73" s="1">
        <v>576</v>
      </c>
      <c r="C73" s="1">
        <v>0.774784207344055</v>
      </c>
      <c r="D73" s="1">
        <v>0.0835216045379639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598</v>
      </c>
      <c r="B74" s="1">
        <v>598</v>
      </c>
      <c r="C74" s="1">
        <v>0.808453559875488</v>
      </c>
      <c r="D74" s="1">
        <v>0.0991584062576294</v>
      </c>
      <c r="E74" s="1">
        <v>10</v>
      </c>
      <c r="F74" s="1">
        <v>3</v>
      </c>
      <c r="G74" s="1">
        <v>0</v>
      </c>
      <c r="H74" s="1">
        <v>7</v>
      </c>
      <c r="I74" s="1">
        <v>1</v>
      </c>
      <c r="J74" s="1">
        <v>0.769230769230769</v>
      </c>
      <c r="K74" s="1">
        <v>0.869565217391304</v>
      </c>
      <c r="L74" s="1">
        <v>0.3</v>
      </c>
      <c r="M74" s="1">
        <v>0.7</v>
      </c>
      <c r="N74" s="1">
        <v>0.85</v>
      </c>
    </row>
    <row r="75" s="1" customFormat="1" spans="1:14">
      <c r="A75" s="7">
        <v>207</v>
      </c>
      <c r="B75" s="1">
        <v>207</v>
      </c>
      <c r="C75" s="1">
        <v>0.812959790229797</v>
      </c>
      <c r="D75" s="1">
        <v>0.00219154357910156</v>
      </c>
      <c r="E75" s="1">
        <v>9</v>
      </c>
      <c r="F75" s="1">
        <v>2</v>
      </c>
      <c r="G75" s="1">
        <v>1</v>
      </c>
      <c r="H75" s="1">
        <v>8</v>
      </c>
      <c r="I75" s="1">
        <v>0.9</v>
      </c>
      <c r="J75" s="1">
        <v>0.818181818181818</v>
      </c>
      <c r="K75" s="1">
        <v>0.857142857142857</v>
      </c>
      <c r="L75" s="1">
        <v>0.2</v>
      </c>
      <c r="M75" s="1">
        <v>0.7</v>
      </c>
      <c r="N75" s="1">
        <v>0.85</v>
      </c>
    </row>
    <row r="76" s="1" customFormat="1" spans="1:14">
      <c r="A76" s="7">
        <v>598</v>
      </c>
      <c r="B76" s="1">
        <v>598</v>
      </c>
      <c r="C76" s="1">
        <v>0.808453559875488</v>
      </c>
      <c r="D76" s="1">
        <v>0.0991584062576294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631</v>
      </c>
      <c r="B77" s="1">
        <v>631</v>
      </c>
      <c r="C77" s="1">
        <v>0.809487223625183</v>
      </c>
      <c r="D77" s="1">
        <v>0.125691533088684</v>
      </c>
      <c r="E77" s="1">
        <v>7</v>
      </c>
      <c r="F77" s="1">
        <v>5</v>
      </c>
      <c r="G77" s="1">
        <v>3</v>
      </c>
      <c r="H77" s="1">
        <v>5</v>
      </c>
      <c r="I77" s="1">
        <v>0.7</v>
      </c>
      <c r="J77" s="1">
        <v>0.583333333333333</v>
      </c>
      <c r="K77" s="1">
        <v>0.636363636363636</v>
      </c>
      <c r="L77" s="1">
        <v>0.5</v>
      </c>
      <c r="M77" s="1">
        <v>0.2</v>
      </c>
      <c r="N77" s="1">
        <v>0.6</v>
      </c>
    </row>
    <row r="78" s="1" customFormat="1" spans="1:14">
      <c r="A78" s="7">
        <v>929</v>
      </c>
      <c r="B78" s="1">
        <v>929</v>
      </c>
      <c r="C78" s="1">
        <v>0.795631051063538</v>
      </c>
      <c r="D78" s="1">
        <v>0.0636559724807739</v>
      </c>
      <c r="E78" s="1">
        <v>10</v>
      </c>
      <c r="F78" s="1">
        <v>4</v>
      </c>
      <c r="G78" s="1">
        <v>0</v>
      </c>
      <c r="H78" s="1">
        <v>6</v>
      </c>
      <c r="I78" s="1">
        <v>1</v>
      </c>
      <c r="J78" s="1">
        <v>0.714285714285714</v>
      </c>
      <c r="K78" s="1">
        <v>0.833333333333333</v>
      </c>
      <c r="L78" s="1">
        <v>0.4</v>
      </c>
      <c r="M78" s="1">
        <v>0.6</v>
      </c>
      <c r="N78" s="1">
        <v>0.8</v>
      </c>
    </row>
    <row r="79" s="1" customFormat="1" spans="1:14">
      <c r="A79" s="7">
        <v>454</v>
      </c>
      <c r="B79" s="1">
        <v>454</v>
      </c>
      <c r="C79" s="1">
        <v>0.81167459487915</v>
      </c>
      <c r="D79" s="1">
        <v>0.116322159767151</v>
      </c>
      <c r="E79" s="1">
        <v>5</v>
      </c>
      <c r="F79" s="1">
        <v>4</v>
      </c>
      <c r="G79" s="1">
        <v>5</v>
      </c>
      <c r="H79" s="1">
        <v>6</v>
      </c>
      <c r="I79" s="1">
        <v>0.5</v>
      </c>
      <c r="J79" s="1">
        <v>0.555555555555556</v>
      </c>
      <c r="K79" s="1">
        <v>0.526315789473684</v>
      </c>
      <c r="L79" s="1">
        <v>0.4</v>
      </c>
      <c r="M79" s="1">
        <v>0.1</v>
      </c>
      <c r="N79" s="1">
        <v>0.55</v>
      </c>
    </row>
    <row r="80" s="3" customFormat="1" spans="1:14">
      <c r="A80" s="9">
        <v>802</v>
      </c>
      <c r="B80" s="3">
        <v>802</v>
      </c>
      <c r="C80" s="3">
        <v>0.818269729614258</v>
      </c>
      <c r="D80" s="3">
        <v>0.142256736755371</v>
      </c>
      <c r="E80" s="3">
        <v>9</v>
      </c>
      <c r="F80" s="3">
        <v>4</v>
      </c>
      <c r="G80" s="3">
        <v>1</v>
      </c>
      <c r="H80" s="3">
        <v>6</v>
      </c>
      <c r="I80" s="3">
        <v>0.9</v>
      </c>
      <c r="J80" s="3">
        <v>0.692307692307692</v>
      </c>
      <c r="K80" s="3">
        <v>0.782608695652174</v>
      </c>
      <c r="L80" s="3">
        <v>0.4</v>
      </c>
      <c r="M80" s="3">
        <v>0.5</v>
      </c>
      <c r="N80" s="3">
        <v>0.75</v>
      </c>
    </row>
    <row r="81" s="1" customFormat="1" spans="1:14">
      <c r="A81" s="7">
        <v>743</v>
      </c>
      <c r="B81" s="1">
        <v>743</v>
      </c>
      <c r="C81" s="1">
        <v>0.812583208084106</v>
      </c>
      <c r="D81" s="1">
        <v>0.160370707511902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907</v>
      </c>
      <c r="B82" s="1">
        <v>907</v>
      </c>
      <c r="C82" s="1">
        <v>0.811874389648437</v>
      </c>
      <c r="D82" s="1">
        <v>0.147233486175537</v>
      </c>
      <c r="E82" s="1">
        <v>9</v>
      </c>
      <c r="F82" s="1">
        <v>1</v>
      </c>
      <c r="G82" s="1">
        <v>1</v>
      </c>
      <c r="H82" s="1">
        <v>9</v>
      </c>
      <c r="I82" s="1">
        <v>0.9</v>
      </c>
      <c r="J82" s="1">
        <v>0.9</v>
      </c>
      <c r="K82" s="1">
        <v>0.9</v>
      </c>
      <c r="L82" s="1">
        <v>0.1</v>
      </c>
      <c r="M82" s="1">
        <v>0.8</v>
      </c>
      <c r="N82" s="1">
        <v>0.9</v>
      </c>
    </row>
    <row r="83" s="1" customFormat="1" spans="1:14">
      <c r="A83" s="7">
        <v>558</v>
      </c>
      <c r="B83" s="1">
        <v>558</v>
      </c>
      <c r="C83" s="1">
        <v>0.821733474731445</v>
      </c>
      <c r="D83" s="1">
        <v>0.137555122375488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908</v>
      </c>
      <c r="B84" s="1">
        <v>908</v>
      </c>
      <c r="C84" s="1">
        <v>0.746446847915649</v>
      </c>
      <c r="D84" s="1">
        <v>0.0972362756729126</v>
      </c>
      <c r="E84" s="1">
        <v>10</v>
      </c>
      <c r="F84" s="1">
        <v>5</v>
      </c>
      <c r="G84" s="1">
        <v>0</v>
      </c>
      <c r="H84" s="1">
        <v>5</v>
      </c>
      <c r="I84" s="1">
        <v>1</v>
      </c>
      <c r="J84" s="1">
        <v>0.666666666666667</v>
      </c>
      <c r="K84" s="1">
        <v>0.8</v>
      </c>
      <c r="L84" s="1">
        <v>0.5</v>
      </c>
      <c r="M84" s="1">
        <v>0.5</v>
      </c>
      <c r="N84" s="1">
        <v>0.75</v>
      </c>
    </row>
    <row r="85" s="1" customFormat="1" spans="1:14">
      <c r="A85" s="7">
        <v>429</v>
      </c>
      <c r="B85" s="1">
        <v>429</v>
      </c>
      <c r="C85" s="1">
        <v>0.746398687362671</v>
      </c>
      <c r="D85" s="1">
        <v>0.0914851427078247</v>
      </c>
      <c r="E85" s="1">
        <v>9</v>
      </c>
      <c r="F85" s="1">
        <v>6</v>
      </c>
      <c r="G85" s="1">
        <v>1</v>
      </c>
      <c r="H85" s="1">
        <v>4</v>
      </c>
      <c r="I85" s="1">
        <v>0.9</v>
      </c>
      <c r="J85" s="1">
        <v>0.6</v>
      </c>
      <c r="K85" s="1">
        <v>0.72</v>
      </c>
      <c r="L85" s="1">
        <v>0.6</v>
      </c>
      <c r="M85" s="1">
        <v>0.3</v>
      </c>
      <c r="N85" s="1">
        <v>0.65</v>
      </c>
    </row>
    <row r="86" s="3" customFormat="1" spans="1:14">
      <c r="A86" s="9">
        <v>206</v>
      </c>
      <c r="B86" s="3">
        <v>206</v>
      </c>
      <c r="C86" s="3">
        <v>0.739766359329224</v>
      </c>
      <c r="D86" s="3">
        <v>0.0500904321670532</v>
      </c>
      <c r="E86" s="3">
        <v>8</v>
      </c>
      <c r="F86" s="3">
        <v>7</v>
      </c>
      <c r="G86" s="3">
        <v>2</v>
      </c>
      <c r="H86" s="3">
        <v>3</v>
      </c>
      <c r="I86" s="3">
        <v>0.8</v>
      </c>
      <c r="J86" s="3">
        <v>0.533333333333333</v>
      </c>
      <c r="K86" s="3">
        <v>0.64</v>
      </c>
      <c r="L86" s="3">
        <v>0.7</v>
      </c>
      <c r="M86" s="3">
        <v>0.1</v>
      </c>
      <c r="N86" s="3">
        <v>0.55</v>
      </c>
    </row>
    <row r="87" s="3" customFormat="1" spans="1:14">
      <c r="A87" s="9">
        <v>802</v>
      </c>
      <c r="B87" s="3">
        <v>802</v>
      </c>
      <c r="C87" s="3">
        <v>0.818269729614258</v>
      </c>
      <c r="D87" s="3">
        <v>0.142256736755371</v>
      </c>
      <c r="E87" s="3">
        <v>9</v>
      </c>
      <c r="F87" s="3">
        <v>4</v>
      </c>
      <c r="G87" s="3">
        <v>1</v>
      </c>
      <c r="H87" s="3">
        <v>6</v>
      </c>
      <c r="I87" s="3">
        <v>0.9</v>
      </c>
      <c r="J87" s="3">
        <v>0.692307692307692</v>
      </c>
      <c r="K87" s="3">
        <v>0.782608695652174</v>
      </c>
      <c r="L87" s="3">
        <v>0.4</v>
      </c>
      <c r="M87" s="3">
        <v>0.5</v>
      </c>
      <c r="N87" s="3">
        <v>0.75</v>
      </c>
    </row>
    <row r="88" s="1" customFormat="1" spans="1:14">
      <c r="A88" s="7">
        <v>583</v>
      </c>
      <c r="B88" s="1">
        <v>583</v>
      </c>
      <c r="C88" s="1">
        <v>0.734943270683289</v>
      </c>
      <c r="D88" s="1">
        <v>0.0786058902740479</v>
      </c>
      <c r="E88" s="1">
        <v>9</v>
      </c>
      <c r="F88" s="1">
        <v>3</v>
      </c>
      <c r="G88" s="1">
        <v>1</v>
      </c>
      <c r="H88" s="1">
        <v>7</v>
      </c>
      <c r="I88" s="1">
        <v>0.9</v>
      </c>
      <c r="J88" s="1">
        <v>0.75</v>
      </c>
      <c r="K88" s="1">
        <v>0.818181818181818</v>
      </c>
      <c r="L88" s="1">
        <v>0.3</v>
      </c>
      <c r="M88" s="1">
        <v>0.6</v>
      </c>
      <c r="N88" s="1">
        <v>0.8</v>
      </c>
    </row>
    <row r="89" s="1" customFormat="1" spans="1:14">
      <c r="A89" s="7">
        <v>785</v>
      </c>
      <c r="B89" s="1">
        <v>785</v>
      </c>
      <c r="C89" s="1">
        <v>0.73771059513092</v>
      </c>
      <c r="D89" s="1">
        <v>0.0737478733062744</v>
      </c>
      <c r="E89" s="1">
        <v>7</v>
      </c>
      <c r="F89" s="1">
        <v>5</v>
      </c>
      <c r="G89" s="1">
        <v>3</v>
      </c>
      <c r="H89" s="1">
        <v>5</v>
      </c>
      <c r="I89" s="1">
        <v>0.7</v>
      </c>
      <c r="J89" s="1">
        <v>0.583333333333333</v>
      </c>
      <c r="K89" s="1">
        <v>0.636363636363636</v>
      </c>
      <c r="L89" s="1">
        <v>0.5</v>
      </c>
      <c r="M89" s="1">
        <v>0.2</v>
      </c>
      <c r="N89" s="1">
        <v>0.6</v>
      </c>
    </row>
    <row r="90" s="1" customFormat="1" spans="1:14">
      <c r="A90" s="7">
        <v>522</v>
      </c>
      <c r="B90" s="1">
        <v>522</v>
      </c>
      <c r="C90" s="1">
        <v>0.841399312019348</v>
      </c>
      <c r="D90" s="1">
        <v>0.0506949424743652</v>
      </c>
      <c r="E90" s="1">
        <v>9</v>
      </c>
      <c r="F90" s="1">
        <v>4</v>
      </c>
      <c r="G90" s="1">
        <v>1</v>
      </c>
      <c r="H90" s="1">
        <v>6</v>
      </c>
      <c r="I90" s="1">
        <v>0.9</v>
      </c>
      <c r="J90" s="1">
        <v>0.692307692307692</v>
      </c>
      <c r="K90" s="1">
        <v>0.782608695652174</v>
      </c>
      <c r="L90" s="1">
        <v>0.4</v>
      </c>
      <c r="M90" s="1">
        <v>0.5</v>
      </c>
      <c r="N90" s="1">
        <v>0.75</v>
      </c>
    </row>
    <row r="91" s="3" customFormat="1" spans="1:14">
      <c r="A91" s="9">
        <v>219</v>
      </c>
      <c r="B91" s="3">
        <v>219</v>
      </c>
      <c r="C91" s="3">
        <v>0.856444478034973</v>
      </c>
      <c r="D91" s="3">
        <v>0.000388860702514648</v>
      </c>
      <c r="E91" s="3">
        <v>8</v>
      </c>
      <c r="F91" s="3">
        <v>6</v>
      </c>
      <c r="G91" s="3">
        <v>2</v>
      </c>
      <c r="H91" s="3">
        <v>4</v>
      </c>
      <c r="I91" s="3">
        <v>0.8</v>
      </c>
      <c r="J91" s="3">
        <v>0.571428571428572</v>
      </c>
      <c r="K91" s="3">
        <v>0.666666666666667</v>
      </c>
      <c r="L91" s="3">
        <v>0.6</v>
      </c>
      <c r="M91" s="3">
        <v>0.2</v>
      </c>
      <c r="N91" s="3">
        <v>0.6</v>
      </c>
    </row>
    <row r="92" s="1" customFormat="1" spans="3:13">
      <c r="C92" s="1">
        <f>AVERAGE(C2:C91)</f>
        <v>0.625767686631944</v>
      </c>
      <c r="D92" s="1">
        <f>AVERAGE(D2:D91)</f>
        <v>0.0868575705422295</v>
      </c>
      <c r="L92" s="1">
        <f>AVERAGE(L2:L91)</f>
        <v>0.46</v>
      </c>
      <c r="M92" s="1">
        <f>AVERAGE(M2:M91)</f>
        <v>0.395555555555555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183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2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12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9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7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5">
      <c r="C100" s="1" t="s">
        <v>19</v>
      </c>
      <c r="D100" s="1">
        <f>COUNTIF(C2:C91,"&lt;0.5")-COUNTIF(C2:C91,"&lt;0.48")</f>
        <v>0</v>
      </c>
      <c r="E100" s="1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0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0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0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0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10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9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11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1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0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5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7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1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2</v>
      </c>
    </row>
    <row r="116" s="1" customFormat="1" spans="3:4">
      <c r="C116" s="1" t="s">
        <v>35</v>
      </c>
      <c r="D116" s="1">
        <f>COUNTIF(C2:C91,"&lt;0.82")-COUNTIF(C2:C91,"&lt;0.8")</f>
        <v>11</v>
      </c>
    </row>
    <row r="117" s="1" customFormat="1" spans="3:4">
      <c r="C117" s="1" t="s">
        <v>36</v>
      </c>
      <c r="D117" s="1">
        <f>COUNTIF(C2:C91,"&lt;0.84")-COUNTIF(C2:C91,"&lt;0.82")</f>
        <v>1</v>
      </c>
    </row>
    <row r="118" s="1" customFormat="1" spans="3:8">
      <c r="C118" s="1" t="s">
        <v>37</v>
      </c>
      <c r="D118" s="1">
        <f>COUNTIF(C2:C91,"&lt;0.86")-COUNTIF(C2:C91,"&lt;0.84")</f>
        <v>2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0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3" workbookViewId="0">
      <selection activeCell="G93" sqref="G93:J97"/>
    </sheetView>
  </sheetViews>
  <sheetFormatPr defaultColWidth="9" defaultRowHeight="13.5"/>
  <cols>
    <col min="3" max="4" width="14.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890</v>
      </c>
      <c r="B22" s="1">
        <v>890</v>
      </c>
      <c r="C22" s="1">
        <v>0.454921722412109</v>
      </c>
      <c r="D22" s="1">
        <v>0.00711512565612793</v>
      </c>
      <c r="E22" s="1">
        <v>8</v>
      </c>
      <c r="F22" s="1">
        <v>5</v>
      </c>
      <c r="G22" s="1">
        <v>2</v>
      </c>
      <c r="H22" s="1">
        <v>5</v>
      </c>
      <c r="I22" s="1">
        <v>0.8</v>
      </c>
      <c r="J22" s="1">
        <v>0.615384615384615</v>
      </c>
      <c r="K22" s="1">
        <v>0.695652173913043</v>
      </c>
      <c r="L22" s="1">
        <v>0.5</v>
      </c>
      <c r="M22" s="1">
        <v>0.3</v>
      </c>
      <c r="N22" s="1">
        <v>0.65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83</v>
      </c>
      <c r="B27" s="1">
        <v>83</v>
      </c>
      <c r="C27" s="1">
        <v>0.475554227828979</v>
      </c>
      <c r="D27" s="1">
        <v>0.00178062915802002</v>
      </c>
      <c r="E27" s="1">
        <v>10</v>
      </c>
      <c r="F27" s="1">
        <v>3</v>
      </c>
      <c r="G27" s="1">
        <v>0</v>
      </c>
      <c r="H27" s="1">
        <v>7</v>
      </c>
      <c r="I27" s="1">
        <v>1</v>
      </c>
      <c r="J27" s="1">
        <v>0.769230769230769</v>
      </c>
      <c r="K27" s="1">
        <v>0.869565217391304</v>
      </c>
      <c r="L27" s="1">
        <v>0.3</v>
      </c>
      <c r="M27" s="1">
        <v>0.7</v>
      </c>
      <c r="N27" s="1">
        <v>0.85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223</v>
      </c>
      <c r="B32" s="1">
        <v>223</v>
      </c>
      <c r="C32" s="1">
        <v>0.731646060943604</v>
      </c>
      <c r="D32" s="1">
        <v>0.0777050256729126</v>
      </c>
      <c r="E32" s="1">
        <v>7</v>
      </c>
      <c r="F32" s="1">
        <v>6</v>
      </c>
      <c r="G32" s="1">
        <v>3</v>
      </c>
      <c r="H32" s="1">
        <v>4</v>
      </c>
      <c r="I32" s="1">
        <v>0.7</v>
      </c>
      <c r="J32" s="1">
        <v>0.538461538461539</v>
      </c>
      <c r="K32" s="1">
        <v>0.608695652173913</v>
      </c>
      <c r="L32" s="1">
        <v>0.6</v>
      </c>
      <c r="M32" s="1">
        <v>0.1</v>
      </c>
      <c r="N32" s="1">
        <v>0.55</v>
      </c>
    </row>
    <row r="33" s="1" customFormat="1" spans="1:14">
      <c r="A33" s="7">
        <v>152</v>
      </c>
      <c r="B33" s="1">
        <v>152</v>
      </c>
      <c r="C33" s="1">
        <v>0.733963966369629</v>
      </c>
      <c r="D33" s="1">
        <v>0.0578887462615967</v>
      </c>
      <c r="E33" s="1">
        <v>6</v>
      </c>
      <c r="F33" s="1">
        <v>6</v>
      </c>
      <c r="G33" s="1">
        <v>4</v>
      </c>
      <c r="H33" s="1">
        <v>4</v>
      </c>
      <c r="I33" s="1">
        <v>0.6</v>
      </c>
      <c r="J33" s="1">
        <v>0.5</v>
      </c>
      <c r="K33" s="1">
        <v>0.545454545454545</v>
      </c>
      <c r="L33" s="1">
        <v>0.6</v>
      </c>
      <c r="M33" s="1">
        <v>0</v>
      </c>
      <c r="N33" s="1">
        <v>0.5</v>
      </c>
    </row>
    <row r="34" s="1" customFormat="1" spans="1:14">
      <c r="A34" s="7">
        <v>608</v>
      </c>
      <c r="B34" s="1">
        <v>608</v>
      </c>
      <c r="C34" s="1">
        <v>0.631119728088379</v>
      </c>
      <c r="D34" s="1">
        <v>0.143791317939758</v>
      </c>
      <c r="E34" s="1">
        <v>8</v>
      </c>
      <c r="F34" s="1">
        <v>7</v>
      </c>
      <c r="G34" s="1">
        <v>2</v>
      </c>
      <c r="H34" s="1">
        <v>3</v>
      </c>
      <c r="I34" s="1">
        <v>0.8</v>
      </c>
      <c r="J34" s="1">
        <v>0.533333333333333</v>
      </c>
      <c r="K34" s="1">
        <v>0.64</v>
      </c>
      <c r="L34" s="1">
        <v>0.7</v>
      </c>
      <c r="M34" s="1">
        <v>0.1</v>
      </c>
      <c r="N34" s="1">
        <v>0.55</v>
      </c>
    </row>
    <row r="35" s="1" customFormat="1" spans="1:14">
      <c r="A35" s="7">
        <v>623</v>
      </c>
      <c r="B35" s="1">
        <v>623</v>
      </c>
      <c r="C35" s="1">
        <v>0.632972717285156</v>
      </c>
      <c r="D35" s="1">
        <v>0.181615591049194</v>
      </c>
      <c r="E35" s="1">
        <v>9</v>
      </c>
      <c r="F35" s="1">
        <v>5</v>
      </c>
      <c r="G35" s="1">
        <v>1</v>
      </c>
      <c r="H35" s="1">
        <v>5</v>
      </c>
      <c r="I35" s="1">
        <v>0.9</v>
      </c>
      <c r="J35" s="1">
        <v>0.642857142857143</v>
      </c>
      <c r="K35" s="1">
        <v>0.75</v>
      </c>
      <c r="L35" s="1">
        <v>0.5</v>
      </c>
      <c r="M35" s="1">
        <v>0.4</v>
      </c>
      <c r="N35" s="1">
        <v>0.7</v>
      </c>
    </row>
    <row r="36" s="1" customFormat="1" spans="1:14">
      <c r="A36" s="7">
        <v>701</v>
      </c>
      <c r="B36" s="1">
        <v>701</v>
      </c>
      <c r="C36" s="1">
        <v>0.633385896682739</v>
      </c>
      <c r="D36" s="1">
        <v>0.165949463844299</v>
      </c>
      <c r="E36" s="1">
        <v>9</v>
      </c>
      <c r="F36" s="1">
        <v>5</v>
      </c>
      <c r="G36" s="1">
        <v>1</v>
      </c>
      <c r="H36" s="1">
        <v>5</v>
      </c>
      <c r="I36" s="1">
        <v>0.9</v>
      </c>
      <c r="J36" s="1">
        <v>0.642857142857143</v>
      </c>
      <c r="K36" s="1">
        <v>0.75</v>
      </c>
      <c r="L36" s="1">
        <v>0.5</v>
      </c>
      <c r="M36" s="1">
        <v>0.4</v>
      </c>
      <c r="N36" s="1">
        <v>0.7</v>
      </c>
    </row>
    <row r="37" s="1" customFormat="1" spans="1:14">
      <c r="A37" s="7">
        <v>924</v>
      </c>
      <c r="B37" s="1">
        <v>924</v>
      </c>
      <c r="C37" s="1">
        <v>0.633571624755859</v>
      </c>
      <c r="D37" s="1">
        <v>0.109119415283203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40</v>
      </c>
      <c r="B38" s="1">
        <v>40</v>
      </c>
      <c r="C38" s="1">
        <v>0.634088516235352</v>
      </c>
      <c r="D38" s="1">
        <v>0.209302663803101</v>
      </c>
      <c r="E38" s="1">
        <v>9</v>
      </c>
      <c r="F38" s="1">
        <v>3</v>
      </c>
      <c r="G38" s="1">
        <v>1</v>
      </c>
      <c r="H38" s="1">
        <v>7</v>
      </c>
      <c r="I38" s="1">
        <v>0.9</v>
      </c>
      <c r="J38" s="1">
        <v>0.75</v>
      </c>
      <c r="K38" s="1">
        <v>0.818181818181818</v>
      </c>
      <c r="L38" s="1">
        <v>0.3</v>
      </c>
      <c r="M38" s="1">
        <v>0.6</v>
      </c>
      <c r="N38" s="1">
        <v>0.8</v>
      </c>
    </row>
    <row r="39" s="1" customFormat="1" spans="1:14">
      <c r="A39" s="7">
        <v>766</v>
      </c>
      <c r="B39" s="1">
        <v>766</v>
      </c>
      <c r="C39" s="1">
        <v>0.634321689605713</v>
      </c>
      <c r="D39" s="1">
        <v>0.145667910575867</v>
      </c>
      <c r="E39" s="1">
        <v>9</v>
      </c>
      <c r="F39" s="1">
        <v>5</v>
      </c>
      <c r="G39" s="1">
        <v>1</v>
      </c>
      <c r="H39" s="1">
        <v>5</v>
      </c>
      <c r="I39" s="1">
        <v>0.9</v>
      </c>
      <c r="J39" s="1">
        <v>0.642857142857143</v>
      </c>
      <c r="K39" s="1">
        <v>0.75</v>
      </c>
      <c r="L39" s="1">
        <v>0.5</v>
      </c>
      <c r="M39" s="1">
        <v>0.4</v>
      </c>
      <c r="N39" s="1">
        <v>0.7</v>
      </c>
    </row>
    <row r="40" s="1" customFormat="1" spans="1:14">
      <c r="A40" s="7">
        <v>364</v>
      </c>
      <c r="B40" s="1">
        <v>364</v>
      </c>
      <c r="C40" s="1">
        <v>0.634941577911377</v>
      </c>
      <c r="D40" s="1">
        <v>0.159549355506897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922</v>
      </c>
      <c r="B41" s="1">
        <v>922</v>
      </c>
      <c r="C41" s="1">
        <v>0.635143399238586</v>
      </c>
      <c r="D41" s="1">
        <v>0.125453948974609</v>
      </c>
      <c r="E41" s="1">
        <v>10</v>
      </c>
      <c r="F41" s="1">
        <v>6</v>
      </c>
      <c r="G41" s="1">
        <v>0</v>
      </c>
      <c r="H41" s="1">
        <v>4</v>
      </c>
      <c r="I41" s="1">
        <v>1</v>
      </c>
      <c r="J41" s="1">
        <v>0.625</v>
      </c>
      <c r="K41" s="1">
        <v>0.769230769230769</v>
      </c>
      <c r="L41" s="1">
        <v>0.6</v>
      </c>
      <c r="M41" s="1">
        <v>0.4</v>
      </c>
      <c r="N41" s="1">
        <v>0.7</v>
      </c>
    </row>
    <row r="42" s="1" customFormat="1" spans="1:14">
      <c r="A42" s="7">
        <v>43</v>
      </c>
      <c r="B42" s="1">
        <v>43</v>
      </c>
      <c r="C42" s="1">
        <v>0.656714081764221</v>
      </c>
      <c r="D42" s="1">
        <v>0.224246263504028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91</v>
      </c>
      <c r="B43" s="1">
        <v>91</v>
      </c>
      <c r="C43" s="1">
        <v>0.656899452209473</v>
      </c>
      <c r="D43" s="1">
        <v>0.110978126525879</v>
      </c>
      <c r="E43" s="1">
        <v>9</v>
      </c>
      <c r="F43" s="1">
        <v>6</v>
      </c>
      <c r="G43" s="1">
        <v>1</v>
      </c>
      <c r="H43" s="1">
        <v>4</v>
      </c>
      <c r="I43" s="1">
        <v>0.9</v>
      </c>
      <c r="J43" s="1">
        <v>0.6</v>
      </c>
      <c r="K43" s="1">
        <v>0.72</v>
      </c>
      <c r="L43" s="1">
        <v>0.6</v>
      </c>
      <c r="M43" s="1">
        <v>0.3</v>
      </c>
      <c r="N43" s="1">
        <v>0.65</v>
      </c>
    </row>
    <row r="44" s="1" customFormat="1" spans="1:14">
      <c r="A44" s="7">
        <v>762</v>
      </c>
      <c r="B44" s="1">
        <v>762</v>
      </c>
      <c r="C44" s="1">
        <v>0.657448887825012</v>
      </c>
      <c r="D44" s="1">
        <v>0.104537844657898</v>
      </c>
      <c r="E44" s="1">
        <v>8</v>
      </c>
      <c r="F44" s="1">
        <v>6</v>
      </c>
      <c r="G44" s="1">
        <v>2</v>
      </c>
      <c r="H44" s="1">
        <v>4</v>
      </c>
      <c r="I44" s="1">
        <v>0.8</v>
      </c>
      <c r="J44" s="1">
        <v>0.571428571428572</v>
      </c>
      <c r="K44" s="1">
        <v>0.666666666666667</v>
      </c>
      <c r="L44" s="1">
        <v>0.6</v>
      </c>
      <c r="M44" s="1">
        <v>0.2</v>
      </c>
      <c r="N44" s="1">
        <v>0.6</v>
      </c>
    </row>
    <row r="45" s="1" customFormat="1" spans="1:14">
      <c r="A45" s="7">
        <v>24</v>
      </c>
      <c r="B45" s="1">
        <v>24</v>
      </c>
      <c r="C45" s="1">
        <v>0.657558083534241</v>
      </c>
      <c r="D45" s="1">
        <v>0.0731049776077271</v>
      </c>
      <c r="E45" s="1">
        <v>7</v>
      </c>
      <c r="F45" s="1">
        <v>4</v>
      </c>
      <c r="G45" s="1">
        <v>3</v>
      </c>
      <c r="H45" s="1">
        <v>6</v>
      </c>
      <c r="I45" s="1">
        <v>0.7</v>
      </c>
      <c r="J45" s="1">
        <v>0.636363636363636</v>
      </c>
      <c r="K45" s="1">
        <v>0.666666666666667</v>
      </c>
      <c r="L45" s="1">
        <v>0.4</v>
      </c>
      <c r="M45" s="1">
        <v>0.3</v>
      </c>
      <c r="N45" s="1">
        <v>0.65</v>
      </c>
    </row>
    <row r="46" s="1" customFormat="1" spans="1:14">
      <c r="A46" s="7">
        <v>914</v>
      </c>
      <c r="B46" s="1">
        <v>914</v>
      </c>
      <c r="C46" s="1">
        <v>0.658018946647644</v>
      </c>
      <c r="D46" s="1">
        <v>0.135432958602905</v>
      </c>
      <c r="E46" s="1">
        <v>9</v>
      </c>
      <c r="F46" s="1">
        <v>5</v>
      </c>
      <c r="G46" s="1">
        <v>1</v>
      </c>
      <c r="H46" s="1">
        <v>5</v>
      </c>
      <c r="I46" s="1">
        <v>0.9</v>
      </c>
      <c r="J46" s="1">
        <v>0.642857142857143</v>
      </c>
      <c r="K46" s="1">
        <v>0.75</v>
      </c>
      <c r="L46" s="1">
        <v>0.5</v>
      </c>
      <c r="M46" s="1">
        <v>0.4</v>
      </c>
      <c r="N46" s="1">
        <v>0.7</v>
      </c>
    </row>
    <row r="47" s="1" customFormat="1" spans="1:14">
      <c r="A47" s="7">
        <v>114</v>
      </c>
      <c r="B47" s="1">
        <v>114</v>
      </c>
      <c r="C47" s="1">
        <v>0.658638477325439</v>
      </c>
      <c r="D47" s="1">
        <v>0.0624736547470093</v>
      </c>
      <c r="E47" s="1">
        <v>7</v>
      </c>
      <c r="F47" s="1">
        <v>7</v>
      </c>
      <c r="G47" s="1">
        <v>3</v>
      </c>
      <c r="H47" s="1">
        <v>3</v>
      </c>
      <c r="I47" s="1">
        <v>0.7</v>
      </c>
      <c r="J47" s="1">
        <v>0.5</v>
      </c>
      <c r="K47" s="1">
        <v>0.583333333333333</v>
      </c>
      <c r="L47" s="1">
        <v>0.7</v>
      </c>
      <c r="M47" s="1">
        <v>0</v>
      </c>
      <c r="N47" s="1">
        <v>0.5</v>
      </c>
    </row>
    <row r="48" s="1" customFormat="1" spans="1:14">
      <c r="A48" s="7">
        <v>682</v>
      </c>
      <c r="B48" s="1">
        <v>682</v>
      </c>
      <c r="C48" s="1">
        <v>0.658996343612671</v>
      </c>
      <c r="D48" s="1">
        <v>0.14057719707489</v>
      </c>
      <c r="E48" s="1">
        <v>9</v>
      </c>
      <c r="F48" s="1">
        <v>6</v>
      </c>
      <c r="G48" s="1">
        <v>1</v>
      </c>
      <c r="H48" s="1">
        <v>4</v>
      </c>
      <c r="I48" s="1">
        <v>0.9</v>
      </c>
      <c r="J48" s="1">
        <v>0.6</v>
      </c>
      <c r="K48" s="1">
        <v>0.72</v>
      </c>
      <c r="L48" s="1">
        <v>0.6</v>
      </c>
      <c r="M48" s="1">
        <v>0.3</v>
      </c>
      <c r="N48" s="1">
        <v>0.65</v>
      </c>
    </row>
    <row r="49" s="1" customFormat="1" spans="1:14">
      <c r="A49" s="7">
        <v>267</v>
      </c>
      <c r="B49" s="1">
        <v>267</v>
      </c>
      <c r="C49" s="1">
        <v>0.659843325614929</v>
      </c>
      <c r="D49" s="1">
        <v>0.0715547800064087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3" customFormat="1" spans="1:14">
      <c r="A50" s="9">
        <v>243</v>
      </c>
      <c r="B50" s="3">
        <v>243</v>
      </c>
      <c r="C50" s="3">
        <v>0.659895181655884</v>
      </c>
      <c r="D50" s="3">
        <v>0.0999970436096191</v>
      </c>
      <c r="E50" s="3">
        <v>10</v>
      </c>
      <c r="F50" s="3">
        <v>3</v>
      </c>
      <c r="G50" s="3">
        <v>0</v>
      </c>
      <c r="H50" s="3">
        <v>7</v>
      </c>
      <c r="I50" s="3">
        <v>1</v>
      </c>
      <c r="J50" s="3">
        <v>0.769230769230769</v>
      </c>
      <c r="K50" s="3">
        <v>0.869565217391304</v>
      </c>
      <c r="L50" s="3">
        <v>0.3</v>
      </c>
      <c r="M50" s="3">
        <v>0.7</v>
      </c>
      <c r="N50" s="3">
        <v>0.85</v>
      </c>
    </row>
    <row r="51" s="1" customFormat="1" spans="1:14">
      <c r="A51" s="7">
        <v>230</v>
      </c>
      <c r="B51" s="1">
        <v>230</v>
      </c>
      <c r="C51" s="1">
        <v>0.660181760787964</v>
      </c>
      <c r="D51" s="1">
        <v>0.146413803100586</v>
      </c>
      <c r="E51" s="1">
        <v>7</v>
      </c>
      <c r="F51" s="1">
        <v>4</v>
      </c>
      <c r="G51" s="1">
        <v>3</v>
      </c>
      <c r="H51" s="1">
        <v>6</v>
      </c>
      <c r="I51" s="1">
        <v>0.7</v>
      </c>
      <c r="J51" s="1">
        <v>0.636363636363636</v>
      </c>
      <c r="K51" s="1">
        <v>0.666666666666667</v>
      </c>
      <c r="L51" s="1">
        <v>0.4</v>
      </c>
      <c r="M51" s="1">
        <v>0.3</v>
      </c>
      <c r="N51" s="1">
        <v>0.65</v>
      </c>
    </row>
    <row r="52" s="1" customFormat="1" spans="1:14">
      <c r="A52" s="7">
        <v>554</v>
      </c>
      <c r="B52" s="1">
        <v>554</v>
      </c>
      <c r="C52" s="1">
        <v>0.660832762718201</v>
      </c>
      <c r="D52" s="1">
        <v>0.225080013275147</v>
      </c>
      <c r="E52" s="1">
        <v>6</v>
      </c>
      <c r="F52" s="1">
        <v>7</v>
      </c>
      <c r="G52" s="1">
        <v>4</v>
      </c>
      <c r="H52" s="1">
        <v>3</v>
      </c>
      <c r="I52" s="1">
        <v>0.6</v>
      </c>
      <c r="J52" s="1">
        <v>0.461538461538462</v>
      </c>
      <c r="K52" s="1">
        <v>0.521739130434783</v>
      </c>
      <c r="L52" s="1">
        <v>0.7</v>
      </c>
      <c r="M52" s="1">
        <v>-0.1</v>
      </c>
      <c r="N52" s="1">
        <v>0.45</v>
      </c>
    </row>
    <row r="53" s="1" customFormat="1" spans="1:14">
      <c r="A53" s="7">
        <v>852</v>
      </c>
      <c r="B53" s="1">
        <v>852</v>
      </c>
      <c r="C53" s="1">
        <v>0.661973476409912</v>
      </c>
      <c r="D53" s="1">
        <v>0.0750224590301514</v>
      </c>
      <c r="E53" s="1">
        <v>8</v>
      </c>
      <c r="F53" s="1">
        <v>4</v>
      </c>
      <c r="G53" s="1">
        <v>2</v>
      </c>
      <c r="H53" s="1">
        <v>6</v>
      </c>
      <c r="I53" s="1">
        <v>0.8</v>
      </c>
      <c r="J53" s="1">
        <v>0.666666666666667</v>
      </c>
      <c r="K53" s="1">
        <v>0.727272727272727</v>
      </c>
      <c r="L53" s="1">
        <v>0.4</v>
      </c>
      <c r="M53" s="1">
        <v>0.4</v>
      </c>
      <c r="N53" s="1">
        <v>0.7</v>
      </c>
    </row>
    <row r="54" s="1" customFormat="1" spans="1:14">
      <c r="A54" s="7">
        <v>681</v>
      </c>
      <c r="B54" s="1">
        <v>681</v>
      </c>
      <c r="C54" s="1">
        <v>0.662702322006226</v>
      </c>
      <c r="D54" s="1">
        <v>0.0978585481643677</v>
      </c>
      <c r="E54" s="1">
        <v>8</v>
      </c>
      <c r="F54" s="1">
        <v>5</v>
      </c>
      <c r="G54" s="1">
        <v>2</v>
      </c>
      <c r="H54" s="1">
        <v>5</v>
      </c>
      <c r="I54" s="1">
        <v>0.8</v>
      </c>
      <c r="J54" s="1">
        <v>0.615384615384615</v>
      </c>
      <c r="K54" s="1">
        <v>0.695652173913043</v>
      </c>
      <c r="L54" s="1">
        <v>0.5</v>
      </c>
      <c r="M54" s="1">
        <v>0.3</v>
      </c>
      <c r="N54" s="1">
        <v>0.65</v>
      </c>
    </row>
    <row r="55" s="1" customFormat="1" spans="1:14">
      <c r="A55" s="7">
        <v>496</v>
      </c>
      <c r="B55" s="1">
        <v>496</v>
      </c>
      <c r="C55" s="1">
        <v>0.663251161575317</v>
      </c>
      <c r="D55" s="1">
        <v>0.086097240447998</v>
      </c>
      <c r="E55" s="1">
        <v>10</v>
      </c>
      <c r="F55" s="1">
        <v>6</v>
      </c>
      <c r="G55" s="1">
        <v>0</v>
      </c>
      <c r="H55" s="1">
        <v>4</v>
      </c>
      <c r="I55" s="1">
        <v>1</v>
      </c>
      <c r="J55" s="1">
        <v>0.625</v>
      </c>
      <c r="K55" s="1">
        <v>0.769230769230769</v>
      </c>
      <c r="L55" s="1">
        <v>0.6</v>
      </c>
      <c r="M55" s="1">
        <v>0.4</v>
      </c>
      <c r="N55" s="1">
        <v>0.7</v>
      </c>
    </row>
    <row r="56" s="1" customFormat="1" spans="1:14">
      <c r="A56" s="7">
        <v>294</v>
      </c>
      <c r="B56" s="1">
        <v>294</v>
      </c>
      <c r="C56" s="1">
        <v>0.663757920265198</v>
      </c>
      <c r="D56" s="1">
        <v>0.0591132640838623</v>
      </c>
      <c r="E56" s="1">
        <v>9</v>
      </c>
      <c r="F56" s="1">
        <v>3</v>
      </c>
      <c r="G56" s="1">
        <v>1</v>
      </c>
      <c r="H56" s="1">
        <v>7</v>
      </c>
      <c r="I56" s="1">
        <v>0.9</v>
      </c>
      <c r="J56" s="1">
        <v>0.75</v>
      </c>
      <c r="K56" s="1">
        <v>0.818181818181818</v>
      </c>
      <c r="L56" s="1">
        <v>0.3</v>
      </c>
      <c r="M56" s="1">
        <v>0.6</v>
      </c>
      <c r="N56" s="1">
        <v>0.8</v>
      </c>
    </row>
    <row r="57" s="1" customFormat="1" spans="1:14">
      <c r="A57" s="7">
        <v>246</v>
      </c>
      <c r="B57" s="1">
        <v>246</v>
      </c>
      <c r="C57" s="1">
        <v>0.742902874946594</v>
      </c>
      <c r="D57" s="1">
        <v>0.0863687992095947</v>
      </c>
      <c r="E57" s="1">
        <v>9</v>
      </c>
      <c r="F57" s="1">
        <v>4</v>
      </c>
      <c r="G57" s="1">
        <v>1</v>
      </c>
      <c r="H57" s="1">
        <v>6</v>
      </c>
      <c r="I57" s="1">
        <v>0.9</v>
      </c>
      <c r="J57" s="1">
        <v>0.692307692307692</v>
      </c>
      <c r="K57" s="1">
        <v>0.782608695652174</v>
      </c>
      <c r="L57" s="1">
        <v>0.4</v>
      </c>
      <c r="M57" s="1">
        <v>0.5</v>
      </c>
      <c r="N57" s="1">
        <v>0.75</v>
      </c>
    </row>
    <row r="58" s="1" customFormat="1" spans="1:14">
      <c r="A58" s="7">
        <v>846</v>
      </c>
      <c r="B58" s="1">
        <v>846</v>
      </c>
      <c r="C58" s="1">
        <v>0.664389133453369</v>
      </c>
      <c r="D58" s="1">
        <v>0.0893771648406982</v>
      </c>
      <c r="E58" s="1">
        <v>6</v>
      </c>
      <c r="F58" s="1">
        <v>5</v>
      </c>
      <c r="G58" s="1">
        <v>4</v>
      </c>
      <c r="H58" s="1">
        <v>5</v>
      </c>
      <c r="I58" s="1">
        <v>0.6</v>
      </c>
      <c r="J58" s="1">
        <v>0.545454545454545</v>
      </c>
      <c r="K58" s="1">
        <v>0.571428571428571</v>
      </c>
      <c r="L58" s="1">
        <v>0.5</v>
      </c>
      <c r="M58" s="1">
        <v>0.1</v>
      </c>
      <c r="N58" s="1">
        <v>0.55</v>
      </c>
    </row>
    <row r="59" s="1" customFormat="1" spans="1:14">
      <c r="A59" s="7">
        <v>287</v>
      </c>
      <c r="B59" s="1">
        <v>287</v>
      </c>
      <c r="C59" s="1">
        <v>0.745387673377991</v>
      </c>
      <c r="D59" s="1">
        <v>0.0656861066818237</v>
      </c>
      <c r="E59" s="1">
        <v>8</v>
      </c>
      <c r="F59" s="1">
        <v>4</v>
      </c>
      <c r="G59" s="1">
        <v>2</v>
      </c>
      <c r="H59" s="1">
        <v>6</v>
      </c>
      <c r="I59" s="1">
        <v>0.8</v>
      </c>
      <c r="J59" s="1">
        <v>0.666666666666667</v>
      </c>
      <c r="K59" s="1">
        <v>0.727272727272727</v>
      </c>
      <c r="L59" s="1">
        <v>0.4</v>
      </c>
      <c r="M59" s="1">
        <v>0.4</v>
      </c>
      <c r="N59" s="1">
        <v>0.7</v>
      </c>
    </row>
    <row r="60" s="1" customFormat="1" spans="1:14">
      <c r="A60" s="7">
        <v>970</v>
      </c>
      <c r="B60" s="1">
        <v>970</v>
      </c>
      <c r="C60" s="1">
        <v>0.66580867767334</v>
      </c>
      <c r="D60" s="1">
        <v>0.114129424095154</v>
      </c>
      <c r="E60" s="1">
        <v>10</v>
      </c>
      <c r="F60" s="1">
        <v>7</v>
      </c>
      <c r="G60" s="1">
        <v>0</v>
      </c>
      <c r="H60" s="1">
        <v>3</v>
      </c>
      <c r="I60" s="1">
        <v>1</v>
      </c>
      <c r="J60" s="1">
        <v>0.588235294117647</v>
      </c>
      <c r="K60" s="1">
        <v>0.740740740740741</v>
      </c>
      <c r="L60" s="1">
        <v>0.7</v>
      </c>
      <c r="M60" s="1">
        <v>0.3</v>
      </c>
      <c r="N60" s="1">
        <v>0.65</v>
      </c>
    </row>
    <row r="61" s="1" customFormat="1" spans="1:14">
      <c r="A61" s="7">
        <v>735</v>
      </c>
      <c r="B61" s="1">
        <v>735</v>
      </c>
      <c r="C61" s="1">
        <v>0.665870547294617</v>
      </c>
      <c r="D61" s="1">
        <v>0.160851716995239</v>
      </c>
      <c r="E61" s="1">
        <v>8</v>
      </c>
      <c r="F61" s="1">
        <v>6</v>
      </c>
      <c r="G61" s="1">
        <v>2</v>
      </c>
      <c r="H61" s="1">
        <v>4</v>
      </c>
      <c r="I61" s="1">
        <v>0.8</v>
      </c>
      <c r="J61" s="1">
        <v>0.571428571428572</v>
      </c>
      <c r="K61" s="1">
        <v>0.666666666666667</v>
      </c>
      <c r="L61" s="1">
        <v>0.6</v>
      </c>
      <c r="M61" s="1">
        <v>0.2</v>
      </c>
      <c r="N61" s="1">
        <v>0.6</v>
      </c>
    </row>
    <row r="62" s="1" customFormat="1" spans="1:14">
      <c r="A62" s="7">
        <v>442</v>
      </c>
      <c r="B62" s="1">
        <v>442</v>
      </c>
      <c r="C62" s="1">
        <v>0.666353225708008</v>
      </c>
      <c r="D62" s="1">
        <v>0.134917259216309</v>
      </c>
      <c r="E62" s="1">
        <v>9</v>
      </c>
      <c r="F62" s="1">
        <v>2</v>
      </c>
      <c r="G62" s="1">
        <v>1</v>
      </c>
      <c r="H62" s="1">
        <v>8</v>
      </c>
      <c r="I62" s="1">
        <v>0.9</v>
      </c>
      <c r="J62" s="1">
        <v>0.818181818181818</v>
      </c>
      <c r="K62" s="1">
        <v>0.857142857142857</v>
      </c>
      <c r="L62" s="1">
        <v>0.2</v>
      </c>
      <c r="M62" s="1">
        <v>0.7</v>
      </c>
      <c r="N62" s="1">
        <v>0.85</v>
      </c>
    </row>
    <row r="63" s="1" customFormat="1" spans="1:14">
      <c r="A63" s="7">
        <v>198</v>
      </c>
      <c r="B63" s="1">
        <v>198</v>
      </c>
      <c r="C63" s="1">
        <v>0.745155930519104</v>
      </c>
      <c r="D63" s="1">
        <v>0.0873236656188965</v>
      </c>
      <c r="E63" s="1">
        <v>9</v>
      </c>
      <c r="F63" s="1">
        <v>6</v>
      </c>
      <c r="G63" s="1">
        <v>1</v>
      </c>
      <c r="H63" s="1">
        <v>4</v>
      </c>
      <c r="I63" s="1">
        <v>0.9</v>
      </c>
      <c r="J63" s="1">
        <v>0.6</v>
      </c>
      <c r="K63" s="1">
        <v>0.72</v>
      </c>
      <c r="L63" s="1">
        <v>0.6</v>
      </c>
      <c r="M63" s="1">
        <v>0.3</v>
      </c>
      <c r="N63" s="1">
        <v>0.65</v>
      </c>
    </row>
    <row r="64" s="1" customFormat="1" spans="1:14">
      <c r="A64" s="7">
        <v>774</v>
      </c>
      <c r="B64" s="1">
        <v>774</v>
      </c>
      <c r="C64" s="1">
        <v>0.666874885559082</v>
      </c>
      <c r="D64" s="1">
        <v>0.125918030738831</v>
      </c>
      <c r="E64" s="1">
        <v>10</v>
      </c>
      <c r="F64" s="1">
        <v>4</v>
      </c>
      <c r="G64" s="1">
        <v>0</v>
      </c>
      <c r="H64" s="1">
        <v>6</v>
      </c>
      <c r="I64" s="1">
        <v>1</v>
      </c>
      <c r="J64" s="1">
        <v>0.714285714285714</v>
      </c>
      <c r="K64" s="1">
        <v>0.833333333333333</v>
      </c>
      <c r="L64" s="1">
        <v>0.4</v>
      </c>
      <c r="M64" s="1">
        <v>0.6</v>
      </c>
      <c r="N64" s="1">
        <v>0.8</v>
      </c>
    </row>
    <row r="65" s="1" customFormat="1" spans="1:14">
      <c r="A65" s="7">
        <v>255</v>
      </c>
      <c r="B65" s="1">
        <v>255</v>
      </c>
      <c r="C65" s="1">
        <v>0.745726108551025</v>
      </c>
      <c r="D65" s="1">
        <v>0.0122008323669434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46</v>
      </c>
      <c r="B66" s="1">
        <v>46</v>
      </c>
      <c r="C66" s="1">
        <v>0.748969078063965</v>
      </c>
      <c r="D66" s="1">
        <v>0.0878483057022095</v>
      </c>
      <c r="E66" s="1">
        <v>8</v>
      </c>
      <c r="F66" s="1">
        <v>6</v>
      </c>
      <c r="G66" s="1">
        <v>2</v>
      </c>
      <c r="H66" s="1">
        <v>4</v>
      </c>
      <c r="I66" s="1">
        <v>0.8</v>
      </c>
      <c r="J66" s="1">
        <v>0.571428571428572</v>
      </c>
      <c r="K66" s="1">
        <v>0.666666666666667</v>
      </c>
      <c r="L66" s="1">
        <v>0.6</v>
      </c>
      <c r="M66" s="1">
        <v>0.2</v>
      </c>
      <c r="N66" s="1">
        <v>0.6</v>
      </c>
    </row>
    <row r="67" s="1" customFormat="1" spans="1:14">
      <c r="A67" s="7">
        <v>422</v>
      </c>
      <c r="B67" s="1">
        <v>422</v>
      </c>
      <c r="C67" s="1">
        <v>0.682582497596741</v>
      </c>
      <c r="D67" s="1">
        <v>0.10011625289917</v>
      </c>
      <c r="E67" s="1">
        <v>9</v>
      </c>
      <c r="F67" s="1">
        <v>2</v>
      </c>
      <c r="G67" s="1">
        <v>1</v>
      </c>
      <c r="H67" s="1">
        <v>8</v>
      </c>
      <c r="I67" s="1">
        <v>0.9</v>
      </c>
      <c r="J67" s="1">
        <v>0.818181818181818</v>
      </c>
      <c r="K67" s="1">
        <v>0.857142857142857</v>
      </c>
      <c r="L67" s="1">
        <v>0.2</v>
      </c>
      <c r="M67" s="1">
        <v>0.7</v>
      </c>
      <c r="N67" s="1">
        <v>0.85</v>
      </c>
    </row>
    <row r="68" s="1" customFormat="1" spans="1:14">
      <c r="A68" s="7">
        <v>773</v>
      </c>
      <c r="B68" s="1">
        <v>773</v>
      </c>
      <c r="C68" s="1">
        <v>0.804943203926086</v>
      </c>
      <c r="D68" s="1">
        <v>0.0974832773208618</v>
      </c>
      <c r="E68" s="1">
        <v>9</v>
      </c>
      <c r="F68" s="1">
        <v>3</v>
      </c>
      <c r="G68" s="1">
        <v>1</v>
      </c>
      <c r="H68" s="1">
        <v>7</v>
      </c>
      <c r="I68" s="1">
        <v>0.9</v>
      </c>
      <c r="J68" s="1">
        <v>0.75</v>
      </c>
      <c r="K68" s="1">
        <v>0.818181818181818</v>
      </c>
      <c r="L68" s="1">
        <v>0.3</v>
      </c>
      <c r="M68" s="1">
        <v>0.6</v>
      </c>
      <c r="N68" s="1">
        <v>0.8</v>
      </c>
    </row>
    <row r="69" s="3" customFormat="1" spans="1:14">
      <c r="A69" s="9">
        <v>439</v>
      </c>
      <c r="B69" s="3">
        <v>439</v>
      </c>
      <c r="C69" s="3">
        <v>0.799637913703918</v>
      </c>
      <c r="D69" s="3">
        <v>0.0570443868637085</v>
      </c>
      <c r="E69" s="3">
        <v>10</v>
      </c>
      <c r="F69" s="3">
        <v>3</v>
      </c>
      <c r="G69" s="3">
        <v>0</v>
      </c>
      <c r="H69" s="3">
        <v>7</v>
      </c>
      <c r="I69" s="3">
        <v>1</v>
      </c>
      <c r="J69" s="3">
        <v>0.769230769230769</v>
      </c>
      <c r="K69" s="3">
        <v>0.869565217391304</v>
      </c>
      <c r="L69" s="3">
        <v>0.3</v>
      </c>
      <c r="M69" s="3">
        <v>0.7</v>
      </c>
      <c r="N69" s="3">
        <v>0.85</v>
      </c>
    </row>
    <row r="70" s="1" customFormat="1" spans="1:14">
      <c r="A70" s="7">
        <v>347</v>
      </c>
      <c r="B70" s="1">
        <v>347</v>
      </c>
      <c r="C70" s="1">
        <v>0.807642936706543</v>
      </c>
      <c r="D70" s="1">
        <v>0.11441159248352</v>
      </c>
      <c r="E70" s="1">
        <v>10</v>
      </c>
      <c r="F70" s="1">
        <v>7</v>
      </c>
      <c r="G70" s="1">
        <v>0</v>
      </c>
      <c r="H70" s="1">
        <v>3</v>
      </c>
      <c r="I70" s="1">
        <v>1</v>
      </c>
      <c r="J70" s="1">
        <v>0.588235294117647</v>
      </c>
      <c r="K70" s="1">
        <v>0.740740740740741</v>
      </c>
      <c r="L70" s="1">
        <v>0.7</v>
      </c>
      <c r="M70" s="1">
        <v>0.3</v>
      </c>
      <c r="N70" s="1">
        <v>0.65</v>
      </c>
    </row>
    <row r="71" s="1" customFormat="1" spans="1:14">
      <c r="A71" s="7">
        <v>576</v>
      </c>
      <c r="B71" s="1">
        <v>576</v>
      </c>
      <c r="C71" s="1">
        <v>0.774784207344055</v>
      </c>
      <c r="D71" s="1">
        <v>0.0835216045379639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598</v>
      </c>
      <c r="B72" s="1">
        <v>598</v>
      </c>
      <c r="C72" s="1">
        <v>0.808453559875488</v>
      </c>
      <c r="D72" s="1">
        <v>0.0991584062576294</v>
      </c>
      <c r="E72" s="1">
        <v>10</v>
      </c>
      <c r="F72" s="1">
        <v>3</v>
      </c>
      <c r="G72" s="1">
        <v>0</v>
      </c>
      <c r="H72" s="1">
        <v>7</v>
      </c>
      <c r="I72" s="1">
        <v>1</v>
      </c>
      <c r="J72" s="1">
        <v>0.769230769230769</v>
      </c>
      <c r="K72" s="1">
        <v>0.869565217391304</v>
      </c>
      <c r="L72" s="1">
        <v>0.3</v>
      </c>
      <c r="M72" s="1">
        <v>0.7</v>
      </c>
      <c r="N72" s="1">
        <v>0.85</v>
      </c>
    </row>
    <row r="73" s="1" customFormat="1" spans="1:14">
      <c r="A73" s="7">
        <v>207</v>
      </c>
      <c r="B73" s="1">
        <v>207</v>
      </c>
      <c r="C73" s="1">
        <v>0.812959790229797</v>
      </c>
      <c r="D73" s="1">
        <v>0.00219154357910156</v>
      </c>
      <c r="E73" s="1">
        <v>9</v>
      </c>
      <c r="F73" s="1">
        <v>2</v>
      </c>
      <c r="G73" s="1">
        <v>1</v>
      </c>
      <c r="H73" s="1">
        <v>8</v>
      </c>
      <c r="I73" s="1">
        <v>0.9</v>
      </c>
      <c r="J73" s="1">
        <v>0.818181818181818</v>
      </c>
      <c r="K73" s="1">
        <v>0.857142857142857</v>
      </c>
      <c r="L73" s="1">
        <v>0.2</v>
      </c>
      <c r="M73" s="1">
        <v>0.7</v>
      </c>
      <c r="N73" s="1">
        <v>0.85</v>
      </c>
    </row>
    <row r="74" s="1" customFormat="1" spans="1:14">
      <c r="A74" s="7">
        <v>598</v>
      </c>
      <c r="B74" s="1">
        <v>598</v>
      </c>
      <c r="C74" s="1">
        <v>0.808453559875488</v>
      </c>
      <c r="D74" s="1">
        <v>0.0991584062576294</v>
      </c>
      <c r="E74" s="1">
        <v>10</v>
      </c>
      <c r="F74" s="1">
        <v>3</v>
      </c>
      <c r="G74" s="1">
        <v>0</v>
      </c>
      <c r="H74" s="1">
        <v>7</v>
      </c>
      <c r="I74" s="1">
        <v>1</v>
      </c>
      <c r="J74" s="1">
        <v>0.769230769230769</v>
      </c>
      <c r="K74" s="1">
        <v>0.869565217391304</v>
      </c>
      <c r="L74" s="1">
        <v>0.3</v>
      </c>
      <c r="M74" s="1">
        <v>0.7</v>
      </c>
      <c r="N74" s="1">
        <v>0.85</v>
      </c>
    </row>
    <row r="75" s="1" customFormat="1" spans="1:14">
      <c r="A75" s="7">
        <v>631</v>
      </c>
      <c r="B75" s="1">
        <v>631</v>
      </c>
      <c r="C75" s="1">
        <v>0.809487223625183</v>
      </c>
      <c r="D75" s="1">
        <v>0.125691533088684</v>
      </c>
      <c r="E75" s="1">
        <v>7</v>
      </c>
      <c r="F75" s="1">
        <v>5</v>
      </c>
      <c r="G75" s="1">
        <v>3</v>
      </c>
      <c r="H75" s="1">
        <v>5</v>
      </c>
      <c r="I75" s="1">
        <v>0.7</v>
      </c>
      <c r="J75" s="1">
        <v>0.583333333333333</v>
      </c>
      <c r="K75" s="1">
        <v>0.636363636363636</v>
      </c>
      <c r="L75" s="1">
        <v>0.5</v>
      </c>
      <c r="M75" s="1">
        <v>0.2</v>
      </c>
      <c r="N75" s="1">
        <v>0.6</v>
      </c>
    </row>
    <row r="76" s="1" customFormat="1" spans="1:14">
      <c r="A76" s="7">
        <v>929</v>
      </c>
      <c r="B76" s="1">
        <v>929</v>
      </c>
      <c r="C76" s="1">
        <v>0.795631051063538</v>
      </c>
      <c r="D76" s="1">
        <v>0.0636559724807739</v>
      </c>
      <c r="E76" s="1">
        <v>10</v>
      </c>
      <c r="F76" s="1">
        <v>4</v>
      </c>
      <c r="G76" s="1">
        <v>0</v>
      </c>
      <c r="H76" s="1">
        <v>6</v>
      </c>
      <c r="I76" s="1">
        <v>1</v>
      </c>
      <c r="J76" s="1">
        <v>0.714285714285714</v>
      </c>
      <c r="K76" s="1">
        <v>0.833333333333333</v>
      </c>
      <c r="L76" s="1">
        <v>0.4</v>
      </c>
      <c r="M76" s="1">
        <v>0.6</v>
      </c>
      <c r="N76" s="1">
        <v>0.8</v>
      </c>
    </row>
    <row r="77" s="1" customFormat="1" spans="1:14">
      <c r="A77" s="7">
        <v>454</v>
      </c>
      <c r="B77" s="1">
        <v>454</v>
      </c>
      <c r="C77" s="1">
        <v>0.81167459487915</v>
      </c>
      <c r="D77" s="1">
        <v>0.116322159767151</v>
      </c>
      <c r="E77" s="1">
        <v>5</v>
      </c>
      <c r="F77" s="1">
        <v>4</v>
      </c>
      <c r="G77" s="1">
        <v>5</v>
      </c>
      <c r="H77" s="1">
        <v>6</v>
      </c>
      <c r="I77" s="1">
        <v>0.5</v>
      </c>
      <c r="J77" s="1">
        <v>0.555555555555556</v>
      </c>
      <c r="K77" s="1">
        <v>0.526315789473684</v>
      </c>
      <c r="L77" s="1">
        <v>0.4</v>
      </c>
      <c r="M77" s="1">
        <v>0.1</v>
      </c>
      <c r="N77" s="1">
        <v>0.55</v>
      </c>
    </row>
    <row r="78" s="3" customFormat="1" spans="1:14">
      <c r="A78" s="9">
        <v>802</v>
      </c>
      <c r="B78" s="3">
        <v>802</v>
      </c>
      <c r="C78" s="3">
        <v>0.818269729614258</v>
      </c>
      <c r="D78" s="3">
        <v>0.142256736755371</v>
      </c>
      <c r="E78" s="3">
        <v>9</v>
      </c>
      <c r="F78" s="3">
        <v>4</v>
      </c>
      <c r="G78" s="3">
        <v>1</v>
      </c>
      <c r="H78" s="3">
        <v>6</v>
      </c>
      <c r="I78" s="3">
        <v>0.9</v>
      </c>
      <c r="J78" s="3">
        <v>0.692307692307692</v>
      </c>
      <c r="K78" s="3">
        <v>0.782608695652174</v>
      </c>
      <c r="L78" s="3">
        <v>0.4</v>
      </c>
      <c r="M78" s="3">
        <v>0.5</v>
      </c>
      <c r="N78" s="3">
        <v>0.75</v>
      </c>
    </row>
    <row r="79" s="1" customFormat="1" spans="1:14">
      <c r="A79" s="7">
        <v>743</v>
      </c>
      <c r="B79" s="1">
        <v>743</v>
      </c>
      <c r="C79" s="1">
        <v>0.812583208084106</v>
      </c>
      <c r="D79" s="1">
        <v>0.160370707511902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907</v>
      </c>
      <c r="B80" s="1">
        <v>907</v>
      </c>
      <c r="C80" s="1">
        <v>0.811874389648437</v>
      </c>
      <c r="D80" s="1">
        <v>0.147233486175537</v>
      </c>
      <c r="E80" s="1">
        <v>9</v>
      </c>
      <c r="F80" s="1">
        <v>1</v>
      </c>
      <c r="G80" s="1">
        <v>1</v>
      </c>
      <c r="H80" s="1">
        <v>9</v>
      </c>
      <c r="I80" s="1">
        <v>0.9</v>
      </c>
      <c r="J80" s="1">
        <v>0.9</v>
      </c>
      <c r="K80" s="1">
        <v>0.9</v>
      </c>
      <c r="L80" s="1">
        <v>0.1</v>
      </c>
      <c r="M80" s="1">
        <v>0.8</v>
      </c>
      <c r="N80" s="1">
        <v>0.9</v>
      </c>
    </row>
    <row r="81" s="1" customFormat="1" spans="1:14">
      <c r="A81" s="7">
        <v>558</v>
      </c>
      <c r="B81" s="1">
        <v>558</v>
      </c>
      <c r="C81" s="1">
        <v>0.821733474731445</v>
      </c>
      <c r="D81" s="1">
        <v>0.137555122375488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908</v>
      </c>
      <c r="B82" s="1">
        <v>908</v>
      </c>
      <c r="C82" s="1">
        <v>0.746446847915649</v>
      </c>
      <c r="D82" s="1">
        <v>0.0972362756729126</v>
      </c>
      <c r="E82" s="1">
        <v>10</v>
      </c>
      <c r="F82" s="1">
        <v>5</v>
      </c>
      <c r="G82" s="1">
        <v>0</v>
      </c>
      <c r="H82" s="1">
        <v>5</v>
      </c>
      <c r="I82" s="1">
        <v>1</v>
      </c>
      <c r="J82" s="1">
        <v>0.666666666666667</v>
      </c>
      <c r="K82" s="1">
        <v>0.8</v>
      </c>
      <c r="L82" s="1">
        <v>0.5</v>
      </c>
      <c r="M82" s="1">
        <v>0.5</v>
      </c>
      <c r="N82" s="1">
        <v>0.75</v>
      </c>
    </row>
    <row r="83" s="1" customFormat="1" spans="1:14">
      <c r="A83" s="7">
        <v>429</v>
      </c>
      <c r="B83" s="1">
        <v>429</v>
      </c>
      <c r="C83" s="1">
        <v>0.746398687362671</v>
      </c>
      <c r="D83" s="1">
        <v>0.0914851427078247</v>
      </c>
      <c r="E83" s="1">
        <v>9</v>
      </c>
      <c r="F83" s="1">
        <v>6</v>
      </c>
      <c r="G83" s="1">
        <v>1</v>
      </c>
      <c r="H83" s="1">
        <v>4</v>
      </c>
      <c r="I83" s="1">
        <v>0.9</v>
      </c>
      <c r="J83" s="1">
        <v>0.6</v>
      </c>
      <c r="K83" s="1">
        <v>0.72</v>
      </c>
      <c r="L83" s="1">
        <v>0.6</v>
      </c>
      <c r="M83" s="1">
        <v>0.3</v>
      </c>
      <c r="N83" s="1">
        <v>0.65</v>
      </c>
    </row>
    <row r="84" s="3" customFormat="1" spans="1:14">
      <c r="A84" s="9">
        <v>206</v>
      </c>
      <c r="B84" s="3">
        <v>206</v>
      </c>
      <c r="C84" s="3">
        <v>0.739766359329224</v>
      </c>
      <c r="D84" s="3">
        <v>0.0500904321670532</v>
      </c>
      <c r="E84" s="3">
        <v>8</v>
      </c>
      <c r="F84" s="3">
        <v>7</v>
      </c>
      <c r="G84" s="3">
        <v>2</v>
      </c>
      <c r="H84" s="3">
        <v>3</v>
      </c>
      <c r="I84" s="3">
        <v>0.8</v>
      </c>
      <c r="J84" s="3">
        <v>0.533333333333333</v>
      </c>
      <c r="K84" s="3">
        <v>0.64</v>
      </c>
      <c r="L84" s="3">
        <v>0.7</v>
      </c>
      <c r="M84" s="3">
        <v>0.1</v>
      </c>
      <c r="N84" s="3">
        <v>0.55</v>
      </c>
    </row>
    <row r="85" s="3" customFormat="1" spans="1:14">
      <c r="A85" s="9">
        <v>802</v>
      </c>
      <c r="B85" s="3">
        <v>802</v>
      </c>
      <c r="C85" s="3">
        <v>0.818269729614258</v>
      </c>
      <c r="D85" s="3">
        <v>0.142256736755371</v>
      </c>
      <c r="E85" s="3">
        <v>9</v>
      </c>
      <c r="F85" s="3">
        <v>4</v>
      </c>
      <c r="G85" s="3">
        <v>1</v>
      </c>
      <c r="H85" s="3">
        <v>6</v>
      </c>
      <c r="I85" s="3">
        <v>0.9</v>
      </c>
      <c r="J85" s="3">
        <v>0.692307692307692</v>
      </c>
      <c r="K85" s="3">
        <v>0.782608695652174</v>
      </c>
      <c r="L85" s="3">
        <v>0.4</v>
      </c>
      <c r="M85" s="3">
        <v>0.5</v>
      </c>
      <c r="N85" s="3">
        <v>0.75</v>
      </c>
    </row>
    <row r="86" s="1" customFormat="1" spans="1:14">
      <c r="A86" s="7">
        <v>583</v>
      </c>
      <c r="B86" s="1">
        <v>583</v>
      </c>
      <c r="C86" s="1">
        <v>0.734943270683289</v>
      </c>
      <c r="D86" s="1">
        <v>0.0786058902740479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785</v>
      </c>
      <c r="B87" s="1">
        <v>785</v>
      </c>
      <c r="C87" s="1">
        <v>0.73771059513092</v>
      </c>
      <c r="D87" s="1">
        <v>0.0737478733062744</v>
      </c>
      <c r="E87" s="1">
        <v>7</v>
      </c>
      <c r="F87" s="1">
        <v>5</v>
      </c>
      <c r="G87" s="1">
        <v>3</v>
      </c>
      <c r="H87" s="1">
        <v>5</v>
      </c>
      <c r="I87" s="1">
        <v>0.7</v>
      </c>
      <c r="J87" s="1">
        <v>0.583333333333333</v>
      </c>
      <c r="K87" s="1">
        <v>0.636363636363636</v>
      </c>
      <c r="L87" s="1">
        <v>0.5</v>
      </c>
      <c r="M87" s="1">
        <v>0.2</v>
      </c>
      <c r="N87" s="1">
        <v>0.6</v>
      </c>
    </row>
    <row r="88" s="1" customFormat="1" spans="1:14">
      <c r="A88" s="7">
        <v>522</v>
      </c>
      <c r="B88" s="1">
        <v>522</v>
      </c>
      <c r="C88" s="1">
        <v>0.841399312019348</v>
      </c>
      <c r="D88" s="1">
        <v>0.0506949424743652</v>
      </c>
      <c r="E88" s="1">
        <v>9</v>
      </c>
      <c r="F88" s="1">
        <v>4</v>
      </c>
      <c r="G88" s="1">
        <v>1</v>
      </c>
      <c r="H88" s="1">
        <v>6</v>
      </c>
      <c r="I88" s="1">
        <v>0.9</v>
      </c>
      <c r="J88" s="1">
        <v>0.692307692307692</v>
      </c>
      <c r="K88" s="1">
        <v>0.782608695652174</v>
      </c>
      <c r="L88" s="1">
        <v>0.4</v>
      </c>
      <c r="M88" s="1">
        <v>0.5</v>
      </c>
      <c r="N88" s="1">
        <v>0.75</v>
      </c>
    </row>
    <row r="89" s="3" customFormat="1" spans="1:14">
      <c r="A89" s="9">
        <v>219</v>
      </c>
      <c r="B89" s="3">
        <v>219</v>
      </c>
      <c r="C89" s="3">
        <v>0.856444478034973</v>
      </c>
      <c r="D89" s="3">
        <v>0.000388860702514648</v>
      </c>
      <c r="E89" s="3">
        <v>8</v>
      </c>
      <c r="F89" s="3">
        <v>6</v>
      </c>
      <c r="G89" s="3">
        <v>2</v>
      </c>
      <c r="H89" s="3">
        <v>4</v>
      </c>
      <c r="I89" s="3">
        <v>0.8</v>
      </c>
      <c r="J89" s="3">
        <v>0.571428571428572</v>
      </c>
      <c r="K89" s="3">
        <v>0.666666666666667</v>
      </c>
      <c r="L89" s="3">
        <v>0.6</v>
      </c>
      <c r="M89" s="3">
        <v>0.2</v>
      </c>
      <c r="N89" s="3">
        <v>0.6</v>
      </c>
    </row>
    <row r="90" s="1" customFormat="1" spans="3:13">
      <c r="C90" s="1">
        <f>AVERAGE(C2:C89)</f>
        <v>0.625555732033469</v>
      </c>
      <c r="D90" s="1">
        <f>AVERAGE(D2:D89)</f>
        <v>0.0867073034698313</v>
      </c>
      <c r="L90" s="1">
        <f>AVERAGE(L2:L89)</f>
        <v>0.460227272727273</v>
      </c>
      <c r="M90" s="1">
        <f>AVERAGE(M2:M89)</f>
        <v>0.396590909090909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183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2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12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9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7</v>
      </c>
      <c r="G97" s="11">
        <v>0.12</v>
      </c>
      <c r="H97" s="1">
        <v>-240</v>
      </c>
      <c r="I97" s="1">
        <v>1760</v>
      </c>
      <c r="J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0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0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0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8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9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11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1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5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7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1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2</v>
      </c>
    </row>
    <row r="114" s="1" customFormat="1" spans="3:4">
      <c r="C114" s="1" t="s">
        <v>35</v>
      </c>
      <c r="D114" s="1">
        <f>COUNTIF(C2:C89,"&lt;0.82")-COUNTIF(C2:C89,"&lt;0.8")</f>
        <v>11</v>
      </c>
    </row>
    <row r="115" s="1" customFormat="1" spans="3:4">
      <c r="C115" s="1" t="s">
        <v>36</v>
      </c>
      <c r="D115" s="1">
        <f>COUNTIF(C2:C89,"&lt;0.84")-COUNTIF(C2:C89,"&lt;0.82")</f>
        <v>1</v>
      </c>
    </row>
    <row r="116" s="1" customFormat="1" spans="3:8">
      <c r="C116" s="1" t="s">
        <v>37</v>
      </c>
      <c r="D116" s="1">
        <f>COUNTIF(C2:C89,"&lt;0.86")-COUNTIF(C2:C89,"&lt;0.84")</f>
        <v>2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0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0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97" workbookViewId="0">
      <selection activeCell="A1" sqref="$A1:$XFD135"/>
    </sheetView>
  </sheetViews>
  <sheetFormatPr defaultColWidth="9" defaultRowHeight="13.5"/>
  <cols>
    <col min="3" max="4" width="15.62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471</v>
      </c>
      <c r="B22" s="1">
        <v>471</v>
      </c>
      <c r="C22" s="1">
        <v>0.46433687210083</v>
      </c>
      <c r="D22" s="1">
        <v>0.117367029190064</v>
      </c>
      <c r="E22" s="1">
        <v>7</v>
      </c>
      <c r="F22" s="1">
        <v>5</v>
      </c>
      <c r="G22" s="1">
        <v>3</v>
      </c>
      <c r="H22" s="1">
        <v>5</v>
      </c>
      <c r="I22" s="1">
        <v>0.7</v>
      </c>
      <c r="J22" s="1">
        <v>0.583333333333333</v>
      </c>
      <c r="K22" s="1">
        <v>0.636363636363636</v>
      </c>
      <c r="L22" s="1">
        <v>0.5</v>
      </c>
      <c r="M22" s="1">
        <v>0.2</v>
      </c>
      <c r="N22" s="1">
        <v>0.6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518</v>
      </c>
      <c r="B27" s="1">
        <v>518</v>
      </c>
      <c r="C27" s="1">
        <v>0.447580337524414</v>
      </c>
      <c r="D27" s="1">
        <v>0.0629737377166748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784</v>
      </c>
      <c r="B32" s="1">
        <v>784</v>
      </c>
      <c r="C32" s="1">
        <v>0.706818580627441</v>
      </c>
      <c r="D32" s="1">
        <v>0.199303984642029</v>
      </c>
      <c r="E32" s="1">
        <v>9</v>
      </c>
      <c r="F32" s="1">
        <v>6</v>
      </c>
      <c r="G32" s="1">
        <v>1</v>
      </c>
      <c r="H32" s="1">
        <v>4</v>
      </c>
      <c r="I32" s="1">
        <v>0.9</v>
      </c>
      <c r="J32" s="1">
        <v>0.6</v>
      </c>
      <c r="K32" s="1">
        <v>0.72</v>
      </c>
      <c r="L32" s="1">
        <v>0.6</v>
      </c>
      <c r="M32" s="1">
        <v>0.3</v>
      </c>
      <c r="N32" s="1">
        <v>0.65</v>
      </c>
    </row>
    <row r="33" s="1" customFormat="1" spans="1:14">
      <c r="A33" s="7">
        <v>124</v>
      </c>
      <c r="B33" s="1">
        <v>124</v>
      </c>
      <c r="C33" s="1">
        <v>0.629390001296997</v>
      </c>
      <c r="D33" s="1">
        <v>0.210688233375549</v>
      </c>
      <c r="E33" s="1">
        <v>10</v>
      </c>
      <c r="F33" s="1">
        <v>9</v>
      </c>
      <c r="G33" s="1">
        <v>0</v>
      </c>
      <c r="H33" s="1">
        <v>1</v>
      </c>
      <c r="I33" s="1">
        <v>1</v>
      </c>
      <c r="J33" s="1">
        <v>0.526315789473684</v>
      </c>
      <c r="K33" s="1">
        <v>0.689655172413793</v>
      </c>
      <c r="L33" s="1">
        <v>0.9</v>
      </c>
      <c r="M33" s="1">
        <v>0.1</v>
      </c>
      <c r="N33" s="1">
        <v>0.55</v>
      </c>
    </row>
    <row r="34" s="1" customFormat="1" spans="1:14">
      <c r="A34" s="7">
        <v>184</v>
      </c>
      <c r="B34" s="1">
        <v>184</v>
      </c>
      <c r="C34" s="1">
        <v>0.746280670166016</v>
      </c>
      <c r="D34" s="1">
        <v>0.251963019371033</v>
      </c>
      <c r="E34" s="1">
        <v>6</v>
      </c>
      <c r="F34" s="1">
        <v>4</v>
      </c>
      <c r="G34" s="1">
        <v>4</v>
      </c>
      <c r="H34" s="1">
        <v>6</v>
      </c>
      <c r="I34" s="1">
        <v>0.6</v>
      </c>
      <c r="J34" s="1">
        <v>0.6</v>
      </c>
      <c r="K34" s="1">
        <v>0.6</v>
      </c>
      <c r="L34" s="1">
        <v>0.4</v>
      </c>
      <c r="M34" s="1">
        <v>0.2</v>
      </c>
      <c r="N34" s="1">
        <v>0.6</v>
      </c>
    </row>
    <row r="35" s="1" customFormat="1" spans="1:14">
      <c r="A35" s="7">
        <v>401</v>
      </c>
      <c r="B35" s="1">
        <v>401</v>
      </c>
      <c r="C35" s="1">
        <v>0.753035545349121</v>
      </c>
      <c r="D35" s="1">
        <v>0.228763222694397</v>
      </c>
      <c r="E35" s="1">
        <v>10</v>
      </c>
      <c r="F35" s="1">
        <v>4</v>
      </c>
      <c r="G35" s="1">
        <v>0</v>
      </c>
      <c r="H35" s="1">
        <v>6</v>
      </c>
      <c r="I35" s="1">
        <v>1</v>
      </c>
      <c r="J35" s="1">
        <v>0.714285714285714</v>
      </c>
      <c r="K35" s="1">
        <v>0.833333333333333</v>
      </c>
      <c r="L35" s="1">
        <v>0.4</v>
      </c>
      <c r="M35" s="1">
        <v>0.6</v>
      </c>
      <c r="N35" s="1">
        <v>0.8</v>
      </c>
    </row>
    <row r="36" s="1" customFormat="1" spans="1:14">
      <c r="A36" s="7">
        <v>281</v>
      </c>
      <c r="B36" s="1">
        <v>281</v>
      </c>
      <c r="C36" s="1">
        <v>0.780123114585876</v>
      </c>
      <c r="D36" s="1">
        <v>0.199020862579346</v>
      </c>
      <c r="E36" s="1">
        <v>8</v>
      </c>
      <c r="F36" s="1">
        <v>5</v>
      </c>
      <c r="G36" s="1">
        <v>2</v>
      </c>
      <c r="H36" s="1">
        <v>5</v>
      </c>
      <c r="I36" s="1">
        <v>0.8</v>
      </c>
      <c r="J36" s="1">
        <v>0.615384615384615</v>
      </c>
      <c r="K36" s="1">
        <v>0.695652173913043</v>
      </c>
      <c r="L36" s="1">
        <v>0.5</v>
      </c>
      <c r="M36" s="1">
        <v>0.3</v>
      </c>
      <c r="N36" s="1">
        <v>0.65</v>
      </c>
    </row>
    <row r="37" s="1" customFormat="1" spans="1:14">
      <c r="A37" s="7">
        <v>983</v>
      </c>
      <c r="B37" s="1">
        <v>983</v>
      </c>
      <c r="C37" s="1">
        <v>0.630730509757996</v>
      </c>
      <c r="D37" s="1">
        <v>0.192117929458618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309</v>
      </c>
      <c r="B38" s="1">
        <v>309</v>
      </c>
      <c r="C38" s="1">
        <v>0.744541764259338</v>
      </c>
      <c r="D38" s="1">
        <v>0.294283986091614</v>
      </c>
      <c r="E38" s="1">
        <v>8</v>
      </c>
      <c r="F38" s="1">
        <v>1</v>
      </c>
      <c r="G38" s="1">
        <v>2</v>
      </c>
      <c r="H38" s="1">
        <v>9</v>
      </c>
      <c r="I38" s="1">
        <v>0.8</v>
      </c>
      <c r="J38" s="1">
        <v>0.888888888888889</v>
      </c>
      <c r="K38" s="1">
        <v>0.842105263157895</v>
      </c>
      <c r="L38" s="1">
        <v>0.1</v>
      </c>
      <c r="M38" s="1">
        <v>0.7</v>
      </c>
      <c r="N38" s="1">
        <v>0.85</v>
      </c>
    </row>
    <row r="39" s="1" customFormat="1" spans="1:14">
      <c r="A39" s="7">
        <v>163</v>
      </c>
      <c r="B39" s="1">
        <v>163</v>
      </c>
      <c r="C39" s="1">
        <v>0.564523220062256</v>
      </c>
      <c r="D39" s="1">
        <v>0.150947570800781</v>
      </c>
      <c r="E39" s="1">
        <v>8</v>
      </c>
      <c r="F39" s="1">
        <v>5</v>
      </c>
      <c r="G39" s="1">
        <v>2</v>
      </c>
      <c r="H39" s="1">
        <v>5</v>
      </c>
      <c r="I39" s="1">
        <v>0.8</v>
      </c>
      <c r="J39" s="1">
        <v>0.615384615384615</v>
      </c>
      <c r="K39" s="1">
        <v>0.695652173913043</v>
      </c>
      <c r="L39" s="1">
        <v>0.5</v>
      </c>
      <c r="M39" s="1">
        <v>0.3</v>
      </c>
      <c r="N39" s="1">
        <v>0.65</v>
      </c>
    </row>
    <row r="40" s="1" customFormat="1" spans="1:14">
      <c r="A40" s="7">
        <v>698</v>
      </c>
      <c r="B40" s="1">
        <v>698</v>
      </c>
      <c r="C40" s="1">
        <v>0.796518921852112</v>
      </c>
      <c r="D40" s="1">
        <v>0.266257882118225</v>
      </c>
      <c r="E40" s="1">
        <v>9</v>
      </c>
      <c r="F40" s="1">
        <v>3</v>
      </c>
      <c r="G40" s="1">
        <v>1</v>
      </c>
      <c r="H40" s="1">
        <v>7</v>
      </c>
      <c r="I40" s="1">
        <v>0.9</v>
      </c>
      <c r="J40" s="1">
        <v>0.75</v>
      </c>
      <c r="K40" s="1">
        <v>0.818181818181818</v>
      </c>
      <c r="L40" s="1">
        <v>0.3</v>
      </c>
      <c r="M40" s="1">
        <v>0.6</v>
      </c>
      <c r="N40" s="1">
        <v>0.8</v>
      </c>
    </row>
    <row r="41" s="1" customFormat="1" spans="1:14">
      <c r="A41" s="7">
        <v>249</v>
      </c>
      <c r="B41" s="1">
        <v>249</v>
      </c>
      <c r="C41" s="1">
        <v>0.631833672523499</v>
      </c>
      <c r="D41" s="1">
        <v>0.211252689361572</v>
      </c>
      <c r="E41" s="1">
        <v>8</v>
      </c>
      <c r="F41" s="1">
        <v>4</v>
      </c>
      <c r="G41" s="1">
        <v>2</v>
      </c>
      <c r="H41" s="1">
        <v>6</v>
      </c>
      <c r="I41" s="1">
        <v>0.8</v>
      </c>
      <c r="J41" s="1">
        <v>0.666666666666667</v>
      </c>
      <c r="K41" s="1">
        <v>0.727272727272727</v>
      </c>
      <c r="L41" s="1">
        <v>0.4</v>
      </c>
      <c r="M41" s="1">
        <v>0.4</v>
      </c>
      <c r="N41" s="1">
        <v>0.7</v>
      </c>
    </row>
    <row r="42" s="1" customFormat="1" spans="1:14">
      <c r="A42" s="7">
        <v>716</v>
      </c>
      <c r="B42" s="1">
        <v>716</v>
      </c>
      <c r="C42" s="1">
        <v>0.645399928092957</v>
      </c>
      <c r="D42" s="1">
        <v>0.204073429107666</v>
      </c>
      <c r="E42" s="1">
        <v>9</v>
      </c>
      <c r="F42" s="1">
        <v>3</v>
      </c>
      <c r="G42" s="1">
        <v>1</v>
      </c>
      <c r="H42" s="1">
        <v>7</v>
      </c>
      <c r="I42" s="1">
        <v>0.9</v>
      </c>
      <c r="J42" s="1">
        <v>0.75</v>
      </c>
      <c r="K42" s="1">
        <v>0.818181818181818</v>
      </c>
      <c r="L42" s="1">
        <v>0.3</v>
      </c>
      <c r="M42" s="1">
        <v>0.6</v>
      </c>
      <c r="N42" s="1">
        <v>0.8</v>
      </c>
    </row>
    <row r="43" s="1" customFormat="1" spans="1:14">
      <c r="A43" s="7">
        <v>653</v>
      </c>
      <c r="B43" s="1">
        <v>653</v>
      </c>
      <c r="C43" s="1">
        <v>0.742402076721191</v>
      </c>
      <c r="D43" s="1">
        <v>0.214298725128174</v>
      </c>
      <c r="E43" s="1">
        <v>10</v>
      </c>
      <c r="F43" s="1">
        <v>6</v>
      </c>
      <c r="G43" s="1">
        <v>0</v>
      </c>
      <c r="H43" s="1">
        <v>4</v>
      </c>
      <c r="I43" s="1">
        <v>1</v>
      </c>
      <c r="J43" s="1">
        <v>0.625</v>
      </c>
      <c r="K43" s="1">
        <v>0.769230769230769</v>
      </c>
      <c r="L43" s="1">
        <v>0.6</v>
      </c>
      <c r="M43" s="1">
        <v>0.4</v>
      </c>
      <c r="N43" s="1">
        <v>0.7</v>
      </c>
    </row>
    <row r="44" s="1" customFormat="1" spans="1:14">
      <c r="A44" s="7">
        <v>623</v>
      </c>
      <c r="B44" s="1">
        <v>623</v>
      </c>
      <c r="C44" s="1">
        <v>0.632972717285156</v>
      </c>
      <c r="D44" s="1">
        <v>0.181615591049194</v>
      </c>
      <c r="E44" s="1">
        <v>9</v>
      </c>
      <c r="F44" s="1">
        <v>5</v>
      </c>
      <c r="G44" s="1">
        <v>1</v>
      </c>
      <c r="H44" s="1">
        <v>5</v>
      </c>
      <c r="I44" s="1">
        <v>0.9</v>
      </c>
      <c r="J44" s="1">
        <v>0.642857142857143</v>
      </c>
      <c r="K44" s="1">
        <v>0.75</v>
      </c>
      <c r="L44" s="1">
        <v>0.5</v>
      </c>
      <c r="M44" s="1">
        <v>0.4</v>
      </c>
      <c r="N44" s="1">
        <v>0.7</v>
      </c>
    </row>
    <row r="45" s="1" customFormat="1" spans="1:14">
      <c r="A45" s="7">
        <v>564</v>
      </c>
      <c r="B45" s="1">
        <v>564</v>
      </c>
      <c r="C45" s="1">
        <v>0.591322898864746</v>
      </c>
      <c r="D45" s="1">
        <v>0.230110764503479</v>
      </c>
      <c r="E45" s="1">
        <v>7</v>
      </c>
      <c r="F45" s="1">
        <v>6</v>
      </c>
      <c r="G45" s="1">
        <v>3</v>
      </c>
      <c r="H45" s="1">
        <v>4</v>
      </c>
      <c r="I45" s="1">
        <v>0.7</v>
      </c>
      <c r="J45" s="1">
        <v>0.538461538461539</v>
      </c>
      <c r="K45" s="1">
        <v>0.608695652173913</v>
      </c>
      <c r="L45" s="1">
        <v>0.6</v>
      </c>
      <c r="M45" s="1">
        <v>0.1</v>
      </c>
      <c r="N45" s="1">
        <v>0.55</v>
      </c>
    </row>
    <row r="46" s="1" customFormat="1" spans="1:14">
      <c r="A46" s="7">
        <v>40</v>
      </c>
      <c r="B46" s="1">
        <v>40</v>
      </c>
      <c r="C46" s="1">
        <v>0.634088516235352</v>
      </c>
      <c r="D46" s="1">
        <v>0.209302663803101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128</v>
      </c>
      <c r="B47" s="1">
        <v>128</v>
      </c>
      <c r="C47" s="1">
        <v>0.591395378112793</v>
      </c>
      <c r="D47" s="1">
        <v>0.16316032409668</v>
      </c>
      <c r="E47" s="1">
        <v>9</v>
      </c>
      <c r="F47" s="1">
        <v>4</v>
      </c>
      <c r="G47" s="1">
        <v>1</v>
      </c>
      <c r="H47" s="1">
        <v>6</v>
      </c>
      <c r="I47" s="1">
        <v>0.9</v>
      </c>
      <c r="J47" s="1">
        <v>0.692307692307692</v>
      </c>
      <c r="K47" s="1">
        <v>0.782608695652174</v>
      </c>
      <c r="L47" s="1">
        <v>0.4</v>
      </c>
      <c r="M47" s="1">
        <v>0.5</v>
      </c>
      <c r="N47" s="1">
        <v>0.75</v>
      </c>
    </row>
    <row r="48" s="3" customFormat="1" spans="1:14">
      <c r="A48" s="9">
        <v>303</v>
      </c>
      <c r="B48" s="3">
        <v>303</v>
      </c>
      <c r="C48" s="3">
        <v>0.71898889541626</v>
      </c>
      <c r="D48" s="3">
        <v>0.243504881858826</v>
      </c>
      <c r="E48" s="3">
        <v>8</v>
      </c>
      <c r="F48" s="3">
        <v>6</v>
      </c>
      <c r="G48" s="3">
        <v>2</v>
      </c>
      <c r="H48" s="3">
        <v>4</v>
      </c>
      <c r="I48" s="3">
        <v>0.8</v>
      </c>
      <c r="J48" s="3">
        <v>0.571428571428572</v>
      </c>
      <c r="K48" s="3">
        <v>0.666666666666667</v>
      </c>
      <c r="L48" s="3">
        <v>0.6</v>
      </c>
      <c r="M48" s="3">
        <v>0.2</v>
      </c>
      <c r="N48" s="3">
        <v>0.6</v>
      </c>
    </row>
    <row r="49" s="1" customFormat="1" spans="1:14">
      <c r="A49" s="7">
        <v>364</v>
      </c>
      <c r="B49" s="1">
        <v>364</v>
      </c>
      <c r="C49" s="1">
        <v>0.634941577911377</v>
      </c>
      <c r="D49" s="1">
        <v>0.159549355506897</v>
      </c>
      <c r="E49" s="1">
        <v>9</v>
      </c>
      <c r="F49" s="1">
        <v>5</v>
      </c>
      <c r="G49" s="1">
        <v>1</v>
      </c>
      <c r="H49" s="1">
        <v>5</v>
      </c>
      <c r="I49" s="1">
        <v>0.9</v>
      </c>
      <c r="J49" s="1">
        <v>0.642857142857143</v>
      </c>
      <c r="K49" s="1">
        <v>0.75</v>
      </c>
      <c r="L49" s="1">
        <v>0.5</v>
      </c>
      <c r="M49" s="1">
        <v>0.4</v>
      </c>
      <c r="N49" s="1">
        <v>0.7</v>
      </c>
    </row>
    <row r="50" s="1" customFormat="1" spans="1:14">
      <c r="A50" s="7">
        <v>873</v>
      </c>
      <c r="B50" s="1">
        <v>873</v>
      </c>
      <c r="C50" s="1">
        <v>0.570534706115723</v>
      </c>
      <c r="D50" s="1">
        <v>0.215624690055847</v>
      </c>
      <c r="E50" s="1">
        <v>7</v>
      </c>
      <c r="F50" s="1">
        <v>9</v>
      </c>
      <c r="G50" s="1">
        <v>3</v>
      </c>
      <c r="H50" s="1">
        <v>1</v>
      </c>
      <c r="I50" s="1">
        <v>0.7</v>
      </c>
      <c r="J50" s="1">
        <v>0.4375</v>
      </c>
      <c r="K50" s="1">
        <v>0.538461538461538</v>
      </c>
      <c r="L50" s="1">
        <v>0.9</v>
      </c>
      <c r="M50" s="1">
        <v>-0.2</v>
      </c>
      <c r="N50" s="1">
        <v>0.4</v>
      </c>
    </row>
    <row r="51" s="1" customFormat="1" spans="1:14">
      <c r="A51" s="7">
        <v>123</v>
      </c>
      <c r="B51" s="1">
        <v>123</v>
      </c>
      <c r="C51" s="1">
        <v>0.64593517780304</v>
      </c>
      <c r="D51" s="1">
        <v>0.242363452911377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43</v>
      </c>
      <c r="B52" s="1">
        <v>43</v>
      </c>
      <c r="C52" s="1">
        <v>0.656714081764221</v>
      </c>
      <c r="D52" s="1">
        <v>0.224246263504028</v>
      </c>
      <c r="E52" s="1">
        <v>9</v>
      </c>
      <c r="F52" s="1">
        <v>5</v>
      </c>
      <c r="G52" s="1">
        <v>1</v>
      </c>
      <c r="H52" s="1">
        <v>5</v>
      </c>
      <c r="I52" s="1">
        <v>0.9</v>
      </c>
      <c r="J52" s="1">
        <v>0.642857142857143</v>
      </c>
      <c r="K52" s="1">
        <v>0.75</v>
      </c>
      <c r="L52" s="1">
        <v>0.5</v>
      </c>
      <c r="M52" s="1">
        <v>0.4</v>
      </c>
      <c r="N52" s="1">
        <v>0.7</v>
      </c>
    </row>
    <row r="53" s="1" customFormat="1" spans="1:14">
      <c r="A53" s="7">
        <v>807</v>
      </c>
      <c r="B53" s="1">
        <v>807</v>
      </c>
      <c r="C53" s="1">
        <v>0.587384819984436</v>
      </c>
      <c r="D53" s="1">
        <v>0.212218403816223</v>
      </c>
      <c r="E53" s="1">
        <v>6</v>
      </c>
      <c r="F53" s="1">
        <v>6</v>
      </c>
      <c r="G53" s="1">
        <v>4</v>
      </c>
      <c r="H53" s="1">
        <v>4</v>
      </c>
      <c r="I53" s="1">
        <v>0.6</v>
      </c>
      <c r="J53" s="1">
        <v>0.5</v>
      </c>
      <c r="K53" s="1">
        <v>0.545454545454545</v>
      </c>
      <c r="L53" s="1">
        <v>0.6</v>
      </c>
      <c r="M53" s="1">
        <v>0</v>
      </c>
      <c r="N53" s="1">
        <v>0.5</v>
      </c>
    </row>
    <row r="54" s="1" customFormat="1" spans="1:14">
      <c r="A54" s="7">
        <v>4</v>
      </c>
      <c r="B54" s="1">
        <v>4</v>
      </c>
      <c r="C54" s="1">
        <v>0.799562454223633</v>
      </c>
      <c r="D54" s="1">
        <v>0.261473536491394</v>
      </c>
      <c r="E54" s="1">
        <v>9</v>
      </c>
      <c r="F54" s="1">
        <v>8</v>
      </c>
      <c r="G54" s="1">
        <v>1</v>
      </c>
      <c r="H54" s="1">
        <v>2</v>
      </c>
      <c r="I54" s="1">
        <v>0.9</v>
      </c>
      <c r="J54" s="1">
        <v>0.529411764705882</v>
      </c>
      <c r="K54" s="1">
        <v>0.666666666666667</v>
      </c>
      <c r="L54" s="1">
        <v>0.8</v>
      </c>
      <c r="M54" s="1">
        <v>0.1</v>
      </c>
      <c r="N54" s="1">
        <v>0.55</v>
      </c>
    </row>
    <row r="55" s="1" customFormat="1" spans="1:14">
      <c r="A55" s="7">
        <v>909</v>
      </c>
      <c r="B55" s="1">
        <v>909</v>
      </c>
      <c r="C55" s="1">
        <v>0.651805877685547</v>
      </c>
      <c r="D55" s="1">
        <v>0.206578016281128</v>
      </c>
      <c r="E55" s="1">
        <v>9</v>
      </c>
      <c r="F55" s="1">
        <v>3</v>
      </c>
      <c r="G55" s="1">
        <v>1</v>
      </c>
      <c r="H55" s="1">
        <v>7</v>
      </c>
      <c r="I55" s="1">
        <v>0.9</v>
      </c>
      <c r="J55" s="1">
        <v>0.75</v>
      </c>
      <c r="K55" s="1">
        <v>0.818181818181818</v>
      </c>
      <c r="L55" s="1">
        <v>0.3</v>
      </c>
      <c r="M55" s="1">
        <v>0.6</v>
      </c>
      <c r="N55" s="1">
        <v>0.8</v>
      </c>
    </row>
    <row r="56" s="1" customFormat="1" spans="1:14">
      <c r="A56" s="7">
        <v>674</v>
      </c>
      <c r="B56" s="1">
        <v>674</v>
      </c>
      <c r="C56" s="1">
        <v>0.564037680625916</v>
      </c>
      <c r="D56" s="1">
        <v>0.191290736198425</v>
      </c>
      <c r="E56" s="1">
        <v>7</v>
      </c>
      <c r="F56" s="1">
        <v>4</v>
      </c>
      <c r="G56" s="1">
        <v>3</v>
      </c>
      <c r="H56" s="1">
        <v>6</v>
      </c>
      <c r="I56" s="1">
        <v>0.7</v>
      </c>
      <c r="J56" s="1">
        <v>0.636363636363636</v>
      </c>
      <c r="K56" s="1">
        <v>0.666666666666667</v>
      </c>
      <c r="L56" s="1">
        <v>0.4</v>
      </c>
      <c r="M56" s="1">
        <v>0.3</v>
      </c>
      <c r="N56" s="1">
        <v>0.65</v>
      </c>
    </row>
    <row r="57" s="1" customFormat="1" spans="1:14">
      <c r="A57" s="7">
        <v>517</v>
      </c>
      <c r="B57" s="1">
        <v>517</v>
      </c>
      <c r="C57" s="1">
        <v>0.653701186180115</v>
      </c>
      <c r="D57" s="1">
        <v>0.171933770179749</v>
      </c>
      <c r="E57" s="1">
        <v>7</v>
      </c>
      <c r="F57" s="1">
        <v>5</v>
      </c>
      <c r="G57" s="1">
        <v>3</v>
      </c>
      <c r="H57" s="1">
        <v>5</v>
      </c>
      <c r="I57" s="1">
        <v>0.7</v>
      </c>
      <c r="J57" s="1">
        <v>0.583333333333333</v>
      </c>
      <c r="K57" s="1">
        <v>0.636363636363636</v>
      </c>
      <c r="L57" s="1">
        <v>0.5</v>
      </c>
      <c r="M57" s="1">
        <v>0.2</v>
      </c>
      <c r="N57" s="1">
        <v>0.6</v>
      </c>
    </row>
    <row r="58" s="1" customFormat="1" spans="1:14">
      <c r="A58" s="7">
        <v>122</v>
      </c>
      <c r="B58" s="1">
        <v>122</v>
      </c>
      <c r="C58" s="1">
        <v>0.562414288520813</v>
      </c>
      <c r="D58" s="1">
        <v>0.181339740753174</v>
      </c>
      <c r="E58" s="1">
        <v>9</v>
      </c>
      <c r="F58" s="1">
        <v>6</v>
      </c>
      <c r="G58" s="1">
        <v>1</v>
      </c>
      <c r="H58" s="1">
        <v>4</v>
      </c>
      <c r="I58" s="1">
        <v>0.9</v>
      </c>
      <c r="J58" s="1">
        <v>0.6</v>
      </c>
      <c r="K58" s="1">
        <v>0.72</v>
      </c>
      <c r="L58" s="1">
        <v>0.6</v>
      </c>
      <c r="M58" s="1">
        <v>0.3</v>
      </c>
      <c r="N58" s="1">
        <v>0.65</v>
      </c>
    </row>
    <row r="59" s="1" customFormat="1" spans="1:14">
      <c r="A59" s="7">
        <v>43</v>
      </c>
      <c r="B59" s="1">
        <v>43</v>
      </c>
      <c r="C59" s="1">
        <v>0.656714081764221</v>
      </c>
      <c r="D59" s="1">
        <v>0.224246263504028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250</v>
      </c>
      <c r="B60" s="1">
        <v>250</v>
      </c>
      <c r="C60" s="1">
        <v>0.647572636604309</v>
      </c>
      <c r="D60" s="1">
        <v>0.24461555480957</v>
      </c>
      <c r="E60" s="1">
        <v>8</v>
      </c>
      <c r="F60" s="1">
        <v>5</v>
      </c>
      <c r="G60" s="1">
        <v>2</v>
      </c>
      <c r="H60" s="1">
        <v>5</v>
      </c>
      <c r="I60" s="1">
        <v>0.8</v>
      </c>
      <c r="J60" s="1">
        <v>0.615384615384615</v>
      </c>
      <c r="K60" s="1">
        <v>0.695652173913043</v>
      </c>
      <c r="L60" s="1">
        <v>0.5</v>
      </c>
      <c r="M60" s="1">
        <v>0.3</v>
      </c>
      <c r="N60" s="1">
        <v>0.65</v>
      </c>
    </row>
    <row r="61" s="1" customFormat="1" spans="1:14">
      <c r="A61" s="7">
        <v>230</v>
      </c>
      <c r="B61" s="1">
        <v>230</v>
      </c>
      <c r="C61" s="1">
        <v>0.660181760787964</v>
      </c>
      <c r="D61" s="1">
        <v>0.146413803100586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554</v>
      </c>
      <c r="B62" s="1">
        <v>554</v>
      </c>
      <c r="C62" s="1">
        <v>0.660832762718201</v>
      </c>
      <c r="D62" s="1">
        <v>0.225080013275147</v>
      </c>
      <c r="E62" s="1">
        <v>6</v>
      </c>
      <c r="F62" s="1">
        <v>7</v>
      </c>
      <c r="G62" s="1">
        <v>4</v>
      </c>
      <c r="H62" s="1">
        <v>3</v>
      </c>
      <c r="I62" s="1">
        <v>0.6</v>
      </c>
      <c r="J62" s="1">
        <v>0.461538461538462</v>
      </c>
      <c r="K62" s="1">
        <v>0.521739130434783</v>
      </c>
      <c r="L62" s="1">
        <v>0.7</v>
      </c>
      <c r="M62" s="1">
        <v>-0.1</v>
      </c>
      <c r="N62" s="1">
        <v>0.45</v>
      </c>
    </row>
    <row r="63" s="1" customFormat="1" spans="1:14">
      <c r="A63" s="7">
        <v>754</v>
      </c>
      <c r="B63" s="1">
        <v>754</v>
      </c>
      <c r="C63" s="1">
        <v>0.648199319839478</v>
      </c>
      <c r="D63" s="1">
        <v>0.176639199256897</v>
      </c>
      <c r="E63" s="1">
        <v>7</v>
      </c>
      <c r="F63" s="1">
        <v>5</v>
      </c>
      <c r="G63" s="1">
        <v>3</v>
      </c>
      <c r="H63" s="1">
        <v>5</v>
      </c>
      <c r="I63" s="1">
        <v>0.7</v>
      </c>
      <c r="J63" s="1">
        <v>0.583333333333333</v>
      </c>
      <c r="K63" s="1">
        <v>0.636363636363636</v>
      </c>
      <c r="L63" s="1">
        <v>0.5</v>
      </c>
      <c r="M63" s="1">
        <v>0.2</v>
      </c>
      <c r="N63" s="1">
        <v>0.6</v>
      </c>
    </row>
    <row r="64" s="1" customFormat="1" spans="1:14">
      <c r="A64" s="7">
        <v>927</v>
      </c>
      <c r="B64" s="1">
        <v>927</v>
      </c>
      <c r="C64" s="1">
        <v>0.648564696311951</v>
      </c>
      <c r="D64" s="1">
        <v>0.160820841789246</v>
      </c>
      <c r="E64" s="1">
        <v>9</v>
      </c>
      <c r="F64" s="1">
        <v>6</v>
      </c>
      <c r="G64" s="1">
        <v>1</v>
      </c>
      <c r="H64" s="1">
        <v>4</v>
      </c>
      <c r="I64" s="1">
        <v>0.9</v>
      </c>
      <c r="J64" s="1">
        <v>0.6</v>
      </c>
      <c r="K64" s="1">
        <v>0.72</v>
      </c>
      <c r="L64" s="1">
        <v>0.6</v>
      </c>
      <c r="M64" s="1">
        <v>0.3</v>
      </c>
      <c r="N64" s="1">
        <v>0.65</v>
      </c>
    </row>
    <row r="65" s="1" customFormat="1" spans="1:14">
      <c r="A65" s="7">
        <v>693</v>
      </c>
      <c r="B65" s="1">
        <v>693</v>
      </c>
      <c r="C65" s="1">
        <v>0.667569756507874</v>
      </c>
      <c r="D65" s="1">
        <v>0.195605278015137</v>
      </c>
      <c r="E65" s="1">
        <v>9</v>
      </c>
      <c r="F65" s="1">
        <v>7</v>
      </c>
      <c r="G65" s="1">
        <v>1</v>
      </c>
      <c r="H65" s="1">
        <v>3</v>
      </c>
      <c r="I65" s="1">
        <v>0.9</v>
      </c>
      <c r="J65" s="1">
        <v>0.5625</v>
      </c>
      <c r="K65" s="1">
        <v>0.692307692307692</v>
      </c>
      <c r="L65" s="1">
        <v>0.7</v>
      </c>
      <c r="M65" s="1">
        <v>0.2</v>
      </c>
      <c r="N65" s="1">
        <v>0.6</v>
      </c>
    </row>
    <row r="66" s="1" customFormat="1" spans="1:14">
      <c r="A66" s="7">
        <v>798</v>
      </c>
      <c r="B66" s="1">
        <v>798</v>
      </c>
      <c r="C66" s="1">
        <v>0.678243517875671</v>
      </c>
      <c r="D66" s="1">
        <v>0.237145304679871</v>
      </c>
      <c r="E66" s="1">
        <v>7</v>
      </c>
      <c r="F66" s="1">
        <v>5</v>
      </c>
      <c r="G66" s="1">
        <v>3</v>
      </c>
      <c r="H66" s="1">
        <v>5</v>
      </c>
      <c r="I66" s="1">
        <v>0.7</v>
      </c>
      <c r="J66" s="1">
        <v>0.583333333333333</v>
      </c>
      <c r="K66" s="1">
        <v>0.636363636363636</v>
      </c>
      <c r="L66" s="1">
        <v>0.5</v>
      </c>
      <c r="M66" s="1">
        <v>0.2</v>
      </c>
      <c r="N66" s="1">
        <v>0.6</v>
      </c>
    </row>
    <row r="67" s="1" customFormat="1" spans="1:14">
      <c r="A67" s="7">
        <v>827</v>
      </c>
      <c r="B67" s="1">
        <v>827</v>
      </c>
      <c r="C67" s="1">
        <v>0.664244651794434</v>
      </c>
      <c r="D67" s="1">
        <v>0.195667386054993</v>
      </c>
      <c r="E67" s="1">
        <v>7</v>
      </c>
      <c r="F67" s="1">
        <v>4</v>
      </c>
      <c r="G67" s="1">
        <v>3</v>
      </c>
      <c r="H67" s="1">
        <v>6</v>
      </c>
      <c r="I67" s="1">
        <v>0.7</v>
      </c>
      <c r="J67" s="1">
        <v>0.636363636363636</v>
      </c>
      <c r="K67" s="1">
        <v>0.666666666666667</v>
      </c>
      <c r="L67" s="1">
        <v>0.4</v>
      </c>
      <c r="M67" s="1">
        <v>0.3</v>
      </c>
      <c r="N67" s="1">
        <v>0.65</v>
      </c>
    </row>
    <row r="68" s="1" customFormat="1" spans="1:14">
      <c r="A68" s="7">
        <v>835</v>
      </c>
      <c r="B68" s="1">
        <v>835</v>
      </c>
      <c r="C68" s="1">
        <v>0.678577899932861</v>
      </c>
      <c r="D68" s="1">
        <v>0.179389476776123</v>
      </c>
      <c r="E68" s="1">
        <v>7</v>
      </c>
      <c r="F68" s="1">
        <v>7</v>
      </c>
      <c r="G68" s="1">
        <v>3</v>
      </c>
      <c r="H68" s="1">
        <v>3</v>
      </c>
      <c r="I68" s="1">
        <v>0.7</v>
      </c>
      <c r="J68" s="1">
        <v>0.5</v>
      </c>
      <c r="K68" s="1">
        <v>0.583333333333333</v>
      </c>
      <c r="L68" s="1">
        <v>0.7</v>
      </c>
      <c r="M68" s="1">
        <v>0</v>
      </c>
      <c r="N68" s="1">
        <v>0.5</v>
      </c>
    </row>
    <row r="69" s="1" customFormat="1" spans="1:14">
      <c r="A69" s="7">
        <v>451</v>
      </c>
      <c r="B69" s="1">
        <v>451</v>
      </c>
      <c r="C69" s="1">
        <v>0.665182590484619</v>
      </c>
      <c r="D69" s="1">
        <v>0.250267744064331</v>
      </c>
      <c r="E69" s="1">
        <v>9</v>
      </c>
      <c r="F69" s="1">
        <v>6</v>
      </c>
      <c r="G69" s="1">
        <v>1</v>
      </c>
      <c r="H69" s="1">
        <v>4</v>
      </c>
      <c r="I69" s="1">
        <v>0.9</v>
      </c>
      <c r="J69" s="1">
        <v>0.6</v>
      </c>
      <c r="K69" s="1">
        <v>0.72</v>
      </c>
      <c r="L69" s="1">
        <v>0.6</v>
      </c>
      <c r="M69" s="1">
        <v>0.3</v>
      </c>
      <c r="N69" s="1">
        <v>0.65</v>
      </c>
    </row>
    <row r="70" s="1" customFormat="1" spans="1:14">
      <c r="A70" s="7">
        <v>128</v>
      </c>
      <c r="B70" s="1">
        <v>128</v>
      </c>
      <c r="C70" s="1">
        <v>0.591395378112793</v>
      </c>
      <c r="D70" s="1">
        <v>0.16316032409668</v>
      </c>
      <c r="E70" s="1">
        <v>9</v>
      </c>
      <c r="F70" s="1">
        <v>4</v>
      </c>
      <c r="G70" s="1">
        <v>1</v>
      </c>
      <c r="H70" s="1">
        <v>6</v>
      </c>
      <c r="I70" s="1">
        <v>0.9</v>
      </c>
      <c r="J70" s="1">
        <v>0.692307692307692</v>
      </c>
      <c r="K70" s="1">
        <v>0.782608695652174</v>
      </c>
      <c r="L70" s="1">
        <v>0.4</v>
      </c>
      <c r="M70" s="1">
        <v>0.5</v>
      </c>
      <c r="N70" s="1">
        <v>0.75</v>
      </c>
    </row>
    <row r="71" s="1" customFormat="1" spans="1:14">
      <c r="A71" s="7">
        <v>735</v>
      </c>
      <c r="B71" s="1">
        <v>735</v>
      </c>
      <c r="C71" s="1">
        <v>0.665870547294617</v>
      </c>
      <c r="D71" s="1">
        <v>0.160851716995239</v>
      </c>
      <c r="E71" s="1">
        <v>8</v>
      </c>
      <c r="F71" s="1">
        <v>6</v>
      </c>
      <c r="G71" s="1">
        <v>2</v>
      </c>
      <c r="H71" s="1">
        <v>4</v>
      </c>
      <c r="I71" s="1">
        <v>0.8</v>
      </c>
      <c r="J71" s="1">
        <v>0.571428571428572</v>
      </c>
      <c r="K71" s="1">
        <v>0.666666666666667</v>
      </c>
      <c r="L71" s="1">
        <v>0.6</v>
      </c>
      <c r="M71" s="1">
        <v>0.2</v>
      </c>
      <c r="N71" s="1">
        <v>0.6</v>
      </c>
    </row>
    <row r="72" s="1" customFormat="1" spans="1:14">
      <c r="A72" s="7">
        <v>442</v>
      </c>
      <c r="B72" s="1">
        <v>442</v>
      </c>
      <c r="C72" s="1">
        <v>0.666353225708008</v>
      </c>
      <c r="D72" s="1">
        <v>0.134917259216309</v>
      </c>
      <c r="E72" s="1">
        <v>9</v>
      </c>
      <c r="F72" s="1">
        <v>2</v>
      </c>
      <c r="G72" s="1">
        <v>1</v>
      </c>
      <c r="H72" s="1">
        <v>8</v>
      </c>
      <c r="I72" s="1">
        <v>0.9</v>
      </c>
      <c r="J72" s="1">
        <v>0.818181818181818</v>
      </c>
      <c r="K72" s="1">
        <v>0.857142857142857</v>
      </c>
      <c r="L72" s="1">
        <v>0.2</v>
      </c>
      <c r="M72" s="1">
        <v>0.7</v>
      </c>
      <c r="N72" s="1">
        <v>0.85</v>
      </c>
    </row>
    <row r="73" s="1" customFormat="1" spans="1:14">
      <c r="A73" s="7">
        <v>145</v>
      </c>
      <c r="B73" s="1">
        <v>145</v>
      </c>
      <c r="C73" s="1">
        <v>0.666755676269531</v>
      </c>
      <c r="D73" s="1">
        <v>0.160360813140869</v>
      </c>
      <c r="E73" s="1">
        <v>8</v>
      </c>
      <c r="F73" s="1">
        <v>6</v>
      </c>
      <c r="G73" s="1">
        <v>2</v>
      </c>
      <c r="H73" s="1">
        <v>4</v>
      </c>
      <c r="I73" s="1">
        <v>0.8</v>
      </c>
      <c r="J73" s="1">
        <v>0.571428571428572</v>
      </c>
      <c r="K73" s="1">
        <v>0.666666666666667</v>
      </c>
      <c r="L73" s="1">
        <v>0.6</v>
      </c>
      <c r="M73" s="1">
        <v>0.2</v>
      </c>
      <c r="N73" s="1">
        <v>0.6</v>
      </c>
    </row>
    <row r="74" s="1" customFormat="1" spans="1:14">
      <c r="A74" s="7">
        <v>532</v>
      </c>
      <c r="B74" s="1">
        <v>532</v>
      </c>
      <c r="C74" s="1">
        <v>0.578299045562744</v>
      </c>
      <c r="D74" s="1">
        <v>0.178171277046204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133</v>
      </c>
      <c r="B75" s="1">
        <v>133</v>
      </c>
      <c r="C75" s="1">
        <v>0.805436015129089</v>
      </c>
      <c r="D75" s="1">
        <v>0.172886252403259</v>
      </c>
      <c r="E75" s="1">
        <v>10</v>
      </c>
      <c r="F75" s="1">
        <v>4</v>
      </c>
      <c r="G75" s="1">
        <v>0</v>
      </c>
      <c r="H75" s="1">
        <v>6</v>
      </c>
      <c r="I75" s="1">
        <v>1</v>
      </c>
      <c r="J75" s="1">
        <v>0.714285714285714</v>
      </c>
      <c r="K75" s="1">
        <v>0.833333333333333</v>
      </c>
      <c r="L75" s="1">
        <v>0.4</v>
      </c>
      <c r="M75" s="1">
        <v>0.6</v>
      </c>
      <c r="N75" s="1">
        <v>0.8</v>
      </c>
    </row>
    <row r="76" s="1" customFormat="1" spans="1:14">
      <c r="A76" s="7">
        <v>704</v>
      </c>
      <c r="B76" s="1">
        <v>704</v>
      </c>
      <c r="C76" s="1">
        <v>0.793093085289001</v>
      </c>
      <c r="D76" s="1">
        <v>0.133874297142029</v>
      </c>
      <c r="E76" s="1">
        <v>9</v>
      </c>
      <c r="F76" s="1">
        <v>4</v>
      </c>
      <c r="G76" s="1">
        <v>1</v>
      </c>
      <c r="H76" s="1">
        <v>6</v>
      </c>
      <c r="I76" s="1">
        <v>0.9</v>
      </c>
      <c r="J76" s="1">
        <v>0.692307692307692</v>
      </c>
      <c r="K76" s="1">
        <v>0.782608695652174</v>
      </c>
      <c r="L76" s="1">
        <v>0.4</v>
      </c>
      <c r="M76" s="1">
        <v>0.5</v>
      </c>
      <c r="N76" s="1">
        <v>0.75</v>
      </c>
    </row>
    <row r="77" s="1" customFormat="1" spans="1:14">
      <c r="A77" s="7">
        <v>147</v>
      </c>
      <c r="B77" s="1">
        <v>147</v>
      </c>
      <c r="C77" s="1">
        <v>0.6775723695755</v>
      </c>
      <c r="D77" s="1">
        <v>0.166729807853699</v>
      </c>
      <c r="E77" s="1">
        <v>10</v>
      </c>
      <c r="F77" s="1">
        <v>3</v>
      </c>
      <c r="G77" s="1">
        <v>0</v>
      </c>
      <c r="H77" s="1">
        <v>7</v>
      </c>
      <c r="I77" s="1">
        <v>1</v>
      </c>
      <c r="J77" s="1">
        <v>0.769230769230769</v>
      </c>
      <c r="K77" s="1">
        <v>0.869565217391304</v>
      </c>
      <c r="L77" s="1">
        <v>0.3</v>
      </c>
      <c r="M77" s="1">
        <v>0.7</v>
      </c>
      <c r="N77" s="1">
        <v>0.85</v>
      </c>
    </row>
    <row r="78" s="1" customFormat="1" spans="1:14">
      <c r="A78" s="7">
        <v>951</v>
      </c>
      <c r="B78" s="1">
        <v>951</v>
      </c>
      <c r="C78" s="1">
        <v>0.735138416290283</v>
      </c>
      <c r="D78" s="1">
        <v>0.22585654258728</v>
      </c>
      <c r="E78" s="1">
        <v>8</v>
      </c>
      <c r="F78" s="1">
        <v>5</v>
      </c>
      <c r="G78" s="1">
        <v>2</v>
      </c>
      <c r="H78" s="1">
        <v>5</v>
      </c>
      <c r="I78" s="1">
        <v>0.8</v>
      </c>
      <c r="J78" s="1">
        <v>0.615384615384615</v>
      </c>
      <c r="K78" s="1">
        <v>0.695652173913043</v>
      </c>
      <c r="L78" s="1">
        <v>0.5</v>
      </c>
      <c r="M78" s="1">
        <v>0.3</v>
      </c>
      <c r="N78" s="1">
        <v>0.65</v>
      </c>
    </row>
    <row r="79" s="1" customFormat="1" spans="1:14">
      <c r="A79" s="7">
        <v>923</v>
      </c>
      <c r="B79" s="1">
        <v>923</v>
      </c>
      <c r="C79" s="1">
        <v>0.736769437789917</v>
      </c>
      <c r="D79" s="1">
        <v>0.222352266311646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348</v>
      </c>
      <c r="B80" s="1">
        <v>348</v>
      </c>
      <c r="C80" s="1">
        <v>0.704671263694763</v>
      </c>
      <c r="D80" s="1">
        <v>0.234467625617981</v>
      </c>
      <c r="E80" s="1">
        <v>8</v>
      </c>
      <c r="F80" s="1">
        <v>5</v>
      </c>
      <c r="G80" s="1">
        <v>2</v>
      </c>
      <c r="H80" s="1">
        <v>5</v>
      </c>
      <c r="I80" s="1">
        <v>0.8</v>
      </c>
      <c r="J80" s="1">
        <v>0.615384615384615</v>
      </c>
      <c r="K80" s="1">
        <v>0.695652173913043</v>
      </c>
      <c r="L80" s="1">
        <v>0.5</v>
      </c>
      <c r="M80" s="1">
        <v>0.3</v>
      </c>
      <c r="N80" s="1">
        <v>0.65</v>
      </c>
    </row>
    <row r="81" s="1" customFormat="1" spans="1:14">
      <c r="A81" s="7">
        <v>777</v>
      </c>
      <c r="B81" s="1">
        <v>777</v>
      </c>
      <c r="C81" s="1">
        <v>0.808679223060608</v>
      </c>
      <c r="D81" s="1">
        <v>0.145735383033752</v>
      </c>
      <c r="E81" s="1">
        <v>10</v>
      </c>
      <c r="F81" s="1">
        <v>3</v>
      </c>
      <c r="G81" s="1">
        <v>0</v>
      </c>
      <c r="H81" s="1">
        <v>7</v>
      </c>
      <c r="I81" s="1">
        <v>1</v>
      </c>
      <c r="J81" s="1">
        <v>0.769230769230769</v>
      </c>
      <c r="K81" s="1">
        <v>0.869565217391304</v>
      </c>
      <c r="L81" s="1">
        <v>0.3</v>
      </c>
      <c r="M81" s="1">
        <v>0.7</v>
      </c>
      <c r="N81" s="1">
        <v>0.85</v>
      </c>
    </row>
    <row r="82" s="1" customFormat="1" spans="1:14">
      <c r="A82" s="7">
        <v>653</v>
      </c>
      <c r="B82" s="1">
        <v>653</v>
      </c>
      <c r="C82" s="1">
        <v>0.742402076721191</v>
      </c>
      <c r="D82" s="1">
        <v>0.214298725128174</v>
      </c>
      <c r="E82" s="1">
        <v>10</v>
      </c>
      <c r="F82" s="1">
        <v>6</v>
      </c>
      <c r="G82" s="1">
        <v>0</v>
      </c>
      <c r="H82" s="1">
        <v>4</v>
      </c>
      <c r="I82" s="1">
        <v>1</v>
      </c>
      <c r="J82" s="1">
        <v>0.625</v>
      </c>
      <c r="K82" s="1">
        <v>0.769230769230769</v>
      </c>
      <c r="L82" s="1">
        <v>0.6</v>
      </c>
      <c r="M82" s="1">
        <v>0.4</v>
      </c>
      <c r="N82" s="1">
        <v>0.7</v>
      </c>
    </row>
    <row r="83" s="1" customFormat="1" spans="1:14">
      <c r="A83" s="7">
        <v>516</v>
      </c>
      <c r="B83" s="1">
        <v>516</v>
      </c>
      <c r="C83" s="1">
        <v>0.808926939964294</v>
      </c>
      <c r="D83" s="1">
        <v>0.204248666763306</v>
      </c>
      <c r="E83" s="1">
        <v>7</v>
      </c>
      <c r="F83" s="1">
        <v>3</v>
      </c>
      <c r="G83" s="1">
        <v>3</v>
      </c>
      <c r="H83" s="1">
        <v>7</v>
      </c>
      <c r="I83" s="1">
        <v>0.7</v>
      </c>
      <c r="J83" s="1">
        <v>0.7</v>
      </c>
      <c r="K83" s="1">
        <v>0.7</v>
      </c>
      <c r="L83" s="1">
        <v>0.3</v>
      </c>
      <c r="M83" s="1">
        <v>0.4</v>
      </c>
      <c r="N83" s="1">
        <v>0.7</v>
      </c>
    </row>
    <row r="84" s="1" customFormat="1" spans="1:14">
      <c r="A84" s="7">
        <v>354</v>
      </c>
      <c r="B84" s="1">
        <v>354</v>
      </c>
      <c r="C84" s="1">
        <v>0.808939099311829</v>
      </c>
      <c r="D84" s="1">
        <v>0.152334570884705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" customFormat="1" spans="1:14">
      <c r="A85" s="7">
        <v>951</v>
      </c>
      <c r="B85" s="1">
        <v>951</v>
      </c>
      <c r="C85" s="1">
        <v>0.735138416290283</v>
      </c>
      <c r="D85" s="1">
        <v>0.22585654258728</v>
      </c>
      <c r="E85" s="1">
        <v>8</v>
      </c>
      <c r="F85" s="1">
        <v>5</v>
      </c>
      <c r="G85" s="1">
        <v>2</v>
      </c>
      <c r="H85" s="1">
        <v>5</v>
      </c>
      <c r="I85" s="1">
        <v>0.8</v>
      </c>
      <c r="J85" s="1">
        <v>0.615384615384615</v>
      </c>
      <c r="K85" s="1">
        <v>0.695652173913043</v>
      </c>
      <c r="L85" s="1">
        <v>0.5</v>
      </c>
      <c r="M85" s="1">
        <v>0.3</v>
      </c>
      <c r="N85" s="1">
        <v>0.65</v>
      </c>
    </row>
    <row r="86" s="1" customFormat="1" spans="1:14">
      <c r="A86" s="7">
        <v>543</v>
      </c>
      <c r="B86" s="1">
        <v>543</v>
      </c>
      <c r="C86" s="1">
        <v>0.810562133789062</v>
      </c>
      <c r="D86" s="1">
        <v>0.140990376472473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392</v>
      </c>
      <c r="B87" s="1">
        <v>392</v>
      </c>
      <c r="C87" s="1">
        <v>0.741052031517029</v>
      </c>
      <c r="D87" s="1">
        <v>0.203339219093323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3" customFormat="1" spans="1:14">
      <c r="A88" s="9">
        <v>802</v>
      </c>
      <c r="B88" s="3">
        <v>802</v>
      </c>
      <c r="C88" s="3">
        <v>0.818269729614258</v>
      </c>
      <c r="D88" s="3">
        <v>0.142256736755371</v>
      </c>
      <c r="E88" s="3">
        <v>9</v>
      </c>
      <c r="F88" s="3">
        <v>4</v>
      </c>
      <c r="G88" s="3">
        <v>1</v>
      </c>
      <c r="H88" s="3">
        <v>6</v>
      </c>
      <c r="I88" s="3">
        <v>0.9</v>
      </c>
      <c r="J88" s="3">
        <v>0.692307692307692</v>
      </c>
      <c r="K88" s="3">
        <v>0.782608695652174</v>
      </c>
      <c r="L88" s="3">
        <v>0.4</v>
      </c>
      <c r="M88" s="3">
        <v>0.5</v>
      </c>
      <c r="N88" s="3">
        <v>0.75</v>
      </c>
    </row>
    <row r="89" s="1" customFormat="1" spans="1:14">
      <c r="A89" s="7">
        <v>743</v>
      </c>
      <c r="B89" s="1">
        <v>743</v>
      </c>
      <c r="C89" s="1">
        <v>0.812583208084106</v>
      </c>
      <c r="D89" s="1">
        <v>0.160370707511902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907</v>
      </c>
      <c r="B90" s="1">
        <v>907</v>
      </c>
      <c r="C90" s="1">
        <v>0.811874389648437</v>
      </c>
      <c r="D90" s="1">
        <v>0.147233486175537</v>
      </c>
      <c r="E90" s="1">
        <v>9</v>
      </c>
      <c r="F90" s="1">
        <v>1</v>
      </c>
      <c r="G90" s="1">
        <v>1</v>
      </c>
      <c r="H90" s="1">
        <v>9</v>
      </c>
      <c r="I90" s="1">
        <v>0.9</v>
      </c>
      <c r="J90" s="1">
        <v>0.9</v>
      </c>
      <c r="K90" s="1">
        <v>0.9</v>
      </c>
      <c r="L90" s="1">
        <v>0.1</v>
      </c>
      <c r="M90" s="1">
        <v>0.8</v>
      </c>
      <c r="N90" s="1">
        <v>0.9</v>
      </c>
    </row>
    <row r="91" s="1" customFormat="1" spans="1:14">
      <c r="A91" s="7">
        <v>392</v>
      </c>
      <c r="B91" s="1">
        <v>392</v>
      </c>
      <c r="C91" s="1">
        <v>0.741052031517029</v>
      </c>
      <c r="D91" s="1">
        <v>0.203339219093323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497</v>
      </c>
      <c r="B92" s="1">
        <v>497</v>
      </c>
      <c r="C92" s="1">
        <v>0.822490453720093</v>
      </c>
      <c r="D92" s="1">
        <v>0.249233245849609</v>
      </c>
      <c r="E92" s="1">
        <v>7</v>
      </c>
      <c r="F92" s="1">
        <v>4</v>
      </c>
      <c r="G92" s="1">
        <v>3</v>
      </c>
      <c r="H92" s="1">
        <v>6</v>
      </c>
      <c r="I92" s="1">
        <v>0.7</v>
      </c>
      <c r="J92" s="1">
        <v>0.636363636363636</v>
      </c>
      <c r="K92" s="1">
        <v>0.666666666666667</v>
      </c>
      <c r="L92" s="1">
        <v>0.4</v>
      </c>
      <c r="M92" s="1">
        <v>0.3</v>
      </c>
      <c r="N92" s="1">
        <v>0.65</v>
      </c>
    </row>
    <row r="93" s="1" customFormat="1" spans="1:14">
      <c r="A93" s="7">
        <v>686</v>
      </c>
      <c r="B93" s="1">
        <v>686</v>
      </c>
      <c r="C93" s="1">
        <v>0.872081875801086</v>
      </c>
      <c r="D93" s="1">
        <v>0.25467324256897</v>
      </c>
      <c r="E93" s="1">
        <v>6</v>
      </c>
      <c r="F93" s="1">
        <v>5</v>
      </c>
      <c r="G93" s="1">
        <v>4</v>
      </c>
      <c r="H93" s="1">
        <v>5</v>
      </c>
      <c r="I93" s="1">
        <v>0.6</v>
      </c>
      <c r="J93" s="1">
        <v>0.545454545454545</v>
      </c>
      <c r="K93" s="1">
        <v>0.571428571428571</v>
      </c>
      <c r="L93" s="1">
        <v>0.5</v>
      </c>
      <c r="M93" s="1">
        <v>0.1</v>
      </c>
      <c r="N93" s="1">
        <v>0.55</v>
      </c>
    </row>
    <row r="94" s="1" customFormat="1" spans="1:14">
      <c r="A94" s="7">
        <v>743</v>
      </c>
      <c r="B94" s="1">
        <v>743</v>
      </c>
      <c r="C94" s="1">
        <v>0.812583208084106</v>
      </c>
      <c r="D94" s="1">
        <v>0.160370707511902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3" customFormat="1" spans="1:14">
      <c r="A95" s="9">
        <v>802</v>
      </c>
      <c r="B95" s="3">
        <v>802</v>
      </c>
      <c r="C95" s="3">
        <v>0.818269729614258</v>
      </c>
      <c r="D95" s="3">
        <v>0.142256736755371</v>
      </c>
      <c r="E95" s="3">
        <v>9</v>
      </c>
      <c r="F95" s="3">
        <v>4</v>
      </c>
      <c r="G95" s="3">
        <v>1</v>
      </c>
      <c r="H95" s="3">
        <v>6</v>
      </c>
      <c r="I95" s="3">
        <v>0.9</v>
      </c>
      <c r="J95" s="3">
        <v>0.692307692307692</v>
      </c>
      <c r="K95" s="3">
        <v>0.782608695652174</v>
      </c>
      <c r="L95" s="3">
        <v>0.4</v>
      </c>
      <c r="M95" s="3">
        <v>0.5</v>
      </c>
      <c r="N95" s="3">
        <v>0.75</v>
      </c>
    </row>
    <row r="96" s="1" customFormat="1" spans="1:14">
      <c r="A96" s="7">
        <v>923</v>
      </c>
      <c r="B96" s="1">
        <v>923</v>
      </c>
      <c r="C96" s="1">
        <v>0.736769437789917</v>
      </c>
      <c r="D96" s="1">
        <v>0.222352266311646</v>
      </c>
      <c r="E96" s="1">
        <v>9</v>
      </c>
      <c r="F96" s="1">
        <v>5</v>
      </c>
      <c r="G96" s="1">
        <v>1</v>
      </c>
      <c r="H96" s="1">
        <v>5</v>
      </c>
      <c r="I96" s="1">
        <v>0.9</v>
      </c>
      <c r="J96" s="1">
        <v>0.642857142857143</v>
      </c>
      <c r="K96" s="1">
        <v>0.75</v>
      </c>
      <c r="L96" s="1">
        <v>0.5</v>
      </c>
      <c r="M96" s="1">
        <v>0.4</v>
      </c>
      <c r="N96" s="1">
        <v>0.7</v>
      </c>
    </row>
    <row r="97" s="3" customFormat="1" spans="1:14">
      <c r="A97" s="9">
        <v>694</v>
      </c>
      <c r="B97" s="3">
        <v>694</v>
      </c>
      <c r="C97" s="3">
        <v>0.832526206970215</v>
      </c>
      <c r="D97" s="3">
        <v>0.154374718666077</v>
      </c>
      <c r="E97" s="3">
        <v>9</v>
      </c>
      <c r="F97" s="3">
        <v>5</v>
      </c>
      <c r="G97" s="3">
        <v>1</v>
      </c>
      <c r="H97" s="3">
        <v>5</v>
      </c>
      <c r="I97" s="3">
        <v>0.9</v>
      </c>
      <c r="J97" s="3">
        <v>0.642857142857143</v>
      </c>
      <c r="K97" s="3">
        <v>0.75</v>
      </c>
      <c r="L97" s="3">
        <v>0.5</v>
      </c>
      <c r="M97" s="3">
        <v>0.4</v>
      </c>
      <c r="N97" s="3">
        <v>0.7</v>
      </c>
    </row>
    <row r="98" s="1" customFormat="1" spans="1:14">
      <c r="A98" s="7">
        <v>860</v>
      </c>
      <c r="B98" s="1">
        <v>860</v>
      </c>
      <c r="C98" s="1">
        <v>0.743911266326904</v>
      </c>
      <c r="D98" s="1">
        <v>0.222382426261902</v>
      </c>
      <c r="E98" s="1">
        <v>9</v>
      </c>
      <c r="F98" s="1">
        <v>5</v>
      </c>
      <c r="G98" s="1">
        <v>1</v>
      </c>
      <c r="H98" s="1">
        <v>5</v>
      </c>
      <c r="I98" s="1">
        <v>0.9</v>
      </c>
      <c r="J98" s="1">
        <v>0.642857142857143</v>
      </c>
      <c r="K98" s="1">
        <v>0.75</v>
      </c>
      <c r="L98" s="1">
        <v>0.5</v>
      </c>
      <c r="M98" s="1">
        <v>0.4</v>
      </c>
      <c r="N98" s="1">
        <v>0.7</v>
      </c>
    </row>
    <row r="99" s="3" customFormat="1" spans="1:14">
      <c r="A99" s="9">
        <v>333</v>
      </c>
      <c r="B99" s="3">
        <v>333</v>
      </c>
      <c r="C99" s="3">
        <v>0.874210953712463</v>
      </c>
      <c r="D99" s="3">
        <v>0.289362072944641</v>
      </c>
      <c r="E99" s="3">
        <v>10</v>
      </c>
      <c r="F99" s="3">
        <v>6</v>
      </c>
      <c r="G99" s="3">
        <v>0</v>
      </c>
      <c r="H99" s="3">
        <v>4</v>
      </c>
      <c r="I99" s="3">
        <v>1</v>
      </c>
      <c r="J99" s="3">
        <v>0.625</v>
      </c>
      <c r="K99" s="3">
        <v>0.769230769230769</v>
      </c>
      <c r="L99" s="3">
        <v>0.6</v>
      </c>
      <c r="M99" s="3">
        <v>0.4</v>
      </c>
      <c r="N99" s="3">
        <v>0.7</v>
      </c>
    </row>
    <row r="100" s="1" customFormat="1" spans="3:13">
      <c r="C100" s="1">
        <f>AVERAGE(C2:C99)</f>
        <v>0.625578290345717</v>
      </c>
      <c r="D100" s="1">
        <f>AVERAGE(D2:D99)</f>
        <v>0.155921507854851</v>
      </c>
      <c r="L100" s="1">
        <f>AVERAGE(L2:L99)</f>
        <v>0.471428571428571</v>
      </c>
      <c r="M100" s="1">
        <f>AVERAGE(M2:M99)</f>
        <v>0.371428571428571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183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1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12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10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7</v>
      </c>
      <c r="G107" s="11">
        <v>0.12</v>
      </c>
      <c r="H107" s="1">
        <v>-240</v>
      </c>
      <c r="I107" s="1">
        <v>1760</v>
      </c>
      <c r="J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5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4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0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6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9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11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0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3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4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8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4</v>
      </c>
    </row>
    <row r="124" s="1" customFormat="1" spans="3:4">
      <c r="C124" s="1" t="s">
        <v>35</v>
      </c>
      <c r="D124" s="1">
        <f>COUNTIF(C2:C99,"&lt;0.82")-COUNTIF(C2:C99,"&lt;0.8")</f>
        <v>10</v>
      </c>
    </row>
    <row r="125" s="1" customFormat="1" spans="3:4">
      <c r="C125" s="1" t="s">
        <v>36</v>
      </c>
      <c r="D125" s="1">
        <f>COUNTIF(C2:C99,"&lt;0.84")-COUNTIF(C2:C99,"&lt;0.82")</f>
        <v>2</v>
      </c>
    </row>
    <row r="126" s="1" customFormat="1" spans="3:8">
      <c r="C126" s="1" t="s">
        <v>37</v>
      </c>
      <c r="D126" s="1">
        <f>COUNTIF(C2:C99,"&lt;0.86")-COUNTIF(C2:C99,"&lt;0.84")</f>
        <v>0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2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0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3" workbookViewId="0">
      <selection activeCell="A1" sqref="$A1:$XFD133"/>
    </sheetView>
  </sheetViews>
  <sheetFormatPr defaultColWidth="9" defaultRowHeight="13.5"/>
  <cols>
    <col min="3" max="4" width="18.2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471</v>
      </c>
      <c r="B22" s="1">
        <v>471</v>
      </c>
      <c r="C22" s="1">
        <v>0.46433687210083</v>
      </c>
      <c r="D22" s="1">
        <v>0.117367029190064</v>
      </c>
      <c r="E22" s="1">
        <v>7</v>
      </c>
      <c r="F22" s="1">
        <v>5</v>
      </c>
      <c r="G22" s="1">
        <v>3</v>
      </c>
      <c r="H22" s="1">
        <v>5</v>
      </c>
      <c r="I22" s="1">
        <v>0.7</v>
      </c>
      <c r="J22" s="1">
        <v>0.583333333333333</v>
      </c>
      <c r="K22" s="1">
        <v>0.636363636363636</v>
      </c>
      <c r="L22" s="1">
        <v>0.5</v>
      </c>
      <c r="M22" s="1">
        <v>0.2</v>
      </c>
      <c r="N22" s="1">
        <v>0.6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518</v>
      </c>
      <c r="B27" s="1">
        <v>518</v>
      </c>
      <c r="C27" s="1">
        <v>0.447580337524414</v>
      </c>
      <c r="D27" s="1">
        <v>0.0629737377166748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784</v>
      </c>
      <c r="B32" s="1">
        <v>784</v>
      </c>
      <c r="C32" s="1">
        <v>0.706818580627441</v>
      </c>
      <c r="D32" s="1">
        <v>0.199303984642029</v>
      </c>
      <c r="E32" s="1">
        <v>9</v>
      </c>
      <c r="F32" s="1">
        <v>6</v>
      </c>
      <c r="G32" s="1">
        <v>1</v>
      </c>
      <c r="H32" s="1">
        <v>4</v>
      </c>
      <c r="I32" s="1">
        <v>0.9</v>
      </c>
      <c r="J32" s="1">
        <v>0.6</v>
      </c>
      <c r="K32" s="1">
        <v>0.72</v>
      </c>
      <c r="L32" s="1">
        <v>0.6</v>
      </c>
      <c r="M32" s="1">
        <v>0.3</v>
      </c>
      <c r="N32" s="1">
        <v>0.65</v>
      </c>
    </row>
    <row r="33" s="1" customFormat="1" spans="1:14">
      <c r="A33" s="7">
        <v>124</v>
      </c>
      <c r="B33" s="1">
        <v>124</v>
      </c>
      <c r="C33" s="1">
        <v>0.629390001296997</v>
      </c>
      <c r="D33" s="1">
        <v>0.210688233375549</v>
      </c>
      <c r="E33" s="1">
        <v>10</v>
      </c>
      <c r="F33" s="1">
        <v>9</v>
      </c>
      <c r="G33" s="1">
        <v>0</v>
      </c>
      <c r="H33" s="1">
        <v>1</v>
      </c>
      <c r="I33" s="1">
        <v>1</v>
      </c>
      <c r="J33" s="1">
        <v>0.526315789473684</v>
      </c>
      <c r="K33" s="1">
        <v>0.689655172413793</v>
      </c>
      <c r="L33" s="1">
        <v>0.9</v>
      </c>
      <c r="M33" s="1">
        <v>0.1</v>
      </c>
      <c r="N33" s="1">
        <v>0.55</v>
      </c>
    </row>
    <row r="34" s="1" customFormat="1" spans="1:14">
      <c r="A34" s="7">
        <v>184</v>
      </c>
      <c r="B34" s="1">
        <v>184</v>
      </c>
      <c r="C34" s="1">
        <v>0.746280670166016</v>
      </c>
      <c r="D34" s="1">
        <v>0.251963019371033</v>
      </c>
      <c r="E34" s="1">
        <v>6</v>
      </c>
      <c r="F34" s="1">
        <v>4</v>
      </c>
      <c r="G34" s="1">
        <v>4</v>
      </c>
      <c r="H34" s="1">
        <v>6</v>
      </c>
      <c r="I34" s="1">
        <v>0.6</v>
      </c>
      <c r="J34" s="1">
        <v>0.6</v>
      </c>
      <c r="K34" s="1">
        <v>0.6</v>
      </c>
      <c r="L34" s="1">
        <v>0.4</v>
      </c>
      <c r="M34" s="1">
        <v>0.2</v>
      </c>
      <c r="N34" s="1">
        <v>0.6</v>
      </c>
    </row>
    <row r="35" s="1" customFormat="1" spans="1:14">
      <c r="A35" s="7">
        <v>401</v>
      </c>
      <c r="B35" s="1">
        <v>401</v>
      </c>
      <c r="C35" s="1">
        <v>0.753035545349121</v>
      </c>
      <c r="D35" s="1">
        <v>0.228763222694397</v>
      </c>
      <c r="E35" s="1">
        <v>10</v>
      </c>
      <c r="F35" s="1">
        <v>4</v>
      </c>
      <c r="G35" s="1">
        <v>0</v>
      </c>
      <c r="H35" s="1">
        <v>6</v>
      </c>
      <c r="I35" s="1">
        <v>1</v>
      </c>
      <c r="J35" s="1">
        <v>0.714285714285714</v>
      </c>
      <c r="K35" s="1">
        <v>0.833333333333333</v>
      </c>
      <c r="L35" s="1">
        <v>0.4</v>
      </c>
      <c r="M35" s="1">
        <v>0.6</v>
      </c>
      <c r="N35" s="1">
        <v>0.8</v>
      </c>
    </row>
    <row r="36" s="1" customFormat="1" spans="1:14">
      <c r="A36" s="7">
        <v>281</v>
      </c>
      <c r="B36" s="1">
        <v>281</v>
      </c>
      <c r="C36" s="1">
        <v>0.780123114585876</v>
      </c>
      <c r="D36" s="1">
        <v>0.199020862579346</v>
      </c>
      <c r="E36" s="1">
        <v>8</v>
      </c>
      <c r="F36" s="1">
        <v>5</v>
      </c>
      <c r="G36" s="1">
        <v>2</v>
      </c>
      <c r="H36" s="1">
        <v>5</v>
      </c>
      <c r="I36" s="1">
        <v>0.8</v>
      </c>
      <c r="J36" s="1">
        <v>0.615384615384615</v>
      </c>
      <c r="K36" s="1">
        <v>0.695652173913043</v>
      </c>
      <c r="L36" s="1">
        <v>0.5</v>
      </c>
      <c r="M36" s="1">
        <v>0.3</v>
      </c>
      <c r="N36" s="1">
        <v>0.65</v>
      </c>
    </row>
    <row r="37" s="1" customFormat="1" spans="1:14">
      <c r="A37" s="7">
        <v>983</v>
      </c>
      <c r="B37" s="1">
        <v>983</v>
      </c>
      <c r="C37" s="1">
        <v>0.630730509757996</v>
      </c>
      <c r="D37" s="1">
        <v>0.192117929458618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309</v>
      </c>
      <c r="B38" s="1">
        <v>309</v>
      </c>
      <c r="C38" s="1">
        <v>0.744541764259338</v>
      </c>
      <c r="D38" s="1">
        <v>0.294283986091614</v>
      </c>
      <c r="E38" s="1">
        <v>8</v>
      </c>
      <c r="F38" s="1">
        <v>1</v>
      </c>
      <c r="G38" s="1">
        <v>2</v>
      </c>
      <c r="H38" s="1">
        <v>9</v>
      </c>
      <c r="I38" s="1">
        <v>0.8</v>
      </c>
      <c r="J38" s="1">
        <v>0.888888888888889</v>
      </c>
      <c r="K38" s="1">
        <v>0.842105263157895</v>
      </c>
      <c r="L38" s="1">
        <v>0.1</v>
      </c>
      <c r="M38" s="1">
        <v>0.7</v>
      </c>
      <c r="N38" s="1">
        <v>0.85</v>
      </c>
    </row>
    <row r="39" s="1" customFormat="1" spans="1:14">
      <c r="A39" s="7">
        <v>698</v>
      </c>
      <c r="B39" s="1">
        <v>698</v>
      </c>
      <c r="C39" s="1">
        <v>0.796518921852112</v>
      </c>
      <c r="D39" s="1">
        <v>0.266257882118225</v>
      </c>
      <c r="E39" s="1">
        <v>9</v>
      </c>
      <c r="F39" s="1">
        <v>3</v>
      </c>
      <c r="G39" s="1">
        <v>1</v>
      </c>
      <c r="H39" s="1">
        <v>7</v>
      </c>
      <c r="I39" s="1">
        <v>0.9</v>
      </c>
      <c r="J39" s="1">
        <v>0.75</v>
      </c>
      <c r="K39" s="1">
        <v>0.818181818181818</v>
      </c>
      <c r="L39" s="1">
        <v>0.3</v>
      </c>
      <c r="M39" s="1">
        <v>0.6</v>
      </c>
      <c r="N39" s="1">
        <v>0.8</v>
      </c>
    </row>
    <row r="40" s="1" customFormat="1" spans="1:14">
      <c r="A40" s="7">
        <v>249</v>
      </c>
      <c r="B40" s="1">
        <v>249</v>
      </c>
      <c r="C40" s="1">
        <v>0.631833672523499</v>
      </c>
      <c r="D40" s="1">
        <v>0.211252689361572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716</v>
      </c>
      <c r="B41" s="1">
        <v>716</v>
      </c>
      <c r="C41" s="1">
        <v>0.645399928092957</v>
      </c>
      <c r="D41" s="1">
        <v>0.204073429107666</v>
      </c>
      <c r="E41" s="1">
        <v>9</v>
      </c>
      <c r="F41" s="1">
        <v>3</v>
      </c>
      <c r="G41" s="1">
        <v>1</v>
      </c>
      <c r="H41" s="1">
        <v>7</v>
      </c>
      <c r="I41" s="1">
        <v>0.9</v>
      </c>
      <c r="J41" s="1">
        <v>0.75</v>
      </c>
      <c r="K41" s="1">
        <v>0.818181818181818</v>
      </c>
      <c r="L41" s="1">
        <v>0.3</v>
      </c>
      <c r="M41" s="1">
        <v>0.6</v>
      </c>
      <c r="N41" s="1">
        <v>0.8</v>
      </c>
    </row>
    <row r="42" s="1" customFormat="1" spans="1:14">
      <c r="A42" s="7">
        <v>653</v>
      </c>
      <c r="B42" s="1">
        <v>653</v>
      </c>
      <c r="C42" s="1">
        <v>0.742402076721191</v>
      </c>
      <c r="D42" s="1">
        <v>0.214298725128174</v>
      </c>
      <c r="E42" s="1">
        <v>10</v>
      </c>
      <c r="F42" s="1">
        <v>6</v>
      </c>
      <c r="G42" s="1">
        <v>0</v>
      </c>
      <c r="H42" s="1">
        <v>4</v>
      </c>
      <c r="I42" s="1">
        <v>1</v>
      </c>
      <c r="J42" s="1">
        <v>0.625</v>
      </c>
      <c r="K42" s="1">
        <v>0.769230769230769</v>
      </c>
      <c r="L42" s="1">
        <v>0.6</v>
      </c>
      <c r="M42" s="1">
        <v>0.4</v>
      </c>
      <c r="N42" s="1">
        <v>0.7</v>
      </c>
    </row>
    <row r="43" s="1" customFormat="1" spans="1:14">
      <c r="A43" s="7">
        <v>623</v>
      </c>
      <c r="B43" s="1">
        <v>623</v>
      </c>
      <c r="C43" s="1">
        <v>0.632972717285156</v>
      </c>
      <c r="D43" s="1">
        <v>0.181615591049194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564</v>
      </c>
      <c r="B44" s="1">
        <v>564</v>
      </c>
      <c r="C44" s="1">
        <v>0.591322898864746</v>
      </c>
      <c r="D44" s="1">
        <v>0.230110764503479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1" customFormat="1" spans="1:14">
      <c r="A45" s="7">
        <v>40</v>
      </c>
      <c r="B45" s="1">
        <v>40</v>
      </c>
      <c r="C45" s="1">
        <v>0.634088516235352</v>
      </c>
      <c r="D45" s="1">
        <v>0.209302663803101</v>
      </c>
      <c r="E45" s="1">
        <v>9</v>
      </c>
      <c r="F45" s="1">
        <v>3</v>
      </c>
      <c r="G45" s="1">
        <v>1</v>
      </c>
      <c r="H45" s="1">
        <v>7</v>
      </c>
      <c r="I45" s="1">
        <v>0.9</v>
      </c>
      <c r="J45" s="1">
        <v>0.75</v>
      </c>
      <c r="K45" s="1">
        <v>0.818181818181818</v>
      </c>
      <c r="L45" s="1">
        <v>0.3</v>
      </c>
      <c r="M45" s="1">
        <v>0.6</v>
      </c>
      <c r="N45" s="1">
        <v>0.8</v>
      </c>
    </row>
    <row r="46" s="1" customFormat="1" spans="1:14">
      <c r="A46" s="7">
        <v>128</v>
      </c>
      <c r="B46" s="1">
        <v>128</v>
      </c>
      <c r="C46" s="1">
        <v>0.591395378112793</v>
      </c>
      <c r="D46" s="1">
        <v>0.16316032409668</v>
      </c>
      <c r="E46" s="1">
        <v>9</v>
      </c>
      <c r="F46" s="1">
        <v>4</v>
      </c>
      <c r="G46" s="1">
        <v>1</v>
      </c>
      <c r="H46" s="1">
        <v>6</v>
      </c>
      <c r="I46" s="1">
        <v>0.9</v>
      </c>
      <c r="J46" s="1">
        <v>0.692307692307692</v>
      </c>
      <c r="K46" s="1">
        <v>0.782608695652174</v>
      </c>
      <c r="L46" s="1">
        <v>0.4</v>
      </c>
      <c r="M46" s="1">
        <v>0.5</v>
      </c>
      <c r="N46" s="1">
        <v>0.75</v>
      </c>
    </row>
    <row r="47" s="3" customFormat="1" spans="1:14">
      <c r="A47" s="9">
        <v>303</v>
      </c>
      <c r="B47" s="3">
        <v>303</v>
      </c>
      <c r="C47" s="3">
        <v>0.71898889541626</v>
      </c>
      <c r="D47" s="3">
        <v>0.243504881858826</v>
      </c>
      <c r="E47" s="3">
        <v>8</v>
      </c>
      <c r="F47" s="3">
        <v>6</v>
      </c>
      <c r="G47" s="3">
        <v>2</v>
      </c>
      <c r="H47" s="3">
        <v>4</v>
      </c>
      <c r="I47" s="3">
        <v>0.8</v>
      </c>
      <c r="J47" s="3">
        <v>0.571428571428572</v>
      </c>
      <c r="K47" s="3">
        <v>0.666666666666667</v>
      </c>
      <c r="L47" s="3">
        <v>0.6</v>
      </c>
      <c r="M47" s="3">
        <v>0.2</v>
      </c>
      <c r="N47" s="3">
        <v>0.6</v>
      </c>
    </row>
    <row r="48" s="1" customFormat="1" spans="1:14">
      <c r="A48" s="7">
        <v>873</v>
      </c>
      <c r="B48" s="1">
        <v>873</v>
      </c>
      <c r="C48" s="1">
        <v>0.570534706115723</v>
      </c>
      <c r="D48" s="1">
        <v>0.215624690055847</v>
      </c>
      <c r="E48" s="1">
        <v>7</v>
      </c>
      <c r="F48" s="1">
        <v>9</v>
      </c>
      <c r="G48" s="1">
        <v>3</v>
      </c>
      <c r="H48" s="1">
        <v>1</v>
      </c>
      <c r="I48" s="1">
        <v>0.7</v>
      </c>
      <c r="J48" s="1">
        <v>0.4375</v>
      </c>
      <c r="K48" s="1">
        <v>0.538461538461538</v>
      </c>
      <c r="L48" s="1">
        <v>0.9</v>
      </c>
      <c r="M48" s="1">
        <v>-0.2</v>
      </c>
      <c r="N48" s="1">
        <v>0.4</v>
      </c>
    </row>
    <row r="49" s="1" customFormat="1" spans="1:14">
      <c r="A49" s="7">
        <v>123</v>
      </c>
      <c r="B49" s="1">
        <v>123</v>
      </c>
      <c r="C49" s="1">
        <v>0.64593517780304</v>
      </c>
      <c r="D49" s="1">
        <v>0.242363452911377</v>
      </c>
      <c r="E49" s="1">
        <v>9</v>
      </c>
      <c r="F49" s="1">
        <v>7</v>
      </c>
      <c r="G49" s="1">
        <v>1</v>
      </c>
      <c r="H49" s="1">
        <v>3</v>
      </c>
      <c r="I49" s="1">
        <v>0.9</v>
      </c>
      <c r="J49" s="1">
        <v>0.5625</v>
      </c>
      <c r="K49" s="1">
        <v>0.692307692307692</v>
      </c>
      <c r="L49" s="1">
        <v>0.7</v>
      </c>
      <c r="M49" s="1">
        <v>0.2</v>
      </c>
      <c r="N49" s="1">
        <v>0.6</v>
      </c>
    </row>
    <row r="50" s="1" customFormat="1" spans="1:14">
      <c r="A50" s="7">
        <v>43</v>
      </c>
      <c r="B50" s="1">
        <v>43</v>
      </c>
      <c r="C50" s="1">
        <v>0.656714081764221</v>
      </c>
      <c r="D50" s="1">
        <v>0.224246263504028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" customFormat="1" spans="1:14">
      <c r="A51" s="7">
        <v>807</v>
      </c>
      <c r="B51" s="1">
        <v>807</v>
      </c>
      <c r="C51" s="1">
        <v>0.587384819984436</v>
      </c>
      <c r="D51" s="1">
        <v>0.212218403816223</v>
      </c>
      <c r="E51" s="1">
        <v>6</v>
      </c>
      <c r="F51" s="1">
        <v>6</v>
      </c>
      <c r="G51" s="1">
        <v>4</v>
      </c>
      <c r="H51" s="1">
        <v>4</v>
      </c>
      <c r="I51" s="1">
        <v>0.6</v>
      </c>
      <c r="J51" s="1">
        <v>0.5</v>
      </c>
      <c r="K51" s="1">
        <v>0.545454545454545</v>
      </c>
      <c r="L51" s="1">
        <v>0.6</v>
      </c>
      <c r="M51" s="1">
        <v>0</v>
      </c>
      <c r="N51" s="1">
        <v>0.5</v>
      </c>
    </row>
    <row r="52" s="1" customFormat="1" spans="1:14">
      <c r="A52" s="7">
        <v>4</v>
      </c>
      <c r="B52" s="1">
        <v>4</v>
      </c>
      <c r="C52" s="1">
        <v>0.799562454223633</v>
      </c>
      <c r="D52" s="1">
        <v>0.261473536491394</v>
      </c>
      <c r="E52" s="1">
        <v>9</v>
      </c>
      <c r="F52" s="1">
        <v>8</v>
      </c>
      <c r="G52" s="1">
        <v>1</v>
      </c>
      <c r="H52" s="1">
        <v>2</v>
      </c>
      <c r="I52" s="1">
        <v>0.9</v>
      </c>
      <c r="J52" s="1">
        <v>0.529411764705882</v>
      </c>
      <c r="K52" s="1">
        <v>0.666666666666667</v>
      </c>
      <c r="L52" s="1">
        <v>0.8</v>
      </c>
      <c r="M52" s="1">
        <v>0.1</v>
      </c>
      <c r="N52" s="1">
        <v>0.55</v>
      </c>
    </row>
    <row r="53" s="1" customFormat="1" spans="1:14">
      <c r="A53" s="7">
        <v>909</v>
      </c>
      <c r="B53" s="1">
        <v>909</v>
      </c>
      <c r="C53" s="1">
        <v>0.651805877685547</v>
      </c>
      <c r="D53" s="1">
        <v>0.206578016281128</v>
      </c>
      <c r="E53" s="1">
        <v>9</v>
      </c>
      <c r="F53" s="1">
        <v>3</v>
      </c>
      <c r="G53" s="1">
        <v>1</v>
      </c>
      <c r="H53" s="1">
        <v>7</v>
      </c>
      <c r="I53" s="1">
        <v>0.9</v>
      </c>
      <c r="J53" s="1">
        <v>0.75</v>
      </c>
      <c r="K53" s="1">
        <v>0.818181818181818</v>
      </c>
      <c r="L53" s="1">
        <v>0.3</v>
      </c>
      <c r="M53" s="1">
        <v>0.6</v>
      </c>
      <c r="N53" s="1">
        <v>0.8</v>
      </c>
    </row>
    <row r="54" s="1" customFormat="1" spans="1:14">
      <c r="A54" s="7">
        <v>674</v>
      </c>
      <c r="B54" s="1">
        <v>674</v>
      </c>
      <c r="C54" s="1">
        <v>0.564037680625916</v>
      </c>
      <c r="D54" s="1">
        <v>0.191290736198425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517</v>
      </c>
      <c r="B55" s="1">
        <v>517</v>
      </c>
      <c r="C55" s="1">
        <v>0.653701186180115</v>
      </c>
      <c r="D55" s="1">
        <v>0.171933770179749</v>
      </c>
      <c r="E55" s="1">
        <v>7</v>
      </c>
      <c r="F55" s="1">
        <v>5</v>
      </c>
      <c r="G55" s="1">
        <v>3</v>
      </c>
      <c r="H55" s="1">
        <v>5</v>
      </c>
      <c r="I55" s="1">
        <v>0.7</v>
      </c>
      <c r="J55" s="1">
        <v>0.583333333333333</v>
      </c>
      <c r="K55" s="1">
        <v>0.636363636363636</v>
      </c>
      <c r="L55" s="1">
        <v>0.5</v>
      </c>
      <c r="M55" s="1">
        <v>0.2</v>
      </c>
      <c r="N55" s="1">
        <v>0.6</v>
      </c>
    </row>
    <row r="56" s="1" customFormat="1" spans="1:14">
      <c r="A56" s="7">
        <v>122</v>
      </c>
      <c r="B56" s="1">
        <v>122</v>
      </c>
      <c r="C56" s="1">
        <v>0.562414288520813</v>
      </c>
      <c r="D56" s="1">
        <v>0.181339740753174</v>
      </c>
      <c r="E56" s="1">
        <v>9</v>
      </c>
      <c r="F56" s="1">
        <v>6</v>
      </c>
      <c r="G56" s="1">
        <v>1</v>
      </c>
      <c r="H56" s="1">
        <v>4</v>
      </c>
      <c r="I56" s="1">
        <v>0.9</v>
      </c>
      <c r="J56" s="1">
        <v>0.6</v>
      </c>
      <c r="K56" s="1">
        <v>0.72</v>
      </c>
      <c r="L56" s="1">
        <v>0.6</v>
      </c>
      <c r="M56" s="1">
        <v>0.3</v>
      </c>
      <c r="N56" s="1">
        <v>0.65</v>
      </c>
    </row>
    <row r="57" s="1" customFormat="1" spans="1:14">
      <c r="A57" s="7">
        <v>43</v>
      </c>
      <c r="B57" s="1">
        <v>43</v>
      </c>
      <c r="C57" s="1">
        <v>0.656714081764221</v>
      </c>
      <c r="D57" s="1">
        <v>0.224246263504028</v>
      </c>
      <c r="E57" s="1">
        <v>9</v>
      </c>
      <c r="F57" s="1">
        <v>5</v>
      </c>
      <c r="G57" s="1">
        <v>1</v>
      </c>
      <c r="H57" s="1">
        <v>5</v>
      </c>
      <c r="I57" s="1">
        <v>0.9</v>
      </c>
      <c r="J57" s="1">
        <v>0.642857142857143</v>
      </c>
      <c r="K57" s="1">
        <v>0.75</v>
      </c>
      <c r="L57" s="1">
        <v>0.5</v>
      </c>
      <c r="M57" s="1">
        <v>0.4</v>
      </c>
      <c r="N57" s="1">
        <v>0.7</v>
      </c>
    </row>
    <row r="58" s="1" customFormat="1" spans="1:14">
      <c r="A58" s="7">
        <v>250</v>
      </c>
      <c r="B58" s="1">
        <v>250</v>
      </c>
      <c r="C58" s="1">
        <v>0.647572636604309</v>
      </c>
      <c r="D58" s="1">
        <v>0.24461555480957</v>
      </c>
      <c r="E58" s="1">
        <v>8</v>
      </c>
      <c r="F58" s="1">
        <v>5</v>
      </c>
      <c r="G58" s="1">
        <v>2</v>
      </c>
      <c r="H58" s="1">
        <v>5</v>
      </c>
      <c r="I58" s="1">
        <v>0.8</v>
      </c>
      <c r="J58" s="1">
        <v>0.615384615384615</v>
      </c>
      <c r="K58" s="1">
        <v>0.695652173913043</v>
      </c>
      <c r="L58" s="1">
        <v>0.5</v>
      </c>
      <c r="M58" s="1">
        <v>0.3</v>
      </c>
      <c r="N58" s="1">
        <v>0.65</v>
      </c>
    </row>
    <row r="59" s="1" customFormat="1" spans="1:14">
      <c r="A59" s="7">
        <v>230</v>
      </c>
      <c r="B59" s="1">
        <v>230</v>
      </c>
      <c r="C59" s="1">
        <v>0.660181760787964</v>
      </c>
      <c r="D59" s="1">
        <v>0.146413803100586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554</v>
      </c>
      <c r="B60" s="1">
        <v>554</v>
      </c>
      <c r="C60" s="1">
        <v>0.660832762718201</v>
      </c>
      <c r="D60" s="1">
        <v>0.225080013275147</v>
      </c>
      <c r="E60" s="1">
        <v>6</v>
      </c>
      <c r="F60" s="1">
        <v>7</v>
      </c>
      <c r="G60" s="1">
        <v>4</v>
      </c>
      <c r="H60" s="1">
        <v>3</v>
      </c>
      <c r="I60" s="1">
        <v>0.6</v>
      </c>
      <c r="J60" s="1">
        <v>0.461538461538462</v>
      </c>
      <c r="K60" s="1">
        <v>0.521739130434783</v>
      </c>
      <c r="L60" s="1">
        <v>0.7</v>
      </c>
      <c r="M60" s="1">
        <v>-0.1</v>
      </c>
      <c r="N60" s="1">
        <v>0.45</v>
      </c>
    </row>
    <row r="61" s="1" customFormat="1" spans="1:14">
      <c r="A61" s="7">
        <v>754</v>
      </c>
      <c r="B61" s="1">
        <v>754</v>
      </c>
      <c r="C61" s="1">
        <v>0.648199319839478</v>
      </c>
      <c r="D61" s="1">
        <v>0.176639199256897</v>
      </c>
      <c r="E61" s="1">
        <v>7</v>
      </c>
      <c r="F61" s="1">
        <v>5</v>
      </c>
      <c r="G61" s="1">
        <v>3</v>
      </c>
      <c r="H61" s="1">
        <v>5</v>
      </c>
      <c r="I61" s="1">
        <v>0.7</v>
      </c>
      <c r="J61" s="1">
        <v>0.583333333333333</v>
      </c>
      <c r="K61" s="1">
        <v>0.636363636363636</v>
      </c>
      <c r="L61" s="1">
        <v>0.5</v>
      </c>
      <c r="M61" s="1">
        <v>0.2</v>
      </c>
      <c r="N61" s="1">
        <v>0.6</v>
      </c>
    </row>
    <row r="62" s="1" customFormat="1" spans="1:14">
      <c r="A62" s="7">
        <v>927</v>
      </c>
      <c r="B62" s="1">
        <v>927</v>
      </c>
      <c r="C62" s="1">
        <v>0.648564696311951</v>
      </c>
      <c r="D62" s="1">
        <v>0.160820841789246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693</v>
      </c>
      <c r="B63" s="1">
        <v>693</v>
      </c>
      <c r="C63" s="1">
        <v>0.667569756507874</v>
      </c>
      <c r="D63" s="1">
        <v>0.195605278015137</v>
      </c>
      <c r="E63" s="1">
        <v>9</v>
      </c>
      <c r="F63" s="1">
        <v>7</v>
      </c>
      <c r="G63" s="1">
        <v>1</v>
      </c>
      <c r="H63" s="1">
        <v>3</v>
      </c>
      <c r="I63" s="1">
        <v>0.9</v>
      </c>
      <c r="J63" s="1">
        <v>0.5625</v>
      </c>
      <c r="K63" s="1">
        <v>0.692307692307692</v>
      </c>
      <c r="L63" s="1">
        <v>0.7</v>
      </c>
      <c r="M63" s="1">
        <v>0.2</v>
      </c>
      <c r="N63" s="1">
        <v>0.6</v>
      </c>
    </row>
    <row r="64" s="1" customFormat="1" spans="1:14">
      <c r="A64" s="7">
        <v>798</v>
      </c>
      <c r="B64" s="1">
        <v>798</v>
      </c>
      <c r="C64" s="1">
        <v>0.678243517875671</v>
      </c>
      <c r="D64" s="1">
        <v>0.237145304679871</v>
      </c>
      <c r="E64" s="1">
        <v>7</v>
      </c>
      <c r="F64" s="1">
        <v>5</v>
      </c>
      <c r="G64" s="1">
        <v>3</v>
      </c>
      <c r="H64" s="1">
        <v>5</v>
      </c>
      <c r="I64" s="1">
        <v>0.7</v>
      </c>
      <c r="J64" s="1">
        <v>0.583333333333333</v>
      </c>
      <c r="K64" s="1">
        <v>0.636363636363636</v>
      </c>
      <c r="L64" s="1">
        <v>0.5</v>
      </c>
      <c r="M64" s="1">
        <v>0.2</v>
      </c>
      <c r="N64" s="1">
        <v>0.6</v>
      </c>
    </row>
    <row r="65" s="1" customFormat="1" spans="1:14">
      <c r="A65" s="7">
        <v>827</v>
      </c>
      <c r="B65" s="1">
        <v>827</v>
      </c>
      <c r="C65" s="1">
        <v>0.664244651794434</v>
      </c>
      <c r="D65" s="1">
        <v>0.195667386054993</v>
      </c>
      <c r="E65" s="1">
        <v>7</v>
      </c>
      <c r="F65" s="1">
        <v>4</v>
      </c>
      <c r="G65" s="1">
        <v>3</v>
      </c>
      <c r="H65" s="1">
        <v>6</v>
      </c>
      <c r="I65" s="1">
        <v>0.7</v>
      </c>
      <c r="J65" s="1">
        <v>0.636363636363636</v>
      </c>
      <c r="K65" s="1">
        <v>0.666666666666667</v>
      </c>
      <c r="L65" s="1">
        <v>0.4</v>
      </c>
      <c r="M65" s="1">
        <v>0.3</v>
      </c>
      <c r="N65" s="1">
        <v>0.65</v>
      </c>
    </row>
    <row r="66" s="1" customFormat="1" spans="1:14">
      <c r="A66" s="7">
        <v>835</v>
      </c>
      <c r="B66" s="1">
        <v>835</v>
      </c>
      <c r="C66" s="1">
        <v>0.678577899932861</v>
      </c>
      <c r="D66" s="1">
        <v>0.179389476776123</v>
      </c>
      <c r="E66" s="1">
        <v>7</v>
      </c>
      <c r="F66" s="1">
        <v>7</v>
      </c>
      <c r="G66" s="1">
        <v>3</v>
      </c>
      <c r="H66" s="1">
        <v>3</v>
      </c>
      <c r="I66" s="1">
        <v>0.7</v>
      </c>
      <c r="J66" s="1">
        <v>0.5</v>
      </c>
      <c r="K66" s="1">
        <v>0.583333333333333</v>
      </c>
      <c r="L66" s="1">
        <v>0.7</v>
      </c>
      <c r="M66" s="1">
        <v>0</v>
      </c>
      <c r="N66" s="1">
        <v>0.5</v>
      </c>
    </row>
    <row r="67" s="1" customFormat="1" spans="1:14">
      <c r="A67" s="7">
        <v>451</v>
      </c>
      <c r="B67" s="1">
        <v>451</v>
      </c>
      <c r="C67" s="1">
        <v>0.665182590484619</v>
      </c>
      <c r="D67" s="1">
        <v>0.250267744064331</v>
      </c>
      <c r="E67" s="1">
        <v>9</v>
      </c>
      <c r="F67" s="1">
        <v>6</v>
      </c>
      <c r="G67" s="1">
        <v>1</v>
      </c>
      <c r="H67" s="1">
        <v>4</v>
      </c>
      <c r="I67" s="1">
        <v>0.9</v>
      </c>
      <c r="J67" s="1">
        <v>0.6</v>
      </c>
      <c r="K67" s="1">
        <v>0.72</v>
      </c>
      <c r="L67" s="1">
        <v>0.6</v>
      </c>
      <c r="M67" s="1">
        <v>0.3</v>
      </c>
      <c r="N67" s="1">
        <v>0.65</v>
      </c>
    </row>
    <row r="68" s="1" customFormat="1" spans="1:14">
      <c r="A68" s="7">
        <v>128</v>
      </c>
      <c r="B68" s="1">
        <v>128</v>
      </c>
      <c r="C68" s="1">
        <v>0.591395378112793</v>
      </c>
      <c r="D68" s="1">
        <v>0.16316032409668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1" customFormat="1" spans="1:14">
      <c r="A69" s="7">
        <v>735</v>
      </c>
      <c r="B69" s="1">
        <v>735</v>
      </c>
      <c r="C69" s="1">
        <v>0.665870547294617</v>
      </c>
      <c r="D69" s="1">
        <v>0.160851716995239</v>
      </c>
      <c r="E69" s="1">
        <v>8</v>
      </c>
      <c r="F69" s="1">
        <v>6</v>
      </c>
      <c r="G69" s="1">
        <v>2</v>
      </c>
      <c r="H69" s="1">
        <v>4</v>
      </c>
      <c r="I69" s="1">
        <v>0.8</v>
      </c>
      <c r="J69" s="1">
        <v>0.571428571428572</v>
      </c>
      <c r="K69" s="1">
        <v>0.666666666666667</v>
      </c>
      <c r="L69" s="1">
        <v>0.6</v>
      </c>
      <c r="M69" s="1">
        <v>0.2</v>
      </c>
      <c r="N69" s="1">
        <v>0.6</v>
      </c>
    </row>
    <row r="70" s="1" customFormat="1" spans="1:14">
      <c r="A70" s="7">
        <v>442</v>
      </c>
      <c r="B70" s="1">
        <v>442</v>
      </c>
      <c r="C70" s="1">
        <v>0.666353225708008</v>
      </c>
      <c r="D70" s="1">
        <v>0.134917259216309</v>
      </c>
      <c r="E70" s="1">
        <v>9</v>
      </c>
      <c r="F70" s="1">
        <v>2</v>
      </c>
      <c r="G70" s="1">
        <v>1</v>
      </c>
      <c r="H70" s="1">
        <v>8</v>
      </c>
      <c r="I70" s="1">
        <v>0.9</v>
      </c>
      <c r="J70" s="1">
        <v>0.818181818181818</v>
      </c>
      <c r="K70" s="1">
        <v>0.857142857142857</v>
      </c>
      <c r="L70" s="1">
        <v>0.2</v>
      </c>
      <c r="M70" s="1">
        <v>0.7</v>
      </c>
      <c r="N70" s="1">
        <v>0.85</v>
      </c>
    </row>
    <row r="71" s="1" customFormat="1" spans="1:14">
      <c r="A71" s="7">
        <v>145</v>
      </c>
      <c r="B71" s="1">
        <v>145</v>
      </c>
      <c r="C71" s="1">
        <v>0.666755676269531</v>
      </c>
      <c r="D71" s="1">
        <v>0.160360813140869</v>
      </c>
      <c r="E71" s="1">
        <v>8</v>
      </c>
      <c r="F71" s="1">
        <v>6</v>
      </c>
      <c r="G71" s="1">
        <v>2</v>
      </c>
      <c r="H71" s="1">
        <v>4</v>
      </c>
      <c r="I71" s="1">
        <v>0.8</v>
      </c>
      <c r="J71" s="1">
        <v>0.571428571428572</v>
      </c>
      <c r="K71" s="1">
        <v>0.666666666666667</v>
      </c>
      <c r="L71" s="1">
        <v>0.6</v>
      </c>
      <c r="M71" s="1">
        <v>0.2</v>
      </c>
      <c r="N71" s="1">
        <v>0.6</v>
      </c>
    </row>
    <row r="72" s="1" customFormat="1" spans="1:14">
      <c r="A72" s="7">
        <v>532</v>
      </c>
      <c r="B72" s="1">
        <v>532</v>
      </c>
      <c r="C72" s="1">
        <v>0.578299045562744</v>
      </c>
      <c r="D72" s="1">
        <v>0.178171277046204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133</v>
      </c>
      <c r="B73" s="1">
        <v>133</v>
      </c>
      <c r="C73" s="1">
        <v>0.805436015129089</v>
      </c>
      <c r="D73" s="1">
        <v>0.172886252403259</v>
      </c>
      <c r="E73" s="1">
        <v>10</v>
      </c>
      <c r="F73" s="1">
        <v>4</v>
      </c>
      <c r="G73" s="1">
        <v>0</v>
      </c>
      <c r="H73" s="1">
        <v>6</v>
      </c>
      <c r="I73" s="1">
        <v>1</v>
      </c>
      <c r="J73" s="1">
        <v>0.714285714285714</v>
      </c>
      <c r="K73" s="1">
        <v>0.833333333333333</v>
      </c>
      <c r="L73" s="1">
        <v>0.4</v>
      </c>
      <c r="M73" s="1">
        <v>0.6</v>
      </c>
      <c r="N73" s="1">
        <v>0.8</v>
      </c>
    </row>
    <row r="74" s="1" customFormat="1" spans="1:14">
      <c r="A74" s="7">
        <v>704</v>
      </c>
      <c r="B74" s="1">
        <v>704</v>
      </c>
      <c r="C74" s="1">
        <v>0.793093085289001</v>
      </c>
      <c r="D74" s="1">
        <v>0.133874297142029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147</v>
      </c>
      <c r="B75" s="1">
        <v>147</v>
      </c>
      <c r="C75" s="1">
        <v>0.6775723695755</v>
      </c>
      <c r="D75" s="1">
        <v>0.166729807853699</v>
      </c>
      <c r="E75" s="1">
        <v>10</v>
      </c>
      <c r="F75" s="1">
        <v>3</v>
      </c>
      <c r="G75" s="1">
        <v>0</v>
      </c>
      <c r="H75" s="1">
        <v>7</v>
      </c>
      <c r="I75" s="1">
        <v>1</v>
      </c>
      <c r="J75" s="1">
        <v>0.769230769230769</v>
      </c>
      <c r="K75" s="1">
        <v>0.869565217391304</v>
      </c>
      <c r="L75" s="1">
        <v>0.3</v>
      </c>
      <c r="M75" s="1">
        <v>0.7</v>
      </c>
      <c r="N75" s="1">
        <v>0.85</v>
      </c>
    </row>
    <row r="76" s="1" customFormat="1" spans="1:14">
      <c r="A76" s="7">
        <v>951</v>
      </c>
      <c r="B76" s="1">
        <v>951</v>
      </c>
      <c r="C76" s="1">
        <v>0.735138416290283</v>
      </c>
      <c r="D76" s="1">
        <v>0.22585654258728</v>
      </c>
      <c r="E76" s="1">
        <v>8</v>
      </c>
      <c r="F76" s="1">
        <v>5</v>
      </c>
      <c r="G76" s="1">
        <v>2</v>
      </c>
      <c r="H76" s="1">
        <v>5</v>
      </c>
      <c r="I76" s="1">
        <v>0.8</v>
      </c>
      <c r="J76" s="1">
        <v>0.615384615384615</v>
      </c>
      <c r="K76" s="1">
        <v>0.695652173913043</v>
      </c>
      <c r="L76" s="1">
        <v>0.5</v>
      </c>
      <c r="M76" s="1">
        <v>0.3</v>
      </c>
      <c r="N76" s="1">
        <v>0.65</v>
      </c>
    </row>
    <row r="77" s="1" customFormat="1" spans="1:14">
      <c r="A77" s="7">
        <v>923</v>
      </c>
      <c r="B77" s="1">
        <v>923</v>
      </c>
      <c r="C77" s="1">
        <v>0.736769437789917</v>
      </c>
      <c r="D77" s="1">
        <v>0.222352266311646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348</v>
      </c>
      <c r="B78" s="1">
        <v>348</v>
      </c>
      <c r="C78" s="1">
        <v>0.704671263694763</v>
      </c>
      <c r="D78" s="1">
        <v>0.234467625617981</v>
      </c>
      <c r="E78" s="1">
        <v>8</v>
      </c>
      <c r="F78" s="1">
        <v>5</v>
      </c>
      <c r="G78" s="1">
        <v>2</v>
      </c>
      <c r="H78" s="1">
        <v>5</v>
      </c>
      <c r="I78" s="1">
        <v>0.8</v>
      </c>
      <c r="J78" s="1">
        <v>0.615384615384615</v>
      </c>
      <c r="K78" s="1">
        <v>0.695652173913043</v>
      </c>
      <c r="L78" s="1">
        <v>0.5</v>
      </c>
      <c r="M78" s="1">
        <v>0.3</v>
      </c>
      <c r="N78" s="1">
        <v>0.65</v>
      </c>
    </row>
    <row r="79" s="1" customFormat="1" spans="1:14">
      <c r="A79" s="7">
        <v>777</v>
      </c>
      <c r="B79" s="1">
        <v>777</v>
      </c>
      <c r="C79" s="1">
        <v>0.808679223060608</v>
      </c>
      <c r="D79" s="1">
        <v>0.145735383033752</v>
      </c>
      <c r="E79" s="1">
        <v>10</v>
      </c>
      <c r="F79" s="1">
        <v>3</v>
      </c>
      <c r="G79" s="1">
        <v>0</v>
      </c>
      <c r="H79" s="1">
        <v>7</v>
      </c>
      <c r="I79" s="1">
        <v>1</v>
      </c>
      <c r="J79" s="1">
        <v>0.769230769230769</v>
      </c>
      <c r="K79" s="1">
        <v>0.869565217391304</v>
      </c>
      <c r="L79" s="1">
        <v>0.3</v>
      </c>
      <c r="M79" s="1">
        <v>0.7</v>
      </c>
      <c r="N79" s="1">
        <v>0.85</v>
      </c>
    </row>
    <row r="80" s="1" customFormat="1" spans="1:14">
      <c r="A80" s="7">
        <v>653</v>
      </c>
      <c r="B80" s="1">
        <v>653</v>
      </c>
      <c r="C80" s="1">
        <v>0.742402076721191</v>
      </c>
      <c r="D80" s="1">
        <v>0.214298725128174</v>
      </c>
      <c r="E80" s="1">
        <v>10</v>
      </c>
      <c r="F80" s="1">
        <v>6</v>
      </c>
      <c r="G80" s="1">
        <v>0</v>
      </c>
      <c r="H80" s="1">
        <v>4</v>
      </c>
      <c r="I80" s="1">
        <v>1</v>
      </c>
      <c r="J80" s="1">
        <v>0.625</v>
      </c>
      <c r="K80" s="1">
        <v>0.769230769230769</v>
      </c>
      <c r="L80" s="1">
        <v>0.6</v>
      </c>
      <c r="M80" s="1">
        <v>0.4</v>
      </c>
      <c r="N80" s="1">
        <v>0.7</v>
      </c>
    </row>
    <row r="81" s="1" customFormat="1" spans="1:14">
      <c r="A81" s="7">
        <v>516</v>
      </c>
      <c r="B81" s="1">
        <v>516</v>
      </c>
      <c r="C81" s="1">
        <v>0.808926939964294</v>
      </c>
      <c r="D81" s="1">
        <v>0.204248666763306</v>
      </c>
      <c r="E81" s="1">
        <v>7</v>
      </c>
      <c r="F81" s="1">
        <v>3</v>
      </c>
      <c r="G81" s="1">
        <v>3</v>
      </c>
      <c r="H81" s="1">
        <v>7</v>
      </c>
      <c r="I81" s="1">
        <v>0.7</v>
      </c>
      <c r="J81" s="1">
        <v>0.7</v>
      </c>
      <c r="K81" s="1">
        <v>0.7</v>
      </c>
      <c r="L81" s="1">
        <v>0.3</v>
      </c>
      <c r="M81" s="1">
        <v>0.4</v>
      </c>
      <c r="N81" s="1">
        <v>0.7</v>
      </c>
    </row>
    <row r="82" s="1" customFormat="1" spans="1:14">
      <c r="A82" s="7">
        <v>354</v>
      </c>
      <c r="B82" s="1">
        <v>354</v>
      </c>
      <c r="C82" s="1">
        <v>0.808939099311829</v>
      </c>
      <c r="D82" s="1">
        <v>0.152334570884705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951</v>
      </c>
      <c r="B83" s="1">
        <v>951</v>
      </c>
      <c r="C83" s="1">
        <v>0.735138416290283</v>
      </c>
      <c r="D83" s="1">
        <v>0.22585654258728</v>
      </c>
      <c r="E83" s="1">
        <v>8</v>
      </c>
      <c r="F83" s="1">
        <v>5</v>
      </c>
      <c r="G83" s="1">
        <v>2</v>
      </c>
      <c r="H83" s="1">
        <v>5</v>
      </c>
      <c r="I83" s="1">
        <v>0.8</v>
      </c>
      <c r="J83" s="1">
        <v>0.615384615384615</v>
      </c>
      <c r="K83" s="1">
        <v>0.695652173913043</v>
      </c>
      <c r="L83" s="1">
        <v>0.5</v>
      </c>
      <c r="M83" s="1">
        <v>0.3</v>
      </c>
      <c r="N83" s="1">
        <v>0.65</v>
      </c>
    </row>
    <row r="84" s="1" customFormat="1" spans="1:14">
      <c r="A84" s="7">
        <v>543</v>
      </c>
      <c r="B84" s="1">
        <v>543</v>
      </c>
      <c r="C84" s="1">
        <v>0.810562133789062</v>
      </c>
      <c r="D84" s="1">
        <v>0.140990376472473</v>
      </c>
      <c r="E84" s="1">
        <v>9</v>
      </c>
      <c r="F84" s="1">
        <v>3</v>
      </c>
      <c r="G84" s="1">
        <v>1</v>
      </c>
      <c r="H84" s="1">
        <v>7</v>
      </c>
      <c r="I84" s="1">
        <v>0.9</v>
      </c>
      <c r="J84" s="1">
        <v>0.75</v>
      </c>
      <c r="K84" s="1">
        <v>0.818181818181818</v>
      </c>
      <c r="L84" s="1">
        <v>0.3</v>
      </c>
      <c r="M84" s="1">
        <v>0.6</v>
      </c>
      <c r="N84" s="1">
        <v>0.8</v>
      </c>
    </row>
    <row r="85" s="1" customFormat="1" spans="1:14">
      <c r="A85" s="7">
        <v>392</v>
      </c>
      <c r="B85" s="1">
        <v>392</v>
      </c>
      <c r="C85" s="1">
        <v>0.741052031517029</v>
      </c>
      <c r="D85" s="1">
        <v>0.203339219093323</v>
      </c>
      <c r="E85" s="1">
        <v>9</v>
      </c>
      <c r="F85" s="1">
        <v>5</v>
      </c>
      <c r="G85" s="1">
        <v>1</v>
      </c>
      <c r="H85" s="1">
        <v>5</v>
      </c>
      <c r="I85" s="1">
        <v>0.9</v>
      </c>
      <c r="J85" s="1">
        <v>0.642857142857143</v>
      </c>
      <c r="K85" s="1">
        <v>0.75</v>
      </c>
      <c r="L85" s="1">
        <v>0.5</v>
      </c>
      <c r="M85" s="1">
        <v>0.4</v>
      </c>
      <c r="N85" s="1">
        <v>0.7</v>
      </c>
    </row>
    <row r="86" s="3" customFormat="1" spans="1:14">
      <c r="A86" s="9">
        <v>802</v>
      </c>
      <c r="B86" s="3">
        <v>802</v>
      </c>
      <c r="C86" s="3">
        <v>0.818269729614258</v>
      </c>
      <c r="D86" s="3">
        <v>0.142256736755371</v>
      </c>
      <c r="E86" s="3">
        <v>9</v>
      </c>
      <c r="F86" s="3">
        <v>4</v>
      </c>
      <c r="G86" s="3">
        <v>1</v>
      </c>
      <c r="H86" s="3">
        <v>6</v>
      </c>
      <c r="I86" s="3">
        <v>0.9</v>
      </c>
      <c r="J86" s="3">
        <v>0.692307692307692</v>
      </c>
      <c r="K86" s="3">
        <v>0.782608695652174</v>
      </c>
      <c r="L86" s="3">
        <v>0.4</v>
      </c>
      <c r="M86" s="3">
        <v>0.5</v>
      </c>
      <c r="N86" s="3">
        <v>0.75</v>
      </c>
    </row>
    <row r="87" s="1" customFormat="1" spans="1:14">
      <c r="A87" s="7">
        <v>743</v>
      </c>
      <c r="B87" s="1">
        <v>743</v>
      </c>
      <c r="C87" s="1">
        <v>0.812583208084106</v>
      </c>
      <c r="D87" s="1">
        <v>0.160370707511902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1" customFormat="1" spans="1:14">
      <c r="A88" s="7">
        <v>907</v>
      </c>
      <c r="B88" s="1">
        <v>907</v>
      </c>
      <c r="C88" s="1">
        <v>0.811874389648437</v>
      </c>
      <c r="D88" s="1">
        <v>0.147233486175537</v>
      </c>
      <c r="E88" s="1">
        <v>9</v>
      </c>
      <c r="F88" s="1">
        <v>1</v>
      </c>
      <c r="G88" s="1">
        <v>1</v>
      </c>
      <c r="H88" s="1">
        <v>9</v>
      </c>
      <c r="I88" s="1">
        <v>0.9</v>
      </c>
      <c r="J88" s="1">
        <v>0.9</v>
      </c>
      <c r="K88" s="1">
        <v>0.9</v>
      </c>
      <c r="L88" s="1">
        <v>0.1</v>
      </c>
      <c r="M88" s="1">
        <v>0.8</v>
      </c>
      <c r="N88" s="1">
        <v>0.9</v>
      </c>
    </row>
    <row r="89" s="1" customFormat="1" spans="1:14">
      <c r="A89" s="7">
        <v>392</v>
      </c>
      <c r="B89" s="1">
        <v>392</v>
      </c>
      <c r="C89" s="1">
        <v>0.741052031517029</v>
      </c>
      <c r="D89" s="1">
        <v>0.203339219093323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497</v>
      </c>
      <c r="B90" s="1">
        <v>497</v>
      </c>
      <c r="C90" s="1">
        <v>0.822490453720093</v>
      </c>
      <c r="D90" s="1">
        <v>0.249233245849609</v>
      </c>
      <c r="E90" s="1">
        <v>7</v>
      </c>
      <c r="F90" s="1">
        <v>4</v>
      </c>
      <c r="G90" s="1">
        <v>3</v>
      </c>
      <c r="H90" s="1">
        <v>6</v>
      </c>
      <c r="I90" s="1">
        <v>0.7</v>
      </c>
      <c r="J90" s="1">
        <v>0.636363636363636</v>
      </c>
      <c r="K90" s="1">
        <v>0.666666666666667</v>
      </c>
      <c r="L90" s="1">
        <v>0.4</v>
      </c>
      <c r="M90" s="1">
        <v>0.3</v>
      </c>
      <c r="N90" s="1">
        <v>0.65</v>
      </c>
    </row>
    <row r="91" s="1" customFormat="1" spans="1:14">
      <c r="A91" s="7">
        <v>686</v>
      </c>
      <c r="B91" s="1">
        <v>686</v>
      </c>
      <c r="C91" s="1">
        <v>0.872081875801086</v>
      </c>
      <c r="D91" s="1">
        <v>0.25467324256897</v>
      </c>
      <c r="E91" s="1">
        <v>6</v>
      </c>
      <c r="F91" s="1">
        <v>5</v>
      </c>
      <c r="G91" s="1">
        <v>4</v>
      </c>
      <c r="H91" s="1">
        <v>5</v>
      </c>
      <c r="I91" s="1">
        <v>0.6</v>
      </c>
      <c r="J91" s="1">
        <v>0.545454545454545</v>
      </c>
      <c r="K91" s="1">
        <v>0.571428571428571</v>
      </c>
      <c r="L91" s="1">
        <v>0.5</v>
      </c>
      <c r="M91" s="1">
        <v>0.1</v>
      </c>
      <c r="N91" s="1">
        <v>0.55</v>
      </c>
    </row>
    <row r="92" s="1" customFormat="1" spans="1:14">
      <c r="A92" s="7">
        <v>743</v>
      </c>
      <c r="B92" s="1">
        <v>743</v>
      </c>
      <c r="C92" s="1">
        <v>0.812583208084106</v>
      </c>
      <c r="D92" s="1">
        <v>0.160370707511902</v>
      </c>
      <c r="E92" s="1">
        <v>9</v>
      </c>
      <c r="F92" s="1">
        <v>5</v>
      </c>
      <c r="G92" s="1">
        <v>1</v>
      </c>
      <c r="H92" s="1">
        <v>5</v>
      </c>
      <c r="I92" s="1">
        <v>0.9</v>
      </c>
      <c r="J92" s="1">
        <v>0.642857142857143</v>
      </c>
      <c r="K92" s="1">
        <v>0.75</v>
      </c>
      <c r="L92" s="1">
        <v>0.5</v>
      </c>
      <c r="M92" s="1">
        <v>0.4</v>
      </c>
      <c r="N92" s="1">
        <v>0.7</v>
      </c>
    </row>
    <row r="93" s="3" customFormat="1" spans="1:14">
      <c r="A93" s="9">
        <v>802</v>
      </c>
      <c r="B93" s="3">
        <v>802</v>
      </c>
      <c r="C93" s="3">
        <v>0.818269729614258</v>
      </c>
      <c r="D93" s="3">
        <v>0.142256736755371</v>
      </c>
      <c r="E93" s="3">
        <v>9</v>
      </c>
      <c r="F93" s="3">
        <v>4</v>
      </c>
      <c r="G93" s="3">
        <v>1</v>
      </c>
      <c r="H93" s="3">
        <v>6</v>
      </c>
      <c r="I93" s="3">
        <v>0.9</v>
      </c>
      <c r="J93" s="3">
        <v>0.692307692307692</v>
      </c>
      <c r="K93" s="3">
        <v>0.782608695652174</v>
      </c>
      <c r="L93" s="3">
        <v>0.4</v>
      </c>
      <c r="M93" s="3">
        <v>0.5</v>
      </c>
      <c r="N93" s="3">
        <v>0.75</v>
      </c>
    </row>
    <row r="94" s="1" customFormat="1" spans="1:14">
      <c r="A94" s="7">
        <v>923</v>
      </c>
      <c r="B94" s="1">
        <v>923</v>
      </c>
      <c r="C94" s="1">
        <v>0.736769437789917</v>
      </c>
      <c r="D94" s="1">
        <v>0.222352266311646</v>
      </c>
      <c r="E94" s="1">
        <v>9</v>
      </c>
      <c r="F94" s="1">
        <v>5</v>
      </c>
      <c r="G94" s="1">
        <v>1</v>
      </c>
      <c r="H94" s="1">
        <v>5</v>
      </c>
      <c r="I94" s="1">
        <v>0.9</v>
      </c>
      <c r="J94" s="1">
        <v>0.642857142857143</v>
      </c>
      <c r="K94" s="1">
        <v>0.75</v>
      </c>
      <c r="L94" s="1">
        <v>0.5</v>
      </c>
      <c r="M94" s="1">
        <v>0.4</v>
      </c>
      <c r="N94" s="1">
        <v>0.7</v>
      </c>
    </row>
    <row r="95" s="3" customFormat="1" spans="1:14">
      <c r="A95" s="9">
        <v>694</v>
      </c>
      <c r="B95" s="3">
        <v>694</v>
      </c>
      <c r="C95" s="3">
        <v>0.832526206970215</v>
      </c>
      <c r="D95" s="3">
        <v>0.154374718666077</v>
      </c>
      <c r="E95" s="3">
        <v>9</v>
      </c>
      <c r="F95" s="3">
        <v>5</v>
      </c>
      <c r="G95" s="3">
        <v>1</v>
      </c>
      <c r="H95" s="3">
        <v>5</v>
      </c>
      <c r="I95" s="3">
        <v>0.9</v>
      </c>
      <c r="J95" s="3">
        <v>0.642857142857143</v>
      </c>
      <c r="K95" s="3">
        <v>0.75</v>
      </c>
      <c r="L95" s="3">
        <v>0.5</v>
      </c>
      <c r="M95" s="3">
        <v>0.4</v>
      </c>
      <c r="N95" s="3">
        <v>0.7</v>
      </c>
    </row>
    <row r="96" s="1" customFormat="1" spans="1:14">
      <c r="A96" s="7">
        <v>860</v>
      </c>
      <c r="B96" s="1">
        <v>860</v>
      </c>
      <c r="C96" s="1">
        <v>0.743911266326904</v>
      </c>
      <c r="D96" s="1">
        <v>0.222382426261902</v>
      </c>
      <c r="E96" s="1">
        <v>9</v>
      </c>
      <c r="F96" s="1">
        <v>5</v>
      </c>
      <c r="G96" s="1">
        <v>1</v>
      </c>
      <c r="H96" s="1">
        <v>5</v>
      </c>
      <c r="I96" s="1">
        <v>0.9</v>
      </c>
      <c r="J96" s="1">
        <v>0.642857142857143</v>
      </c>
      <c r="K96" s="1">
        <v>0.75</v>
      </c>
      <c r="L96" s="1">
        <v>0.5</v>
      </c>
      <c r="M96" s="1">
        <v>0.4</v>
      </c>
      <c r="N96" s="1">
        <v>0.7</v>
      </c>
    </row>
    <row r="97" s="3" customFormat="1" spans="1:14">
      <c r="A97" s="9">
        <v>333</v>
      </c>
      <c r="B97" s="3">
        <v>333</v>
      </c>
      <c r="C97" s="3">
        <v>0.874210953712463</v>
      </c>
      <c r="D97" s="3">
        <v>0.289362072944641</v>
      </c>
      <c r="E97" s="3">
        <v>10</v>
      </c>
      <c r="F97" s="3">
        <v>6</v>
      </c>
      <c r="G97" s="3">
        <v>0</v>
      </c>
      <c r="H97" s="3">
        <v>4</v>
      </c>
      <c r="I97" s="3">
        <v>1</v>
      </c>
      <c r="J97" s="3">
        <v>0.625</v>
      </c>
      <c r="K97" s="3">
        <v>0.769230769230769</v>
      </c>
      <c r="L97" s="3">
        <v>0.6</v>
      </c>
      <c r="M97" s="3">
        <v>0.4</v>
      </c>
      <c r="N97" s="3">
        <v>0.7</v>
      </c>
    </row>
    <row r="98" s="1" customFormat="1" spans="3:13">
      <c r="C98" s="1">
        <f>AVERAGE(C2:C97)</f>
        <v>0.626116746415695</v>
      </c>
      <c r="D98" s="1">
        <f>AVERAGE(D2:D97)</f>
        <v>0.155935529619455</v>
      </c>
      <c r="L98" s="1">
        <f>AVERAGE(L2:L97)</f>
        <v>0.470833333333333</v>
      </c>
      <c r="M98" s="1">
        <f>AVERAGE(M2:M97)</f>
        <v>0.371875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183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1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12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10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7</v>
      </c>
      <c r="G105" s="11">
        <v>0.12</v>
      </c>
      <c r="H105" s="1">
        <v>-240</v>
      </c>
      <c r="I105" s="1">
        <v>1760</v>
      </c>
      <c r="J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4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4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0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5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9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11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0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3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4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8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4</v>
      </c>
    </row>
    <row r="122" s="1" customFormat="1" spans="3:4">
      <c r="C122" s="1" t="s">
        <v>35</v>
      </c>
      <c r="D122" s="1">
        <f>COUNTIF(C2:C97,"&lt;0.82")-COUNTIF(C2:C97,"&lt;0.8")</f>
        <v>10</v>
      </c>
    </row>
    <row r="123" s="1" customFormat="1" spans="3:4">
      <c r="C123" s="1" t="s">
        <v>36</v>
      </c>
      <c r="D123" s="1">
        <f>COUNTIF(C2:C97,"&lt;0.84")-COUNTIF(C2:C97,"&lt;0.82")</f>
        <v>2</v>
      </c>
    </row>
    <row r="124" s="1" customFormat="1" spans="3:8">
      <c r="C124" s="1" t="s">
        <v>37</v>
      </c>
      <c r="D124" s="1">
        <f>COUNTIF(C2:C97,"&lt;0.86")-COUNTIF(C2:C97,"&lt;0.84")</f>
        <v>0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2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0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3" workbookViewId="0">
      <selection activeCell="A1" sqref="$A1:$XFD127"/>
    </sheetView>
  </sheetViews>
  <sheetFormatPr defaultColWidth="9" defaultRowHeight="13.5"/>
  <cols>
    <col min="3" max="4" width="15.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471</v>
      </c>
      <c r="B22" s="1">
        <v>471</v>
      </c>
      <c r="C22" s="1">
        <v>0.46433687210083</v>
      </c>
      <c r="D22" s="1">
        <v>0.117367029190064</v>
      </c>
      <c r="E22" s="1">
        <v>7</v>
      </c>
      <c r="F22" s="1">
        <v>5</v>
      </c>
      <c r="G22" s="1">
        <v>3</v>
      </c>
      <c r="H22" s="1">
        <v>5</v>
      </c>
      <c r="I22" s="1">
        <v>0.7</v>
      </c>
      <c r="J22" s="1">
        <v>0.583333333333333</v>
      </c>
      <c r="K22" s="1">
        <v>0.636363636363636</v>
      </c>
      <c r="L22" s="1">
        <v>0.5</v>
      </c>
      <c r="M22" s="1">
        <v>0.2</v>
      </c>
      <c r="N22" s="1">
        <v>0.6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518</v>
      </c>
      <c r="B27" s="1">
        <v>518</v>
      </c>
      <c r="C27" s="1">
        <v>0.447580337524414</v>
      </c>
      <c r="D27" s="1">
        <v>0.0629737377166748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784</v>
      </c>
      <c r="B32" s="1">
        <v>784</v>
      </c>
      <c r="C32" s="1">
        <v>0.706818580627441</v>
      </c>
      <c r="D32" s="1">
        <v>0.199303984642029</v>
      </c>
      <c r="E32" s="1">
        <v>9</v>
      </c>
      <c r="F32" s="1">
        <v>6</v>
      </c>
      <c r="G32" s="1">
        <v>1</v>
      </c>
      <c r="H32" s="1">
        <v>4</v>
      </c>
      <c r="I32" s="1">
        <v>0.9</v>
      </c>
      <c r="J32" s="1">
        <v>0.6</v>
      </c>
      <c r="K32" s="1">
        <v>0.72</v>
      </c>
      <c r="L32" s="1">
        <v>0.6</v>
      </c>
      <c r="M32" s="1">
        <v>0.3</v>
      </c>
      <c r="N32" s="1">
        <v>0.65</v>
      </c>
    </row>
    <row r="33" s="1" customFormat="1" spans="1:14">
      <c r="A33" s="7">
        <v>124</v>
      </c>
      <c r="B33" s="1">
        <v>124</v>
      </c>
      <c r="C33" s="1">
        <v>0.629390001296997</v>
      </c>
      <c r="D33" s="1">
        <v>0.210688233375549</v>
      </c>
      <c r="E33" s="1">
        <v>10</v>
      </c>
      <c r="F33" s="1">
        <v>9</v>
      </c>
      <c r="G33" s="1">
        <v>0</v>
      </c>
      <c r="H33" s="1">
        <v>1</v>
      </c>
      <c r="I33" s="1">
        <v>1</v>
      </c>
      <c r="J33" s="1">
        <v>0.526315789473684</v>
      </c>
      <c r="K33" s="1">
        <v>0.689655172413793</v>
      </c>
      <c r="L33" s="1">
        <v>0.9</v>
      </c>
      <c r="M33" s="1">
        <v>0.1</v>
      </c>
      <c r="N33" s="1">
        <v>0.55</v>
      </c>
    </row>
    <row r="34" s="1" customFormat="1" spans="1:14">
      <c r="A34" s="7">
        <v>184</v>
      </c>
      <c r="B34" s="1">
        <v>184</v>
      </c>
      <c r="C34" s="1">
        <v>0.746280670166016</v>
      </c>
      <c r="D34" s="1">
        <v>0.251963019371033</v>
      </c>
      <c r="E34" s="1">
        <v>6</v>
      </c>
      <c r="F34" s="1">
        <v>4</v>
      </c>
      <c r="G34" s="1">
        <v>4</v>
      </c>
      <c r="H34" s="1">
        <v>6</v>
      </c>
      <c r="I34" s="1">
        <v>0.6</v>
      </c>
      <c r="J34" s="1">
        <v>0.6</v>
      </c>
      <c r="K34" s="1">
        <v>0.6</v>
      </c>
      <c r="L34" s="1">
        <v>0.4</v>
      </c>
      <c r="M34" s="1">
        <v>0.2</v>
      </c>
      <c r="N34" s="1">
        <v>0.6</v>
      </c>
    </row>
    <row r="35" s="1" customFormat="1" spans="1:14">
      <c r="A35" s="7">
        <v>401</v>
      </c>
      <c r="B35" s="1">
        <v>401</v>
      </c>
      <c r="C35" s="1">
        <v>0.753035545349121</v>
      </c>
      <c r="D35" s="1">
        <v>0.228763222694397</v>
      </c>
      <c r="E35" s="1">
        <v>10</v>
      </c>
      <c r="F35" s="1">
        <v>4</v>
      </c>
      <c r="G35" s="1">
        <v>0</v>
      </c>
      <c r="H35" s="1">
        <v>6</v>
      </c>
      <c r="I35" s="1">
        <v>1</v>
      </c>
      <c r="J35" s="1">
        <v>0.714285714285714</v>
      </c>
      <c r="K35" s="1">
        <v>0.833333333333333</v>
      </c>
      <c r="L35" s="1">
        <v>0.4</v>
      </c>
      <c r="M35" s="1">
        <v>0.6</v>
      </c>
      <c r="N35" s="1">
        <v>0.8</v>
      </c>
    </row>
    <row r="36" s="1" customFormat="1" spans="1:14">
      <c r="A36" s="7">
        <v>281</v>
      </c>
      <c r="B36" s="1">
        <v>281</v>
      </c>
      <c r="C36" s="1">
        <v>0.780123114585876</v>
      </c>
      <c r="D36" s="1">
        <v>0.199020862579346</v>
      </c>
      <c r="E36" s="1">
        <v>8</v>
      </c>
      <c r="F36" s="1">
        <v>5</v>
      </c>
      <c r="G36" s="1">
        <v>2</v>
      </c>
      <c r="H36" s="1">
        <v>5</v>
      </c>
      <c r="I36" s="1">
        <v>0.8</v>
      </c>
      <c r="J36" s="1">
        <v>0.615384615384615</v>
      </c>
      <c r="K36" s="1">
        <v>0.695652173913043</v>
      </c>
      <c r="L36" s="1">
        <v>0.5</v>
      </c>
      <c r="M36" s="1">
        <v>0.3</v>
      </c>
      <c r="N36" s="1">
        <v>0.65</v>
      </c>
    </row>
    <row r="37" s="1" customFormat="1" spans="1:14">
      <c r="A37" s="7">
        <v>983</v>
      </c>
      <c r="B37" s="1">
        <v>983</v>
      </c>
      <c r="C37" s="1">
        <v>0.630730509757996</v>
      </c>
      <c r="D37" s="1">
        <v>0.192117929458618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309</v>
      </c>
      <c r="B38" s="1">
        <v>309</v>
      </c>
      <c r="C38" s="1">
        <v>0.744541764259338</v>
      </c>
      <c r="D38" s="1">
        <v>0.294283986091614</v>
      </c>
      <c r="E38" s="1">
        <v>8</v>
      </c>
      <c r="F38" s="1">
        <v>1</v>
      </c>
      <c r="G38" s="1">
        <v>2</v>
      </c>
      <c r="H38" s="1">
        <v>9</v>
      </c>
      <c r="I38" s="1">
        <v>0.8</v>
      </c>
      <c r="J38" s="1">
        <v>0.888888888888889</v>
      </c>
      <c r="K38" s="1">
        <v>0.842105263157895</v>
      </c>
      <c r="L38" s="1">
        <v>0.1</v>
      </c>
      <c r="M38" s="1">
        <v>0.7</v>
      </c>
      <c r="N38" s="1">
        <v>0.85</v>
      </c>
    </row>
    <row r="39" s="1" customFormat="1" spans="1:14">
      <c r="A39" s="7">
        <v>698</v>
      </c>
      <c r="B39" s="1">
        <v>698</v>
      </c>
      <c r="C39" s="1">
        <v>0.796518921852112</v>
      </c>
      <c r="D39" s="1">
        <v>0.266257882118225</v>
      </c>
      <c r="E39" s="1">
        <v>9</v>
      </c>
      <c r="F39" s="1">
        <v>3</v>
      </c>
      <c r="G39" s="1">
        <v>1</v>
      </c>
      <c r="H39" s="1">
        <v>7</v>
      </c>
      <c r="I39" s="1">
        <v>0.9</v>
      </c>
      <c r="J39" s="1">
        <v>0.75</v>
      </c>
      <c r="K39" s="1">
        <v>0.818181818181818</v>
      </c>
      <c r="L39" s="1">
        <v>0.3</v>
      </c>
      <c r="M39" s="1">
        <v>0.6</v>
      </c>
      <c r="N39" s="1">
        <v>0.8</v>
      </c>
    </row>
    <row r="40" s="1" customFormat="1" spans="1:14">
      <c r="A40" s="7">
        <v>249</v>
      </c>
      <c r="B40" s="1">
        <v>249</v>
      </c>
      <c r="C40" s="1">
        <v>0.631833672523499</v>
      </c>
      <c r="D40" s="1">
        <v>0.211252689361572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716</v>
      </c>
      <c r="B41" s="1">
        <v>716</v>
      </c>
      <c r="C41" s="1">
        <v>0.645399928092957</v>
      </c>
      <c r="D41" s="1">
        <v>0.204073429107666</v>
      </c>
      <c r="E41" s="1">
        <v>9</v>
      </c>
      <c r="F41" s="1">
        <v>3</v>
      </c>
      <c r="G41" s="1">
        <v>1</v>
      </c>
      <c r="H41" s="1">
        <v>7</v>
      </c>
      <c r="I41" s="1">
        <v>0.9</v>
      </c>
      <c r="J41" s="1">
        <v>0.75</v>
      </c>
      <c r="K41" s="1">
        <v>0.818181818181818</v>
      </c>
      <c r="L41" s="1">
        <v>0.3</v>
      </c>
      <c r="M41" s="1">
        <v>0.6</v>
      </c>
      <c r="N41" s="1">
        <v>0.8</v>
      </c>
    </row>
    <row r="42" s="1" customFormat="1" spans="1:14">
      <c r="A42" s="7">
        <v>653</v>
      </c>
      <c r="B42" s="1">
        <v>653</v>
      </c>
      <c r="C42" s="1">
        <v>0.742402076721191</v>
      </c>
      <c r="D42" s="1">
        <v>0.214298725128174</v>
      </c>
      <c r="E42" s="1">
        <v>10</v>
      </c>
      <c r="F42" s="1">
        <v>6</v>
      </c>
      <c r="G42" s="1">
        <v>0</v>
      </c>
      <c r="H42" s="1">
        <v>4</v>
      </c>
      <c r="I42" s="1">
        <v>1</v>
      </c>
      <c r="J42" s="1">
        <v>0.625</v>
      </c>
      <c r="K42" s="1">
        <v>0.769230769230769</v>
      </c>
      <c r="L42" s="1">
        <v>0.6</v>
      </c>
      <c r="M42" s="1">
        <v>0.4</v>
      </c>
      <c r="N42" s="1">
        <v>0.7</v>
      </c>
    </row>
    <row r="43" s="1" customFormat="1" spans="1:14">
      <c r="A43" s="7">
        <v>623</v>
      </c>
      <c r="B43" s="1">
        <v>623</v>
      </c>
      <c r="C43" s="1">
        <v>0.632972717285156</v>
      </c>
      <c r="D43" s="1">
        <v>0.181615591049194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564</v>
      </c>
      <c r="B44" s="1">
        <v>564</v>
      </c>
      <c r="C44" s="1">
        <v>0.591322898864746</v>
      </c>
      <c r="D44" s="1">
        <v>0.230110764503479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3" customFormat="1" spans="1:14">
      <c r="A45" s="9">
        <v>303</v>
      </c>
      <c r="B45" s="3">
        <v>303</v>
      </c>
      <c r="C45" s="3">
        <v>0.71898889541626</v>
      </c>
      <c r="D45" s="3">
        <v>0.243504881858826</v>
      </c>
      <c r="E45" s="3">
        <v>8</v>
      </c>
      <c r="F45" s="3">
        <v>6</v>
      </c>
      <c r="G45" s="3">
        <v>2</v>
      </c>
      <c r="H45" s="3">
        <v>4</v>
      </c>
      <c r="I45" s="3">
        <v>0.8</v>
      </c>
      <c r="J45" s="3">
        <v>0.571428571428572</v>
      </c>
      <c r="K45" s="3">
        <v>0.666666666666667</v>
      </c>
      <c r="L45" s="3">
        <v>0.6</v>
      </c>
      <c r="M45" s="3">
        <v>0.2</v>
      </c>
      <c r="N45" s="3">
        <v>0.6</v>
      </c>
    </row>
    <row r="46" s="1" customFormat="1" spans="1:14">
      <c r="A46" s="7">
        <v>873</v>
      </c>
      <c r="B46" s="1">
        <v>873</v>
      </c>
      <c r="C46" s="1">
        <v>0.570534706115723</v>
      </c>
      <c r="D46" s="1">
        <v>0.215624690055847</v>
      </c>
      <c r="E46" s="1">
        <v>7</v>
      </c>
      <c r="F46" s="1">
        <v>9</v>
      </c>
      <c r="G46" s="1">
        <v>3</v>
      </c>
      <c r="H46" s="1">
        <v>1</v>
      </c>
      <c r="I46" s="1">
        <v>0.7</v>
      </c>
      <c r="J46" s="1">
        <v>0.4375</v>
      </c>
      <c r="K46" s="1">
        <v>0.538461538461538</v>
      </c>
      <c r="L46" s="1">
        <v>0.9</v>
      </c>
      <c r="M46" s="1">
        <v>-0.2</v>
      </c>
      <c r="N46" s="1">
        <v>0.4</v>
      </c>
    </row>
    <row r="47" s="1" customFormat="1" spans="1:14">
      <c r="A47" s="7">
        <v>123</v>
      </c>
      <c r="B47" s="1">
        <v>123</v>
      </c>
      <c r="C47" s="1">
        <v>0.64593517780304</v>
      </c>
      <c r="D47" s="1">
        <v>0.242363452911377</v>
      </c>
      <c r="E47" s="1">
        <v>9</v>
      </c>
      <c r="F47" s="1">
        <v>7</v>
      </c>
      <c r="G47" s="1">
        <v>1</v>
      </c>
      <c r="H47" s="1">
        <v>3</v>
      </c>
      <c r="I47" s="1">
        <v>0.9</v>
      </c>
      <c r="J47" s="1">
        <v>0.5625</v>
      </c>
      <c r="K47" s="1">
        <v>0.692307692307692</v>
      </c>
      <c r="L47" s="1">
        <v>0.7</v>
      </c>
      <c r="M47" s="1">
        <v>0.2</v>
      </c>
      <c r="N47" s="1">
        <v>0.6</v>
      </c>
    </row>
    <row r="48" s="1" customFormat="1" spans="1:14">
      <c r="A48" s="7">
        <v>43</v>
      </c>
      <c r="B48" s="1">
        <v>43</v>
      </c>
      <c r="C48" s="1">
        <v>0.656714081764221</v>
      </c>
      <c r="D48" s="1">
        <v>0.224246263504028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" customFormat="1" spans="1:14">
      <c r="A49" s="7">
        <v>807</v>
      </c>
      <c r="B49" s="1">
        <v>807</v>
      </c>
      <c r="C49" s="1">
        <v>0.587384819984436</v>
      </c>
      <c r="D49" s="1">
        <v>0.212218403816223</v>
      </c>
      <c r="E49" s="1">
        <v>6</v>
      </c>
      <c r="F49" s="1">
        <v>6</v>
      </c>
      <c r="G49" s="1">
        <v>4</v>
      </c>
      <c r="H49" s="1">
        <v>4</v>
      </c>
      <c r="I49" s="1">
        <v>0.6</v>
      </c>
      <c r="J49" s="1">
        <v>0.5</v>
      </c>
      <c r="K49" s="1">
        <v>0.545454545454545</v>
      </c>
      <c r="L49" s="1">
        <v>0.6</v>
      </c>
      <c r="M49" s="1">
        <v>0</v>
      </c>
      <c r="N49" s="1">
        <v>0.5</v>
      </c>
    </row>
    <row r="50" s="1" customFormat="1" spans="1:14">
      <c r="A50" s="7">
        <v>4</v>
      </c>
      <c r="B50" s="1">
        <v>4</v>
      </c>
      <c r="C50" s="1">
        <v>0.799562454223633</v>
      </c>
      <c r="D50" s="1">
        <v>0.261473536491394</v>
      </c>
      <c r="E50" s="1">
        <v>9</v>
      </c>
      <c r="F50" s="1">
        <v>8</v>
      </c>
      <c r="G50" s="1">
        <v>1</v>
      </c>
      <c r="H50" s="1">
        <v>2</v>
      </c>
      <c r="I50" s="1">
        <v>0.9</v>
      </c>
      <c r="J50" s="1">
        <v>0.529411764705882</v>
      </c>
      <c r="K50" s="1">
        <v>0.666666666666667</v>
      </c>
      <c r="L50" s="1">
        <v>0.8</v>
      </c>
      <c r="M50" s="1">
        <v>0.1</v>
      </c>
      <c r="N50" s="1">
        <v>0.55</v>
      </c>
    </row>
    <row r="51" s="1" customFormat="1" spans="1:14">
      <c r="A51" s="7">
        <v>909</v>
      </c>
      <c r="B51" s="1">
        <v>909</v>
      </c>
      <c r="C51" s="1">
        <v>0.651805877685547</v>
      </c>
      <c r="D51" s="1">
        <v>0.206578016281128</v>
      </c>
      <c r="E51" s="1">
        <v>9</v>
      </c>
      <c r="F51" s="1">
        <v>3</v>
      </c>
      <c r="G51" s="1">
        <v>1</v>
      </c>
      <c r="H51" s="1">
        <v>7</v>
      </c>
      <c r="I51" s="1">
        <v>0.9</v>
      </c>
      <c r="J51" s="1">
        <v>0.75</v>
      </c>
      <c r="K51" s="1">
        <v>0.818181818181818</v>
      </c>
      <c r="L51" s="1">
        <v>0.3</v>
      </c>
      <c r="M51" s="1">
        <v>0.6</v>
      </c>
      <c r="N51" s="1">
        <v>0.8</v>
      </c>
    </row>
    <row r="52" s="1" customFormat="1" spans="1:14">
      <c r="A52" s="7">
        <v>674</v>
      </c>
      <c r="B52" s="1">
        <v>674</v>
      </c>
      <c r="C52" s="1">
        <v>0.564037680625916</v>
      </c>
      <c r="D52" s="1">
        <v>0.191290736198425</v>
      </c>
      <c r="E52" s="1">
        <v>7</v>
      </c>
      <c r="F52" s="1">
        <v>4</v>
      </c>
      <c r="G52" s="1">
        <v>3</v>
      </c>
      <c r="H52" s="1">
        <v>6</v>
      </c>
      <c r="I52" s="1">
        <v>0.7</v>
      </c>
      <c r="J52" s="1">
        <v>0.636363636363636</v>
      </c>
      <c r="K52" s="1">
        <v>0.666666666666667</v>
      </c>
      <c r="L52" s="1">
        <v>0.4</v>
      </c>
      <c r="M52" s="1">
        <v>0.3</v>
      </c>
      <c r="N52" s="1">
        <v>0.65</v>
      </c>
    </row>
    <row r="53" s="1" customFormat="1" spans="1:14">
      <c r="A53" s="7">
        <v>122</v>
      </c>
      <c r="B53" s="1">
        <v>122</v>
      </c>
      <c r="C53" s="1">
        <v>0.562414288520813</v>
      </c>
      <c r="D53" s="1">
        <v>0.181339740753174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43</v>
      </c>
      <c r="B54" s="1">
        <v>43</v>
      </c>
      <c r="C54" s="1">
        <v>0.656714081764221</v>
      </c>
      <c r="D54" s="1">
        <v>0.224246263504028</v>
      </c>
      <c r="E54" s="1">
        <v>9</v>
      </c>
      <c r="F54" s="1">
        <v>5</v>
      </c>
      <c r="G54" s="1">
        <v>1</v>
      </c>
      <c r="H54" s="1">
        <v>5</v>
      </c>
      <c r="I54" s="1">
        <v>0.9</v>
      </c>
      <c r="J54" s="1">
        <v>0.642857142857143</v>
      </c>
      <c r="K54" s="1">
        <v>0.75</v>
      </c>
      <c r="L54" s="1">
        <v>0.5</v>
      </c>
      <c r="M54" s="1">
        <v>0.4</v>
      </c>
      <c r="N54" s="1">
        <v>0.7</v>
      </c>
    </row>
    <row r="55" s="1" customFormat="1" spans="1:14">
      <c r="A55" s="7">
        <v>250</v>
      </c>
      <c r="B55" s="1">
        <v>250</v>
      </c>
      <c r="C55" s="1">
        <v>0.647572636604309</v>
      </c>
      <c r="D55" s="1">
        <v>0.24461555480957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554</v>
      </c>
      <c r="B56" s="1">
        <v>554</v>
      </c>
      <c r="C56" s="1">
        <v>0.660832762718201</v>
      </c>
      <c r="D56" s="1">
        <v>0.225080013275147</v>
      </c>
      <c r="E56" s="1">
        <v>6</v>
      </c>
      <c r="F56" s="1">
        <v>7</v>
      </c>
      <c r="G56" s="1">
        <v>4</v>
      </c>
      <c r="H56" s="1">
        <v>3</v>
      </c>
      <c r="I56" s="1">
        <v>0.6</v>
      </c>
      <c r="J56" s="1">
        <v>0.461538461538462</v>
      </c>
      <c r="K56" s="1">
        <v>0.521739130434783</v>
      </c>
      <c r="L56" s="1">
        <v>0.7</v>
      </c>
      <c r="M56" s="1">
        <v>-0.1</v>
      </c>
      <c r="N56" s="1">
        <v>0.45</v>
      </c>
    </row>
    <row r="57" s="1" customFormat="1" spans="1:14">
      <c r="A57" s="7">
        <v>754</v>
      </c>
      <c r="B57" s="1">
        <v>754</v>
      </c>
      <c r="C57" s="1">
        <v>0.648199319839478</v>
      </c>
      <c r="D57" s="1">
        <v>0.176639199256897</v>
      </c>
      <c r="E57" s="1">
        <v>7</v>
      </c>
      <c r="F57" s="1">
        <v>5</v>
      </c>
      <c r="G57" s="1">
        <v>3</v>
      </c>
      <c r="H57" s="1">
        <v>5</v>
      </c>
      <c r="I57" s="1">
        <v>0.7</v>
      </c>
      <c r="J57" s="1">
        <v>0.583333333333333</v>
      </c>
      <c r="K57" s="1">
        <v>0.636363636363636</v>
      </c>
      <c r="L57" s="1">
        <v>0.5</v>
      </c>
      <c r="M57" s="1">
        <v>0.2</v>
      </c>
      <c r="N57" s="1">
        <v>0.6</v>
      </c>
    </row>
    <row r="58" s="1" customFormat="1" spans="1:14">
      <c r="A58" s="7">
        <v>693</v>
      </c>
      <c r="B58" s="1">
        <v>693</v>
      </c>
      <c r="C58" s="1">
        <v>0.667569756507874</v>
      </c>
      <c r="D58" s="1">
        <v>0.195605278015137</v>
      </c>
      <c r="E58" s="1">
        <v>9</v>
      </c>
      <c r="F58" s="1">
        <v>7</v>
      </c>
      <c r="G58" s="1">
        <v>1</v>
      </c>
      <c r="H58" s="1">
        <v>3</v>
      </c>
      <c r="I58" s="1">
        <v>0.9</v>
      </c>
      <c r="J58" s="1">
        <v>0.5625</v>
      </c>
      <c r="K58" s="1">
        <v>0.692307692307692</v>
      </c>
      <c r="L58" s="1">
        <v>0.7</v>
      </c>
      <c r="M58" s="1">
        <v>0.2</v>
      </c>
      <c r="N58" s="1">
        <v>0.6</v>
      </c>
    </row>
    <row r="59" s="1" customFormat="1" spans="1:14">
      <c r="A59" s="7">
        <v>798</v>
      </c>
      <c r="B59" s="1">
        <v>798</v>
      </c>
      <c r="C59" s="1">
        <v>0.678243517875671</v>
      </c>
      <c r="D59" s="1">
        <v>0.237145304679871</v>
      </c>
      <c r="E59" s="1">
        <v>7</v>
      </c>
      <c r="F59" s="1">
        <v>5</v>
      </c>
      <c r="G59" s="1">
        <v>3</v>
      </c>
      <c r="H59" s="1">
        <v>5</v>
      </c>
      <c r="I59" s="1">
        <v>0.7</v>
      </c>
      <c r="J59" s="1">
        <v>0.583333333333333</v>
      </c>
      <c r="K59" s="1">
        <v>0.636363636363636</v>
      </c>
      <c r="L59" s="1">
        <v>0.5</v>
      </c>
      <c r="M59" s="1">
        <v>0.2</v>
      </c>
      <c r="N59" s="1">
        <v>0.6</v>
      </c>
    </row>
    <row r="60" s="1" customFormat="1" spans="1:14">
      <c r="A60" s="7">
        <v>827</v>
      </c>
      <c r="B60" s="1">
        <v>827</v>
      </c>
      <c r="C60" s="1">
        <v>0.664244651794434</v>
      </c>
      <c r="D60" s="1">
        <v>0.195667386054993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835</v>
      </c>
      <c r="B61" s="1">
        <v>835</v>
      </c>
      <c r="C61" s="1">
        <v>0.678577899932861</v>
      </c>
      <c r="D61" s="1">
        <v>0.179389476776123</v>
      </c>
      <c r="E61" s="1">
        <v>7</v>
      </c>
      <c r="F61" s="1">
        <v>7</v>
      </c>
      <c r="G61" s="1">
        <v>3</v>
      </c>
      <c r="H61" s="1">
        <v>3</v>
      </c>
      <c r="I61" s="1">
        <v>0.7</v>
      </c>
      <c r="J61" s="1">
        <v>0.5</v>
      </c>
      <c r="K61" s="1">
        <v>0.583333333333333</v>
      </c>
      <c r="L61" s="1">
        <v>0.7</v>
      </c>
      <c r="M61" s="1">
        <v>0</v>
      </c>
      <c r="N61" s="1">
        <v>0.5</v>
      </c>
    </row>
    <row r="62" s="1" customFormat="1" spans="1:14">
      <c r="A62" s="7">
        <v>451</v>
      </c>
      <c r="B62" s="1">
        <v>451</v>
      </c>
      <c r="C62" s="1">
        <v>0.665182590484619</v>
      </c>
      <c r="D62" s="1">
        <v>0.250267744064331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128</v>
      </c>
      <c r="B63" s="1">
        <v>128</v>
      </c>
      <c r="C63" s="1">
        <v>0.591395378112793</v>
      </c>
      <c r="D63" s="1">
        <v>0.16316032409668</v>
      </c>
      <c r="E63" s="1">
        <v>9</v>
      </c>
      <c r="F63" s="1">
        <v>4</v>
      </c>
      <c r="G63" s="1">
        <v>1</v>
      </c>
      <c r="H63" s="1">
        <v>6</v>
      </c>
      <c r="I63" s="1">
        <v>0.9</v>
      </c>
      <c r="J63" s="1">
        <v>0.692307692307692</v>
      </c>
      <c r="K63" s="1">
        <v>0.782608695652174</v>
      </c>
      <c r="L63" s="1">
        <v>0.4</v>
      </c>
      <c r="M63" s="1">
        <v>0.5</v>
      </c>
      <c r="N63" s="1">
        <v>0.75</v>
      </c>
    </row>
    <row r="64" s="1" customFormat="1" spans="1:14">
      <c r="A64" s="7">
        <v>735</v>
      </c>
      <c r="B64" s="1">
        <v>735</v>
      </c>
      <c r="C64" s="1">
        <v>0.665870547294617</v>
      </c>
      <c r="D64" s="1">
        <v>0.160851716995239</v>
      </c>
      <c r="E64" s="1">
        <v>8</v>
      </c>
      <c r="F64" s="1">
        <v>6</v>
      </c>
      <c r="G64" s="1">
        <v>2</v>
      </c>
      <c r="H64" s="1">
        <v>4</v>
      </c>
      <c r="I64" s="1">
        <v>0.8</v>
      </c>
      <c r="J64" s="1">
        <v>0.571428571428572</v>
      </c>
      <c r="K64" s="1">
        <v>0.666666666666667</v>
      </c>
      <c r="L64" s="1">
        <v>0.6</v>
      </c>
      <c r="M64" s="1">
        <v>0.2</v>
      </c>
      <c r="N64" s="1">
        <v>0.6</v>
      </c>
    </row>
    <row r="65" s="1" customFormat="1" spans="1:14">
      <c r="A65" s="7">
        <v>145</v>
      </c>
      <c r="B65" s="1">
        <v>145</v>
      </c>
      <c r="C65" s="1">
        <v>0.666755676269531</v>
      </c>
      <c r="D65" s="1">
        <v>0.160360813140869</v>
      </c>
      <c r="E65" s="1">
        <v>8</v>
      </c>
      <c r="F65" s="1">
        <v>6</v>
      </c>
      <c r="G65" s="1">
        <v>2</v>
      </c>
      <c r="H65" s="1">
        <v>4</v>
      </c>
      <c r="I65" s="1">
        <v>0.8</v>
      </c>
      <c r="J65" s="1">
        <v>0.571428571428572</v>
      </c>
      <c r="K65" s="1">
        <v>0.666666666666667</v>
      </c>
      <c r="L65" s="1">
        <v>0.6</v>
      </c>
      <c r="M65" s="1">
        <v>0.2</v>
      </c>
      <c r="N65" s="1">
        <v>0.6</v>
      </c>
    </row>
    <row r="66" s="1" customFormat="1" spans="1:14">
      <c r="A66" s="7">
        <v>532</v>
      </c>
      <c r="B66" s="1">
        <v>532</v>
      </c>
      <c r="C66" s="1">
        <v>0.578299045562744</v>
      </c>
      <c r="D66" s="1">
        <v>0.178171277046204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" customFormat="1" spans="1:14">
      <c r="A67" s="7">
        <v>133</v>
      </c>
      <c r="B67" s="1">
        <v>133</v>
      </c>
      <c r="C67" s="1">
        <v>0.805436015129089</v>
      </c>
      <c r="D67" s="1">
        <v>0.172886252403259</v>
      </c>
      <c r="E67" s="1">
        <v>10</v>
      </c>
      <c r="F67" s="1">
        <v>4</v>
      </c>
      <c r="G67" s="1">
        <v>0</v>
      </c>
      <c r="H67" s="1">
        <v>6</v>
      </c>
      <c r="I67" s="1">
        <v>1</v>
      </c>
      <c r="J67" s="1">
        <v>0.714285714285714</v>
      </c>
      <c r="K67" s="1">
        <v>0.833333333333333</v>
      </c>
      <c r="L67" s="1">
        <v>0.4</v>
      </c>
      <c r="M67" s="1">
        <v>0.6</v>
      </c>
      <c r="N67" s="1">
        <v>0.8</v>
      </c>
    </row>
    <row r="68" s="1" customFormat="1" spans="1:14">
      <c r="A68" s="7">
        <v>704</v>
      </c>
      <c r="B68" s="1">
        <v>704</v>
      </c>
      <c r="C68" s="1">
        <v>0.793093085289001</v>
      </c>
      <c r="D68" s="1">
        <v>0.133874297142029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1" customFormat="1" spans="1:14">
      <c r="A69" s="7">
        <v>147</v>
      </c>
      <c r="B69" s="1">
        <v>147</v>
      </c>
      <c r="C69" s="1">
        <v>0.6775723695755</v>
      </c>
      <c r="D69" s="1">
        <v>0.166729807853699</v>
      </c>
      <c r="E69" s="1">
        <v>10</v>
      </c>
      <c r="F69" s="1">
        <v>3</v>
      </c>
      <c r="G69" s="1">
        <v>0</v>
      </c>
      <c r="H69" s="1">
        <v>7</v>
      </c>
      <c r="I69" s="1">
        <v>1</v>
      </c>
      <c r="J69" s="1">
        <v>0.769230769230769</v>
      </c>
      <c r="K69" s="1">
        <v>0.869565217391304</v>
      </c>
      <c r="L69" s="1">
        <v>0.3</v>
      </c>
      <c r="M69" s="1">
        <v>0.7</v>
      </c>
      <c r="N69" s="1">
        <v>0.85</v>
      </c>
    </row>
    <row r="70" s="1" customFormat="1" spans="1:14">
      <c r="A70" s="7">
        <v>951</v>
      </c>
      <c r="B70" s="1">
        <v>951</v>
      </c>
      <c r="C70" s="1">
        <v>0.735138416290283</v>
      </c>
      <c r="D70" s="1">
        <v>0.22585654258728</v>
      </c>
      <c r="E70" s="1">
        <v>8</v>
      </c>
      <c r="F70" s="1">
        <v>5</v>
      </c>
      <c r="G70" s="1">
        <v>2</v>
      </c>
      <c r="H70" s="1">
        <v>5</v>
      </c>
      <c r="I70" s="1">
        <v>0.8</v>
      </c>
      <c r="J70" s="1">
        <v>0.615384615384615</v>
      </c>
      <c r="K70" s="1">
        <v>0.695652173913043</v>
      </c>
      <c r="L70" s="1">
        <v>0.5</v>
      </c>
      <c r="M70" s="1">
        <v>0.3</v>
      </c>
      <c r="N70" s="1">
        <v>0.65</v>
      </c>
    </row>
    <row r="71" s="1" customFormat="1" spans="1:14">
      <c r="A71" s="7">
        <v>923</v>
      </c>
      <c r="B71" s="1">
        <v>923</v>
      </c>
      <c r="C71" s="1">
        <v>0.736769437789917</v>
      </c>
      <c r="D71" s="1">
        <v>0.222352266311646</v>
      </c>
      <c r="E71" s="1">
        <v>9</v>
      </c>
      <c r="F71" s="1">
        <v>5</v>
      </c>
      <c r="G71" s="1">
        <v>1</v>
      </c>
      <c r="H71" s="1">
        <v>5</v>
      </c>
      <c r="I71" s="1">
        <v>0.9</v>
      </c>
      <c r="J71" s="1">
        <v>0.642857142857143</v>
      </c>
      <c r="K71" s="1">
        <v>0.75</v>
      </c>
      <c r="L71" s="1">
        <v>0.5</v>
      </c>
      <c r="M71" s="1">
        <v>0.4</v>
      </c>
      <c r="N71" s="1">
        <v>0.7</v>
      </c>
    </row>
    <row r="72" s="1" customFormat="1" spans="1:14">
      <c r="A72" s="7">
        <v>348</v>
      </c>
      <c r="B72" s="1">
        <v>348</v>
      </c>
      <c r="C72" s="1">
        <v>0.704671263694763</v>
      </c>
      <c r="D72" s="1">
        <v>0.234467625617981</v>
      </c>
      <c r="E72" s="1">
        <v>8</v>
      </c>
      <c r="F72" s="1">
        <v>5</v>
      </c>
      <c r="G72" s="1">
        <v>2</v>
      </c>
      <c r="H72" s="1">
        <v>5</v>
      </c>
      <c r="I72" s="1">
        <v>0.8</v>
      </c>
      <c r="J72" s="1">
        <v>0.615384615384615</v>
      </c>
      <c r="K72" s="1">
        <v>0.695652173913043</v>
      </c>
      <c r="L72" s="1">
        <v>0.5</v>
      </c>
      <c r="M72" s="1">
        <v>0.3</v>
      </c>
      <c r="N72" s="1">
        <v>0.65</v>
      </c>
    </row>
    <row r="73" s="1" customFormat="1" spans="1:14">
      <c r="A73" s="7">
        <v>777</v>
      </c>
      <c r="B73" s="1">
        <v>777</v>
      </c>
      <c r="C73" s="1">
        <v>0.808679223060608</v>
      </c>
      <c r="D73" s="1">
        <v>0.145735383033752</v>
      </c>
      <c r="E73" s="1">
        <v>10</v>
      </c>
      <c r="F73" s="1">
        <v>3</v>
      </c>
      <c r="G73" s="1">
        <v>0</v>
      </c>
      <c r="H73" s="1">
        <v>7</v>
      </c>
      <c r="I73" s="1">
        <v>1</v>
      </c>
      <c r="J73" s="1">
        <v>0.769230769230769</v>
      </c>
      <c r="K73" s="1">
        <v>0.869565217391304</v>
      </c>
      <c r="L73" s="1">
        <v>0.3</v>
      </c>
      <c r="M73" s="1">
        <v>0.7</v>
      </c>
      <c r="N73" s="1">
        <v>0.85</v>
      </c>
    </row>
    <row r="74" s="1" customFormat="1" spans="1:14">
      <c r="A74" s="7">
        <v>653</v>
      </c>
      <c r="B74" s="1">
        <v>653</v>
      </c>
      <c r="C74" s="1">
        <v>0.742402076721191</v>
      </c>
      <c r="D74" s="1">
        <v>0.214298725128174</v>
      </c>
      <c r="E74" s="1">
        <v>10</v>
      </c>
      <c r="F74" s="1">
        <v>6</v>
      </c>
      <c r="G74" s="1">
        <v>0</v>
      </c>
      <c r="H74" s="1">
        <v>4</v>
      </c>
      <c r="I74" s="1">
        <v>1</v>
      </c>
      <c r="J74" s="1">
        <v>0.625</v>
      </c>
      <c r="K74" s="1">
        <v>0.769230769230769</v>
      </c>
      <c r="L74" s="1">
        <v>0.6</v>
      </c>
      <c r="M74" s="1">
        <v>0.4</v>
      </c>
      <c r="N74" s="1">
        <v>0.7</v>
      </c>
    </row>
    <row r="75" s="1" customFormat="1" spans="1:14">
      <c r="A75" s="7">
        <v>516</v>
      </c>
      <c r="B75" s="1">
        <v>516</v>
      </c>
      <c r="C75" s="1">
        <v>0.808926939964294</v>
      </c>
      <c r="D75" s="1">
        <v>0.204248666763306</v>
      </c>
      <c r="E75" s="1">
        <v>7</v>
      </c>
      <c r="F75" s="1">
        <v>3</v>
      </c>
      <c r="G75" s="1">
        <v>3</v>
      </c>
      <c r="H75" s="1">
        <v>7</v>
      </c>
      <c r="I75" s="1">
        <v>0.7</v>
      </c>
      <c r="J75" s="1">
        <v>0.7</v>
      </c>
      <c r="K75" s="1">
        <v>0.7</v>
      </c>
      <c r="L75" s="1">
        <v>0.3</v>
      </c>
      <c r="M75" s="1">
        <v>0.4</v>
      </c>
      <c r="N75" s="1">
        <v>0.7</v>
      </c>
    </row>
    <row r="76" s="1" customFormat="1" spans="1:14">
      <c r="A76" s="7">
        <v>354</v>
      </c>
      <c r="B76" s="1">
        <v>354</v>
      </c>
      <c r="C76" s="1">
        <v>0.808939099311829</v>
      </c>
      <c r="D76" s="1">
        <v>0.152334570884705</v>
      </c>
      <c r="E76" s="1">
        <v>8</v>
      </c>
      <c r="F76" s="1">
        <v>6</v>
      </c>
      <c r="G76" s="1">
        <v>2</v>
      </c>
      <c r="H76" s="1">
        <v>4</v>
      </c>
      <c r="I76" s="1">
        <v>0.8</v>
      </c>
      <c r="J76" s="1">
        <v>0.571428571428572</v>
      </c>
      <c r="K76" s="1">
        <v>0.666666666666667</v>
      </c>
      <c r="L76" s="1">
        <v>0.6</v>
      </c>
      <c r="M76" s="1">
        <v>0.2</v>
      </c>
      <c r="N76" s="1">
        <v>0.6</v>
      </c>
    </row>
    <row r="77" s="1" customFormat="1" spans="1:14">
      <c r="A77" s="7">
        <v>951</v>
      </c>
      <c r="B77" s="1">
        <v>951</v>
      </c>
      <c r="C77" s="1">
        <v>0.735138416290283</v>
      </c>
      <c r="D77" s="1">
        <v>0.22585654258728</v>
      </c>
      <c r="E77" s="1">
        <v>8</v>
      </c>
      <c r="F77" s="1">
        <v>5</v>
      </c>
      <c r="G77" s="1">
        <v>2</v>
      </c>
      <c r="H77" s="1">
        <v>5</v>
      </c>
      <c r="I77" s="1">
        <v>0.8</v>
      </c>
      <c r="J77" s="1">
        <v>0.615384615384615</v>
      </c>
      <c r="K77" s="1">
        <v>0.695652173913043</v>
      </c>
      <c r="L77" s="1">
        <v>0.5</v>
      </c>
      <c r="M77" s="1">
        <v>0.3</v>
      </c>
      <c r="N77" s="1">
        <v>0.65</v>
      </c>
    </row>
    <row r="78" s="1" customFormat="1" spans="1:14">
      <c r="A78" s="7">
        <v>543</v>
      </c>
      <c r="B78" s="1">
        <v>543</v>
      </c>
      <c r="C78" s="1">
        <v>0.810562133789062</v>
      </c>
      <c r="D78" s="1">
        <v>0.140990376472473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1" customFormat="1" spans="1:14">
      <c r="A79" s="7">
        <v>392</v>
      </c>
      <c r="B79" s="1">
        <v>392</v>
      </c>
      <c r="C79" s="1">
        <v>0.741052031517029</v>
      </c>
      <c r="D79" s="1">
        <v>0.203339219093323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3" customFormat="1" spans="1:14">
      <c r="A80" s="9">
        <v>802</v>
      </c>
      <c r="B80" s="3">
        <v>802</v>
      </c>
      <c r="C80" s="3">
        <v>0.818269729614258</v>
      </c>
      <c r="D80" s="3">
        <v>0.142256736755371</v>
      </c>
      <c r="E80" s="3">
        <v>9</v>
      </c>
      <c r="F80" s="3">
        <v>4</v>
      </c>
      <c r="G80" s="3">
        <v>1</v>
      </c>
      <c r="H80" s="3">
        <v>6</v>
      </c>
      <c r="I80" s="3">
        <v>0.9</v>
      </c>
      <c r="J80" s="3">
        <v>0.692307692307692</v>
      </c>
      <c r="K80" s="3">
        <v>0.782608695652174</v>
      </c>
      <c r="L80" s="3">
        <v>0.4</v>
      </c>
      <c r="M80" s="3">
        <v>0.5</v>
      </c>
      <c r="N80" s="3">
        <v>0.75</v>
      </c>
    </row>
    <row r="81" s="1" customFormat="1" spans="1:14">
      <c r="A81" s="7">
        <v>743</v>
      </c>
      <c r="B81" s="1">
        <v>743</v>
      </c>
      <c r="C81" s="1">
        <v>0.812583208084106</v>
      </c>
      <c r="D81" s="1">
        <v>0.160370707511902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907</v>
      </c>
      <c r="B82" s="1">
        <v>907</v>
      </c>
      <c r="C82" s="1">
        <v>0.811874389648437</v>
      </c>
      <c r="D82" s="1">
        <v>0.147233486175537</v>
      </c>
      <c r="E82" s="1">
        <v>9</v>
      </c>
      <c r="F82" s="1">
        <v>1</v>
      </c>
      <c r="G82" s="1">
        <v>1</v>
      </c>
      <c r="H82" s="1">
        <v>9</v>
      </c>
      <c r="I82" s="1">
        <v>0.9</v>
      </c>
      <c r="J82" s="1">
        <v>0.9</v>
      </c>
      <c r="K82" s="1">
        <v>0.9</v>
      </c>
      <c r="L82" s="1">
        <v>0.1</v>
      </c>
      <c r="M82" s="1">
        <v>0.8</v>
      </c>
      <c r="N82" s="1">
        <v>0.9</v>
      </c>
    </row>
    <row r="83" s="1" customFormat="1" spans="1:14">
      <c r="A83" s="7">
        <v>392</v>
      </c>
      <c r="B83" s="1">
        <v>392</v>
      </c>
      <c r="C83" s="1">
        <v>0.741052031517029</v>
      </c>
      <c r="D83" s="1">
        <v>0.203339219093323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497</v>
      </c>
      <c r="B84" s="1">
        <v>497</v>
      </c>
      <c r="C84" s="1">
        <v>0.822490453720093</v>
      </c>
      <c r="D84" s="1">
        <v>0.249233245849609</v>
      </c>
      <c r="E84" s="1">
        <v>7</v>
      </c>
      <c r="F84" s="1">
        <v>4</v>
      </c>
      <c r="G84" s="1">
        <v>3</v>
      </c>
      <c r="H84" s="1">
        <v>6</v>
      </c>
      <c r="I84" s="1">
        <v>0.7</v>
      </c>
      <c r="J84" s="1">
        <v>0.636363636363636</v>
      </c>
      <c r="K84" s="1">
        <v>0.666666666666667</v>
      </c>
      <c r="L84" s="1">
        <v>0.4</v>
      </c>
      <c r="M84" s="1">
        <v>0.3</v>
      </c>
      <c r="N84" s="1">
        <v>0.65</v>
      </c>
    </row>
    <row r="85" s="1" customFormat="1" spans="1:14">
      <c r="A85" s="7">
        <v>686</v>
      </c>
      <c r="B85" s="1">
        <v>686</v>
      </c>
      <c r="C85" s="1">
        <v>0.872081875801086</v>
      </c>
      <c r="D85" s="1">
        <v>0.25467324256897</v>
      </c>
      <c r="E85" s="1">
        <v>6</v>
      </c>
      <c r="F85" s="1">
        <v>5</v>
      </c>
      <c r="G85" s="1">
        <v>4</v>
      </c>
      <c r="H85" s="1">
        <v>5</v>
      </c>
      <c r="I85" s="1">
        <v>0.6</v>
      </c>
      <c r="J85" s="1">
        <v>0.545454545454545</v>
      </c>
      <c r="K85" s="1">
        <v>0.571428571428571</v>
      </c>
      <c r="L85" s="1">
        <v>0.5</v>
      </c>
      <c r="M85" s="1">
        <v>0.1</v>
      </c>
      <c r="N85" s="1">
        <v>0.55</v>
      </c>
    </row>
    <row r="86" s="1" customFormat="1" spans="1:14">
      <c r="A86" s="7">
        <v>743</v>
      </c>
      <c r="B86" s="1">
        <v>743</v>
      </c>
      <c r="C86" s="1">
        <v>0.812583208084106</v>
      </c>
      <c r="D86" s="1">
        <v>0.160370707511902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3" customFormat="1" spans="1:14">
      <c r="A87" s="9">
        <v>802</v>
      </c>
      <c r="B87" s="3">
        <v>802</v>
      </c>
      <c r="C87" s="3">
        <v>0.818269729614258</v>
      </c>
      <c r="D87" s="3">
        <v>0.142256736755371</v>
      </c>
      <c r="E87" s="3">
        <v>9</v>
      </c>
      <c r="F87" s="3">
        <v>4</v>
      </c>
      <c r="G87" s="3">
        <v>1</v>
      </c>
      <c r="H87" s="3">
        <v>6</v>
      </c>
      <c r="I87" s="3">
        <v>0.9</v>
      </c>
      <c r="J87" s="3">
        <v>0.692307692307692</v>
      </c>
      <c r="K87" s="3">
        <v>0.782608695652174</v>
      </c>
      <c r="L87" s="3">
        <v>0.4</v>
      </c>
      <c r="M87" s="3">
        <v>0.5</v>
      </c>
      <c r="N87" s="3">
        <v>0.75</v>
      </c>
    </row>
    <row r="88" s="1" customFormat="1" spans="1:14">
      <c r="A88" s="7">
        <v>923</v>
      </c>
      <c r="B88" s="1">
        <v>923</v>
      </c>
      <c r="C88" s="1">
        <v>0.736769437789917</v>
      </c>
      <c r="D88" s="1">
        <v>0.222352266311646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3" customFormat="1" spans="1:14">
      <c r="A89" s="9">
        <v>694</v>
      </c>
      <c r="B89" s="3">
        <v>694</v>
      </c>
      <c r="C89" s="3">
        <v>0.832526206970215</v>
      </c>
      <c r="D89" s="3">
        <v>0.154374718666077</v>
      </c>
      <c r="E89" s="3">
        <v>9</v>
      </c>
      <c r="F89" s="3">
        <v>5</v>
      </c>
      <c r="G89" s="3">
        <v>1</v>
      </c>
      <c r="H89" s="3">
        <v>5</v>
      </c>
      <c r="I89" s="3">
        <v>0.9</v>
      </c>
      <c r="J89" s="3">
        <v>0.642857142857143</v>
      </c>
      <c r="K89" s="3">
        <v>0.75</v>
      </c>
      <c r="L89" s="3">
        <v>0.5</v>
      </c>
      <c r="M89" s="3">
        <v>0.4</v>
      </c>
      <c r="N89" s="3">
        <v>0.7</v>
      </c>
    </row>
    <row r="90" s="1" customFormat="1" spans="1:14">
      <c r="A90" s="7">
        <v>860</v>
      </c>
      <c r="B90" s="1">
        <v>860</v>
      </c>
      <c r="C90" s="1">
        <v>0.743911266326904</v>
      </c>
      <c r="D90" s="1">
        <v>0.222382426261902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3" customFormat="1" spans="1:14">
      <c r="A91" s="9">
        <v>333</v>
      </c>
      <c r="B91" s="3">
        <v>333</v>
      </c>
      <c r="C91" s="3">
        <v>0.874210953712463</v>
      </c>
      <c r="D91" s="3">
        <v>0.289362072944641</v>
      </c>
      <c r="E91" s="3">
        <v>10</v>
      </c>
      <c r="F91" s="3">
        <v>6</v>
      </c>
      <c r="G91" s="3">
        <v>0</v>
      </c>
      <c r="H91" s="3">
        <v>4</v>
      </c>
      <c r="I91" s="3">
        <v>1</v>
      </c>
      <c r="J91" s="3">
        <v>0.625</v>
      </c>
      <c r="K91" s="3">
        <v>0.769230769230769</v>
      </c>
      <c r="L91" s="3">
        <v>0.6</v>
      </c>
      <c r="M91" s="3">
        <v>0.4</v>
      </c>
      <c r="N91" s="3">
        <v>0.7</v>
      </c>
    </row>
    <row r="92" s="1" customFormat="1" spans="3:13">
      <c r="C92" s="1">
        <f>AVERAGE(C2:C91)</f>
        <v>0.625032476584117</v>
      </c>
      <c r="D92" s="1">
        <f>AVERAGE(D2:D91)</f>
        <v>0.155369579792023</v>
      </c>
      <c r="L92" s="1">
        <f>AVERAGE(L2:L91)</f>
        <v>0.475555555555556</v>
      </c>
      <c r="M92" s="1">
        <f>AVERAGE(M2:M91)</f>
        <v>0.367777777777778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183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1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12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10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7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5">
      <c r="C100" s="1" t="s">
        <v>19</v>
      </c>
      <c r="D100" s="1">
        <f>COUNTIF(C2:C91,"&lt;0.5")-COUNTIF(C2:C91,"&lt;0.48")</f>
        <v>0</v>
      </c>
      <c r="E100" s="1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0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4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3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0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4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7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9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0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3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4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8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0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4</v>
      </c>
    </row>
    <row r="116" s="1" customFormat="1" spans="3:4">
      <c r="C116" s="1" t="s">
        <v>35</v>
      </c>
      <c r="D116" s="1">
        <f>COUNTIF(C2:C91,"&lt;0.82")-COUNTIF(C2:C91,"&lt;0.8")</f>
        <v>10</v>
      </c>
    </row>
    <row r="117" s="1" customFormat="1" spans="3:4">
      <c r="C117" s="1" t="s">
        <v>36</v>
      </c>
      <c r="D117" s="1">
        <f>COUNTIF(C2:C91,"&lt;0.84")-COUNTIF(C2:C91,"&lt;0.82")</f>
        <v>2</v>
      </c>
    </row>
    <row r="118" s="1" customFormat="1" spans="3:8">
      <c r="C118" s="1" t="s">
        <v>37</v>
      </c>
      <c r="D118" s="1">
        <f>COUNTIF(C2:C91,"&lt;0.86")-COUNTIF(C2:C91,"&lt;0.84")</f>
        <v>0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2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6" workbookViewId="0">
      <selection activeCell="G93" sqref="G93:J97"/>
    </sheetView>
  </sheetViews>
  <sheetFormatPr defaultColWidth="9" defaultRowHeight="13.5"/>
  <cols>
    <col min="3" max="4" width="16.8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117</v>
      </c>
      <c r="B20" s="1">
        <v>117</v>
      </c>
      <c r="C20" s="1">
        <v>0.451521635055542</v>
      </c>
      <c r="D20" s="1">
        <v>0.0555123090744019</v>
      </c>
      <c r="E20" s="1">
        <v>6</v>
      </c>
      <c r="F20" s="1">
        <v>3</v>
      </c>
      <c r="G20" s="1">
        <v>4</v>
      </c>
      <c r="H20" s="1">
        <v>7</v>
      </c>
      <c r="I20" s="1">
        <v>0.6</v>
      </c>
      <c r="J20" s="1">
        <v>0.666666666666667</v>
      </c>
      <c r="K20" s="1">
        <v>0.631578947368421</v>
      </c>
      <c r="L20" s="1">
        <v>0.3</v>
      </c>
      <c r="M20" s="1">
        <v>0.3</v>
      </c>
      <c r="N20" s="1">
        <v>0.65</v>
      </c>
    </row>
    <row r="21" s="1" customFormat="1" spans="1:14">
      <c r="A21" s="7">
        <v>176</v>
      </c>
      <c r="B21" s="1">
        <v>176</v>
      </c>
      <c r="C21" s="1">
        <v>0.453297138214111</v>
      </c>
      <c r="D21" s="1">
        <v>0.034318208694458</v>
      </c>
      <c r="E21" s="1">
        <v>9</v>
      </c>
      <c r="F21" s="1">
        <v>4</v>
      </c>
      <c r="G21" s="1">
        <v>1</v>
      </c>
      <c r="H21" s="1">
        <v>6</v>
      </c>
      <c r="I21" s="1">
        <v>0.9</v>
      </c>
      <c r="J21" s="1">
        <v>0.692307692307692</v>
      </c>
      <c r="K21" s="1">
        <v>0.782608695652174</v>
      </c>
      <c r="L21" s="1">
        <v>0.4</v>
      </c>
      <c r="M21" s="1">
        <v>0.5</v>
      </c>
      <c r="N21" s="1">
        <v>0.75</v>
      </c>
    </row>
    <row r="22" s="1" customFormat="1" spans="1:14">
      <c r="A22" s="7">
        <v>471</v>
      </c>
      <c r="B22" s="1">
        <v>471</v>
      </c>
      <c r="C22" s="1">
        <v>0.46433687210083</v>
      </c>
      <c r="D22" s="1">
        <v>0.117367029190064</v>
      </c>
      <c r="E22" s="1">
        <v>7</v>
      </c>
      <c r="F22" s="1">
        <v>5</v>
      </c>
      <c r="G22" s="1">
        <v>3</v>
      </c>
      <c r="H22" s="1">
        <v>5</v>
      </c>
      <c r="I22" s="1">
        <v>0.7</v>
      </c>
      <c r="J22" s="1">
        <v>0.583333333333333</v>
      </c>
      <c r="K22" s="1">
        <v>0.636363636363636</v>
      </c>
      <c r="L22" s="1">
        <v>0.5</v>
      </c>
      <c r="M22" s="1">
        <v>0.2</v>
      </c>
      <c r="N22" s="1">
        <v>0.6</v>
      </c>
    </row>
    <row r="23" s="1" customFormat="1" spans="1:14">
      <c r="A23" s="7">
        <v>289</v>
      </c>
      <c r="B23" s="1">
        <v>289</v>
      </c>
      <c r="C23" s="1">
        <v>0.455770492553711</v>
      </c>
      <c r="D23" s="1">
        <v>0.0395362377166748</v>
      </c>
      <c r="E23" s="1">
        <v>9</v>
      </c>
      <c r="F23" s="1">
        <v>4</v>
      </c>
      <c r="G23" s="1">
        <v>1</v>
      </c>
      <c r="H23" s="1">
        <v>6</v>
      </c>
      <c r="I23" s="1">
        <v>0.9</v>
      </c>
      <c r="J23" s="1">
        <v>0.692307692307692</v>
      </c>
      <c r="K23" s="1">
        <v>0.782608695652174</v>
      </c>
      <c r="L23" s="1">
        <v>0.4</v>
      </c>
      <c r="M23" s="1">
        <v>0.5</v>
      </c>
      <c r="N23" s="1">
        <v>0.75</v>
      </c>
    </row>
    <row r="24" s="1" customFormat="1" spans="1:14">
      <c r="A24" s="7">
        <v>16</v>
      </c>
      <c r="B24" s="1">
        <v>16</v>
      </c>
      <c r="C24" s="1">
        <v>0.455815315246582</v>
      </c>
      <c r="D24" s="1">
        <v>0.0530585050582886</v>
      </c>
      <c r="E24" s="1">
        <v>9</v>
      </c>
      <c r="F24" s="1">
        <v>5</v>
      </c>
      <c r="G24" s="1">
        <v>1</v>
      </c>
      <c r="H24" s="1">
        <v>5</v>
      </c>
      <c r="I24" s="1">
        <v>0.9</v>
      </c>
      <c r="J24" s="1">
        <v>0.642857142857143</v>
      </c>
      <c r="K24" s="1">
        <v>0.75</v>
      </c>
      <c r="L24" s="1">
        <v>0.5</v>
      </c>
      <c r="M24" s="1">
        <v>0.4</v>
      </c>
      <c r="N24" s="1">
        <v>0.7</v>
      </c>
    </row>
    <row r="25" s="1" customFormat="1" spans="1:14">
      <c r="A25" s="7">
        <v>370</v>
      </c>
      <c r="B25" s="1">
        <v>370</v>
      </c>
      <c r="C25" s="1">
        <v>0.467386841773987</v>
      </c>
      <c r="D25" s="1">
        <v>0.104100823402405</v>
      </c>
      <c r="E25" s="1">
        <v>7</v>
      </c>
      <c r="F25" s="1">
        <v>4</v>
      </c>
      <c r="G25" s="1">
        <v>3</v>
      </c>
      <c r="H25" s="1">
        <v>6</v>
      </c>
      <c r="I25" s="1">
        <v>0.7</v>
      </c>
      <c r="J25" s="1">
        <v>0.636363636363636</v>
      </c>
      <c r="K25" s="1">
        <v>0.666666666666667</v>
      </c>
      <c r="L25" s="1">
        <v>0.4</v>
      </c>
      <c r="M25" s="1">
        <v>0.3</v>
      </c>
      <c r="N25" s="1">
        <v>0.65</v>
      </c>
    </row>
    <row r="26" s="1" customFormat="1" spans="1:14">
      <c r="A26" s="7">
        <v>227</v>
      </c>
      <c r="B26" s="1">
        <v>227</v>
      </c>
      <c r="C26" s="1">
        <v>0.474483132362366</v>
      </c>
      <c r="D26" s="1">
        <v>0.0722849369049072</v>
      </c>
      <c r="E26" s="1">
        <v>8</v>
      </c>
      <c r="F26" s="1">
        <v>6</v>
      </c>
      <c r="G26" s="1">
        <v>2</v>
      </c>
      <c r="H26" s="1">
        <v>4</v>
      </c>
      <c r="I26" s="1">
        <v>0.8</v>
      </c>
      <c r="J26" s="1">
        <v>0.571428571428572</v>
      </c>
      <c r="K26" s="1">
        <v>0.666666666666667</v>
      </c>
      <c r="L26" s="1">
        <v>0.6</v>
      </c>
      <c r="M26" s="1">
        <v>0.2</v>
      </c>
      <c r="N26" s="1">
        <v>0.6</v>
      </c>
    </row>
    <row r="27" s="1" customFormat="1" spans="1:14">
      <c r="A27" s="7">
        <v>518</v>
      </c>
      <c r="B27" s="1">
        <v>518</v>
      </c>
      <c r="C27" s="1">
        <v>0.447580337524414</v>
      </c>
      <c r="D27" s="1">
        <v>0.0629737377166748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1" customFormat="1" spans="1:14">
      <c r="A28" s="7">
        <v>204</v>
      </c>
      <c r="B28" s="1">
        <v>204</v>
      </c>
      <c r="C28" s="1">
        <v>0.475684762001038</v>
      </c>
      <c r="D28" s="1">
        <v>0.015682578086853</v>
      </c>
      <c r="E28" s="1">
        <v>10</v>
      </c>
      <c r="F28" s="1">
        <v>6</v>
      </c>
      <c r="G28" s="1">
        <v>0</v>
      </c>
      <c r="H28" s="1">
        <v>4</v>
      </c>
      <c r="I28" s="1">
        <v>1</v>
      </c>
      <c r="J28" s="1">
        <v>0.625</v>
      </c>
      <c r="K28" s="1">
        <v>0.769230769230769</v>
      </c>
      <c r="L28" s="1">
        <v>0.6</v>
      </c>
      <c r="M28" s="1">
        <v>0.4</v>
      </c>
      <c r="N28" s="1">
        <v>0.7</v>
      </c>
    </row>
    <row r="29" s="1" customFormat="1" spans="1:14">
      <c r="A29" s="7">
        <v>976</v>
      </c>
      <c r="B29" s="1">
        <v>976</v>
      </c>
      <c r="C29" s="1">
        <v>0.477346539497375</v>
      </c>
      <c r="D29" s="1">
        <v>0.0637125968933105</v>
      </c>
      <c r="E29" s="1">
        <v>10</v>
      </c>
      <c r="F29" s="1">
        <v>5</v>
      </c>
      <c r="G29" s="1">
        <v>0</v>
      </c>
      <c r="H29" s="1">
        <v>5</v>
      </c>
      <c r="I29" s="1">
        <v>1</v>
      </c>
      <c r="J29" s="1">
        <v>0.666666666666667</v>
      </c>
      <c r="K29" s="1">
        <v>0.8</v>
      </c>
      <c r="L29" s="1">
        <v>0.5</v>
      </c>
      <c r="M29" s="1">
        <v>0.5</v>
      </c>
      <c r="N29" s="1">
        <v>0.75</v>
      </c>
    </row>
    <row r="30" s="1" customFormat="1" spans="1:14">
      <c r="A30" s="7">
        <v>153</v>
      </c>
      <c r="B30" s="1">
        <v>153</v>
      </c>
      <c r="C30" s="1">
        <v>0.4783034324646</v>
      </c>
      <c r="D30" s="1">
        <v>0.0223274230957031</v>
      </c>
      <c r="E30" s="1">
        <v>10</v>
      </c>
      <c r="F30" s="1">
        <v>4</v>
      </c>
      <c r="G30" s="1">
        <v>0</v>
      </c>
      <c r="H30" s="1">
        <v>6</v>
      </c>
      <c r="I30" s="1">
        <v>1</v>
      </c>
      <c r="J30" s="1">
        <v>0.714285714285714</v>
      </c>
      <c r="K30" s="1">
        <v>0.833333333333333</v>
      </c>
      <c r="L30" s="1">
        <v>0.4</v>
      </c>
      <c r="M30" s="1">
        <v>0.6</v>
      </c>
      <c r="N30" s="1">
        <v>0.8</v>
      </c>
    </row>
    <row r="31" s="2" customFormat="1" spans="1:14">
      <c r="A31" s="8">
        <v>566</v>
      </c>
      <c r="B31" s="2">
        <v>566</v>
      </c>
      <c r="C31" s="2">
        <v>0.479554414749146</v>
      </c>
      <c r="D31" s="2">
        <v>0.09343421459198</v>
      </c>
      <c r="E31" s="2">
        <v>8</v>
      </c>
      <c r="F31" s="2">
        <v>8</v>
      </c>
      <c r="G31" s="2">
        <v>2</v>
      </c>
      <c r="H31" s="2">
        <v>2</v>
      </c>
      <c r="I31" s="2">
        <v>0.8</v>
      </c>
      <c r="J31" s="2">
        <v>0.5</v>
      </c>
      <c r="K31" s="2">
        <v>0.615384615384615</v>
      </c>
      <c r="L31" s="2">
        <v>0.8</v>
      </c>
      <c r="M31" s="2">
        <v>0</v>
      </c>
      <c r="N31" s="2">
        <v>0.5</v>
      </c>
    </row>
    <row r="32" s="1" customFormat="1" spans="1:14">
      <c r="A32" s="7">
        <v>784</v>
      </c>
      <c r="B32" s="1">
        <v>784</v>
      </c>
      <c r="C32" s="1">
        <v>0.706818580627441</v>
      </c>
      <c r="D32" s="1">
        <v>0.199303984642029</v>
      </c>
      <c r="E32" s="1">
        <v>9</v>
      </c>
      <c r="F32" s="1">
        <v>6</v>
      </c>
      <c r="G32" s="1">
        <v>1</v>
      </c>
      <c r="H32" s="1">
        <v>4</v>
      </c>
      <c r="I32" s="1">
        <v>0.9</v>
      </c>
      <c r="J32" s="1">
        <v>0.6</v>
      </c>
      <c r="K32" s="1">
        <v>0.72</v>
      </c>
      <c r="L32" s="1">
        <v>0.6</v>
      </c>
      <c r="M32" s="1">
        <v>0.3</v>
      </c>
      <c r="N32" s="1">
        <v>0.65</v>
      </c>
    </row>
    <row r="33" s="1" customFormat="1" spans="1:14">
      <c r="A33" s="7">
        <v>124</v>
      </c>
      <c r="B33" s="1">
        <v>124</v>
      </c>
      <c r="C33" s="1">
        <v>0.629390001296997</v>
      </c>
      <c r="D33" s="1">
        <v>0.210688233375549</v>
      </c>
      <c r="E33" s="1">
        <v>10</v>
      </c>
      <c r="F33" s="1">
        <v>9</v>
      </c>
      <c r="G33" s="1">
        <v>0</v>
      </c>
      <c r="H33" s="1">
        <v>1</v>
      </c>
      <c r="I33" s="1">
        <v>1</v>
      </c>
      <c r="J33" s="1">
        <v>0.526315789473684</v>
      </c>
      <c r="K33" s="1">
        <v>0.689655172413793</v>
      </c>
      <c r="L33" s="1">
        <v>0.9</v>
      </c>
      <c r="M33" s="1">
        <v>0.1</v>
      </c>
      <c r="N33" s="1">
        <v>0.55</v>
      </c>
    </row>
    <row r="34" s="1" customFormat="1" spans="1:14">
      <c r="A34" s="7">
        <v>184</v>
      </c>
      <c r="B34" s="1">
        <v>184</v>
      </c>
      <c r="C34" s="1">
        <v>0.746280670166016</v>
      </c>
      <c r="D34" s="1">
        <v>0.251963019371033</v>
      </c>
      <c r="E34" s="1">
        <v>6</v>
      </c>
      <c r="F34" s="1">
        <v>4</v>
      </c>
      <c r="G34" s="1">
        <v>4</v>
      </c>
      <c r="H34" s="1">
        <v>6</v>
      </c>
      <c r="I34" s="1">
        <v>0.6</v>
      </c>
      <c r="J34" s="1">
        <v>0.6</v>
      </c>
      <c r="K34" s="1">
        <v>0.6</v>
      </c>
      <c r="L34" s="1">
        <v>0.4</v>
      </c>
      <c r="M34" s="1">
        <v>0.2</v>
      </c>
      <c r="N34" s="1">
        <v>0.6</v>
      </c>
    </row>
    <row r="35" s="1" customFormat="1" spans="1:14">
      <c r="A35" s="7">
        <v>401</v>
      </c>
      <c r="B35" s="1">
        <v>401</v>
      </c>
      <c r="C35" s="1">
        <v>0.753035545349121</v>
      </c>
      <c r="D35" s="1">
        <v>0.228763222694397</v>
      </c>
      <c r="E35" s="1">
        <v>10</v>
      </c>
      <c r="F35" s="1">
        <v>4</v>
      </c>
      <c r="G35" s="1">
        <v>0</v>
      </c>
      <c r="H35" s="1">
        <v>6</v>
      </c>
      <c r="I35" s="1">
        <v>1</v>
      </c>
      <c r="J35" s="1">
        <v>0.714285714285714</v>
      </c>
      <c r="K35" s="1">
        <v>0.833333333333333</v>
      </c>
      <c r="L35" s="1">
        <v>0.4</v>
      </c>
      <c r="M35" s="1">
        <v>0.6</v>
      </c>
      <c r="N35" s="1">
        <v>0.8</v>
      </c>
    </row>
    <row r="36" s="1" customFormat="1" spans="1:14">
      <c r="A36" s="7">
        <v>281</v>
      </c>
      <c r="B36" s="1">
        <v>281</v>
      </c>
      <c r="C36" s="1">
        <v>0.780123114585876</v>
      </c>
      <c r="D36" s="1">
        <v>0.199020862579346</v>
      </c>
      <c r="E36" s="1">
        <v>8</v>
      </c>
      <c r="F36" s="1">
        <v>5</v>
      </c>
      <c r="G36" s="1">
        <v>2</v>
      </c>
      <c r="H36" s="1">
        <v>5</v>
      </c>
      <c r="I36" s="1">
        <v>0.8</v>
      </c>
      <c r="J36" s="1">
        <v>0.615384615384615</v>
      </c>
      <c r="K36" s="1">
        <v>0.695652173913043</v>
      </c>
      <c r="L36" s="1">
        <v>0.5</v>
      </c>
      <c r="M36" s="1">
        <v>0.3</v>
      </c>
      <c r="N36" s="1">
        <v>0.65</v>
      </c>
    </row>
    <row r="37" s="1" customFormat="1" spans="1:14">
      <c r="A37" s="7">
        <v>983</v>
      </c>
      <c r="B37" s="1">
        <v>983</v>
      </c>
      <c r="C37" s="1">
        <v>0.630730509757996</v>
      </c>
      <c r="D37" s="1">
        <v>0.192117929458618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309</v>
      </c>
      <c r="B38" s="1">
        <v>309</v>
      </c>
      <c r="C38" s="1">
        <v>0.744541764259338</v>
      </c>
      <c r="D38" s="1">
        <v>0.294283986091614</v>
      </c>
      <c r="E38" s="1">
        <v>8</v>
      </c>
      <c r="F38" s="1">
        <v>1</v>
      </c>
      <c r="G38" s="1">
        <v>2</v>
      </c>
      <c r="H38" s="1">
        <v>9</v>
      </c>
      <c r="I38" s="1">
        <v>0.8</v>
      </c>
      <c r="J38" s="1">
        <v>0.888888888888889</v>
      </c>
      <c r="K38" s="1">
        <v>0.842105263157895</v>
      </c>
      <c r="L38" s="1">
        <v>0.1</v>
      </c>
      <c r="M38" s="1">
        <v>0.7</v>
      </c>
      <c r="N38" s="1">
        <v>0.85</v>
      </c>
    </row>
    <row r="39" s="1" customFormat="1" spans="1:14">
      <c r="A39" s="7">
        <v>698</v>
      </c>
      <c r="B39" s="1">
        <v>698</v>
      </c>
      <c r="C39" s="1">
        <v>0.796518921852112</v>
      </c>
      <c r="D39" s="1">
        <v>0.266257882118225</v>
      </c>
      <c r="E39" s="1">
        <v>9</v>
      </c>
      <c r="F39" s="1">
        <v>3</v>
      </c>
      <c r="G39" s="1">
        <v>1</v>
      </c>
      <c r="H39" s="1">
        <v>7</v>
      </c>
      <c r="I39" s="1">
        <v>0.9</v>
      </c>
      <c r="J39" s="1">
        <v>0.75</v>
      </c>
      <c r="K39" s="1">
        <v>0.818181818181818</v>
      </c>
      <c r="L39" s="1">
        <v>0.3</v>
      </c>
      <c r="M39" s="1">
        <v>0.6</v>
      </c>
      <c r="N39" s="1">
        <v>0.8</v>
      </c>
    </row>
    <row r="40" s="1" customFormat="1" spans="1:14">
      <c r="A40" s="7">
        <v>249</v>
      </c>
      <c r="B40" s="1">
        <v>249</v>
      </c>
      <c r="C40" s="1">
        <v>0.631833672523499</v>
      </c>
      <c r="D40" s="1">
        <v>0.211252689361572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716</v>
      </c>
      <c r="B41" s="1">
        <v>716</v>
      </c>
      <c r="C41" s="1">
        <v>0.645399928092957</v>
      </c>
      <c r="D41" s="1">
        <v>0.204073429107666</v>
      </c>
      <c r="E41" s="1">
        <v>9</v>
      </c>
      <c r="F41" s="1">
        <v>3</v>
      </c>
      <c r="G41" s="1">
        <v>1</v>
      </c>
      <c r="H41" s="1">
        <v>7</v>
      </c>
      <c r="I41" s="1">
        <v>0.9</v>
      </c>
      <c r="J41" s="1">
        <v>0.75</v>
      </c>
      <c r="K41" s="1">
        <v>0.818181818181818</v>
      </c>
      <c r="L41" s="1">
        <v>0.3</v>
      </c>
      <c r="M41" s="1">
        <v>0.6</v>
      </c>
      <c r="N41" s="1">
        <v>0.8</v>
      </c>
    </row>
    <row r="42" s="1" customFormat="1" spans="1:14">
      <c r="A42" s="7">
        <v>653</v>
      </c>
      <c r="B42" s="1">
        <v>653</v>
      </c>
      <c r="C42" s="1">
        <v>0.742402076721191</v>
      </c>
      <c r="D42" s="1">
        <v>0.214298725128174</v>
      </c>
      <c r="E42" s="1">
        <v>10</v>
      </c>
      <c r="F42" s="1">
        <v>6</v>
      </c>
      <c r="G42" s="1">
        <v>0</v>
      </c>
      <c r="H42" s="1">
        <v>4</v>
      </c>
      <c r="I42" s="1">
        <v>1</v>
      </c>
      <c r="J42" s="1">
        <v>0.625</v>
      </c>
      <c r="K42" s="1">
        <v>0.769230769230769</v>
      </c>
      <c r="L42" s="1">
        <v>0.6</v>
      </c>
      <c r="M42" s="1">
        <v>0.4</v>
      </c>
      <c r="N42" s="1">
        <v>0.7</v>
      </c>
    </row>
    <row r="43" s="1" customFormat="1" spans="1:14">
      <c r="A43" s="7">
        <v>623</v>
      </c>
      <c r="B43" s="1">
        <v>623</v>
      </c>
      <c r="C43" s="1">
        <v>0.632972717285156</v>
      </c>
      <c r="D43" s="1">
        <v>0.181615591049194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564</v>
      </c>
      <c r="B44" s="1">
        <v>564</v>
      </c>
      <c r="C44" s="1">
        <v>0.591322898864746</v>
      </c>
      <c r="D44" s="1">
        <v>0.230110764503479</v>
      </c>
      <c r="E44" s="1">
        <v>7</v>
      </c>
      <c r="F44" s="1">
        <v>6</v>
      </c>
      <c r="G44" s="1">
        <v>3</v>
      </c>
      <c r="H44" s="1">
        <v>4</v>
      </c>
      <c r="I44" s="1">
        <v>0.7</v>
      </c>
      <c r="J44" s="1">
        <v>0.538461538461539</v>
      </c>
      <c r="K44" s="1">
        <v>0.608695652173913</v>
      </c>
      <c r="L44" s="1">
        <v>0.6</v>
      </c>
      <c r="M44" s="1">
        <v>0.1</v>
      </c>
      <c r="N44" s="1">
        <v>0.55</v>
      </c>
    </row>
    <row r="45" s="3" customFormat="1" spans="1:14">
      <c r="A45" s="9">
        <v>303</v>
      </c>
      <c r="B45" s="3">
        <v>303</v>
      </c>
      <c r="C45" s="3">
        <v>0.71898889541626</v>
      </c>
      <c r="D45" s="3">
        <v>0.243504881858826</v>
      </c>
      <c r="E45" s="3">
        <v>8</v>
      </c>
      <c r="F45" s="3">
        <v>6</v>
      </c>
      <c r="G45" s="3">
        <v>2</v>
      </c>
      <c r="H45" s="3">
        <v>4</v>
      </c>
      <c r="I45" s="3">
        <v>0.8</v>
      </c>
      <c r="J45" s="3">
        <v>0.571428571428572</v>
      </c>
      <c r="K45" s="3">
        <v>0.666666666666667</v>
      </c>
      <c r="L45" s="3">
        <v>0.6</v>
      </c>
      <c r="M45" s="3">
        <v>0.2</v>
      </c>
      <c r="N45" s="3">
        <v>0.6</v>
      </c>
    </row>
    <row r="46" s="1" customFormat="1" spans="1:14">
      <c r="A46" s="7">
        <v>873</v>
      </c>
      <c r="B46" s="1">
        <v>873</v>
      </c>
      <c r="C46" s="1">
        <v>0.570534706115723</v>
      </c>
      <c r="D46" s="1">
        <v>0.215624690055847</v>
      </c>
      <c r="E46" s="1">
        <v>7</v>
      </c>
      <c r="F46" s="1">
        <v>9</v>
      </c>
      <c r="G46" s="1">
        <v>3</v>
      </c>
      <c r="H46" s="1">
        <v>1</v>
      </c>
      <c r="I46" s="1">
        <v>0.7</v>
      </c>
      <c r="J46" s="1">
        <v>0.4375</v>
      </c>
      <c r="K46" s="1">
        <v>0.538461538461538</v>
      </c>
      <c r="L46" s="1">
        <v>0.9</v>
      </c>
      <c r="M46" s="1">
        <v>-0.2</v>
      </c>
      <c r="N46" s="1">
        <v>0.4</v>
      </c>
    </row>
    <row r="47" s="1" customFormat="1" spans="1:14">
      <c r="A47" s="7">
        <v>123</v>
      </c>
      <c r="B47" s="1">
        <v>123</v>
      </c>
      <c r="C47" s="1">
        <v>0.64593517780304</v>
      </c>
      <c r="D47" s="1">
        <v>0.242363452911377</v>
      </c>
      <c r="E47" s="1">
        <v>9</v>
      </c>
      <c r="F47" s="1">
        <v>7</v>
      </c>
      <c r="G47" s="1">
        <v>1</v>
      </c>
      <c r="H47" s="1">
        <v>3</v>
      </c>
      <c r="I47" s="1">
        <v>0.9</v>
      </c>
      <c r="J47" s="1">
        <v>0.5625</v>
      </c>
      <c r="K47" s="1">
        <v>0.692307692307692</v>
      </c>
      <c r="L47" s="1">
        <v>0.7</v>
      </c>
      <c r="M47" s="1">
        <v>0.2</v>
      </c>
      <c r="N47" s="1">
        <v>0.6</v>
      </c>
    </row>
    <row r="48" s="1" customFormat="1" spans="1:14">
      <c r="A48" s="7">
        <v>43</v>
      </c>
      <c r="B48" s="1">
        <v>43</v>
      </c>
      <c r="C48" s="1">
        <v>0.656714081764221</v>
      </c>
      <c r="D48" s="1">
        <v>0.224246263504028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" customFormat="1" spans="1:14">
      <c r="A49" s="7">
        <v>807</v>
      </c>
      <c r="B49" s="1">
        <v>807</v>
      </c>
      <c r="C49" s="1">
        <v>0.587384819984436</v>
      </c>
      <c r="D49" s="1">
        <v>0.212218403816223</v>
      </c>
      <c r="E49" s="1">
        <v>6</v>
      </c>
      <c r="F49" s="1">
        <v>6</v>
      </c>
      <c r="G49" s="1">
        <v>4</v>
      </c>
      <c r="H49" s="1">
        <v>4</v>
      </c>
      <c r="I49" s="1">
        <v>0.6</v>
      </c>
      <c r="J49" s="1">
        <v>0.5</v>
      </c>
      <c r="K49" s="1">
        <v>0.545454545454545</v>
      </c>
      <c r="L49" s="1">
        <v>0.6</v>
      </c>
      <c r="M49" s="1">
        <v>0</v>
      </c>
      <c r="N49" s="1">
        <v>0.5</v>
      </c>
    </row>
    <row r="50" s="1" customFormat="1" spans="1:14">
      <c r="A50" s="7">
        <v>4</v>
      </c>
      <c r="B50" s="1">
        <v>4</v>
      </c>
      <c r="C50" s="1">
        <v>0.799562454223633</v>
      </c>
      <c r="D50" s="1">
        <v>0.261473536491394</v>
      </c>
      <c r="E50" s="1">
        <v>9</v>
      </c>
      <c r="F50" s="1">
        <v>8</v>
      </c>
      <c r="G50" s="1">
        <v>1</v>
      </c>
      <c r="H50" s="1">
        <v>2</v>
      </c>
      <c r="I50" s="1">
        <v>0.9</v>
      </c>
      <c r="J50" s="1">
        <v>0.529411764705882</v>
      </c>
      <c r="K50" s="1">
        <v>0.666666666666667</v>
      </c>
      <c r="L50" s="1">
        <v>0.8</v>
      </c>
      <c r="M50" s="1">
        <v>0.1</v>
      </c>
      <c r="N50" s="1">
        <v>0.55</v>
      </c>
    </row>
    <row r="51" s="1" customFormat="1" spans="1:14">
      <c r="A51" s="7">
        <v>909</v>
      </c>
      <c r="B51" s="1">
        <v>909</v>
      </c>
      <c r="C51" s="1">
        <v>0.651805877685547</v>
      </c>
      <c r="D51" s="1">
        <v>0.206578016281128</v>
      </c>
      <c r="E51" s="1">
        <v>9</v>
      </c>
      <c r="F51" s="1">
        <v>3</v>
      </c>
      <c r="G51" s="1">
        <v>1</v>
      </c>
      <c r="H51" s="1">
        <v>7</v>
      </c>
      <c r="I51" s="1">
        <v>0.9</v>
      </c>
      <c r="J51" s="1">
        <v>0.75</v>
      </c>
      <c r="K51" s="1">
        <v>0.818181818181818</v>
      </c>
      <c r="L51" s="1">
        <v>0.3</v>
      </c>
      <c r="M51" s="1">
        <v>0.6</v>
      </c>
      <c r="N51" s="1">
        <v>0.8</v>
      </c>
    </row>
    <row r="52" s="1" customFormat="1" spans="1:14">
      <c r="A52" s="7">
        <v>674</v>
      </c>
      <c r="B52" s="1">
        <v>674</v>
      </c>
      <c r="C52" s="1">
        <v>0.564037680625916</v>
      </c>
      <c r="D52" s="1">
        <v>0.191290736198425</v>
      </c>
      <c r="E52" s="1">
        <v>7</v>
      </c>
      <c r="F52" s="1">
        <v>4</v>
      </c>
      <c r="G52" s="1">
        <v>3</v>
      </c>
      <c r="H52" s="1">
        <v>6</v>
      </c>
      <c r="I52" s="1">
        <v>0.7</v>
      </c>
      <c r="J52" s="1">
        <v>0.636363636363636</v>
      </c>
      <c r="K52" s="1">
        <v>0.666666666666667</v>
      </c>
      <c r="L52" s="1">
        <v>0.4</v>
      </c>
      <c r="M52" s="1">
        <v>0.3</v>
      </c>
      <c r="N52" s="1">
        <v>0.65</v>
      </c>
    </row>
    <row r="53" s="1" customFormat="1" spans="1:14">
      <c r="A53" s="7">
        <v>122</v>
      </c>
      <c r="B53" s="1">
        <v>122</v>
      </c>
      <c r="C53" s="1">
        <v>0.562414288520813</v>
      </c>
      <c r="D53" s="1">
        <v>0.181339740753174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43</v>
      </c>
      <c r="B54" s="1">
        <v>43</v>
      </c>
      <c r="C54" s="1">
        <v>0.656714081764221</v>
      </c>
      <c r="D54" s="1">
        <v>0.224246263504028</v>
      </c>
      <c r="E54" s="1">
        <v>9</v>
      </c>
      <c r="F54" s="1">
        <v>5</v>
      </c>
      <c r="G54" s="1">
        <v>1</v>
      </c>
      <c r="H54" s="1">
        <v>5</v>
      </c>
      <c r="I54" s="1">
        <v>0.9</v>
      </c>
      <c r="J54" s="1">
        <v>0.642857142857143</v>
      </c>
      <c r="K54" s="1">
        <v>0.75</v>
      </c>
      <c r="L54" s="1">
        <v>0.5</v>
      </c>
      <c r="M54" s="1">
        <v>0.4</v>
      </c>
      <c r="N54" s="1">
        <v>0.7</v>
      </c>
    </row>
    <row r="55" s="1" customFormat="1" spans="1:14">
      <c r="A55" s="7">
        <v>250</v>
      </c>
      <c r="B55" s="1">
        <v>250</v>
      </c>
      <c r="C55" s="1">
        <v>0.647572636604309</v>
      </c>
      <c r="D55" s="1">
        <v>0.24461555480957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554</v>
      </c>
      <c r="B56" s="1">
        <v>554</v>
      </c>
      <c r="C56" s="1">
        <v>0.660832762718201</v>
      </c>
      <c r="D56" s="1">
        <v>0.225080013275147</v>
      </c>
      <c r="E56" s="1">
        <v>6</v>
      </c>
      <c r="F56" s="1">
        <v>7</v>
      </c>
      <c r="G56" s="1">
        <v>4</v>
      </c>
      <c r="H56" s="1">
        <v>3</v>
      </c>
      <c r="I56" s="1">
        <v>0.6</v>
      </c>
      <c r="J56" s="1">
        <v>0.461538461538462</v>
      </c>
      <c r="K56" s="1">
        <v>0.521739130434783</v>
      </c>
      <c r="L56" s="1">
        <v>0.7</v>
      </c>
      <c r="M56" s="1">
        <v>-0.1</v>
      </c>
      <c r="N56" s="1">
        <v>0.45</v>
      </c>
    </row>
    <row r="57" s="1" customFormat="1" spans="1:14">
      <c r="A57" s="7">
        <v>754</v>
      </c>
      <c r="B57" s="1">
        <v>754</v>
      </c>
      <c r="C57" s="1">
        <v>0.648199319839478</v>
      </c>
      <c r="D57" s="1">
        <v>0.176639199256897</v>
      </c>
      <c r="E57" s="1">
        <v>7</v>
      </c>
      <c r="F57" s="1">
        <v>5</v>
      </c>
      <c r="G57" s="1">
        <v>3</v>
      </c>
      <c r="H57" s="1">
        <v>5</v>
      </c>
      <c r="I57" s="1">
        <v>0.7</v>
      </c>
      <c r="J57" s="1">
        <v>0.583333333333333</v>
      </c>
      <c r="K57" s="1">
        <v>0.636363636363636</v>
      </c>
      <c r="L57" s="1">
        <v>0.5</v>
      </c>
      <c r="M57" s="1">
        <v>0.2</v>
      </c>
      <c r="N57" s="1">
        <v>0.6</v>
      </c>
    </row>
    <row r="58" s="1" customFormat="1" spans="1:14">
      <c r="A58" s="7">
        <v>693</v>
      </c>
      <c r="B58" s="1">
        <v>693</v>
      </c>
      <c r="C58" s="1">
        <v>0.667569756507874</v>
      </c>
      <c r="D58" s="1">
        <v>0.195605278015137</v>
      </c>
      <c r="E58" s="1">
        <v>9</v>
      </c>
      <c r="F58" s="1">
        <v>7</v>
      </c>
      <c r="G58" s="1">
        <v>1</v>
      </c>
      <c r="H58" s="1">
        <v>3</v>
      </c>
      <c r="I58" s="1">
        <v>0.9</v>
      </c>
      <c r="J58" s="1">
        <v>0.5625</v>
      </c>
      <c r="K58" s="1">
        <v>0.692307692307692</v>
      </c>
      <c r="L58" s="1">
        <v>0.7</v>
      </c>
      <c r="M58" s="1">
        <v>0.2</v>
      </c>
      <c r="N58" s="1">
        <v>0.6</v>
      </c>
    </row>
    <row r="59" s="1" customFormat="1" spans="1:14">
      <c r="A59" s="7">
        <v>798</v>
      </c>
      <c r="B59" s="1">
        <v>798</v>
      </c>
      <c r="C59" s="1">
        <v>0.678243517875671</v>
      </c>
      <c r="D59" s="1">
        <v>0.237145304679871</v>
      </c>
      <c r="E59" s="1">
        <v>7</v>
      </c>
      <c r="F59" s="1">
        <v>5</v>
      </c>
      <c r="G59" s="1">
        <v>3</v>
      </c>
      <c r="H59" s="1">
        <v>5</v>
      </c>
      <c r="I59" s="1">
        <v>0.7</v>
      </c>
      <c r="J59" s="1">
        <v>0.583333333333333</v>
      </c>
      <c r="K59" s="1">
        <v>0.636363636363636</v>
      </c>
      <c r="L59" s="1">
        <v>0.5</v>
      </c>
      <c r="M59" s="1">
        <v>0.2</v>
      </c>
      <c r="N59" s="1">
        <v>0.6</v>
      </c>
    </row>
    <row r="60" s="1" customFormat="1" spans="1:14">
      <c r="A60" s="7">
        <v>827</v>
      </c>
      <c r="B60" s="1">
        <v>827</v>
      </c>
      <c r="C60" s="1">
        <v>0.664244651794434</v>
      </c>
      <c r="D60" s="1">
        <v>0.195667386054993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835</v>
      </c>
      <c r="B61" s="1">
        <v>835</v>
      </c>
      <c r="C61" s="1">
        <v>0.678577899932861</v>
      </c>
      <c r="D61" s="1">
        <v>0.179389476776123</v>
      </c>
      <c r="E61" s="1">
        <v>7</v>
      </c>
      <c r="F61" s="1">
        <v>7</v>
      </c>
      <c r="G61" s="1">
        <v>3</v>
      </c>
      <c r="H61" s="1">
        <v>3</v>
      </c>
      <c r="I61" s="1">
        <v>0.7</v>
      </c>
      <c r="J61" s="1">
        <v>0.5</v>
      </c>
      <c r="K61" s="1">
        <v>0.583333333333333</v>
      </c>
      <c r="L61" s="1">
        <v>0.7</v>
      </c>
      <c r="M61" s="1">
        <v>0</v>
      </c>
      <c r="N61" s="1">
        <v>0.5</v>
      </c>
    </row>
    <row r="62" s="1" customFormat="1" spans="1:14">
      <c r="A62" s="7">
        <v>451</v>
      </c>
      <c r="B62" s="1">
        <v>451</v>
      </c>
      <c r="C62" s="1">
        <v>0.665182590484619</v>
      </c>
      <c r="D62" s="1">
        <v>0.250267744064331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735</v>
      </c>
      <c r="B63" s="1">
        <v>735</v>
      </c>
      <c r="C63" s="1">
        <v>0.665870547294617</v>
      </c>
      <c r="D63" s="1">
        <v>0.160851716995239</v>
      </c>
      <c r="E63" s="1">
        <v>8</v>
      </c>
      <c r="F63" s="1">
        <v>6</v>
      </c>
      <c r="G63" s="1">
        <v>2</v>
      </c>
      <c r="H63" s="1">
        <v>4</v>
      </c>
      <c r="I63" s="1">
        <v>0.8</v>
      </c>
      <c r="J63" s="1">
        <v>0.571428571428572</v>
      </c>
      <c r="K63" s="1">
        <v>0.666666666666667</v>
      </c>
      <c r="L63" s="1">
        <v>0.6</v>
      </c>
      <c r="M63" s="1">
        <v>0.2</v>
      </c>
      <c r="N63" s="1">
        <v>0.6</v>
      </c>
    </row>
    <row r="64" s="1" customFormat="1" spans="1:14">
      <c r="A64" s="7">
        <v>145</v>
      </c>
      <c r="B64" s="1">
        <v>145</v>
      </c>
      <c r="C64" s="1">
        <v>0.666755676269531</v>
      </c>
      <c r="D64" s="1">
        <v>0.160360813140869</v>
      </c>
      <c r="E64" s="1">
        <v>8</v>
      </c>
      <c r="F64" s="1">
        <v>6</v>
      </c>
      <c r="G64" s="1">
        <v>2</v>
      </c>
      <c r="H64" s="1">
        <v>4</v>
      </c>
      <c r="I64" s="1">
        <v>0.8</v>
      </c>
      <c r="J64" s="1">
        <v>0.571428571428572</v>
      </c>
      <c r="K64" s="1">
        <v>0.666666666666667</v>
      </c>
      <c r="L64" s="1">
        <v>0.6</v>
      </c>
      <c r="M64" s="1">
        <v>0.2</v>
      </c>
      <c r="N64" s="1">
        <v>0.6</v>
      </c>
    </row>
    <row r="65" s="1" customFormat="1" spans="1:14">
      <c r="A65" s="7">
        <v>532</v>
      </c>
      <c r="B65" s="1">
        <v>532</v>
      </c>
      <c r="C65" s="1">
        <v>0.578299045562744</v>
      </c>
      <c r="D65" s="1">
        <v>0.178171277046204</v>
      </c>
      <c r="E65" s="1">
        <v>9</v>
      </c>
      <c r="F65" s="1">
        <v>4</v>
      </c>
      <c r="G65" s="1">
        <v>1</v>
      </c>
      <c r="H65" s="1">
        <v>6</v>
      </c>
      <c r="I65" s="1">
        <v>0.9</v>
      </c>
      <c r="J65" s="1">
        <v>0.692307692307692</v>
      </c>
      <c r="K65" s="1">
        <v>0.782608695652174</v>
      </c>
      <c r="L65" s="1">
        <v>0.4</v>
      </c>
      <c r="M65" s="1">
        <v>0.5</v>
      </c>
      <c r="N65" s="1">
        <v>0.75</v>
      </c>
    </row>
    <row r="66" s="1" customFormat="1" spans="1:14">
      <c r="A66" s="7">
        <v>133</v>
      </c>
      <c r="B66" s="1">
        <v>133</v>
      </c>
      <c r="C66" s="1">
        <v>0.805436015129089</v>
      </c>
      <c r="D66" s="1">
        <v>0.172886252403259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1" customFormat="1" spans="1:14">
      <c r="A67" s="7">
        <v>147</v>
      </c>
      <c r="B67" s="1">
        <v>147</v>
      </c>
      <c r="C67" s="1">
        <v>0.6775723695755</v>
      </c>
      <c r="D67" s="1">
        <v>0.166729807853699</v>
      </c>
      <c r="E67" s="1">
        <v>10</v>
      </c>
      <c r="F67" s="1">
        <v>3</v>
      </c>
      <c r="G67" s="1">
        <v>0</v>
      </c>
      <c r="H67" s="1">
        <v>7</v>
      </c>
      <c r="I67" s="1">
        <v>1</v>
      </c>
      <c r="J67" s="1">
        <v>0.769230769230769</v>
      </c>
      <c r="K67" s="1">
        <v>0.869565217391304</v>
      </c>
      <c r="L67" s="1">
        <v>0.3</v>
      </c>
      <c r="M67" s="1">
        <v>0.7</v>
      </c>
      <c r="N67" s="1">
        <v>0.85</v>
      </c>
    </row>
    <row r="68" s="1" customFormat="1" spans="1:14">
      <c r="A68" s="7">
        <v>951</v>
      </c>
      <c r="B68" s="1">
        <v>951</v>
      </c>
      <c r="C68" s="1">
        <v>0.735138416290283</v>
      </c>
      <c r="D68" s="1">
        <v>0.22585654258728</v>
      </c>
      <c r="E68" s="1">
        <v>8</v>
      </c>
      <c r="F68" s="1">
        <v>5</v>
      </c>
      <c r="G68" s="1">
        <v>2</v>
      </c>
      <c r="H68" s="1">
        <v>5</v>
      </c>
      <c r="I68" s="1">
        <v>0.8</v>
      </c>
      <c r="J68" s="1">
        <v>0.615384615384615</v>
      </c>
      <c r="K68" s="1">
        <v>0.695652173913043</v>
      </c>
      <c r="L68" s="1">
        <v>0.5</v>
      </c>
      <c r="M68" s="1">
        <v>0.3</v>
      </c>
      <c r="N68" s="1">
        <v>0.65</v>
      </c>
    </row>
    <row r="69" s="1" customFormat="1" spans="1:14">
      <c r="A69" s="7">
        <v>923</v>
      </c>
      <c r="B69" s="1">
        <v>923</v>
      </c>
      <c r="C69" s="1">
        <v>0.736769437789917</v>
      </c>
      <c r="D69" s="1">
        <v>0.222352266311646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1" customFormat="1" spans="1:14">
      <c r="A70" s="7">
        <v>348</v>
      </c>
      <c r="B70" s="1">
        <v>348</v>
      </c>
      <c r="C70" s="1">
        <v>0.704671263694763</v>
      </c>
      <c r="D70" s="1">
        <v>0.234467625617981</v>
      </c>
      <c r="E70" s="1">
        <v>8</v>
      </c>
      <c r="F70" s="1">
        <v>5</v>
      </c>
      <c r="G70" s="1">
        <v>2</v>
      </c>
      <c r="H70" s="1">
        <v>5</v>
      </c>
      <c r="I70" s="1">
        <v>0.8</v>
      </c>
      <c r="J70" s="1">
        <v>0.615384615384615</v>
      </c>
      <c r="K70" s="1">
        <v>0.695652173913043</v>
      </c>
      <c r="L70" s="1">
        <v>0.5</v>
      </c>
      <c r="M70" s="1">
        <v>0.3</v>
      </c>
      <c r="N70" s="1">
        <v>0.65</v>
      </c>
    </row>
    <row r="71" s="1" customFormat="1" spans="1:14">
      <c r="A71" s="7">
        <v>777</v>
      </c>
      <c r="B71" s="1">
        <v>777</v>
      </c>
      <c r="C71" s="1">
        <v>0.808679223060608</v>
      </c>
      <c r="D71" s="1">
        <v>0.145735383033752</v>
      </c>
      <c r="E71" s="1">
        <v>10</v>
      </c>
      <c r="F71" s="1">
        <v>3</v>
      </c>
      <c r="G71" s="1">
        <v>0</v>
      </c>
      <c r="H71" s="1">
        <v>7</v>
      </c>
      <c r="I71" s="1">
        <v>1</v>
      </c>
      <c r="J71" s="1">
        <v>0.769230769230769</v>
      </c>
      <c r="K71" s="1">
        <v>0.869565217391304</v>
      </c>
      <c r="L71" s="1">
        <v>0.3</v>
      </c>
      <c r="M71" s="1">
        <v>0.7</v>
      </c>
      <c r="N71" s="1">
        <v>0.85</v>
      </c>
    </row>
    <row r="72" s="1" customFormat="1" spans="1:14">
      <c r="A72" s="7">
        <v>653</v>
      </c>
      <c r="B72" s="1">
        <v>653</v>
      </c>
      <c r="C72" s="1">
        <v>0.742402076721191</v>
      </c>
      <c r="D72" s="1">
        <v>0.214298725128174</v>
      </c>
      <c r="E72" s="1">
        <v>10</v>
      </c>
      <c r="F72" s="1">
        <v>6</v>
      </c>
      <c r="G72" s="1">
        <v>0</v>
      </c>
      <c r="H72" s="1">
        <v>4</v>
      </c>
      <c r="I72" s="1">
        <v>1</v>
      </c>
      <c r="J72" s="1">
        <v>0.625</v>
      </c>
      <c r="K72" s="1">
        <v>0.769230769230769</v>
      </c>
      <c r="L72" s="1">
        <v>0.6</v>
      </c>
      <c r="M72" s="1">
        <v>0.4</v>
      </c>
      <c r="N72" s="1">
        <v>0.7</v>
      </c>
    </row>
    <row r="73" s="1" customFormat="1" spans="1:14">
      <c r="A73" s="7">
        <v>516</v>
      </c>
      <c r="B73" s="1">
        <v>516</v>
      </c>
      <c r="C73" s="1">
        <v>0.808926939964294</v>
      </c>
      <c r="D73" s="1">
        <v>0.204248666763306</v>
      </c>
      <c r="E73" s="1">
        <v>7</v>
      </c>
      <c r="F73" s="1">
        <v>3</v>
      </c>
      <c r="G73" s="1">
        <v>3</v>
      </c>
      <c r="H73" s="1">
        <v>7</v>
      </c>
      <c r="I73" s="1">
        <v>0.7</v>
      </c>
      <c r="J73" s="1">
        <v>0.7</v>
      </c>
      <c r="K73" s="1">
        <v>0.7</v>
      </c>
      <c r="L73" s="1">
        <v>0.3</v>
      </c>
      <c r="M73" s="1">
        <v>0.4</v>
      </c>
      <c r="N73" s="1">
        <v>0.7</v>
      </c>
    </row>
    <row r="74" s="1" customFormat="1" spans="1:14">
      <c r="A74" s="7">
        <v>354</v>
      </c>
      <c r="B74" s="1">
        <v>354</v>
      </c>
      <c r="C74" s="1">
        <v>0.808939099311829</v>
      </c>
      <c r="D74" s="1">
        <v>0.152334570884705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951</v>
      </c>
      <c r="B75" s="1">
        <v>951</v>
      </c>
      <c r="C75" s="1">
        <v>0.735138416290283</v>
      </c>
      <c r="D75" s="1">
        <v>0.22585654258728</v>
      </c>
      <c r="E75" s="1">
        <v>8</v>
      </c>
      <c r="F75" s="1">
        <v>5</v>
      </c>
      <c r="G75" s="1">
        <v>2</v>
      </c>
      <c r="H75" s="1">
        <v>5</v>
      </c>
      <c r="I75" s="1">
        <v>0.8</v>
      </c>
      <c r="J75" s="1">
        <v>0.615384615384615</v>
      </c>
      <c r="K75" s="1">
        <v>0.695652173913043</v>
      </c>
      <c r="L75" s="1">
        <v>0.5</v>
      </c>
      <c r="M75" s="1">
        <v>0.3</v>
      </c>
      <c r="N75" s="1">
        <v>0.65</v>
      </c>
    </row>
    <row r="76" s="1" customFormat="1" spans="1:14">
      <c r="A76" s="7">
        <v>543</v>
      </c>
      <c r="B76" s="1">
        <v>543</v>
      </c>
      <c r="C76" s="1">
        <v>0.810562133789062</v>
      </c>
      <c r="D76" s="1">
        <v>0.140990376472473</v>
      </c>
      <c r="E76" s="1">
        <v>9</v>
      </c>
      <c r="F76" s="1">
        <v>3</v>
      </c>
      <c r="G76" s="1">
        <v>1</v>
      </c>
      <c r="H76" s="1">
        <v>7</v>
      </c>
      <c r="I76" s="1">
        <v>0.9</v>
      </c>
      <c r="J76" s="1">
        <v>0.75</v>
      </c>
      <c r="K76" s="1">
        <v>0.818181818181818</v>
      </c>
      <c r="L76" s="1">
        <v>0.3</v>
      </c>
      <c r="M76" s="1">
        <v>0.6</v>
      </c>
      <c r="N76" s="1">
        <v>0.8</v>
      </c>
    </row>
    <row r="77" s="1" customFormat="1" spans="1:14">
      <c r="A77" s="7">
        <v>392</v>
      </c>
      <c r="B77" s="1">
        <v>392</v>
      </c>
      <c r="C77" s="1">
        <v>0.741052031517029</v>
      </c>
      <c r="D77" s="1">
        <v>0.203339219093323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3" customFormat="1" spans="1:14">
      <c r="A78" s="9">
        <v>802</v>
      </c>
      <c r="B78" s="3">
        <v>802</v>
      </c>
      <c r="C78" s="3">
        <v>0.818269729614258</v>
      </c>
      <c r="D78" s="3">
        <v>0.142256736755371</v>
      </c>
      <c r="E78" s="3">
        <v>9</v>
      </c>
      <c r="F78" s="3">
        <v>4</v>
      </c>
      <c r="G78" s="3">
        <v>1</v>
      </c>
      <c r="H78" s="3">
        <v>6</v>
      </c>
      <c r="I78" s="3">
        <v>0.9</v>
      </c>
      <c r="J78" s="3">
        <v>0.692307692307692</v>
      </c>
      <c r="K78" s="3">
        <v>0.782608695652174</v>
      </c>
      <c r="L78" s="3">
        <v>0.4</v>
      </c>
      <c r="M78" s="3">
        <v>0.5</v>
      </c>
      <c r="N78" s="3">
        <v>0.75</v>
      </c>
    </row>
    <row r="79" s="1" customFormat="1" spans="1:14">
      <c r="A79" s="7">
        <v>743</v>
      </c>
      <c r="B79" s="1">
        <v>743</v>
      </c>
      <c r="C79" s="1">
        <v>0.812583208084106</v>
      </c>
      <c r="D79" s="1">
        <v>0.160370707511902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907</v>
      </c>
      <c r="B80" s="1">
        <v>907</v>
      </c>
      <c r="C80" s="1">
        <v>0.811874389648437</v>
      </c>
      <c r="D80" s="1">
        <v>0.147233486175537</v>
      </c>
      <c r="E80" s="1">
        <v>9</v>
      </c>
      <c r="F80" s="1">
        <v>1</v>
      </c>
      <c r="G80" s="1">
        <v>1</v>
      </c>
      <c r="H80" s="1">
        <v>9</v>
      </c>
      <c r="I80" s="1">
        <v>0.9</v>
      </c>
      <c r="J80" s="1">
        <v>0.9</v>
      </c>
      <c r="K80" s="1">
        <v>0.9</v>
      </c>
      <c r="L80" s="1">
        <v>0.1</v>
      </c>
      <c r="M80" s="1">
        <v>0.8</v>
      </c>
      <c r="N80" s="1">
        <v>0.9</v>
      </c>
    </row>
    <row r="81" s="1" customFormat="1" spans="1:14">
      <c r="A81" s="7">
        <v>392</v>
      </c>
      <c r="B81" s="1">
        <v>392</v>
      </c>
      <c r="C81" s="1">
        <v>0.741052031517029</v>
      </c>
      <c r="D81" s="1">
        <v>0.203339219093323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497</v>
      </c>
      <c r="B82" s="1">
        <v>497</v>
      </c>
      <c r="C82" s="1">
        <v>0.822490453720093</v>
      </c>
      <c r="D82" s="1">
        <v>0.249233245849609</v>
      </c>
      <c r="E82" s="1">
        <v>7</v>
      </c>
      <c r="F82" s="1">
        <v>4</v>
      </c>
      <c r="G82" s="1">
        <v>3</v>
      </c>
      <c r="H82" s="1">
        <v>6</v>
      </c>
      <c r="I82" s="1">
        <v>0.7</v>
      </c>
      <c r="J82" s="1">
        <v>0.636363636363636</v>
      </c>
      <c r="K82" s="1">
        <v>0.666666666666667</v>
      </c>
      <c r="L82" s="1">
        <v>0.4</v>
      </c>
      <c r="M82" s="1">
        <v>0.3</v>
      </c>
      <c r="N82" s="1">
        <v>0.65</v>
      </c>
    </row>
    <row r="83" s="1" customFormat="1" spans="1:14">
      <c r="A83" s="7">
        <v>686</v>
      </c>
      <c r="B83" s="1">
        <v>686</v>
      </c>
      <c r="C83" s="1">
        <v>0.872081875801086</v>
      </c>
      <c r="D83" s="1">
        <v>0.25467324256897</v>
      </c>
      <c r="E83" s="1">
        <v>6</v>
      </c>
      <c r="F83" s="1">
        <v>5</v>
      </c>
      <c r="G83" s="1">
        <v>4</v>
      </c>
      <c r="H83" s="1">
        <v>5</v>
      </c>
      <c r="I83" s="1">
        <v>0.6</v>
      </c>
      <c r="J83" s="1">
        <v>0.545454545454545</v>
      </c>
      <c r="K83" s="1">
        <v>0.571428571428571</v>
      </c>
      <c r="L83" s="1">
        <v>0.5</v>
      </c>
      <c r="M83" s="1">
        <v>0.1</v>
      </c>
      <c r="N83" s="1">
        <v>0.55</v>
      </c>
    </row>
    <row r="84" s="1" customFormat="1" spans="1:14">
      <c r="A84" s="7">
        <v>743</v>
      </c>
      <c r="B84" s="1">
        <v>743</v>
      </c>
      <c r="C84" s="1">
        <v>0.812583208084106</v>
      </c>
      <c r="D84" s="1">
        <v>0.160370707511902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3" customFormat="1" spans="1:14">
      <c r="A85" s="9">
        <v>802</v>
      </c>
      <c r="B85" s="3">
        <v>802</v>
      </c>
      <c r="C85" s="3">
        <v>0.818269729614258</v>
      </c>
      <c r="D85" s="3">
        <v>0.142256736755371</v>
      </c>
      <c r="E85" s="3">
        <v>9</v>
      </c>
      <c r="F85" s="3">
        <v>4</v>
      </c>
      <c r="G85" s="3">
        <v>1</v>
      </c>
      <c r="H85" s="3">
        <v>6</v>
      </c>
      <c r="I85" s="3">
        <v>0.9</v>
      </c>
      <c r="J85" s="3">
        <v>0.692307692307692</v>
      </c>
      <c r="K85" s="3">
        <v>0.782608695652174</v>
      </c>
      <c r="L85" s="3">
        <v>0.4</v>
      </c>
      <c r="M85" s="3">
        <v>0.5</v>
      </c>
      <c r="N85" s="3">
        <v>0.75</v>
      </c>
    </row>
    <row r="86" s="1" customFormat="1" spans="1:14">
      <c r="A86" s="7">
        <v>923</v>
      </c>
      <c r="B86" s="1">
        <v>923</v>
      </c>
      <c r="C86" s="1">
        <v>0.736769437789917</v>
      </c>
      <c r="D86" s="1">
        <v>0.222352266311646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3" customFormat="1" spans="1:14">
      <c r="A87" s="9">
        <v>694</v>
      </c>
      <c r="B87" s="3">
        <v>694</v>
      </c>
      <c r="C87" s="3">
        <v>0.832526206970215</v>
      </c>
      <c r="D87" s="3">
        <v>0.154374718666077</v>
      </c>
      <c r="E87" s="3">
        <v>9</v>
      </c>
      <c r="F87" s="3">
        <v>5</v>
      </c>
      <c r="G87" s="3">
        <v>1</v>
      </c>
      <c r="H87" s="3">
        <v>5</v>
      </c>
      <c r="I87" s="3">
        <v>0.9</v>
      </c>
      <c r="J87" s="3">
        <v>0.642857142857143</v>
      </c>
      <c r="K87" s="3">
        <v>0.75</v>
      </c>
      <c r="L87" s="3">
        <v>0.5</v>
      </c>
      <c r="M87" s="3">
        <v>0.4</v>
      </c>
      <c r="N87" s="3">
        <v>0.7</v>
      </c>
    </row>
    <row r="88" s="1" customFormat="1" spans="1:14">
      <c r="A88" s="7">
        <v>860</v>
      </c>
      <c r="B88" s="1">
        <v>860</v>
      </c>
      <c r="C88" s="1">
        <v>0.743911266326904</v>
      </c>
      <c r="D88" s="1">
        <v>0.222382426261902</v>
      </c>
      <c r="E88" s="1">
        <v>9</v>
      </c>
      <c r="F88" s="1">
        <v>5</v>
      </c>
      <c r="G88" s="1">
        <v>1</v>
      </c>
      <c r="H88" s="1">
        <v>5</v>
      </c>
      <c r="I88" s="1">
        <v>0.9</v>
      </c>
      <c r="J88" s="1">
        <v>0.642857142857143</v>
      </c>
      <c r="K88" s="1">
        <v>0.75</v>
      </c>
      <c r="L88" s="1">
        <v>0.5</v>
      </c>
      <c r="M88" s="1">
        <v>0.4</v>
      </c>
      <c r="N88" s="1">
        <v>0.7</v>
      </c>
    </row>
    <row r="89" s="3" customFormat="1" spans="1:14">
      <c r="A89" s="9">
        <v>333</v>
      </c>
      <c r="B89" s="3">
        <v>333</v>
      </c>
      <c r="C89" s="3">
        <v>0.874210953712463</v>
      </c>
      <c r="D89" s="3">
        <v>0.289362072944641</v>
      </c>
      <c r="E89" s="3">
        <v>10</v>
      </c>
      <c r="F89" s="3">
        <v>6</v>
      </c>
      <c r="G89" s="3">
        <v>0</v>
      </c>
      <c r="H89" s="3">
        <v>4</v>
      </c>
      <c r="I89" s="3">
        <v>1</v>
      </c>
      <c r="J89" s="3">
        <v>0.625</v>
      </c>
      <c r="K89" s="3">
        <v>0.769230769230769</v>
      </c>
      <c r="L89" s="3">
        <v>0.6</v>
      </c>
      <c r="M89" s="3">
        <v>0.4</v>
      </c>
      <c r="N89" s="3">
        <v>0.7</v>
      </c>
    </row>
    <row r="90" s="1" customFormat="1" spans="3:13">
      <c r="C90" s="1">
        <f>AVERAGE(C2:C89)</f>
        <v>0.623504936695099</v>
      </c>
      <c r="D90" s="1">
        <f>AVERAGE(D2:D89)</f>
        <v>0.155525313182311</v>
      </c>
      <c r="L90" s="1">
        <f>AVERAGE(L2:L89)</f>
        <v>0.477272727272727</v>
      </c>
      <c r="M90" s="1">
        <f>AVERAGE(M2:M89)</f>
        <v>0.364772727272727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183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1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12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10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7</v>
      </c>
      <c r="G97" s="11">
        <v>0.12</v>
      </c>
      <c r="H97" s="1">
        <v>-240</v>
      </c>
      <c r="I97" s="1">
        <v>1760</v>
      </c>
      <c r="J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4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2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0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4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7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9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0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3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4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8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3</v>
      </c>
    </row>
    <row r="114" s="1" customFormat="1" spans="3:4">
      <c r="C114" s="1" t="s">
        <v>35</v>
      </c>
      <c r="D114" s="1">
        <f>COUNTIF(C2:C89,"&lt;0.82")-COUNTIF(C2:C89,"&lt;0.8")</f>
        <v>10</v>
      </c>
    </row>
    <row r="115" s="1" customFormat="1" spans="3:4">
      <c r="C115" s="1" t="s">
        <v>36</v>
      </c>
      <c r="D115" s="1">
        <f>COUNTIF(C2:C89,"&lt;0.84")-COUNTIF(C2:C89,"&lt;0.82")</f>
        <v>2</v>
      </c>
    </row>
    <row r="116" s="1" customFormat="1" spans="3:8">
      <c r="C116" s="1" t="s">
        <v>37</v>
      </c>
      <c r="D116" s="1">
        <f>COUNTIF(C2:C89,"&lt;0.86")-COUNTIF(C2:C89,"&lt;0.84")</f>
        <v>0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2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0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12" workbookViewId="0">
      <selection activeCell="A1" sqref="$A1:$XFD135"/>
    </sheetView>
  </sheetViews>
  <sheetFormatPr defaultColWidth="9" defaultRowHeight="13.5"/>
  <cols>
    <col min="3" max="4" width="15.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890</v>
      </c>
      <c r="B23" s="1">
        <v>890</v>
      </c>
      <c r="C23" s="1">
        <v>0.454921722412109</v>
      </c>
      <c r="D23" s="1">
        <v>0.00711512565612793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1" customFormat="1" spans="1:14">
      <c r="A28" s="7">
        <v>83</v>
      </c>
      <c r="B28" s="1">
        <v>83</v>
      </c>
      <c r="C28" s="1">
        <v>0.475554227828979</v>
      </c>
      <c r="D28" s="1">
        <v>0.00178062915802002</v>
      </c>
      <c r="E28" s="1">
        <v>10</v>
      </c>
      <c r="F28" s="1">
        <v>3</v>
      </c>
      <c r="G28" s="1">
        <v>0</v>
      </c>
      <c r="H28" s="1">
        <v>7</v>
      </c>
      <c r="I28" s="1">
        <v>1</v>
      </c>
      <c r="J28" s="1">
        <v>0.769230769230769</v>
      </c>
      <c r="K28" s="1">
        <v>0.869565217391304</v>
      </c>
      <c r="L28" s="1">
        <v>0.3</v>
      </c>
      <c r="M28" s="1">
        <v>0.7</v>
      </c>
      <c r="N28" s="1">
        <v>0.85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844</v>
      </c>
      <c r="B32" s="1">
        <v>844</v>
      </c>
      <c r="C32" s="1">
        <v>0.55314040184021</v>
      </c>
      <c r="D32" s="1">
        <v>0.158351898193359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595</v>
      </c>
      <c r="B33" s="1">
        <v>595</v>
      </c>
      <c r="C33" s="1">
        <v>0.553184151649475</v>
      </c>
      <c r="D33" s="1">
        <v>0.143512606620789</v>
      </c>
      <c r="E33" s="1">
        <v>4</v>
      </c>
      <c r="F33" s="1">
        <v>6</v>
      </c>
      <c r="G33" s="1">
        <v>6</v>
      </c>
      <c r="H33" s="1">
        <v>4</v>
      </c>
      <c r="I33" s="1">
        <v>0.4</v>
      </c>
      <c r="J33" s="1">
        <v>0.4</v>
      </c>
      <c r="K33" s="1">
        <v>0.4</v>
      </c>
      <c r="L33" s="1">
        <v>0.6</v>
      </c>
      <c r="M33" s="1">
        <v>-0.2</v>
      </c>
      <c r="N33" s="1">
        <v>0.4</v>
      </c>
    </row>
    <row r="34" s="1" customFormat="1" spans="1:14">
      <c r="A34" s="7">
        <v>38</v>
      </c>
      <c r="B34" s="1">
        <v>38</v>
      </c>
      <c r="C34" s="1">
        <v>0.553479552268982</v>
      </c>
      <c r="D34" s="1">
        <v>0.116313934326172</v>
      </c>
      <c r="E34" s="1">
        <v>9</v>
      </c>
      <c r="F34" s="1">
        <v>3</v>
      </c>
      <c r="G34" s="1">
        <v>1</v>
      </c>
      <c r="H34" s="1">
        <v>7</v>
      </c>
      <c r="I34" s="1">
        <v>0.9</v>
      </c>
      <c r="J34" s="1">
        <v>0.75</v>
      </c>
      <c r="K34" s="1">
        <v>0.818181818181818</v>
      </c>
      <c r="L34" s="1">
        <v>0.3</v>
      </c>
      <c r="M34" s="1">
        <v>0.6</v>
      </c>
      <c r="N34" s="1">
        <v>0.8</v>
      </c>
    </row>
    <row r="35" s="1" customFormat="1" spans="1:14">
      <c r="A35" s="7">
        <v>458</v>
      </c>
      <c r="B35" s="1">
        <v>458</v>
      </c>
      <c r="C35" s="1">
        <v>0.553549408912659</v>
      </c>
      <c r="D35" s="1">
        <v>0.0874682664871216</v>
      </c>
      <c r="E35" s="1">
        <v>8</v>
      </c>
      <c r="F35" s="1">
        <v>2</v>
      </c>
      <c r="G35" s="1">
        <v>2</v>
      </c>
      <c r="H35" s="1">
        <v>8</v>
      </c>
      <c r="I35" s="1">
        <v>0.8</v>
      </c>
      <c r="J35" s="1">
        <v>0.8</v>
      </c>
      <c r="K35" s="1">
        <v>0.8</v>
      </c>
      <c r="L35" s="1">
        <v>0.2</v>
      </c>
      <c r="M35" s="1">
        <v>0.6</v>
      </c>
      <c r="N35" s="1">
        <v>0.8</v>
      </c>
    </row>
    <row r="36" s="1" customFormat="1" spans="1:14">
      <c r="A36" s="7">
        <v>748</v>
      </c>
      <c r="B36" s="1">
        <v>748</v>
      </c>
      <c r="C36" s="1">
        <v>0.553632020950317</v>
      </c>
      <c r="D36" s="1">
        <v>0.147036671638489</v>
      </c>
      <c r="E36" s="1">
        <v>9</v>
      </c>
      <c r="F36" s="1">
        <v>4</v>
      </c>
      <c r="G36" s="1">
        <v>1</v>
      </c>
      <c r="H36" s="1">
        <v>6</v>
      </c>
      <c r="I36" s="1">
        <v>0.9</v>
      </c>
      <c r="J36" s="1">
        <v>0.692307692307692</v>
      </c>
      <c r="K36" s="1">
        <v>0.782608695652174</v>
      </c>
      <c r="L36" s="1">
        <v>0.4</v>
      </c>
      <c r="M36" s="1">
        <v>0.5</v>
      </c>
      <c r="N36" s="1">
        <v>0.75</v>
      </c>
    </row>
    <row r="37" s="1" customFormat="1" spans="1:14">
      <c r="A37" s="7">
        <v>759</v>
      </c>
      <c r="B37" s="1">
        <v>759</v>
      </c>
      <c r="C37" s="1">
        <v>0.554239749908447</v>
      </c>
      <c r="D37" s="1">
        <v>0.084007740020752</v>
      </c>
      <c r="E37" s="1">
        <v>8</v>
      </c>
      <c r="F37" s="1">
        <v>2</v>
      </c>
      <c r="G37" s="1">
        <v>2</v>
      </c>
      <c r="H37" s="1">
        <v>8</v>
      </c>
      <c r="I37" s="1">
        <v>0.8</v>
      </c>
      <c r="J37" s="1">
        <v>0.8</v>
      </c>
      <c r="K37" s="1">
        <v>0.8</v>
      </c>
      <c r="L37" s="1">
        <v>0.2</v>
      </c>
      <c r="M37" s="1">
        <v>0.6</v>
      </c>
      <c r="N37" s="1">
        <v>0.8</v>
      </c>
    </row>
    <row r="38" s="1" customFormat="1" spans="1:14">
      <c r="A38" s="7">
        <v>878</v>
      </c>
      <c r="B38" s="1">
        <v>878</v>
      </c>
      <c r="C38" s="1">
        <v>0.554273366928101</v>
      </c>
      <c r="D38" s="1">
        <v>0.0850988626480103</v>
      </c>
      <c r="E38" s="1">
        <v>9</v>
      </c>
      <c r="F38" s="1">
        <v>2</v>
      </c>
      <c r="G38" s="1">
        <v>1</v>
      </c>
      <c r="H38" s="1">
        <v>8</v>
      </c>
      <c r="I38" s="1">
        <v>0.9</v>
      </c>
      <c r="J38" s="1">
        <v>0.818181818181818</v>
      </c>
      <c r="K38" s="1">
        <v>0.857142857142857</v>
      </c>
      <c r="L38" s="1">
        <v>0.2</v>
      </c>
      <c r="M38" s="1">
        <v>0.7</v>
      </c>
      <c r="N38" s="1">
        <v>0.85</v>
      </c>
    </row>
    <row r="39" s="1" customFormat="1" spans="1:14">
      <c r="A39" s="7">
        <v>106</v>
      </c>
      <c r="B39" s="1">
        <v>106</v>
      </c>
      <c r="C39" s="1">
        <v>0.554505109786987</v>
      </c>
      <c r="D39" s="1">
        <v>0.130773782730103</v>
      </c>
      <c r="E39" s="1">
        <v>7</v>
      </c>
      <c r="F39" s="1">
        <v>4</v>
      </c>
      <c r="G39" s="1">
        <v>3</v>
      </c>
      <c r="H39" s="1">
        <v>6</v>
      </c>
      <c r="I39" s="1">
        <v>0.7</v>
      </c>
      <c r="J39" s="1">
        <v>0.636363636363636</v>
      </c>
      <c r="K39" s="1">
        <v>0.666666666666667</v>
      </c>
      <c r="L39" s="1">
        <v>0.4</v>
      </c>
      <c r="M39" s="1">
        <v>0.3</v>
      </c>
      <c r="N39" s="1">
        <v>0.65</v>
      </c>
    </row>
    <row r="40" s="1" customFormat="1" spans="1:14">
      <c r="A40" s="7">
        <v>481</v>
      </c>
      <c r="B40" s="1">
        <v>481</v>
      </c>
      <c r="C40" s="1">
        <v>0.554565191268921</v>
      </c>
      <c r="D40" s="1">
        <v>0.134721755981445</v>
      </c>
      <c r="E40" s="1">
        <v>9</v>
      </c>
      <c r="F40" s="1">
        <v>2</v>
      </c>
      <c r="G40" s="1">
        <v>1</v>
      </c>
      <c r="H40" s="1">
        <v>8</v>
      </c>
      <c r="I40" s="1">
        <v>0.9</v>
      </c>
      <c r="J40" s="1">
        <v>0.818181818181818</v>
      </c>
      <c r="K40" s="1">
        <v>0.857142857142857</v>
      </c>
      <c r="L40" s="1">
        <v>0.2</v>
      </c>
      <c r="M40" s="1">
        <v>0.7</v>
      </c>
      <c r="N40" s="1">
        <v>0.85</v>
      </c>
    </row>
    <row r="41" s="1" customFormat="1" spans="1:14">
      <c r="A41" s="7">
        <v>222</v>
      </c>
      <c r="B41" s="1">
        <v>222</v>
      </c>
      <c r="C41" s="1">
        <v>0.554638981819153</v>
      </c>
      <c r="D41" s="1">
        <v>0.0920122861862183</v>
      </c>
      <c r="E41" s="1">
        <v>8</v>
      </c>
      <c r="F41" s="1">
        <v>4</v>
      </c>
      <c r="G41" s="1">
        <v>2</v>
      </c>
      <c r="H41" s="1">
        <v>6</v>
      </c>
      <c r="I41" s="1">
        <v>0.8</v>
      </c>
      <c r="J41" s="1">
        <v>0.666666666666667</v>
      </c>
      <c r="K41" s="1">
        <v>0.727272727272727</v>
      </c>
      <c r="L41" s="1">
        <v>0.4</v>
      </c>
      <c r="M41" s="1">
        <v>0.4</v>
      </c>
      <c r="N41" s="1">
        <v>0.7</v>
      </c>
    </row>
    <row r="42" s="1" customFormat="1" spans="1:14">
      <c r="A42" s="7">
        <v>397</v>
      </c>
      <c r="B42" s="1">
        <v>397</v>
      </c>
      <c r="C42" s="1">
        <v>0.55477249622345</v>
      </c>
      <c r="D42" s="1">
        <v>0.0768914222717285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359</v>
      </c>
      <c r="B43" s="1">
        <v>359</v>
      </c>
      <c r="C43" s="1">
        <v>0.554954648017883</v>
      </c>
      <c r="D43" s="1">
        <v>0.107797980308533</v>
      </c>
      <c r="E43" s="1">
        <v>6</v>
      </c>
      <c r="F43" s="1">
        <v>5</v>
      </c>
      <c r="G43" s="1">
        <v>4</v>
      </c>
      <c r="H43" s="1">
        <v>5</v>
      </c>
      <c r="I43" s="1">
        <v>0.6</v>
      </c>
      <c r="J43" s="1">
        <v>0.545454545454545</v>
      </c>
      <c r="K43" s="1">
        <v>0.571428571428571</v>
      </c>
      <c r="L43" s="1">
        <v>0.5</v>
      </c>
      <c r="M43" s="1">
        <v>0.1</v>
      </c>
      <c r="N43" s="1">
        <v>0.55</v>
      </c>
    </row>
    <row r="44" s="1" customFormat="1" spans="1:14">
      <c r="A44" s="7">
        <v>127</v>
      </c>
      <c r="B44" s="1">
        <v>127</v>
      </c>
      <c r="C44" s="1">
        <v>0.555170893669128</v>
      </c>
      <c r="D44" s="1">
        <v>0.139618158340454</v>
      </c>
      <c r="E44" s="1">
        <v>7</v>
      </c>
      <c r="F44" s="1">
        <v>3</v>
      </c>
      <c r="G44" s="1">
        <v>3</v>
      </c>
      <c r="H44" s="1">
        <v>7</v>
      </c>
      <c r="I44" s="1">
        <v>0.7</v>
      </c>
      <c r="J44" s="1">
        <v>0.7</v>
      </c>
      <c r="K44" s="1">
        <v>0.7</v>
      </c>
      <c r="L44" s="1">
        <v>0.3</v>
      </c>
      <c r="M44" s="1">
        <v>0.4</v>
      </c>
      <c r="N44" s="1">
        <v>0.7</v>
      </c>
    </row>
    <row r="45" s="1" customFormat="1" spans="1:14">
      <c r="A45" s="7">
        <v>235</v>
      </c>
      <c r="B45" s="1">
        <v>235</v>
      </c>
      <c r="C45" s="1">
        <v>0.555329442024231</v>
      </c>
      <c r="D45" s="1">
        <v>0.0897654294967651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120</v>
      </c>
      <c r="B46" s="1">
        <v>120</v>
      </c>
      <c r="C46" s="1">
        <v>0.555406451225281</v>
      </c>
      <c r="D46" s="1">
        <v>0.0729508399963379</v>
      </c>
      <c r="E46" s="1">
        <v>9</v>
      </c>
      <c r="F46" s="1">
        <v>2</v>
      </c>
      <c r="G46" s="1">
        <v>1</v>
      </c>
      <c r="H46" s="1">
        <v>8</v>
      </c>
      <c r="I46" s="1">
        <v>0.9</v>
      </c>
      <c r="J46" s="1">
        <v>0.818181818181818</v>
      </c>
      <c r="K46" s="1">
        <v>0.857142857142857</v>
      </c>
      <c r="L46" s="1">
        <v>0.2</v>
      </c>
      <c r="M46" s="1">
        <v>0.7</v>
      </c>
      <c r="N46" s="1">
        <v>0.85</v>
      </c>
    </row>
    <row r="47" s="1" customFormat="1" spans="1:14">
      <c r="A47" s="7">
        <v>679</v>
      </c>
      <c r="B47" s="1">
        <v>679</v>
      </c>
      <c r="C47" s="1">
        <v>0.555595517158508</v>
      </c>
      <c r="D47" s="1">
        <v>0.122767329216003</v>
      </c>
      <c r="E47" s="1">
        <v>8</v>
      </c>
      <c r="F47" s="1">
        <v>6</v>
      </c>
      <c r="G47" s="1">
        <v>2</v>
      </c>
      <c r="H47" s="1">
        <v>4</v>
      </c>
      <c r="I47" s="1">
        <v>0.8</v>
      </c>
      <c r="J47" s="1">
        <v>0.571428571428572</v>
      </c>
      <c r="K47" s="1">
        <v>0.666666666666667</v>
      </c>
      <c r="L47" s="1">
        <v>0.6</v>
      </c>
      <c r="M47" s="1">
        <v>0.2</v>
      </c>
      <c r="N47" s="1">
        <v>0.6</v>
      </c>
    </row>
    <row r="48" s="1" customFormat="1" spans="1:14">
      <c r="A48" s="7">
        <v>688</v>
      </c>
      <c r="B48" s="1">
        <v>688</v>
      </c>
      <c r="C48" s="1">
        <v>0.555647253990173</v>
      </c>
      <c r="D48" s="1">
        <v>0.0747131109237671</v>
      </c>
      <c r="E48" s="1">
        <v>8</v>
      </c>
      <c r="F48" s="1">
        <v>4</v>
      </c>
      <c r="G48" s="1">
        <v>2</v>
      </c>
      <c r="H48" s="1">
        <v>6</v>
      </c>
      <c r="I48" s="1">
        <v>0.8</v>
      </c>
      <c r="J48" s="1">
        <v>0.666666666666667</v>
      </c>
      <c r="K48" s="1">
        <v>0.727272727272727</v>
      </c>
      <c r="L48" s="1">
        <v>0.4</v>
      </c>
      <c r="M48" s="1">
        <v>0.4</v>
      </c>
      <c r="N48" s="1">
        <v>0.7</v>
      </c>
    </row>
    <row r="49" s="1" customFormat="1" spans="1:14">
      <c r="A49" s="7">
        <v>664</v>
      </c>
      <c r="B49" s="1">
        <v>664</v>
      </c>
      <c r="C49" s="1">
        <v>0.555957555770874</v>
      </c>
      <c r="D49" s="1">
        <v>0.135469555854797</v>
      </c>
      <c r="E49" s="1">
        <v>10</v>
      </c>
      <c r="F49" s="1">
        <v>7</v>
      </c>
      <c r="G49" s="1">
        <v>0</v>
      </c>
      <c r="H49" s="1">
        <v>3</v>
      </c>
      <c r="I49" s="1">
        <v>1</v>
      </c>
      <c r="J49" s="1">
        <v>0.588235294117647</v>
      </c>
      <c r="K49" s="1">
        <v>0.740740740740741</v>
      </c>
      <c r="L49" s="1">
        <v>0.7</v>
      </c>
      <c r="M49" s="1">
        <v>0.3</v>
      </c>
      <c r="N49" s="1">
        <v>0.65</v>
      </c>
    </row>
    <row r="50" s="1" customFormat="1" spans="1:14">
      <c r="A50" s="7">
        <v>118</v>
      </c>
      <c r="B50" s="1">
        <v>118</v>
      </c>
      <c r="C50" s="1">
        <v>0.55603814125061</v>
      </c>
      <c r="D50" s="1">
        <v>0.117337107658386</v>
      </c>
      <c r="E50" s="1">
        <v>8</v>
      </c>
      <c r="F50" s="1">
        <v>7</v>
      </c>
      <c r="G50" s="1">
        <v>2</v>
      </c>
      <c r="H50" s="1">
        <v>3</v>
      </c>
      <c r="I50" s="1">
        <v>0.8</v>
      </c>
      <c r="J50" s="1">
        <v>0.533333333333333</v>
      </c>
      <c r="K50" s="1">
        <v>0.64</v>
      </c>
      <c r="L50" s="1">
        <v>0.7</v>
      </c>
      <c r="M50" s="1">
        <v>0.1</v>
      </c>
      <c r="N50" s="1">
        <v>0.55</v>
      </c>
    </row>
    <row r="51" s="1" customFormat="1" spans="1:14">
      <c r="A51" s="7">
        <v>522</v>
      </c>
      <c r="B51" s="1">
        <v>522</v>
      </c>
      <c r="C51" s="1">
        <v>0.841399312019348</v>
      </c>
      <c r="D51" s="1">
        <v>0.0506949424743652</v>
      </c>
      <c r="E51" s="1">
        <v>9</v>
      </c>
      <c r="F51" s="1">
        <v>4</v>
      </c>
      <c r="G51" s="1">
        <v>1</v>
      </c>
      <c r="H51" s="1">
        <v>6</v>
      </c>
      <c r="I51" s="1">
        <v>0.9</v>
      </c>
      <c r="J51" s="1">
        <v>0.692307692307692</v>
      </c>
      <c r="K51" s="1">
        <v>0.782608695652174</v>
      </c>
      <c r="L51" s="1">
        <v>0.4</v>
      </c>
      <c r="M51" s="1">
        <v>0.5</v>
      </c>
      <c r="N51" s="1">
        <v>0.75</v>
      </c>
    </row>
    <row r="52" s="1" customFormat="1" spans="1:14">
      <c r="A52" s="7">
        <v>929</v>
      </c>
      <c r="B52" s="1">
        <v>929</v>
      </c>
      <c r="C52" s="1">
        <v>0.795631051063538</v>
      </c>
      <c r="D52" s="1">
        <v>0.0636559724807739</v>
      </c>
      <c r="E52" s="1">
        <v>10</v>
      </c>
      <c r="F52" s="1">
        <v>4</v>
      </c>
      <c r="G52" s="1">
        <v>0</v>
      </c>
      <c r="H52" s="1">
        <v>6</v>
      </c>
      <c r="I52" s="1">
        <v>1</v>
      </c>
      <c r="J52" s="1">
        <v>0.714285714285714</v>
      </c>
      <c r="K52" s="1">
        <v>0.833333333333333</v>
      </c>
      <c r="L52" s="1">
        <v>0.4</v>
      </c>
      <c r="M52" s="1">
        <v>0.6</v>
      </c>
      <c r="N52" s="1">
        <v>0.8</v>
      </c>
    </row>
    <row r="53" s="1" customFormat="1" spans="1:14">
      <c r="A53" s="7">
        <v>248</v>
      </c>
      <c r="B53" s="1">
        <v>248</v>
      </c>
      <c r="C53" s="1">
        <v>0.556867003440857</v>
      </c>
      <c r="D53" s="1">
        <v>0.15160608291626</v>
      </c>
      <c r="E53" s="1">
        <v>9</v>
      </c>
      <c r="F53" s="1">
        <v>2</v>
      </c>
      <c r="G53" s="1">
        <v>1</v>
      </c>
      <c r="H53" s="1">
        <v>8</v>
      </c>
      <c r="I53" s="1">
        <v>0.9</v>
      </c>
      <c r="J53" s="1">
        <v>0.818181818181818</v>
      </c>
      <c r="K53" s="1">
        <v>0.857142857142857</v>
      </c>
      <c r="L53" s="1">
        <v>0.2</v>
      </c>
      <c r="M53" s="1">
        <v>0.7</v>
      </c>
      <c r="N53" s="1">
        <v>0.85</v>
      </c>
    </row>
    <row r="54" s="1" customFormat="1" spans="1:14">
      <c r="A54" s="7">
        <v>193</v>
      </c>
      <c r="B54" s="1">
        <v>193</v>
      </c>
      <c r="C54" s="1">
        <v>0.556899070739746</v>
      </c>
      <c r="D54" s="1">
        <v>0.0867490768432617</v>
      </c>
      <c r="E54" s="1">
        <v>7</v>
      </c>
      <c r="F54" s="1">
        <v>2</v>
      </c>
      <c r="G54" s="1">
        <v>3</v>
      </c>
      <c r="H54" s="1">
        <v>8</v>
      </c>
      <c r="I54" s="1">
        <v>0.7</v>
      </c>
      <c r="J54" s="1">
        <v>0.777777777777778</v>
      </c>
      <c r="K54" s="1">
        <v>0.736842105263158</v>
      </c>
      <c r="L54" s="1">
        <v>0.2</v>
      </c>
      <c r="M54" s="1">
        <v>0.5</v>
      </c>
      <c r="N54" s="1">
        <v>0.75</v>
      </c>
    </row>
    <row r="55" s="1" customFormat="1" spans="1:14">
      <c r="A55" s="7">
        <v>460</v>
      </c>
      <c r="B55" s="1">
        <v>460</v>
      </c>
      <c r="C55" s="1">
        <v>0.55692195892334</v>
      </c>
      <c r="D55" s="1">
        <v>0.104334115982056</v>
      </c>
      <c r="E55" s="1">
        <v>9</v>
      </c>
      <c r="F55" s="1">
        <v>7</v>
      </c>
      <c r="G55" s="1">
        <v>1</v>
      </c>
      <c r="H55" s="1">
        <v>3</v>
      </c>
      <c r="I55" s="1">
        <v>0.9</v>
      </c>
      <c r="J55" s="1">
        <v>0.5625</v>
      </c>
      <c r="K55" s="1">
        <v>0.692307692307692</v>
      </c>
      <c r="L55" s="1">
        <v>0.7</v>
      </c>
      <c r="M55" s="1">
        <v>0.2</v>
      </c>
      <c r="N55" s="1">
        <v>0.6</v>
      </c>
    </row>
    <row r="56" s="1" customFormat="1" spans="1:14">
      <c r="A56" s="7">
        <v>266</v>
      </c>
      <c r="B56" s="1">
        <v>266</v>
      </c>
      <c r="C56" s="1">
        <v>0.557049751281738</v>
      </c>
      <c r="D56" s="1">
        <v>0.122964262962341</v>
      </c>
      <c r="E56" s="1">
        <v>7</v>
      </c>
      <c r="F56" s="1">
        <v>5</v>
      </c>
      <c r="G56" s="1">
        <v>3</v>
      </c>
      <c r="H56" s="1">
        <v>5</v>
      </c>
      <c r="I56" s="1">
        <v>0.7</v>
      </c>
      <c r="J56" s="1">
        <v>0.583333333333333</v>
      </c>
      <c r="K56" s="1">
        <v>0.636363636363636</v>
      </c>
      <c r="L56" s="1">
        <v>0.5</v>
      </c>
      <c r="M56" s="1">
        <v>0.2</v>
      </c>
      <c r="N56" s="1">
        <v>0.6</v>
      </c>
    </row>
    <row r="57" s="1" customFormat="1" spans="1:14">
      <c r="A57" s="7">
        <v>483</v>
      </c>
      <c r="B57" s="1">
        <v>483</v>
      </c>
      <c r="C57" s="1">
        <v>0.557103157043457</v>
      </c>
      <c r="D57" s="1">
        <v>0.0672715902328491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648</v>
      </c>
      <c r="B58" s="1">
        <v>648</v>
      </c>
      <c r="C58" s="1">
        <v>0.55717945098877</v>
      </c>
      <c r="D58" s="1">
        <v>0.155620455741882</v>
      </c>
      <c r="E58" s="1">
        <v>8</v>
      </c>
      <c r="F58" s="1">
        <v>3</v>
      </c>
      <c r="G58" s="1">
        <v>2</v>
      </c>
      <c r="H58" s="1">
        <v>7</v>
      </c>
      <c r="I58" s="1">
        <v>0.8</v>
      </c>
      <c r="J58" s="1">
        <v>0.727272727272727</v>
      </c>
      <c r="K58" s="1">
        <v>0.761904761904762</v>
      </c>
      <c r="L58" s="1">
        <v>0.3</v>
      </c>
      <c r="M58" s="1">
        <v>0.5</v>
      </c>
      <c r="N58" s="1">
        <v>0.75</v>
      </c>
    </row>
    <row r="59" s="1" customFormat="1" spans="1:14">
      <c r="A59" s="7">
        <v>454</v>
      </c>
      <c r="B59" s="1">
        <v>454</v>
      </c>
      <c r="C59" s="1">
        <v>0.81167459487915</v>
      </c>
      <c r="D59" s="1">
        <v>0.116322159767151</v>
      </c>
      <c r="E59" s="1">
        <v>5</v>
      </c>
      <c r="F59" s="1">
        <v>4</v>
      </c>
      <c r="G59" s="1">
        <v>5</v>
      </c>
      <c r="H59" s="1">
        <v>6</v>
      </c>
      <c r="I59" s="1">
        <v>0.5</v>
      </c>
      <c r="J59" s="1">
        <v>0.555555555555556</v>
      </c>
      <c r="K59" s="1">
        <v>0.526315789473684</v>
      </c>
      <c r="L59" s="1">
        <v>0.4</v>
      </c>
      <c r="M59" s="1">
        <v>0.1</v>
      </c>
      <c r="N59" s="1">
        <v>0.55</v>
      </c>
    </row>
    <row r="60" s="1" customFormat="1" spans="1:14">
      <c r="A60" s="7">
        <v>722</v>
      </c>
      <c r="B60" s="1">
        <v>722</v>
      </c>
      <c r="C60" s="1">
        <v>0.557411074638367</v>
      </c>
      <c r="D60" s="1">
        <v>0.133525133132935</v>
      </c>
      <c r="E60" s="1">
        <v>9</v>
      </c>
      <c r="F60" s="1">
        <v>2</v>
      </c>
      <c r="G60" s="1">
        <v>1</v>
      </c>
      <c r="H60" s="1">
        <v>8</v>
      </c>
      <c r="I60" s="1">
        <v>0.9</v>
      </c>
      <c r="J60" s="1">
        <v>0.818181818181818</v>
      </c>
      <c r="K60" s="1">
        <v>0.857142857142857</v>
      </c>
      <c r="L60" s="1">
        <v>0.2</v>
      </c>
      <c r="M60" s="1">
        <v>0.7</v>
      </c>
      <c r="N60" s="1">
        <v>0.85</v>
      </c>
    </row>
    <row r="61" s="1" customFormat="1" spans="1:14">
      <c r="A61" s="7">
        <v>167</v>
      </c>
      <c r="B61" s="1">
        <v>167</v>
      </c>
      <c r="C61" s="1">
        <v>0.557427287101746</v>
      </c>
      <c r="D61" s="1">
        <v>0.0650427341461182</v>
      </c>
      <c r="E61" s="1">
        <v>8</v>
      </c>
      <c r="F61" s="1">
        <v>3</v>
      </c>
      <c r="G61" s="1">
        <v>2</v>
      </c>
      <c r="H61" s="1">
        <v>7</v>
      </c>
      <c r="I61" s="1">
        <v>0.8</v>
      </c>
      <c r="J61" s="1">
        <v>0.727272727272727</v>
      </c>
      <c r="K61" s="1">
        <v>0.761904761904762</v>
      </c>
      <c r="L61" s="1">
        <v>0.3</v>
      </c>
      <c r="M61" s="1">
        <v>0.5</v>
      </c>
      <c r="N61" s="1">
        <v>0.75</v>
      </c>
    </row>
    <row r="62" s="1" customFormat="1" spans="1:14">
      <c r="A62" s="7">
        <v>304</v>
      </c>
      <c r="B62" s="1">
        <v>304</v>
      </c>
      <c r="C62" s="1">
        <v>0.557525396347046</v>
      </c>
      <c r="D62" s="1">
        <v>0.107261657714844</v>
      </c>
      <c r="E62" s="1">
        <v>9</v>
      </c>
      <c r="F62" s="1">
        <v>3</v>
      </c>
      <c r="G62" s="1">
        <v>1</v>
      </c>
      <c r="H62" s="1">
        <v>7</v>
      </c>
      <c r="I62" s="1">
        <v>0.9</v>
      </c>
      <c r="J62" s="1">
        <v>0.75</v>
      </c>
      <c r="K62" s="1">
        <v>0.818181818181818</v>
      </c>
      <c r="L62" s="1">
        <v>0.3</v>
      </c>
      <c r="M62" s="1">
        <v>0.6</v>
      </c>
      <c r="N62" s="1">
        <v>0.8</v>
      </c>
    </row>
    <row r="63" s="1" customFormat="1" spans="1:14">
      <c r="A63" s="7">
        <v>172</v>
      </c>
      <c r="B63" s="1">
        <v>172</v>
      </c>
      <c r="C63" s="1">
        <v>0.557593464851379</v>
      </c>
      <c r="D63" s="1">
        <v>0.0898880958557129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228</v>
      </c>
      <c r="B64" s="1">
        <v>228</v>
      </c>
      <c r="C64" s="1">
        <v>0.557615518569946</v>
      </c>
      <c r="D64" s="1">
        <v>0.129617810249329</v>
      </c>
      <c r="E64" s="1">
        <v>8</v>
      </c>
      <c r="F64" s="1">
        <v>7</v>
      </c>
      <c r="G64" s="1">
        <v>2</v>
      </c>
      <c r="H64" s="1">
        <v>3</v>
      </c>
      <c r="I64" s="1">
        <v>0.8</v>
      </c>
      <c r="J64" s="1">
        <v>0.533333333333333</v>
      </c>
      <c r="K64" s="1">
        <v>0.64</v>
      </c>
      <c r="L64" s="1">
        <v>0.7</v>
      </c>
      <c r="M64" s="1">
        <v>0.1</v>
      </c>
      <c r="N64" s="1">
        <v>0.55</v>
      </c>
    </row>
    <row r="65" s="1" customFormat="1" spans="1:14">
      <c r="A65" s="7">
        <v>765</v>
      </c>
      <c r="B65" s="1">
        <v>765</v>
      </c>
      <c r="C65" s="1">
        <v>0.557815074920654</v>
      </c>
      <c r="D65" s="1">
        <v>0.176732897758484</v>
      </c>
      <c r="E65" s="1">
        <v>7</v>
      </c>
      <c r="F65" s="1">
        <v>6</v>
      </c>
      <c r="G65" s="1">
        <v>3</v>
      </c>
      <c r="H65" s="1">
        <v>4</v>
      </c>
      <c r="I65" s="1">
        <v>0.7</v>
      </c>
      <c r="J65" s="1">
        <v>0.538461538461539</v>
      </c>
      <c r="K65" s="1">
        <v>0.608695652173913</v>
      </c>
      <c r="L65" s="1">
        <v>0.6</v>
      </c>
      <c r="M65" s="1">
        <v>0.1</v>
      </c>
      <c r="N65" s="1">
        <v>0.55</v>
      </c>
    </row>
    <row r="66" s="1" customFormat="1" spans="1:14">
      <c r="A66" s="7">
        <v>242</v>
      </c>
      <c r="B66" s="1">
        <v>242</v>
      </c>
      <c r="C66" s="1">
        <v>0.557880759239197</v>
      </c>
      <c r="D66" s="1">
        <v>0.0840859413146973</v>
      </c>
      <c r="E66" s="1">
        <v>10</v>
      </c>
      <c r="F66" s="1">
        <v>5</v>
      </c>
      <c r="G66" s="1">
        <v>0</v>
      </c>
      <c r="H66" s="1">
        <v>5</v>
      </c>
      <c r="I66" s="1">
        <v>1</v>
      </c>
      <c r="J66" s="1">
        <v>0.666666666666667</v>
      </c>
      <c r="K66" s="1">
        <v>0.8</v>
      </c>
      <c r="L66" s="1">
        <v>0.5</v>
      </c>
      <c r="M66" s="1">
        <v>0.5</v>
      </c>
      <c r="N66" s="1">
        <v>0.75</v>
      </c>
    </row>
    <row r="67" s="1" customFormat="1" spans="1:14">
      <c r="A67" s="7">
        <v>551</v>
      </c>
      <c r="B67" s="1">
        <v>551</v>
      </c>
      <c r="C67" s="1">
        <v>0.557901859283447</v>
      </c>
      <c r="D67" s="1">
        <v>0.0892291069030762</v>
      </c>
      <c r="E67" s="1">
        <v>10</v>
      </c>
      <c r="F67" s="1">
        <v>4</v>
      </c>
      <c r="G67" s="1">
        <v>0</v>
      </c>
      <c r="H67" s="1">
        <v>6</v>
      </c>
      <c r="I67" s="1">
        <v>1</v>
      </c>
      <c r="J67" s="1">
        <v>0.714285714285714</v>
      </c>
      <c r="K67" s="1">
        <v>0.833333333333333</v>
      </c>
      <c r="L67" s="1">
        <v>0.4</v>
      </c>
      <c r="M67" s="1">
        <v>0.6</v>
      </c>
      <c r="N67" s="1">
        <v>0.8</v>
      </c>
    </row>
    <row r="68" s="1" customFormat="1" spans="1:14">
      <c r="A68" s="7">
        <v>842</v>
      </c>
      <c r="B68" s="1">
        <v>842</v>
      </c>
      <c r="C68" s="1">
        <v>0.55795431137085</v>
      </c>
      <c r="D68" s="1">
        <v>0.0961766242980957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1" customFormat="1" spans="1:14">
      <c r="A69" s="7">
        <v>719</v>
      </c>
      <c r="B69" s="1">
        <v>719</v>
      </c>
      <c r="C69" s="1">
        <v>0.55800187587738</v>
      </c>
      <c r="D69" s="1">
        <v>0.176747798919678</v>
      </c>
      <c r="E69" s="1">
        <v>7</v>
      </c>
      <c r="F69" s="1">
        <v>4</v>
      </c>
      <c r="G69" s="1">
        <v>3</v>
      </c>
      <c r="H69" s="1">
        <v>6</v>
      </c>
      <c r="I69" s="1">
        <v>0.7</v>
      </c>
      <c r="J69" s="1">
        <v>0.636363636363636</v>
      </c>
      <c r="K69" s="1">
        <v>0.666666666666667</v>
      </c>
      <c r="L69" s="1">
        <v>0.4</v>
      </c>
      <c r="M69" s="1">
        <v>0.3</v>
      </c>
      <c r="N69" s="1">
        <v>0.65</v>
      </c>
    </row>
    <row r="70" s="1" customFormat="1" spans="1:14">
      <c r="A70" s="7">
        <v>22</v>
      </c>
      <c r="B70" s="1">
        <v>22</v>
      </c>
      <c r="C70" s="1">
        <v>0.558051943778992</v>
      </c>
      <c r="D70" s="1">
        <v>0.0581455230712891</v>
      </c>
      <c r="E70" s="1">
        <v>10</v>
      </c>
      <c r="F70" s="1">
        <v>2</v>
      </c>
      <c r="G70" s="1">
        <v>0</v>
      </c>
      <c r="H70" s="1">
        <v>8</v>
      </c>
      <c r="I70" s="1">
        <v>1</v>
      </c>
      <c r="J70" s="1">
        <v>0.833333333333333</v>
      </c>
      <c r="K70" s="1">
        <v>0.909090909090909</v>
      </c>
      <c r="L70" s="1">
        <v>0.2</v>
      </c>
      <c r="M70" s="1">
        <v>0.8</v>
      </c>
      <c r="N70" s="1">
        <v>0.9</v>
      </c>
    </row>
    <row r="71" s="1" customFormat="1" spans="1:14">
      <c r="A71" s="7">
        <v>311</v>
      </c>
      <c r="B71" s="1">
        <v>311</v>
      </c>
      <c r="C71" s="1">
        <v>0.558170199394226</v>
      </c>
      <c r="D71" s="1">
        <v>0.130020976066589</v>
      </c>
      <c r="E71" s="1">
        <v>8</v>
      </c>
      <c r="F71" s="1">
        <v>3</v>
      </c>
      <c r="G71" s="1">
        <v>2</v>
      </c>
      <c r="H71" s="1">
        <v>7</v>
      </c>
      <c r="I71" s="1">
        <v>0.8</v>
      </c>
      <c r="J71" s="1">
        <v>0.727272727272727</v>
      </c>
      <c r="K71" s="1">
        <v>0.761904761904762</v>
      </c>
      <c r="L71" s="1">
        <v>0.3</v>
      </c>
      <c r="M71" s="1">
        <v>0.5</v>
      </c>
      <c r="N71" s="1">
        <v>0.75</v>
      </c>
    </row>
    <row r="72" s="1" customFormat="1" spans="1:14">
      <c r="A72" s="7">
        <v>361</v>
      </c>
      <c r="B72" s="1">
        <v>361</v>
      </c>
      <c r="C72" s="1">
        <v>0.558312773704529</v>
      </c>
      <c r="D72" s="1">
        <v>0.0428614616394043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151</v>
      </c>
      <c r="B73" s="1">
        <v>151</v>
      </c>
      <c r="C73" s="1">
        <v>0.558318972587585</v>
      </c>
      <c r="D73" s="1">
        <v>0.092284083366394</v>
      </c>
      <c r="E73" s="1">
        <v>10</v>
      </c>
      <c r="F73" s="1">
        <v>4</v>
      </c>
      <c r="G73" s="1">
        <v>0</v>
      </c>
      <c r="H73" s="1">
        <v>6</v>
      </c>
      <c r="I73" s="1">
        <v>1</v>
      </c>
      <c r="J73" s="1">
        <v>0.714285714285714</v>
      </c>
      <c r="K73" s="1">
        <v>0.833333333333333</v>
      </c>
      <c r="L73" s="1">
        <v>0.4</v>
      </c>
      <c r="M73" s="1">
        <v>0.6</v>
      </c>
      <c r="N73" s="1">
        <v>0.8</v>
      </c>
    </row>
    <row r="74" s="1" customFormat="1" spans="1:14">
      <c r="A74" s="7">
        <v>586</v>
      </c>
      <c r="B74" s="1">
        <v>586</v>
      </c>
      <c r="C74" s="1">
        <v>0.55849027633667</v>
      </c>
      <c r="D74" s="1">
        <v>0.065953254699707</v>
      </c>
      <c r="E74" s="1">
        <v>9</v>
      </c>
      <c r="F74" s="1">
        <v>2</v>
      </c>
      <c r="G74" s="1">
        <v>1</v>
      </c>
      <c r="H74" s="1">
        <v>8</v>
      </c>
      <c r="I74" s="1">
        <v>0.9</v>
      </c>
      <c r="J74" s="1">
        <v>0.818181818181818</v>
      </c>
      <c r="K74" s="1">
        <v>0.857142857142857</v>
      </c>
      <c r="L74" s="1">
        <v>0.2</v>
      </c>
      <c r="M74" s="1">
        <v>0.7</v>
      </c>
      <c r="N74" s="1">
        <v>0.85</v>
      </c>
    </row>
    <row r="75" s="1" customFormat="1" spans="1:14">
      <c r="A75" s="7">
        <v>562</v>
      </c>
      <c r="B75" s="1">
        <v>562</v>
      </c>
      <c r="C75" s="1">
        <v>0.558523774147034</v>
      </c>
      <c r="D75" s="1">
        <v>0.0971460342407227</v>
      </c>
      <c r="E75" s="1">
        <v>10</v>
      </c>
      <c r="F75" s="1">
        <v>6</v>
      </c>
      <c r="G75" s="1">
        <v>0</v>
      </c>
      <c r="H75" s="1">
        <v>4</v>
      </c>
      <c r="I75" s="1">
        <v>1</v>
      </c>
      <c r="J75" s="1">
        <v>0.625</v>
      </c>
      <c r="K75" s="1">
        <v>0.769230769230769</v>
      </c>
      <c r="L75" s="1">
        <v>0.6</v>
      </c>
      <c r="M75" s="1">
        <v>0.4</v>
      </c>
      <c r="N75" s="1">
        <v>0.7</v>
      </c>
    </row>
    <row r="76" s="1" customFormat="1" spans="1:14">
      <c r="A76" s="7">
        <v>966</v>
      </c>
      <c r="B76" s="1">
        <v>966</v>
      </c>
      <c r="C76" s="1">
        <v>0.558695793151855</v>
      </c>
      <c r="D76" s="1">
        <v>0.0615495443344116</v>
      </c>
      <c r="E76" s="1">
        <v>8</v>
      </c>
      <c r="F76" s="1">
        <v>7</v>
      </c>
      <c r="G76" s="1">
        <v>2</v>
      </c>
      <c r="H76" s="1">
        <v>3</v>
      </c>
      <c r="I76" s="1">
        <v>0.8</v>
      </c>
      <c r="J76" s="1">
        <v>0.533333333333333</v>
      </c>
      <c r="K76" s="1">
        <v>0.64</v>
      </c>
      <c r="L76" s="1">
        <v>0.7</v>
      </c>
      <c r="M76" s="1">
        <v>0.1</v>
      </c>
      <c r="N76" s="1">
        <v>0.55</v>
      </c>
    </row>
    <row r="77" s="1" customFormat="1" spans="1:14">
      <c r="A77" s="7">
        <v>736</v>
      </c>
      <c r="B77" s="1">
        <v>736</v>
      </c>
      <c r="C77" s="1">
        <v>0.558700561523437</v>
      </c>
      <c r="D77" s="1">
        <v>0.0735324621200562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525</v>
      </c>
      <c r="B78" s="1">
        <v>525</v>
      </c>
      <c r="C78" s="1">
        <v>0.558811664581299</v>
      </c>
      <c r="D78" s="1">
        <v>0.0872689485549927</v>
      </c>
      <c r="E78" s="1">
        <v>9</v>
      </c>
      <c r="F78" s="1">
        <v>6</v>
      </c>
      <c r="G78" s="1">
        <v>1</v>
      </c>
      <c r="H78" s="1">
        <v>4</v>
      </c>
      <c r="I78" s="1">
        <v>0.9</v>
      </c>
      <c r="J78" s="1">
        <v>0.6</v>
      </c>
      <c r="K78" s="1">
        <v>0.72</v>
      </c>
      <c r="L78" s="1">
        <v>0.6</v>
      </c>
      <c r="M78" s="1">
        <v>0.3</v>
      </c>
      <c r="N78" s="1">
        <v>0.65</v>
      </c>
    </row>
    <row r="79" s="1" customFormat="1" spans="1:14">
      <c r="A79" s="7">
        <v>82</v>
      </c>
      <c r="B79" s="1">
        <v>82</v>
      </c>
      <c r="C79" s="1">
        <v>0.558902621269226</v>
      </c>
      <c r="D79" s="1">
        <v>0.124099373817444</v>
      </c>
      <c r="E79" s="1">
        <v>9</v>
      </c>
      <c r="F79" s="1">
        <v>2</v>
      </c>
      <c r="G79" s="1">
        <v>1</v>
      </c>
      <c r="H79" s="1">
        <v>8</v>
      </c>
      <c r="I79" s="1">
        <v>0.9</v>
      </c>
      <c r="J79" s="1">
        <v>0.818181818181818</v>
      </c>
      <c r="K79" s="1">
        <v>0.857142857142857</v>
      </c>
      <c r="L79" s="1">
        <v>0.2</v>
      </c>
      <c r="M79" s="1">
        <v>0.7</v>
      </c>
      <c r="N79" s="1">
        <v>0.85</v>
      </c>
    </row>
    <row r="80" s="1" customFormat="1" spans="1:14">
      <c r="A80" s="7">
        <v>812</v>
      </c>
      <c r="B80" s="1">
        <v>812</v>
      </c>
      <c r="C80" s="1">
        <v>0.558980822563171</v>
      </c>
      <c r="D80" s="1">
        <v>0.131692171096802</v>
      </c>
      <c r="E80" s="1">
        <v>9</v>
      </c>
      <c r="F80" s="1">
        <v>7</v>
      </c>
      <c r="G80" s="1">
        <v>1</v>
      </c>
      <c r="H80" s="1">
        <v>3</v>
      </c>
      <c r="I80" s="1">
        <v>0.9</v>
      </c>
      <c r="J80" s="1">
        <v>0.5625</v>
      </c>
      <c r="K80" s="1">
        <v>0.692307692307692</v>
      </c>
      <c r="L80" s="1">
        <v>0.7</v>
      </c>
      <c r="M80" s="1">
        <v>0.2</v>
      </c>
      <c r="N80" s="1">
        <v>0.6</v>
      </c>
    </row>
    <row r="81" s="1" customFormat="1" spans="1:14">
      <c r="A81" s="7">
        <v>268</v>
      </c>
      <c r="B81" s="1">
        <v>268</v>
      </c>
      <c r="C81" s="1">
        <v>0.559099912643433</v>
      </c>
      <c r="D81" s="1">
        <v>0.0859562158584595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697</v>
      </c>
      <c r="B82" s="1">
        <v>697</v>
      </c>
      <c r="C82" s="1">
        <v>0.559269785881042</v>
      </c>
      <c r="D82" s="1">
        <v>0.0718083381652832</v>
      </c>
      <c r="E82" s="1">
        <v>9</v>
      </c>
      <c r="F82" s="1">
        <v>3</v>
      </c>
      <c r="G82" s="1">
        <v>1</v>
      </c>
      <c r="H82" s="1">
        <v>7</v>
      </c>
      <c r="I82" s="1">
        <v>0.9</v>
      </c>
      <c r="J82" s="1">
        <v>0.75</v>
      </c>
      <c r="K82" s="1">
        <v>0.818181818181818</v>
      </c>
      <c r="L82" s="1">
        <v>0.3</v>
      </c>
      <c r="M82" s="1">
        <v>0.6</v>
      </c>
      <c r="N82" s="1">
        <v>0.8</v>
      </c>
    </row>
    <row r="83" s="1" customFormat="1" spans="1:14">
      <c r="A83" s="7">
        <v>317</v>
      </c>
      <c r="B83" s="1">
        <v>317</v>
      </c>
      <c r="C83" s="1">
        <v>0.559309482574463</v>
      </c>
      <c r="D83" s="1">
        <v>0.135785937309265</v>
      </c>
      <c r="E83" s="1">
        <v>7</v>
      </c>
      <c r="F83" s="1">
        <v>4</v>
      </c>
      <c r="G83" s="1">
        <v>3</v>
      </c>
      <c r="H83" s="1">
        <v>6</v>
      </c>
      <c r="I83" s="1">
        <v>0.7</v>
      </c>
      <c r="J83" s="1">
        <v>0.636363636363636</v>
      </c>
      <c r="K83" s="1">
        <v>0.666666666666667</v>
      </c>
      <c r="L83" s="1">
        <v>0.4</v>
      </c>
      <c r="M83" s="1">
        <v>0.3</v>
      </c>
      <c r="N83" s="1">
        <v>0.65</v>
      </c>
    </row>
    <row r="84" s="1" customFormat="1" spans="1:14">
      <c r="A84" s="7">
        <v>45</v>
      </c>
      <c r="B84" s="1">
        <v>45</v>
      </c>
      <c r="C84" s="1">
        <v>0.559455752372742</v>
      </c>
      <c r="D84" s="1">
        <v>0.0544650554656982</v>
      </c>
      <c r="E84" s="1">
        <v>10</v>
      </c>
      <c r="F84" s="1">
        <v>3</v>
      </c>
      <c r="G84" s="1">
        <v>0</v>
      </c>
      <c r="H84" s="1">
        <v>7</v>
      </c>
      <c r="I84" s="1">
        <v>1</v>
      </c>
      <c r="J84" s="1">
        <v>0.769230769230769</v>
      </c>
      <c r="K84" s="1">
        <v>0.869565217391304</v>
      </c>
      <c r="L84" s="1">
        <v>0.3</v>
      </c>
      <c r="M84" s="1">
        <v>0.7</v>
      </c>
      <c r="N84" s="1">
        <v>0.85</v>
      </c>
    </row>
    <row r="85" s="1" customFormat="1" spans="1:14">
      <c r="A85" s="7">
        <v>973</v>
      </c>
      <c r="B85" s="1">
        <v>973</v>
      </c>
      <c r="C85" s="1">
        <v>0.559474110603333</v>
      </c>
      <c r="D85" s="1">
        <v>0.0873973369598389</v>
      </c>
      <c r="E85" s="1">
        <v>10</v>
      </c>
      <c r="F85" s="1">
        <v>2</v>
      </c>
      <c r="G85" s="1">
        <v>0</v>
      </c>
      <c r="H85" s="1">
        <v>8</v>
      </c>
      <c r="I85" s="1">
        <v>1</v>
      </c>
      <c r="J85" s="1">
        <v>0.833333333333333</v>
      </c>
      <c r="K85" s="1">
        <v>0.909090909090909</v>
      </c>
      <c r="L85" s="1">
        <v>0.2</v>
      </c>
      <c r="M85" s="1">
        <v>0.8</v>
      </c>
      <c r="N85" s="1">
        <v>0.9</v>
      </c>
    </row>
    <row r="86" s="1" customFormat="1" spans="1:14">
      <c r="A86" s="7">
        <v>491</v>
      </c>
      <c r="B86" s="1">
        <v>491</v>
      </c>
      <c r="C86" s="1">
        <v>0.559697151184082</v>
      </c>
      <c r="D86" s="1">
        <v>0.0465866327285767</v>
      </c>
      <c r="E86" s="1">
        <v>10</v>
      </c>
      <c r="F86" s="1">
        <v>6</v>
      </c>
      <c r="G86" s="1">
        <v>0</v>
      </c>
      <c r="H86" s="1">
        <v>4</v>
      </c>
      <c r="I86" s="1">
        <v>1</v>
      </c>
      <c r="J86" s="1">
        <v>0.625</v>
      </c>
      <c r="K86" s="1">
        <v>0.769230769230769</v>
      </c>
      <c r="L86" s="1">
        <v>0.6</v>
      </c>
      <c r="M86" s="1">
        <v>0.4</v>
      </c>
      <c r="N86" s="1">
        <v>0.7</v>
      </c>
    </row>
    <row r="87" s="1" customFormat="1" spans="1:14">
      <c r="A87" s="7">
        <v>875</v>
      </c>
      <c r="B87" s="1">
        <v>875</v>
      </c>
      <c r="C87" s="1">
        <v>0.559751987457275</v>
      </c>
      <c r="D87" s="1">
        <v>0.14098048210144</v>
      </c>
      <c r="E87" s="1">
        <v>9</v>
      </c>
      <c r="F87" s="1">
        <v>6</v>
      </c>
      <c r="G87" s="1">
        <v>1</v>
      </c>
      <c r="H87" s="1">
        <v>4</v>
      </c>
      <c r="I87" s="1">
        <v>0.9</v>
      </c>
      <c r="J87" s="1">
        <v>0.6</v>
      </c>
      <c r="K87" s="1">
        <v>0.72</v>
      </c>
      <c r="L87" s="1">
        <v>0.6</v>
      </c>
      <c r="M87" s="1">
        <v>0.3</v>
      </c>
      <c r="N87" s="1">
        <v>0.65</v>
      </c>
    </row>
    <row r="88" s="1" customFormat="1" spans="1:14">
      <c r="A88" s="7">
        <v>538</v>
      </c>
      <c r="B88" s="1">
        <v>538</v>
      </c>
      <c r="C88" s="1">
        <v>0.559895634651184</v>
      </c>
      <c r="D88" s="1">
        <v>0.154874205589294</v>
      </c>
      <c r="E88" s="1">
        <v>9</v>
      </c>
      <c r="F88" s="1">
        <v>2</v>
      </c>
      <c r="G88" s="1">
        <v>1</v>
      </c>
      <c r="H88" s="1">
        <v>8</v>
      </c>
      <c r="I88" s="1">
        <v>0.9</v>
      </c>
      <c r="J88" s="1">
        <v>0.818181818181818</v>
      </c>
      <c r="K88" s="1">
        <v>0.857142857142857</v>
      </c>
      <c r="L88" s="1">
        <v>0.2</v>
      </c>
      <c r="M88" s="1">
        <v>0.7</v>
      </c>
      <c r="N88" s="1">
        <v>0.85</v>
      </c>
    </row>
    <row r="89" s="3" customFormat="1" spans="1:14">
      <c r="A89" s="9">
        <v>52</v>
      </c>
      <c r="B89" s="3">
        <v>52</v>
      </c>
      <c r="C89" s="3">
        <v>0.559979438781738</v>
      </c>
      <c r="D89" s="3">
        <v>0.0694026947021484</v>
      </c>
      <c r="E89" s="3">
        <v>10</v>
      </c>
      <c r="F89" s="3">
        <v>4</v>
      </c>
      <c r="G89" s="3">
        <v>0</v>
      </c>
      <c r="H89" s="3">
        <v>6</v>
      </c>
      <c r="I89" s="3">
        <v>1</v>
      </c>
      <c r="J89" s="3">
        <v>0.714285714285714</v>
      </c>
      <c r="K89" s="3">
        <v>0.833333333333333</v>
      </c>
      <c r="L89" s="3">
        <v>0.4</v>
      </c>
      <c r="M89" s="3">
        <v>0.6</v>
      </c>
      <c r="N89" s="3">
        <v>0.8</v>
      </c>
    </row>
    <row r="90" s="1" customFormat="1" spans="1:14">
      <c r="A90" s="7">
        <v>946</v>
      </c>
      <c r="B90" s="1">
        <v>946</v>
      </c>
      <c r="C90" s="1">
        <v>0.675660729408264</v>
      </c>
      <c r="D90" s="1">
        <v>0.0758144855499268</v>
      </c>
      <c r="E90" s="1">
        <v>8</v>
      </c>
      <c r="F90" s="1">
        <v>2</v>
      </c>
      <c r="G90" s="1">
        <v>2</v>
      </c>
      <c r="H90" s="1">
        <v>8</v>
      </c>
      <c r="I90" s="1">
        <v>0.8</v>
      </c>
      <c r="J90" s="1">
        <v>0.8</v>
      </c>
      <c r="K90" s="1">
        <v>0.8</v>
      </c>
      <c r="L90" s="1">
        <v>0.2</v>
      </c>
      <c r="M90" s="1">
        <v>0.6</v>
      </c>
      <c r="N90" s="1">
        <v>0.8</v>
      </c>
    </row>
    <row r="91" s="1" customFormat="1" spans="1:14">
      <c r="A91" s="7">
        <v>672</v>
      </c>
      <c r="B91" s="1">
        <v>672</v>
      </c>
      <c r="C91" s="1">
        <v>0.560165882110596</v>
      </c>
      <c r="D91" s="1">
        <v>0.0761356353759766</v>
      </c>
      <c r="E91" s="1">
        <v>9</v>
      </c>
      <c r="F91" s="1">
        <v>2</v>
      </c>
      <c r="G91" s="1">
        <v>1</v>
      </c>
      <c r="H91" s="1">
        <v>8</v>
      </c>
      <c r="I91" s="1">
        <v>0.9</v>
      </c>
      <c r="J91" s="1">
        <v>0.818181818181818</v>
      </c>
      <c r="K91" s="1">
        <v>0.857142857142857</v>
      </c>
      <c r="L91" s="1">
        <v>0.2</v>
      </c>
      <c r="M91" s="1">
        <v>0.7</v>
      </c>
      <c r="N91" s="1">
        <v>0.85</v>
      </c>
    </row>
    <row r="92" s="1" customFormat="1" spans="1:14">
      <c r="A92" s="7">
        <v>725</v>
      </c>
      <c r="B92" s="1">
        <v>725</v>
      </c>
      <c r="C92" s="1">
        <v>0.803259372711182</v>
      </c>
      <c r="D92" s="1">
        <v>0.191452741622925</v>
      </c>
      <c r="E92" s="1">
        <v>9</v>
      </c>
      <c r="F92" s="1">
        <v>5</v>
      </c>
      <c r="G92" s="1">
        <v>1</v>
      </c>
      <c r="H92" s="1">
        <v>5</v>
      </c>
      <c r="I92" s="1">
        <v>0.9</v>
      </c>
      <c r="J92" s="1">
        <v>0.642857142857143</v>
      </c>
      <c r="K92" s="1">
        <v>0.75</v>
      </c>
      <c r="L92" s="1">
        <v>0.5</v>
      </c>
      <c r="M92" s="1">
        <v>0.4</v>
      </c>
      <c r="N92" s="1">
        <v>0.7</v>
      </c>
    </row>
    <row r="93" s="1" customFormat="1" spans="1:14">
      <c r="A93" s="7">
        <v>773</v>
      </c>
      <c r="B93" s="1">
        <v>773</v>
      </c>
      <c r="C93" s="1">
        <v>0.804943203926086</v>
      </c>
      <c r="D93" s="1">
        <v>0.0974832773208618</v>
      </c>
      <c r="E93" s="1">
        <v>9</v>
      </c>
      <c r="F93" s="1">
        <v>3</v>
      </c>
      <c r="G93" s="1">
        <v>1</v>
      </c>
      <c r="H93" s="1">
        <v>7</v>
      </c>
      <c r="I93" s="1">
        <v>0.9</v>
      </c>
      <c r="J93" s="1">
        <v>0.75</v>
      </c>
      <c r="K93" s="1">
        <v>0.818181818181818</v>
      </c>
      <c r="L93" s="1">
        <v>0.3</v>
      </c>
      <c r="M93" s="1">
        <v>0.6</v>
      </c>
      <c r="N93" s="1">
        <v>0.8</v>
      </c>
    </row>
    <row r="94" s="1" customFormat="1" spans="1:14">
      <c r="A94" s="7">
        <v>133</v>
      </c>
      <c r="B94" s="1">
        <v>133</v>
      </c>
      <c r="C94" s="1">
        <v>0.805436015129089</v>
      </c>
      <c r="D94" s="1">
        <v>0.172886252403259</v>
      </c>
      <c r="E94" s="1">
        <v>10</v>
      </c>
      <c r="F94" s="1">
        <v>4</v>
      </c>
      <c r="G94" s="1">
        <v>0</v>
      </c>
      <c r="H94" s="1">
        <v>6</v>
      </c>
      <c r="I94" s="1">
        <v>1</v>
      </c>
      <c r="J94" s="1">
        <v>0.714285714285714</v>
      </c>
      <c r="K94" s="1">
        <v>0.833333333333333</v>
      </c>
      <c r="L94" s="1">
        <v>0.4</v>
      </c>
      <c r="M94" s="1">
        <v>0.6</v>
      </c>
      <c r="N94" s="1">
        <v>0.8</v>
      </c>
    </row>
    <row r="95" s="1" customFormat="1" spans="1:14">
      <c r="A95" s="7">
        <v>347</v>
      </c>
      <c r="B95" s="1">
        <v>347</v>
      </c>
      <c r="C95" s="1">
        <v>0.807642936706543</v>
      </c>
      <c r="D95" s="1">
        <v>0.11441159248352</v>
      </c>
      <c r="E95" s="1">
        <v>10</v>
      </c>
      <c r="F95" s="1">
        <v>7</v>
      </c>
      <c r="G95" s="1">
        <v>0</v>
      </c>
      <c r="H95" s="1">
        <v>3</v>
      </c>
      <c r="I95" s="1">
        <v>1</v>
      </c>
      <c r="J95" s="1">
        <v>0.588235294117647</v>
      </c>
      <c r="K95" s="1">
        <v>0.740740740740741</v>
      </c>
      <c r="L95" s="1">
        <v>0.7</v>
      </c>
      <c r="M95" s="1">
        <v>0.3</v>
      </c>
      <c r="N95" s="1">
        <v>0.65</v>
      </c>
    </row>
    <row r="96" s="1" customFormat="1" spans="1:14">
      <c r="A96" s="7">
        <v>598</v>
      </c>
      <c r="B96" s="1">
        <v>598</v>
      </c>
      <c r="C96" s="1">
        <v>0.808453559875488</v>
      </c>
      <c r="D96" s="1">
        <v>0.0991584062576294</v>
      </c>
      <c r="E96" s="1">
        <v>10</v>
      </c>
      <c r="F96" s="1">
        <v>3</v>
      </c>
      <c r="G96" s="1">
        <v>0</v>
      </c>
      <c r="H96" s="1">
        <v>7</v>
      </c>
      <c r="I96" s="1">
        <v>1</v>
      </c>
      <c r="J96" s="1">
        <v>0.769230769230769</v>
      </c>
      <c r="K96" s="1">
        <v>0.869565217391304</v>
      </c>
      <c r="L96" s="1">
        <v>0.3</v>
      </c>
      <c r="M96" s="1">
        <v>0.7</v>
      </c>
      <c r="N96" s="1">
        <v>0.85</v>
      </c>
    </row>
    <row r="97" s="1" customFormat="1" spans="1:14">
      <c r="A97" s="7">
        <v>777</v>
      </c>
      <c r="B97" s="1">
        <v>777</v>
      </c>
      <c r="C97" s="1">
        <v>0.808679223060608</v>
      </c>
      <c r="D97" s="1">
        <v>0.145735383033752</v>
      </c>
      <c r="E97" s="1">
        <v>10</v>
      </c>
      <c r="F97" s="1">
        <v>3</v>
      </c>
      <c r="G97" s="1">
        <v>0</v>
      </c>
      <c r="H97" s="1">
        <v>7</v>
      </c>
      <c r="I97" s="1">
        <v>1</v>
      </c>
      <c r="J97" s="1">
        <v>0.769230769230769</v>
      </c>
      <c r="K97" s="1">
        <v>0.869565217391304</v>
      </c>
      <c r="L97" s="1">
        <v>0.3</v>
      </c>
      <c r="M97" s="1">
        <v>0.7</v>
      </c>
      <c r="N97" s="1">
        <v>0.85</v>
      </c>
    </row>
    <row r="98" s="1" customFormat="1" spans="1:14">
      <c r="A98" s="7">
        <v>516</v>
      </c>
      <c r="B98" s="1">
        <v>516</v>
      </c>
      <c r="C98" s="1">
        <v>0.808926939964294</v>
      </c>
      <c r="D98" s="1">
        <v>0.204248666763306</v>
      </c>
      <c r="E98" s="1">
        <v>7</v>
      </c>
      <c r="F98" s="1">
        <v>3</v>
      </c>
      <c r="G98" s="1">
        <v>3</v>
      </c>
      <c r="H98" s="1">
        <v>7</v>
      </c>
      <c r="I98" s="1">
        <v>0.7</v>
      </c>
      <c r="J98" s="1">
        <v>0.7</v>
      </c>
      <c r="K98" s="1">
        <v>0.7</v>
      </c>
      <c r="L98" s="1">
        <v>0.3</v>
      </c>
      <c r="M98" s="1">
        <v>0.4</v>
      </c>
      <c r="N98" s="1">
        <v>0.7</v>
      </c>
    </row>
    <row r="99" s="1" customFormat="1" spans="1:14">
      <c r="A99" s="7">
        <v>188</v>
      </c>
      <c r="B99" s="1">
        <v>188</v>
      </c>
      <c r="C99" s="1">
        <v>0.611397743225098</v>
      </c>
      <c r="D99" s="1">
        <v>0.0397995710372925</v>
      </c>
      <c r="E99" s="1">
        <v>9</v>
      </c>
      <c r="F99" s="1">
        <v>5</v>
      </c>
      <c r="G99" s="1">
        <v>1</v>
      </c>
      <c r="H99" s="1">
        <v>5</v>
      </c>
      <c r="I99" s="1">
        <v>0.9</v>
      </c>
      <c r="J99" s="1">
        <v>0.642857142857143</v>
      </c>
      <c r="K99" s="1">
        <v>0.75</v>
      </c>
      <c r="L99" s="1">
        <v>0.5</v>
      </c>
      <c r="M99" s="1">
        <v>0.4</v>
      </c>
      <c r="N99" s="1">
        <v>0.7</v>
      </c>
    </row>
    <row r="100" s="1" customFormat="1" spans="3:13">
      <c r="C100" s="1">
        <f>AVERAGE(C2:C99)</f>
        <v>0.549964449843582</v>
      </c>
      <c r="D100" s="1">
        <f>AVERAGE(D2:D99)</f>
        <v>0.0871535989702964</v>
      </c>
      <c r="L100" s="1">
        <f>AVERAGE(L2:L99)</f>
        <v>0.414285714285714</v>
      </c>
      <c r="M100" s="1">
        <f>AVERAGE(M2:M99)</f>
        <v>0.447959183673469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183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2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12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11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5</v>
      </c>
      <c r="G107" s="11">
        <v>0.12</v>
      </c>
      <c r="H107" s="1">
        <v>-240</v>
      </c>
      <c r="I107" s="1">
        <v>1760</v>
      </c>
      <c r="J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55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1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0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1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0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0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1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0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0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1</v>
      </c>
    </row>
    <row r="124" s="1" customFormat="1" spans="3:4">
      <c r="C124" s="1" t="s">
        <v>35</v>
      </c>
      <c r="D124" s="1">
        <f>COUNTIF(C2:C99,"&lt;0.82")-COUNTIF(C2:C99,"&lt;0.8")</f>
        <v>8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8">
      <c r="C126" s="1" t="s">
        <v>37</v>
      </c>
      <c r="D126" s="1">
        <f>COUNTIF(C2:C99,"&lt;0.86")-COUNTIF(C2:C99,"&lt;0.84")</f>
        <v>1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0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0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9" workbookViewId="0">
      <selection activeCell="A1" sqref="$A1:$XFD133"/>
    </sheetView>
  </sheetViews>
  <sheetFormatPr defaultColWidth="9" defaultRowHeight="13.5"/>
  <cols>
    <col min="3" max="4" width="13.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890</v>
      </c>
      <c r="B23" s="1">
        <v>890</v>
      </c>
      <c r="C23" s="1">
        <v>0.454921722412109</v>
      </c>
      <c r="D23" s="1">
        <v>0.00711512565612793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1" customFormat="1" spans="1:14">
      <c r="A28" s="7">
        <v>83</v>
      </c>
      <c r="B28" s="1">
        <v>83</v>
      </c>
      <c r="C28" s="1">
        <v>0.475554227828979</v>
      </c>
      <c r="D28" s="1">
        <v>0.00178062915802002</v>
      </c>
      <c r="E28" s="1">
        <v>10</v>
      </c>
      <c r="F28" s="1">
        <v>3</v>
      </c>
      <c r="G28" s="1">
        <v>0</v>
      </c>
      <c r="H28" s="1">
        <v>7</v>
      </c>
      <c r="I28" s="1">
        <v>1</v>
      </c>
      <c r="J28" s="1">
        <v>0.769230769230769</v>
      </c>
      <c r="K28" s="1">
        <v>0.869565217391304</v>
      </c>
      <c r="L28" s="1">
        <v>0.3</v>
      </c>
      <c r="M28" s="1">
        <v>0.7</v>
      </c>
      <c r="N28" s="1">
        <v>0.85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844</v>
      </c>
      <c r="B32" s="1">
        <v>844</v>
      </c>
      <c r="C32" s="1">
        <v>0.55314040184021</v>
      </c>
      <c r="D32" s="1">
        <v>0.158351898193359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595</v>
      </c>
      <c r="B33" s="1">
        <v>595</v>
      </c>
      <c r="C33" s="1">
        <v>0.553184151649475</v>
      </c>
      <c r="D33" s="1">
        <v>0.143512606620789</v>
      </c>
      <c r="E33" s="1">
        <v>4</v>
      </c>
      <c r="F33" s="1">
        <v>6</v>
      </c>
      <c r="G33" s="1">
        <v>6</v>
      </c>
      <c r="H33" s="1">
        <v>4</v>
      </c>
      <c r="I33" s="1">
        <v>0.4</v>
      </c>
      <c r="J33" s="1">
        <v>0.4</v>
      </c>
      <c r="K33" s="1">
        <v>0.4</v>
      </c>
      <c r="L33" s="1">
        <v>0.6</v>
      </c>
      <c r="M33" s="1">
        <v>-0.2</v>
      </c>
      <c r="N33" s="1">
        <v>0.4</v>
      </c>
    </row>
    <row r="34" s="1" customFormat="1" spans="1:14">
      <c r="A34" s="7">
        <v>38</v>
      </c>
      <c r="B34" s="1">
        <v>38</v>
      </c>
      <c r="C34" s="1">
        <v>0.553479552268982</v>
      </c>
      <c r="D34" s="1">
        <v>0.116313934326172</v>
      </c>
      <c r="E34" s="1">
        <v>9</v>
      </c>
      <c r="F34" s="1">
        <v>3</v>
      </c>
      <c r="G34" s="1">
        <v>1</v>
      </c>
      <c r="H34" s="1">
        <v>7</v>
      </c>
      <c r="I34" s="1">
        <v>0.9</v>
      </c>
      <c r="J34" s="1">
        <v>0.75</v>
      </c>
      <c r="K34" s="1">
        <v>0.818181818181818</v>
      </c>
      <c r="L34" s="1">
        <v>0.3</v>
      </c>
      <c r="M34" s="1">
        <v>0.6</v>
      </c>
      <c r="N34" s="1">
        <v>0.8</v>
      </c>
    </row>
    <row r="35" s="1" customFormat="1" spans="1:14">
      <c r="A35" s="7">
        <v>748</v>
      </c>
      <c r="B35" s="1">
        <v>748</v>
      </c>
      <c r="C35" s="1">
        <v>0.553632020950317</v>
      </c>
      <c r="D35" s="1">
        <v>0.147036671638489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878</v>
      </c>
      <c r="B36" s="1">
        <v>878</v>
      </c>
      <c r="C36" s="1">
        <v>0.554273366928101</v>
      </c>
      <c r="D36" s="1">
        <v>0.0850988626480103</v>
      </c>
      <c r="E36" s="1">
        <v>9</v>
      </c>
      <c r="F36" s="1">
        <v>2</v>
      </c>
      <c r="G36" s="1">
        <v>1</v>
      </c>
      <c r="H36" s="1">
        <v>8</v>
      </c>
      <c r="I36" s="1">
        <v>0.9</v>
      </c>
      <c r="J36" s="1">
        <v>0.818181818181818</v>
      </c>
      <c r="K36" s="1">
        <v>0.857142857142857</v>
      </c>
      <c r="L36" s="1">
        <v>0.2</v>
      </c>
      <c r="M36" s="1">
        <v>0.7</v>
      </c>
      <c r="N36" s="1">
        <v>0.85</v>
      </c>
    </row>
    <row r="37" s="1" customFormat="1" spans="1:14">
      <c r="A37" s="7">
        <v>106</v>
      </c>
      <c r="B37" s="1">
        <v>106</v>
      </c>
      <c r="C37" s="1">
        <v>0.554505109786987</v>
      </c>
      <c r="D37" s="1">
        <v>0.130773782730103</v>
      </c>
      <c r="E37" s="1">
        <v>7</v>
      </c>
      <c r="F37" s="1">
        <v>4</v>
      </c>
      <c r="G37" s="1">
        <v>3</v>
      </c>
      <c r="H37" s="1">
        <v>6</v>
      </c>
      <c r="I37" s="1">
        <v>0.7</v>
      </c>
      <c r="J37" s="1">
        <v>0.636363636363636</v>
      </c>
      <c r="K37" s="1">
        <v>0.666666666666667</v>
      </c>
      <c r="L37" s="1">
        <v>0.4</v>
      </c>
      <c r="M37" s="1">
        <v>0.3</v>
      </c>
      <c r="N37" s="1">
        <v>0.65</v>
      </c>
    </row>
    <row r="38" s="1" customFormat="1" spans="1:14">
      <c r="A38" s="7">
        <v>481</v>
      </c>
      <c r="B38" s="1">
        <v>481</v>
      </c>
      <c r="C38" s="1">
        <v>0.554565191268921</v>
      </c>
      <c r="D38" s="1">
        <v>0.134721755981445</v>
      </c>
      <c r="E38" s="1">
        <v>9</v>
      </c>
      <c r="F38" s="1">
        <v>2</v>
      </c>
      <c r="G38" s="1">
        <v>1</v>
      </c>
      <c r="H38" s="1">
        <v>8</v>
      </c>
      <c r="I38" s="1">
        <v>0.9</v>
      </c>
      <c r="J38" s="1">
        <v>0.818181818181818</v>
      </c>
      <c r="K38" s="1">
        <v>0.857142857142857</v>
      </c>
      <c r="L38" s="1">
        <v>0.2</v>
      </c>
      <c r="M38" s="1">
        <v>0.7</v>
      </c>
      <c r="N38" s="1">
        <v>0.85</v>
      </c>
    </row>
    <row r="39" s="1" customFormat="1" spans="1:14">
      <c r="A39" s="7">
        <v>222</v>
      </c>
      <c r="B39" s="1">
        <v>222</v>
      </c>
      <c r="C39" s="1">
        <v>0.554638981819153</v>
      </c>
      <c r="D39" s="1">
        <v>0.0920122861862183</v>
      </c>
      <c r="E39" s="1">
        <v>8</v>
      </c>
      <c r="F39" s="1">
        <v>4</v>
      </c>
      <c r="G39" s="1">
        <v>2</v>
      </c>
      <c r="H39" s="1">
        <v>6</v>
      </c>
      <c r="I39" s="1">
        <v>0.8</v>
      </c>
      <c r="J39" s="1">
        <v>0.666666666666667</v>
      </c>
      <c r="K39" s="1">
        <v>0.727272727272727</v>
      </c>
      <c r="L39" s="1">
        <v>0.4</v>
      </c>
      <c r="M39" s="1">
        <v>0.4</v>
      </c>
      <c r="N39" s="1">
        <v>0.7</v>
      </c>
    </row>
    <row r="40" s="1" customFormat="1" spans="1:14">
      <c r="A40" s="7">
        <v>397</v>
      </c>
      <c r="B40" s="1">
        <v>397</v>
      </c>
      <c r="C40" s="1">
        <v>0.55477249622345</v>
      </c>
      <c r="D40" s="1">
        <v>0.0768914222717285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359</v>
      </c>
      <c r="B41" s="1">
        <v>359</v>
      </c>
      <c r="C41" s="1">
        <v>0.554954648017883</v>
      </c>
      <c r="D41" s="1">
        <v>0.107797980308533</v>
      </c>
      <c r="E41" s="1">
        <v>6</v>
      </c>
      <c r="F41" s="1">
        <v>5</v>
      </c>
      <c r="G41" s="1">
        <v>4</v>
      </c>
      <c r="H41" s="1">
        <v>5</v>
      </c>
      <c r="I41" s="1">
        <v>0.6</v>
      </c>
      <c r="J41" s="1">
        <v>0.545454545454545</v>
      </c>
      <c r="K41" s="1">
        <v>0.571428571428571</v>
      </c>
      <c r="L41" s="1">
        <v>0.5</v>
      </c>
      <c r="M41" s="1">
        <v>0.1</v>
      </c>
      <c r="N41" s="1">
        <v>0.55</v>
      </c>
    </row>
    <row r="42" s="1" customFormat="1" spans="1:14">
      <c r="A42" s="7">
        <v>127</v>
      </c>
      <c r="B42" s="1">
        <v>127</v>
      </c>
      <c r="C42" s="1">
        <v>0.555170893669128</v>
      </c>
      <c r="D42" s="1">
        <v>0.139618158340454</v>
      </c>
      <c r="E42" s="1">
        <v>7</v>
      </c>
      <c r="F42" s="1">
        <v>3</v>
      </c>
      <c r="G42" s="1">
        <v>3</v>
      </c>
      <c r="H42" s="1">
        <v>7</v>
      </c>
      <c r="I42" s="1">
        <v>0.7</v>
      </c>
      <c r="J42" s="1">
        <v>0.7</v>
      </c>
      <c r="K42" s="1">
        <v>0.7</v>
      </c>
      <c r="L42" s="1">
        <v>0.3</v>
      </c>
      <c r="M42" s="1">
        <v>0.4</v>
      </c>
      <c r="N42" s="1">
        <v>0.7</v>
      </c>
    </row>
    <row r="43" s="1" customFormat="1" spans="1:14">
      <c r="A43" s="7">
        <v>235</v>
      </c>
      <c r="B43" s="1">
        <v>235</v>
      </c>
      <c r="C43" s="1">
        <v>0.555329442024231</v>
      </c>
      <c r="D43" s="1">
        <v>0.0897654294967651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120</v>
      </c>
      <c r="B44" s="1">
        <v>120</v>
      </c>
      <c r="C44" s="1">
        <v>0.555406451225281</v>
      </c>
      <c r="D44" s="1">
        <v>0.0729508399963379</v>
      </c>
      <c r="E44" s="1">
        <v>9</v>
      </c>
      <c r="F44" s="1">
        <v>2</v>
      </c>
      <c r="G44" s="1">
        <v>1</v>
      </c>
      <c r="H44" s="1">
        <v>8</v>
      </c>
      <c r="I44" s="1">
        <v>0.9</v>
      </c>
      <c r="J44" s="1">
        <v>0.818181818181818</v>
      </c>
      <c r="K44" s="1">
        <v>0.857142857142857</v>
      </c>
      <c r="L44" s="1">
        <v>0.2</v>
      </c>
      <c r="M44" s="1">
        <v>0.7</v>
      </c>
      <c r="N44" s="1">
        <v>0.85</v>
      </c>
    </row>
    <row r="45" s="1" customFormat="1" spans="1:14">
      <c r="A45" s="7">
        <v>679</v>
      </c>
      <c r="B45" s="1">
        <v>679</v>
      </c>
      <c r="C45" s="1">
        <v>0.555595517158508</v>
      </c>
      <c r="D45" s="1">
        <v>0.122767329216003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688</v>
      </c>
      <c r="B46" s="1">
        <v>688</v>
      </c>
      <c r="C46" s="1">
        <v>0.555647253990173</v>
      </c>
      <c r="D46" s="1">
        <v>0.0747131109237671</v>
      </c>
      <c r="E46" s="1">
        <v>8</v>
      </c>
      <c r="F46" s="1">
        <v>4</v>
      </c>
      <c r="G46" s="1">
        <v>2</v>
      </c>
      <c r="H46" s="1">
        <v>6</v>
      </c>
      <c r="I46" s="1">
        <v>0.8</v>
      </c>
      <c r="J46" s="1">
        <v>0.666666666666667</v>
      </c>
      <c r="K46" s="1">
        <v>0.727272727272727</v>
      </c>
      <c r="L46" s="1">
        <v>0.4</v>
      </c>
      <c r="M46" s="1">
        <v>0.4</v>
      </c>
      <c r="N46" s="1">
        <v>0.7</v>
      </c>
    </row>
    <row r="47" s="1" customFormat="1" spans="1:14">
      <c r="A47" s="7">
        <v>664</v>
      </c>
      <c r="B47" s="1">
        <v>664</v>
      </c>
      <c r="C47" s="1">
        <v>0.555957555770874</v>
      </c>
      <c r="D47" s="1">
        <v>0.135469555854797</v>
      </c>
      <c r="E47" s="1">
        <v>10</v>
      </c>
      <c r="F47" s="1">
        <v>7</v>
      </c>
      <c r="G47" s="1">
        <v>0</v>
      </c>
      <c r="H47" s="1">
        <v>3</v>
      </c>
      <c r="I47" s="1">
        <v>1</v>
      </c>
      <c r="J47" s="1">
        <v>0.588235294117647</v>
      </c>
      <c r="K47" s="1">
        <v>0.740740740740741</v>
      </c>
      <c r="L47" s="1">
        <v>0.7</v>
      </c>
      <c r="M47" s="1">
        <v>0.3</v>
      </c>
      <c r="N47" s="1">
        <v>0.65</v>
      </c>
    </row>
    <row r="48" s="1" customFormat="1" spans="1:14">
      <c r="A48" s="7">
        <v>118</v>
      </c>
      <c r="B48" s="1">
        <v>118</v>
      </c>
      <c r="C48" s="1">
        <v>0.55603814125061</v>
      </c>
      <c r="D48" s="1">
        <v>0.117337107658386</v>
      </c>
      <c r="E48" s="1">
        <v>8</v>
      </c>
      <c r="F48" s="1">
        <v>7</v>
      </c>
      <c r="G48" s="1">
        <v>2</v>
      </c>
      <c r="H48" s="1">
        <v>3</v>
      </c>
      <c r="I48" s="1">
        <v>0.8</v>
      </c>
      <c r="J48" s="1">
        <v>0.533333333333333</v>
      </c>
      <c r="K48" s="1">
        <v>0.64</v>
      </c>
      <c r="L48" s="1">
        <v>0.7</v>
      </c>
      <c r="M48" s="1">
        <v>0.1</v>
      </c>
      <c r="N48" s="1">
        <v>0.55</v>
      </c>
    </row>
    <row r="49" s="1" customFormat="1" spans="1:14">
      <c r="A49" s="7">
        <v>522</v>
      </c>
      <c r="B49" s="1">
        <v>522</v>
      </c>
      <c r="C49" s="1">
        <v>0.841399312019348</v>
      </c>
      <c r="D49" s="1">
        <v>0.0506949424743652</v>
      </c>
      <c r="E49" s="1">
        <v>9</v>
      </c>
      <c r="F49" s="1">
        <v>4</v>
      </c>
      <c r="G49" s="1">
        <v>1</v>
      </c>
      <c r="H49" s="1">
        <v>6</v>
      </c>
      <c r="I49" s="1">
        <v>0.9</v>
      </c>
      <c r="J49" s="1">
        <v>0.692307692307692</v>
      </c>
      <c r="K49" s="1">
        <v>0.782608695652174</v>
      </c>
      <c r="L49" s="1">
        <v>0.4</v>
      </c>
      <c r="M49" s="1">
        <v>0.5</v>
      </c>
      <c r="N49" s="1">
        <v>0.75</v>
      </c>
    </row>
    <row r="50" s="1" customFormat="1" spans="1:14">
      <c r="A50" s="7">
        <v>929</v>
      </c>
      <c r="B50" s="1">
        <v>929</v>
      </c>
      <c r="C50" s="1">
        <v>0.795631051063538</v>
      </c>
      <c r="D50" s="1">
        <v>0.0636559724807739</v>
      </c>
      <c r="E50" s="1">
        <v>10</v>
      </c>
      <c r="F50" s="1">
        <v>4</v>
      </c>
      <c r="G50" s="1">
        <v>0</v>
      </c>
      <c r="H50" s="1">
        <v>6</v>
      </c>
      <c r="I50" s="1">
        <v>1</v>
      </c>
      <c r="J50" s="1">
        <v>0.714285714285714</v>
      </c>
      <c r="K50" s="1">
        <v>0.833333333333333</v>
      </c>
      <c r="L50" s="1">
        <v>0.4</v>
      </c>
      <c r="M50" s="1">
        <v>0.6</v>
      </c>
      <c r="N50" s="1">
        <v>0.8</v>
      </c>
    </row>
    <row r="51" s="1" customFormat="1" spans="1:14">
      <c r="A51" s="7">
        <v>248</v>
      </c>
      <c r="B51" s="1">
        <v>248</v>
      </c>
      <c r="C51" s="1">
        <v>0.556867003440857</v>
      </c>
      <c r="D51" s="1">
        <v>0.15160608291626</v>
      </c>
      <c r="E51" s="1">
        <v>9</v>
      </c>
      <c r="F51" s="1">
        <v>2</v>
      </c>
      <c r="G51" s="1">
        <v>1</v>
      </c>
      <c r="H51" s="1">
        <v>8</v>
      </c>
      <c r="I51" s="1">
        <v>0.9</v>
      </c>
      <c r="J51" s="1">
        <v>0.818181818181818</v>
      </c>
      <c r="K51" s="1">
        <v>0.857142857142857</v>
      </c>
      <c r="L51" s="1">
        <v>0.2</v>
      </c>
      <c r="M51" s="1">
        <v>0.7</v>
      </c>
      <c r="N51" s="1">
        <v>0.85</v>
      </c>
    </row>
    <row r="52" s="1" customFormat="1" spans="1:14">
      <c r="A52" s="7">
        <v>193</v>
      </c>
      <c r="B52" s="1">
        <v>193</v>
      </c>
      <c r="C52" s="1">
        <v>0.556899070739746</v>
      </c>
      <c r="D52" s="1">
        <v>0.0867490768432617</v>
      </c>
      <c r="E52" s="1">
        <v>7</v>
      </c>
      <c r="F52" s="1">
        <v>2</v>
      </c>
      <c r="G52" s="1">
        <v>3</v>
      </c>
      <c r="H52" s="1">
        <v>8</v>
      </c>
      <c r="I52" s="1">
        <v>0.7</v>
      </c>
      <c r="J52" s="1">
        <v>0.777777777777778</v>
      </c>
      <c r="K52" s="1">
        <v>0.736842105263158</v>
      </c>
      <c r="L52" s="1">
        <v>0.2</v>
      </c>
      <c r="M52" s="1">
        <v>0.5</v>
      </c>
      <c r="N52" s="1">
        <v>0.75</v>
      </c>
    </row>
    <row r="53" s="1" customFormat="1" spans="1:14">
      <c r="A53" s="7">
        <v>460</v>
      </c>
      <c r="B53" s="1">
        <v>460</v>
      </c>
      <c r="C53" s="1">
        <v>0.55692195892334</v>
      </c>
      <c r="D53" s="1">
        <v>0.104334115982056</v>
      </c>
      <c r="E53" s="1">
        <v>9</v>
      </c>
      <c r="F53" s="1">
        <v>7</v>
      </c>
      <c r="G53" s="1">
        <v>1</v>
      </c>
      <c r="H53" s="1">
        <v>3</v>
      </c>
      <c r="I53" s="1">
        <v>0.9</v>
      </c>
      <c r="J53" s="1">
        <v>0.5625</v>
      </c>
      <c r="K53" s="1">
        <v>0.692307692307692</v>
      </c>
      <c r="L53" s="1">
        <v>0.7</v>
      </c>
      <c r="M53" s="1">
        <v>0.2</v>
      </c>
      <c r="N53" s="1">
        <v>0.6</v>
      </c>
    </row>
    <row r="54" s="1" customFormat="1" spans="1:14">
      <c r="A54" s="7">
        <v>266</v>
      </c>
      <c r="B54" s="1">
        <v>266</v>
      </c>
      <c r="C54" s="1">
        <v>0.557049751281738</v>
      </c>
      <c r="D54" s="1">
        <v>0.122964262962341</v>
      </c>
      <c r="E54" s="1">
        <v>7</v>
      </c>
      <c r="F54" s="1">
        <v>5</v>
      </c>
      <c r="G54" s="1">
        <v>3</v>
      </c>
      <c r="H54" s="1">
        <v>5</v>
      </c>
      <c r="I54" s="1">
        <v>0.7</v>
      </c>
      <c r="J54" s="1">
        <v>0.583333333333333</v>
      </c>
      <c r="K54" s="1">
        <v>0.636363636363636</v>
      </c>
      <c r="L54" s="1">
        <v>0.5</v>
      </c>
      <c r="M54" s="1">
        <v>0.2</v>
      </c>
      <c r="N54" s="1">
        <v>0.6</v>
      </c>
    </row>
    <row r="55" s="1" customFormat="1" spans="1:14">
      <c r="A55" s="7">
        <v>483</v>
      </c>
      <c r="B55" s="1">
        <v>483</v>
      </c>
      <c r="C55" s="1">
        <v>0.557103157043457</v>
      </c>
      <c r="D55" s="1">
        <v>0.0672715902328491</v>
      </c>
      <c r="E55" s="1">
        <v>9</v>
      </c>
      <c r="F55" s="1">
        <v>6</v>
      </c>
      <c r="G55" s="1">
        <v>1</v>
      </c>
      <c r="H55" s="1">
        <v>4</v>
      </c>
      <c r="I55" s="1">
        <v>0.9</v>
      </c>
      <c r="J55" s="1">
        <v>0.6</v>
      </c>
      <c r="K55" s="1">
        <v>0.72</v>
      </c>
      <c r="L55" s="1">
        <v>0.6</v>
      </c>
      <c r="M55" s="1">
        <v>0.3</v>
      </c>
      <c r="N55" s="1">
        <v>0.65</v>
      </c>
    </row>
    <row r="56" s="1" customFormat="1" spans="1:14">
      <c r="A56" s="7">
        <v>648</v>
      </c>
      <c r="B56" s="1">
        <v>648</v>
      </c>
      <c r="C56" s="1">
        <v>0.55717945098877</v>
      </c>
      <c r="D56" s="1">
        <v>0.155620455741882</v>
      </c>
      <c r="E56" s="1">
        <v>8</v>
      </c>
      <c r="F56" s="1">
        <v>3</v>
      </c>
      <c r="G56" s="1">
        <v>2</v>
      </c>
      <c r="H56" s="1">
        <v>7</v>
      </c>
      <c r="I56" s="1">
        <v>0.8</v>
      </c>
      <c r="J56" s="1">
        <v>0.727272727272727</v>
      </c>
      <c r="K56" s="1">
        <v>0.761904761904762</v>
      </c>
      <c r="L56" s="1">
        <v>0.3</v>
      </c>
      <c r="M56" s="1">
        <v>0.5</v>
      </c>
      <c r="N56" s="1">
        <v>0.75</v>
      </c>
    </row>
    <row r="57" s="1" customFormat="1" spans="1:14">
      <c r="A57" s="7">
        <v>454</v>
      </c>
      <c r="B57" s="1">
        <v>454</v>
      </c>
      <c r="C57" s="1">
        <v>0.81167459487915</v>
      </c>
      <c r="D57" s="1">
        <v>0.116322159767151</v>
      </c>
      <c r="E57" s="1">
        <v>5</v>
      </c>
      <c r="F57" s="1">
        <v>4</v>
      </c>
      <c r="G57" s="1">
        <v>5</v>
      </c>
      <c r="H57" s="1">
        <v>6</v>
      </c>
      <c r="I57" s="1">
        <v>0.5</v>
      </c>
      <c r="J57" s="1">
        <v>0.555555555555556</v>
      </c>
      <c r="K57" s="1">
        <v>0.526315789473684</v>
      </c>
      <c r="L57" s="1">
        <v>0.4</v>
      </c>
      <c r="M57" s="1">
        <v>0.1</v>
      </c>
      <c r="N57" s="1">
        <v>0.55</v>
      </c>
    </row>
    <row r="58" s="1" customFormat="1" spans="1:14">
      <c r="A58" s="7">
        <v>722</v>
      </c>
      <c r="B58" s="1">
        <v>722</v>
      </c>
      <c r="C58" s="1">
        <v>0.557411074638367</v>
      </c>
      <c r="D58" s="1">
        <v>0.133525133132935</v>
      </c>
      <c r="E58" s="1">
        <v>9</v>
      </c>
      <c r="F58" s="1">
        <v>2</v>
      </c>
      <c r="G58" s="1">
        <v>1</v>
      </c>
      <c r="H58" s="1">
        <v>8</v>
      </c>
      <c r="I58" s="1">
        <v>0.9</v>
      </c>
      <c r="J58" s="1">
        <v>0.818181818181818</v>
      </c>
      <c r="K58" s="1">
        <v>0.857142857142857</v>
      </c>
      <c r="L58" s="1">
        <v>0.2</v>
      </c>
      <c r="M58" s="1">
        <v>0.7</v>
      </c>
      <c r="N58" s="1">
        <v>0.85</v>
      </c>
    </row>
    <row r="59" s="1" customFormat="1" spans="1:14">
      <c r="A59" s="7">
        <v>167</v>
      </c>
      <c r="B59" s="1">
        <v>167</v>
      </c>
      <c r="C59" s="1">
        <v>0.557427287101746</v>
      </c>
      <c r="D59" s="1">
        <v>0.0650427341461182</v>
      </c>
      <c r="E59" s="1">
        <v>8</v>
      </c>
      <c r="F59" s="1">
        <v>3</v>
      </c>
      <c r="G59" s="1">
        <v>2</v>
      </c>
      <c r="H59" s="1">
        <v>7</v>
      </c>
      <c r="I59" s="1">
        <v>0.8</v>
      </c>
      <c r="J59" s="1">
        <v>0.727272727272727</v>
      </c>
      <c r="K59" s="1">
        <v>0.761904761904762</v>
      </c>
      <c r="L59" s="1">
        <v>0.3</v>
      </c>
      <c r="M59" s="1">
        <v>0.5</v>
      </c>
      <c r="N59" s="1">
        <v>0.75</v>
      </c>
    </row>
    <row r="60" s="1" customFormat="1" spans="1:14">
      <c r="A60" s="7">
        <v>304</v>
      </c>
      <c r="B60" s="1">
        <v>304</v>
      </c>
      <c r="C60" s="1">
        <v>0.557525396347046</v>
      </c>
      <c r="D60" s="1">
        <v>0.107261657714844</v>
      </c>
      <c r="E60" s="1">
        <v>9</v>
      </c>
      <c r="F60" s="1">
        <v>3</v>
      </c>
      <c r="G60" s="1">
        <v>1</v>
      </c>
      <c r="H60" s="1">
        <v>7</v>
      </c>
      <c r="I60" s="1">
        <v>0.9</v>
      </c>
      <c r="J60" s="1">
        <v>0.75</v>
      </c>
      <c r="K60" s="1">
        <v>0.818181818181818</v>
      </c>
      <c r="L60" s="1">
        <v>0.3</v>
      </c>
      <c r="M60" s="1">
        <v>0.6</v>
      </c>
      <c r="N60" s="1">
        <v>0.8</v>
      </c>
    </row>
    <row r="61" s="1" customFormat="1" spans="1:14">
      <c r="A61" s="7">
        <v>172</v>
      </c>
      <c r="B61" s="1">
        <v>172</v>
      </c>
      <c r="C61" s="1">
        <v>0.557593464851379</v>
      </c>
      <c r="D61" s="1">
        <v>0.0898880958557129</v>
      </c>
      <c r="E61" s="1">
        <v>8</v>
      </c>
      <c r="F61" s="1">
        <v>4</v>
      </c>
      <c r="G61" s="1">
        <v>2</v>
      </c>
      <c r="H61" s="1">
        <v>6</v>
      </c>
      <c r="I61" s="1">
        <v>0.8</v>
      </c>
      <c r="J61" s="1">
        <v>0.666666666666667</v>
      </c>
      <c r="K61" s="1">
        <v>0.727272727272727</v>
      </c>
      <c r="L61" s="1">
        <v>0.4</v>
      </c>
      <c r="M61" s="1">
        <v>0.4</v>
      </c>
      <c r="N61" s="1">
        <v>0.7</v>
      </c>
    </row>
    <row r="62" s="1" customFormat="1" spans="1:14">
      <c r="A62" s="7">
        <v>228</v>
      </c>
      <c r="B62" s="1">
        <v>228</v>
      </c>
      <c r="C62" s="1">
        <v>0.557615518569946</v>
      </c>
      <c r="D62" s="1">
        <v>0.129617810249329</v>
      </c>
      <c r="E62" s="1">
        <v>8</v>
      </c>
      <c r="F62" s="1">
        <v>7</v>
      </c>
      <c r="G62" s="1">
        <v>2</v>
      </c>
      <c r="H62" s="1">
        <v>3</v>
      </c>
      <c r="I62" s="1">
        <v>0.8</v>
      </c>
      <c r="J62" s="1">
        <v>0.533333333333333</v>
      </c>
      <c r="K62" s="1">
        <v>0.64</v>
      </c>
      <c r="L62" s="1">
        <v>0.7</v>
      </c>
      <c r="M62" s="1">
        <v>0.1</v>
      </c>
      <c r="N62" s="1">
        <v>0.55</v>
      </c>
    </row>
    <row r="63" s="1" customFormat="1" spans="1:14">
      <c r="A63" s="7">
        <v>765</v>
      </c>
      <c r="B63" s="1">
        <v>765</v>
      </c>
      <c r="C63" s="1">
        <v>0.557815074920654</v>
      </c>
      <c r="D63" s="1">
        <v>0.176732897758484</v>
      </c>
      <c r="E63" s="1">
        <v>7</v>
      </c>
      <c r="F63" s="1">
        <v>6</v>
      </c>
      <c r="G63" s="1">
        <v>3</v>
      </c>
      <c r="H63" s="1">
        <v>4</v>
      </c>
      <c r="I63" s="1">
        <v>0.7</v>
      </c>
      <c r="J63" s="1">
        <v>0.538461538461539</v>
      </c>
      <c r="K63" s="1">
        <v>0.608695652173913</v>
      </c>
      <c r="L63" s="1">
        <v>0.6</v>
      </c>
      <c r="M63" s="1">
        <v>0.1</v>
      </c>
      <c r="N63" s="1">
        <v>0.55</v>
      </c>
    </row>
    <row r="64" s="1" customFormat="1" spans="1:14">
      <c r="A64" s="7">
        <v>242</v>
      </c>
      <c r="B64" s="1">
        <v>242</v>
      </c>
      <c r="C64" s="1">
        <v>0.557880759239197</v>
      </c>
      <c r="D64" s="1">
        <v>0.0840859413146973</v>
      </c>
      <c r="E64" s="1">
        <v>10</v>
      </c>
      <c r="F64" s="1">
        <v>5</v>
      </c>
      <c r="G64" s="1">
        <v>0</v>
      </c>
      <c r="H64" s="1">
        <v>5</v>
      </c>
      <c r="I64" s="1">
        <v>1</v>
      </c>
      <c r="J64" s="1">
        <v>0.666666666666667</v>
      </c>
      <c r="K64" s="1">
        <v>0.8</v>
      </c>
      <c r="L64" s="1">
        <v>0.5</v>
      </c>
      <c r="M64" s="1">
        <v>0.5</v>
      </c>
      <c r="N64" s="1">
        <v>0.75</v>
      </c>
    </row>
    <row r="65" s="1" customFormat="1" spans="1:14">
      <c r="A65" s="7">
        <v>551</v>
      </c>
      <c r="B65" s="1">
        <v>551</v>
      </c>
      <c r="C65" s="1">
        <v>0.557901859283447</v>
      </c>
      <c r="D65" s="1">
        <v>0.0892291069030762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842</v>
      </c>
      <c r="B66" s="1">
        <v>842</v>
      </c>
      <c r="C66" s="1">
        <v>0.55795431137085</v>
      </c>
      <c r="D66" s="1">
        <v>0.0961766242980957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" customFormat="1" spans="1:14">
      <c r="A67" s="7">
        <v>719</v>
      </c>
      <c r="B67" s="1">
        <v>719</v>
      </c>
      <c r="C67" s="1">
        <v>0.55800187587738</v>
      </c>
      <c r="D67" s="1">
        <v>0.176747798919678</v>
      </c>
      <c r="E67" s="1">
        <v>7</v>
      </c>
      <c r="F67" s="1">
        <v>4</v>
      </c>
      <c r="G67" s="1">
        <v>3</v>
      </c>
      <c r="H67" s="1">
        <v>6</v>
      </c>
      <c r="I67" s="1">
        <v>0.7</v>
      </c>
      <c r="J67" s="1">
        <v>0.636363636363636</v>
      </c>
      <c r="K67" s="1">
        <v>0.666666666666667</v>
      </c>
      <c r="L67" s="1">
        <v>0.4</v>
      </c>
      <c r="M67" s="1">
        <v>0.3</v>
      </c>
      <c r="N67" s="1">
        <v>0.65</v>
      </c>
    </row>
    <row r="68" s="1" customFormat="1" spans="1:14">
      <c r="A68" s="7">
        <v>22</v>
      </c>
      <c r="B68" s="1">
        <v>22</v>
      </c>
      <c r="C68" s="1">
        <v>0.558051943778992</v>
      </c>
      <c r="D68" s="1">
        <v>0.0581455230712891</v>
      </c>
      <c r="E68" s="1">
        <v>10</v>
      </c>
      <c r="F68" s="1">
        <v>2</v>
      </c>
      <c r="G68" s="1">
        <v>0</v>
      </c>
      <c r="H68" s="1">
        <v>8</v>
      </c>
      <c r="I68" s="1">
        <v>1</v>
      </c>
      <c r="J68" s="1">
        <v>0.833333333333333</v>
      </c>
      <c r="K68" s="1">
        <v>0.909090909090909</v>
      </c>
      <c r="L68" s="1">
        <v>0.2</v>
      </c>
      <c r="M68" s="1">
        <v>0.8</v>
      </c>
      <c r="N68" s="1">
        <v>0.9</v>
      </c>
    </row>
    <row r="69" s="1" customFormat="1" spans="1:14">
      <c r="A69" s="7">
        <v>311</v>
      </c>
      <c r="B69" s="1">
        <v>311</v>
      </c>
      <c r="C69" s="1">
        <v>0.558170199394226</v>
      </c>
      <c r="D69" s="1">
        <v>0.130020976066589</v>
      </c>
      <c r="E69" s="1">
        <v>8</v>
      </c>
      <c r="F69" s="1">
        <v>3</v>
      </c>
      <c r="G69" s="1">
        <v>2</v>
      </c>
      <c r="H69" s="1">
        <v>7</v>
      </c>
      <c r="I69" s="1">
        <v>0.8</v>
      </c>
      <c r="J69" s="1">
        <v>0.727272727272727</v>
      </c>
      <c r="K69" s="1">
        <v>0.761904761904762</v>
      </c>
      <c r="L69" s="1">
        <v>0.3</v>
      </c>
      <c r="M69" s="1">
        <v>0.5</v>
      </c>
      <c r="N69" s="1">
        <v>0.75</v>
      </c>
    </row>
    <row r="70" s="1" customFormat="1" spans="1:14">
      <c r="A70" s="7">
        <v>361</v>
      </c>
      <c r="B70" s="1">
        <v>361</v>
      </c>
      <c r="C70" s="1">
        <v>0.558312773704529</v>
      </c>
      <c r="D70" s="1">
        <v>0.0428614616394043</v>
      </c>
      <c r="E70" s="1">
        <v>9</v>
      </c>
      <c r="F70" s="1">
        <v>4</v>
      </c>
      <c r="G70" s="1">
        <v>1</v>
      </c>
      <c r="H70" s="1">
        <v>6</v>
      </c>
      <c r="I70" s="1">
        <v>0.9</v>
      </c>
      <c r="J70" s="1">
        <v>0.692307692307692</v>
      </c>
      <c r="K70" s="1">
        <v>0.782608695652174</v>
      </c>
      <c r="L70" s="1">
        <v>0.4</v>
      </c>
      <c r="M70" s="1">
        <v>0.5</v>
      </c>
      <c r="N70" s="1">
        <v>0.75</v>
      </c>
    </row>
    <row r="71" s="1" customFormat="1" spans="1:14">
      <c r="A71" s="7">
        <v>151</v>
      </c>
      <c r="B71" s="1">
        <v>151</v>
      </c>
      <c r="C71" s="1">
        <v>0.558318972587585</v>
      </c>
      <c r="D71" s="1">
        <v>0.092284083366394</v>
      </c>
      <c r="E71" s="1">
        <v>10</v>
      </c>
      <c r="F71" s="1">
        <v>4</v>
      </c>
      <c r="G71" s="1">
        <v>0</v>
      </c>
      <c r="H71" s="1">
        <v>6</v>
      </c>
      <c r="I71" s="1">
        <v>1</v>
      </c>
      <c r="J71" s="1">
        <v>0.714285714285714</v>
      </c>
      <c r="K71" s="1">
        <v>0.833333333333333</v>
      </c>
      <c r="L71" s="1">
        <v>0.4</v>
      </c>
      <c r="M71" s="1">
        <v>0.6</v>
      </c>
      <c r="N71" s="1">
        <v>0.8</v>
      </c>
    </row>
    <row r="72" s="1" customFormat="1" spans="1:14">
      <c r="A72" s="7">
        <v>586</v>
      </c>
      <c r="B72" s="1">
        <v>586</v>
      </c>
      <c r="C72" s="1">
        <v>0.55849027633667</v>
      </c>
      <c r="D72" s="1">
        <v>0.065953254699707</v>
      </c>
      <c r="E72" s="1">
        <v>9</v>
      </c>
      <c r="F72" s="1">
        <v>2</v>
      </c>
      <c r="G72" s="1">
        <v>1</v>
      </c>
      <c r="H72" s="1">
        <v>8</v>
      </c>
      <c r="I72" s="1">
        <v>0.9</v>
      </c>
      <c r="J72" s="1">
        <v>0.818181818181818</v>
      </c>
      <c r="K72" s="1">
        <v>0.857142857142857</v>
      </c>
      <c r="L72" s="1">
        <v>0.2</v>
      </c>
      <c r="M72" s="1">
        <v>0.7</v>
      </c>
      <c r="N72" s="1">
        <v>0.85</v>
      </c>
    </row>
    <row r="73" s="1" customFormat="1" spans="1:14">
      <c r="A73" s="7">
        <v>562</v>
      </c>
      <c r="B73" s="1">
        <v>562</v>
      </c>
      <c r="C73" s="1">
        <v>0.558523774147034</v>
      </c>
      <c r="D73" s="1">
        <v>0.0971460342407227</v>
      </c>
      <c r="E73" s="1">
        <v>10</v>
      </c>
      <c r="F73" s="1">
        <v>6</v>
      </c>
      <c r="G73" s="1">
        <v>0</v>
      </c>
      <c r="H73" s="1">
        <v>4</v>
      </c>
      <c r="I73" s="1">
        <v>1</v>
      </c>
      <c r="J73" s="1">
        <v>0.625</v>
      </c>
      <c r="K73" s="1">
        <v>0.769230769230769</v>
      </c>
      <c r="L73" s="1">
        <v>0.6</v>
      </c>
      <c r="M73" s="1">
        <v>0.4</v>
      </c>
      <c r="N73" s="1">
        <v>0.7</v>
      </c>
    </row>
    <row r="74" s="1" customFormat="1" spans="1:14">
      <c r="A74" s="7">
        <v>966</v>
      </c>
      <c r="B74" s="1">
        <v>966</v>
      </c>
      <c r="C74" s="1">
        <v>0.558695793151855</v>
      </c>
      <c r="D74" s="1">
        <v>0.0615495443344116</v>
      </c>
      <c r="E74" s="1">
        <v>8</v>
      </c>
      <c r="F74" s="1">
        <v>7</v>
      </c>
      <c r="G74" s="1">
        <v>2</v>
      </c>
      <c r="H74" s="1">
        <v>3</v>
      </c>
      <c r="I74" s="1">
        <v>0.8</v>
      </c>
      <c r="J74" s="1">
        <v>0.533333333333333</v>
      </c>
      <c r="K74" s="1">
        <v>0.64</v>
      </c>
      <c r="L74" s="1">
        <v>0.7</v>
      </c>
      <c r="M74" s="1">
        <v>0.1</v>
      </c>
      <c r="N74" s="1">
        <v>0.55</v>
      </c>
    </row>
    <row r="75" s="1" customFormat="1" spans="1:14">
      <c r="A75" s="7">
        <v>736</v>
      </c>
      <c r="B75" s="1">
        <v>736</v>
      </c>
      <c r="C75" s="1">
        <v>0.558700561523437</v>
      </c>
      <c r="D75" s="1">
        <v>0.0735324621200562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525</v>
      </c>
      <c r="B76" s="1">
        <v>525</v>
      </c>
      <c r="C76" s="1">
        <v>0.558811664581299</v>
      </c>
      <c r="D76" s="1">
        <v>0.0872689485549927</v>
      </c>
      <c r="E76" s="1">
        <v>9</v>
      </c>
      <c r="F76" s="1">
        <v>6</v>
      </c>
      <c r="G76" s="1">
        <v>1</v>
      </c>
      <c r="H76" s="1">
        <v>4</v>
      </c>
      <c r="I76" s="1">
        <v>0.9</v>
      </c>
      <c r="J76" s="1">
        <v>0.6</v>
      </c>
      <c r="K76" s="1">
        <v>0.72</v>
      </c>
      <c r="L76" s="1">
        <v>0.6</v>
      </c>
      <c r="M76" s="1">
        <v>0.3</v>
      </c>
      <c r="N76" s="1">
        <v>0.65</v>
      </c>
    </row>
    <row r="77" s="1" customFormat="1" spans="1:14">
      <c r="A77" s="7">
        <v>82</v>
      </c>
      <c r="B77" s="1">
        <v>82</v>
      </c>
      <c r="C77" s="1">
        <v>0.558902621269226</v>
      </c>
      <c r="D77" s="1">
        <v>0.124099373817444</v>
      </c>
      <c r="E77" s="1">
        <v>9</v>
      </c>
      <c r="F77" s="1">
        <v>2</v>
      </c>
      <c r="G77" s="1">
        <v>1</v>
      </c>
      <c r="H77" s="1">
        <v>8</v>
      </c>
      <c r="I77" s="1">
        <v>0.9</v>
      </c>
      <c r="J77" s="1">
        <v>0.818181818181818</v>
      </c>
      <c r="K77" s="1">
        <v>0.857142857142857</v>
      </c>
      <c r="L77" s="1">
        <v>0.2</v>
      </c>
      <c r="M77" s="1">
        <v>0.7</v>
      </c>
      <c r="N77" s="1">
        <v>0.85</v>
      </c>
    </row>
    <row r="78" s="1" customFormat="1" spans="1:14">
      <c r="A78" s="7">
        <v>812</v>
      </c>
      <c r="B78" s="1">
        <v>812</v>
      </c>
      <c r="C78" s="1">
        <v>0.558980822563171</v>
      </c>
      <c r="D78" s="1">
        <v>0.131692171096802</v>
      </c>
      <c r="E78" s="1">
        <v>9</v>
      </c>
      <c r="F78" s="1">
        <v>7</v>
      </c>
      <c r="G78" s="1">
        <v>1</v>
      </c>
      <c r="H78" s="1">
        <v>3</v>
      </c>
      <c r="I78" s="1">
        <v>0.9</v>
      </c>
      <c r="J78" s="1">
        <v>0.5625</v>
      </c>
      <c r="K78" s="1">
        <v>0.692307692307692</v>
      </c>
      <c r="L78" s="1">
        <v>0.7</v>
      </c>
      <c r="M78" s="1">
        <v>0.2</v>
      </c>
      <c r="N78" s="1">
        <v>0.6</v>
      </c>
    </row>
    <row r="79" s="1" customFormat="1" spans="1:14">
      <c r="A79" s="7">
        <v>268</v>
      </c>
      <c r="B79" s="1">
        <v>268</v>
      </c>
      <c r="C79" s="1">
        <v>0.559099912643433</v>
      </c>
      <c r="D79" s="1">
        <v>0.0859562158584595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697</v>
      </c>
      <c r="B80" s="1">
        <v>697</v>
      </c>
      <c r="C80" s="1">
        <v>0.559269785881042</v>
      </c>
      <c r="D80" s="1">
        <v>0.0718083381652832</v>
      </c>
      <c r="E80" s="1">
        <v>9</v>
      </c>
      <c r="F80" s="1">
        <v>3</v>
      </c>
      <c r="G80" s="1">
        <v>1</v>
      </c>
      <c r="H80" s="1">
        <v>7</v>
      </c>
      <c r="I80" s="1">
        <v>0.9</v>
      </c>
      <c r="J80" s="1">
        <v>0.75</v>
      </c>
      <c r="K80" s="1">
        <v>0.818181818181818</v>
      </c>
      <c r="L80" s="1">
        <v>0.3</v>
      </c>
      <c r="M80" s="1">
        <v>0.6</v>
      </c>
      <c r="N80" s="1">
        <v>0.8</v>
      </c>
    </row>
    <row r="81" s="1" customFormat="1" spans="1:14">
      <c r="A81" s="7">
        <v>317</v>
      </c>
      <c r="B81" s="1">
        <v>317</v>
      </c>
      <c r="C81" s="1">
        <v>0.559309482574463</v>
      </c>
      <c r="D81" s="1">
        <v>0.135785937309265</v>
      </c>
      <c r="E81" s="1">
        <v>7</v>
      </c>
      <c r="F81" s="1">
        <v>4</v>
      </c>
      <c r="G81" s="1">
        <v>3</v>
      </c>
      <c r="H81" s="1">
        <v>6</v>
      </c>
      <c r="I81" s="1">
        <v>0.7</v>
      </c>
      <c r="J81" s="1">
        <v>0.636363636363636</v>
      </c>
      <c r="K81" s="1">
        <v>0.666666666666667</v>
      </c>
      <c r="L81" s="1">
        <v>0.4</v>
      </c>
      <c r="M81" s="1">
        <v>0.3</v>
      </c>
      <c r="N81" s="1">
        <v>0.65</v>
      </c>
    </row>
    <row r="82" s="1" customFormat="1" spans="1:14">
      <c r="A82" s="7">
        <v>45</v>
      </c>
      <c r="B82" s="1">
        <v>45</v>
      </c>
      <c r="C82" s="1">
        <v>0.559455752372742</v>
      </c>
      <c r="D82" s="1">
        <v>0.0544650554656982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973</v>
      </c>
      <c r="B83" s="1">
        <v>973</v>
      </c>
      <c r="C83" s="1">
        <v>0.559474110603333</v>
      </c>
      <c r="D83" s="1">
        <v>0.0873973369598389</v>
      </c>
      <c r="E83" s="1">
        <v>10</v>
      </c>
      <c r="F83" s="1">
        <v>2</v>
      </c>
      <c r="G83" s="1">
        <v>0</v>
      </c>
      <c r="H83" s="1">
        <v>8</v>
      </c>
      <c r="I83" s="1">
        <v>1</v>
      </c>
      <c r="J83" s="1">
        <v>0.833333333333333</v>
      </c>
      <c r="K83" s="1">
        <v>0.909090909090909</v>
      </c>
      <c r="L83" s="1">
        <v>0.2</v>
      </c>
      <c r="M83" s="1">
        <v>0.8</v>
      </c>
      <c r="N83" s="1">
        <v>0.9</v>
      </c>
    </row>
    <row r="84" s="1" customFormat="1" spans="1:14">
      <c r="A84" s="7">
        <v>491</v>
      </c>
      <c r="B84" s="1">
        <v>491</v>
      </c>
      <c r="C84" s="1">
        <v>0.559697151184082</v>
      </c>
      <c r="D84" s="1">
        <v>0.0465866327285767</v>
      </c>
      <c r="E84" s="1">
        <v>10</v>
      </c>
      <c r="F84" s="1">
        <v>6</v>
      </c>
      <c r="G84" s="1">
        <v>0</v>
      </c>
      <c r="H84" s="1">
        <v>4</v>
      </c>
      <c r="I84" s="1">
        <v>1</v>
      </c>
      <c r="J84" s="1">
        <v>0.625</v>
      </c>
      <c r="K84" s="1">
        <v>0.769230769230769</v>
      </c>
      <c r="L84" s="1">
        <v>0.6</v>
      </c>
      <c r="M84" s="1">
        <v>0.4</v>
      </c>
      <c r="N84" s="1">
        <v>0.7</v>
      </c>
    </row>
    <row r="85" s="1" customFormat="1" spans="1:14">
      <c r="A85" s="7">
        <v>875</v>
      </c>
      <c r="B85" s="1">
        <v>875</v>
      </c>
      <c r="C85" s="1">
        <v>0.559751987457275</v>
      </c>
      <c r="D85" s="1">
        <v>0.14098048210144</v>
      </c>
      <c r="E85" s="1">
        <v>9</v>
      </c>
      <c r="F85" s="1">
        <v>6</v>
      </c>
      <c r="G85" s="1">
        <v>1</v>
      </c>
      <c r="H85" s="1">
        <v>4</v>
      </c>
      <c r="I85" s="1">
        <v>0.9</v>
      </c>
      <c r="J85" s="1">
        <v>0.6</v>
      </c>
      <c r="K85" s="1">
        <v>0.72</v>
      </c>
      <c r="L85" s="1">
        <v>0.6</v>
      </c>
      <c r="M85" s="1">
        <v>0.3</v>
      </c>
      <c r="N85" s="1">
        <v>0.65</v>
      </c>
    </row>
    <row r="86" s="1" customFormat="1" spans="1:14">
      <c r="A86" s="7">
        <v>538</v>
      </c>
      <c r="B86" s="1">
        <v>538</v>
      </c>
      <c r="C86" s="1">
        <v>0.559895634651184</v>
      </c>
      <c r="D86" s="1">
        <v>0.154874205589294</v>
      </c>
      <c r="E86" s="1">
        <v>9</v>
      </c>
      <c r="F86" s="1">
        <v>2</v>
      </c>
      <c r="G86" s="1">
        <v>1</v>
      </c>
      <c r="H86" s="1">
        <v>8</v>
      </c>
      <c r="I86" s="1">
        <v>0.9</v>
      </c>
      <c r="J86" s="1">
        <v>0.818181818181818</v>
      </c>
      <c r="K86" s="1">
        <v>0.857142857142857</v>
      </c>
      <c r="L86" s="1">
        <v>0.2</v>
      </c>
      <c r="M86" s="1">
        <v>0.7</v>
      </c>
      <c r="N86" s="1">
        <v>0.85</v>
      </c>
    </row>
    <row r="87" s="3" customFormat="1" spans="1:14">
      <c r="A87" s="9">
        <v>52</v>
      </c>
      <c r="B87" s="3">
        <v>52</v>
      </c>
      <c r="C87" s="3">
        <v>0.559979438781738</v>
      </c>
      <c r="D87" s="3">
        <v>0.0694026947021484</v>
      </c>
      <c r="E87" s="3">
        <v>10</v>
      </c>
      <c r="F87" s="3">
        <v>4</v>
      </c>
      <c r="G87" s="3">
        <v>0</v>
      </c>
      <c r="H87" s="3">
        <v>6</v>
      </c>
      <c r="I87" s="3">
        <v>1</v>
      </c>
      <c r="J87" s="3">
        <v>0.714285714285714</v>
      </c>
      <c r="K87" s="3">
        <v>0.833333333333333</v>
      </c>
      <c r="L87" s="3">
        <v>0.4</v>
      </c>
      <c r="M87" s="3">
        <v>0.6</v>
      </c>
      <c r="N87" s="3">
        <v>0.8</v>
      </c>
    </row>
    <row r="88" s="1" customFormat="1" spans="1:14">
      <c r="A88" s="7">
        <v>946</v>
      </c>
      <c r="B88" s="1">
        <v>946</v>
      </c>
      <c r="C88" s="1">
        <v>0.675660729408264</v>
      </c>
      <c r="D88" s="1">
        <v>0.0758144855499268</v>
      </c>
      <c r="E88" s="1">
        <v>8</v>
      </c>
      <c r="F88" s="1">
        <v>2</v>
      </c>
      <c r="G88" s="1">
        <v>2</v>
      </c>
      <c r="H88" s="1">
        <v>8</v>
      </c>
      <c r="I88" s="1">
        <v>0.8</v>
      </c>
      <c r="J88" s="1">
        <v>0.8</v>
      </c>
      <c r="K88" s="1">
        <v>0.8</v>
      </c>
      <c r="L88" s="1">
        <v>0.2</v>
      </c>
      <c r="M88" s="1">
        <v>0.6</v>
      </c>
      <c r="N88" s="1">
        <v>0.8</v>
      </c>
    </row>
    <row r="89" s="1" customFormat="1" spans="1:14">
      <c r="A89" s="7">
        <v>672</v>
      </c>
      <c r="B89" s="1">
        <v>672</v>
      </c>
      <c r="C89" s="1">
        <v>0.560165882110596</v>
      </c>
      <c r="D89" s="1">
        <v>0.0761356353759766</v>
      </c>
      <c r="E89" s="1">
        <v>9</v>
      </c>
      <c r="F89" s="1">
        <v>2</v>
      </c>
      <c r="G89" s="1">
        <v>1</v>
      </c>
      <c r="H89" s="1">
        <v>8</v>
      </c>
      <c r="I89" s="1">
        <v>0.9</v>
      </c>
      <c r="J89" s="1">
        <v>0.818181818181818</v>
      </c>
      <c r="K89" s="1">
        <v>0.857142857142857</v>
      </c>
      <c r="L89" s="1">
        <v>0.2</v>
      </c>
      <c r="M89" s="1">
        <v>0.7</v>
      </c>
      <c r="N89" s="1">
        <v>0.85</v>
      </c>
    </row>
    <row r="90" s="1" customFormat="1" spans="1:14">
      <c r="A90" s="7">
        <v>725</v>
      </c>
      <c r="B90" s="1">
        <v>725</v>
      </c>
      <c r="C90" s="1">
        <v>0.803259372711182</v>
      </c>
      <c r="D90" s="1">
        <v>0.191452741622925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773</v>
      </c>
      <c r="B91" s="1">
        <v>773</v>
      </c>
      <c r="C91" s="1">
        <v>0.804943203926086</v>
      </c>
      <c r="D91" s="1">
        <v>0.0974832773208618</v>
      </c>
      <c r="E91" s="1">
        <v>9</v>
      </c>
      <c r="F91" s="1">
        <v>3</v>
      </c>
      <c r="G91" s="1">
        <v>1</v>
      </c>
      <c r="H91" s="1">
        <v>7</v>
      </c>
      <c r="I91" s="1">
        <v>0.9</v>
      </c>
      <c r="J91" s="1">
        <v>0.75</v>
      </c>
      <c r="K91" s="1">
        <v>0.818181818181818</v>
      </c>
      <c r="L91" s="1">
        <v>0.3</v>
      </c>
      <c r="M91" s="1">
        <v>0.6</v>
      </c>
      <c r="N91" s="1">
        <v>0.8</v>
      </c>
    </row>
    <row r="92" s="1" customFormat="1" spans="1:14">
      <c r="A92" s="7">
        <v>133</v>
      </c>
      <c r="B92" s="1">
        <v>133</v>
      </c>
      <c r="C92" s="1">
        <v>0.805436015129089</v>
      </c>
      <c r="D92" s="1">
        <v>0.172886252403259</v>
      </c>
      <c r="E92" s="1">
        <v>10</v>
      </c>
      <c r="F92" s="1">
        <v>4</v>
      </c>
      <c r="G92" s="1">
        <v>0</v>
      </c>
      <c r="H92" s="1">
        <v>6</v>
      </c>
      <c r="I92" s="1">
        <v>1</v>
      </c>
      <c r="J92" s="1">
        <v>0.714285714285714</v>
      </c>
      <c r="K92" s="1">
        <v>0.833333333333333</v>
      </c>
      <c r="L92" s="1">
        <v>0.4</v>
      </c>
      <c r="M92" s="1">
        <v>0.6</v>
      </c>
      <c r="N92" s="1">
        <v>0.8</v>
      </c>
    </row>
    <row r="93" s="1" customFormat="1" spans="1:14">
      <c r="A93" s="7">
        <v>347</v>
      </c>
      <c r="B93" s="1">
        <v>347</v>
      </c>
      <c r="C93" s="1">
        <v>0.807642936706543</v>
      </c>
      <c r="D93" s="1">
        <v>0.11441159248352</v>
      </c>
      <c r="E93" s="1">
        <v>10</v>
      </c>
      <c r="F93" s="1">
        <v>7</v>
      </c>
      <c r="G93" s="1">
        <v>0</v>
      </c>
      <c r="H93" s="1">
        <v>3</v>
      </c>
      <c r="I93" s="1">
        <v>1</v>
      </c>
      <c r="J93" s="1">
        <v>0.588235294117647</v>
      </c>
      <c r="K93" s="1">
        <v>0.740740740740741</v>
      </c>
      <c r="L93" s="1">
        <v>0.7</v>
      </c>
      <c r="M93" s="1">
        <v>0.3</v>
      </c>
      <c r="N93" s="1">
        <v>0.65</v>
      </c>
    </row>
    <row r="94" s="1" customFormat="1" spans="1:14">
      <c r="A94" s="7">
        <v>598</v>
      </c>
      <c r="B94" s="1">
        <v>598</v>
      </c>
      <c r="C94" s="1">
        <v>0.808453559875488</v>
      </c>
      <c r="D94" s="1">
        <v>0.0991584062576294</v>
      </c>
      <c r="E94" s="1">
        <v>10</v>
      </c>
      <c r="F94" s="1">
        <v>3</v>
      </c>
      <c r="G94" s="1">
        <v>0</v>
      </c>
      <c r="H94" s="1">
        <v>7</v>
      </c>
      <c r="I94" s="1">
        <v>1</v>
      </c>
      <c r="J94" s="1">
        <v>0.769230769230769</v>
      </c>
      <c r="K94" s="1">
        <v>0.869565217391304</v>
      </c>
      <c r="L94" s="1">
        <v>0.3</v>
      </c>
      <c r="M94" s="1">
        <v>0.7</v>
      </c>
      <c r="N94" s="1">
        <v>0.85</v>
      </c>
    </row>
    <row r="95" s="1" customFormat="1" spans="1:14">
      <c r="A95" s="7">
        <v>777</v>
      </c>
      <c r="B95" s="1">
        <v>777</v>
      </c>
      <c r="C95" s="1">
        <v>0.808679223060608</v>
      </c>
      <c r="D95" s="1">
        <v>0.145735383033752</v>
      </c>
      <c r="E95" s="1">
        <v>10</v>
      </c>
      <c r="F95" s="1">
        <v>3</v>
      </c>
      <c r="G95" s="1">
        <v>0</v>
      </c>
      <c r="H95" s="1">
        <v>7</v>
      </c>
      <c r="I95" s="1">
        <v>1</v>
      </c>
      <c r="J95" s="1">
        <v>0.769230769230769</v>
      </c>
      <c r="K95" s="1">
        <v>0.869565217391304</v>
      </c>
      <c r="L95" s="1">
        <v>0.3</v>
      </c>
      <c r="M95" s="1">
        <v>0.7</v>
      </c>
      <c r="N95" s="1">
        <v>0.85</v>
      </c>
    </row>
    <row r="96" s="1" customFormat="1" spans="1:14">
      <c r="A96" s="7">
        <v>516</v>
      </c>
      <c r="B96" s="1">
        <v>516</v>
      </c>
      <c r="C96" s="1">
        <v>0.808926939964294</v>
      </c>
      <c r="D96" s="1">
        <v>0.204248666763306</v>
      </c>
      <c r="E96" s="1">
        <v>7</v>
      </c>
      <c r="F96" s="1">
        <v>3</v>
      </c>
      <c r="G96" s="1">
        <v>3</v>
      </c>
      <c r="H96" s="1">
        <v>7</v>
      </c>
      <c r="I96" s="1">
        <v>0.7</v>
      </c>
      <c r="J96" s="1">
        <v>0.7</v>
      </c>
      <c r="K96" s="1">
        <v>0.7</v>
      </c>
      <c r="L96" s="1">
        <v>0.3</v>
      </c>
      <c r="M96" s="1">
        <v>0.4</v>
      </c>
      <c r="N96" s="1">
        <v>0.7</v>
      </c>
    </row>
    <row r="97" s="1" customFormat="1" spans="1:14">
      <c r="A97" s="7">
        <v>188</v>
      </c>
      <c r="B97" s="1">
        <v>188</v>
      </c>
      <c r="C97" s="1">
        <v>0.611397743225098</v>
      </c>
      <c r="D97" s="1">
        <v>0.0397995710372925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1" customFormat="1" spans="3:13">
      <c r="C98" s="1">
        <f>AVERAGE(C2:C97)</f>
        <v>0.54988257214427</v>
      </c>
      <c r="D98" s="1">
        <f>AVERAGE(D2:D97)</f>
        <v>0.0871830905477206</v>
      </c>
      <c r="L98" s="1">
        <f>AVERAGE(L2:L97)</f>
        <v>0.41875</v>
      </c>
      <c r="M98" s="1">
        <f>AVERAGE(M2:M97)</f>
        <v>0.444791666666667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183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2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12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11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5</v>
      </c>
      <c r="G105" s="11">
        <v>0.12</v>
      </c>
      <c r="H105" s="1">
        <v>-240</v>
      </c>
      <c r="I105" s="1">
        <v>1760</v>
      </c>
      <c r="J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53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1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0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1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0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0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1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0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0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0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0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1</v>
      </c>
    </row>
    <row r="122" s="1" customFormat="1" spans="3:4">
      <c r="C122" s="1" t="s">
        <v>35</v>
      </c>
      <c r="D122" s="1">
        <f>COUNTIF(C2:C97,"&lt;0.82")-COUNTIF(C2:C97,"&lt;0.8")</f>
        <v>8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8">
      <c r="C124" s="1" t="s">
        <v>37</v>
      </c>
      <c r="D124" s="1">
        <f>COUNTIF(C2:C97,"&lt;0.86")-COUNTIF(C2:C97,"&lt;0.84")</f>
        <v>1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0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0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6" workbookViewId="0">
      <selection activeCell="A1" sqref="$A1:$XFD127"/>
    </sheetView>
  </sheetViews>
  <sheetFormatPr defaultColWidth="9" defaultRowHeight="13.5"/>
  <cols>
    <col min="3" max="4" width="17.3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890</v>
      </c>
      <c r="B23" s="1">
        <v>890</v>
      </c>
      <c r="C23" s="1">
        <v>0.454921722412109</v>
      </c>
      <c r="D23" s="1">
        <v>0.00711512565612793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1" customFormat="1" spans="1:14">
      <c r="A28" s="7">
        <v>83</v>
      </c>
      <c r="B28" s="1">
        <v>83</v>
      </c>
      <c r="C28" s="1">
        <v>0.475554227828979</v>
      </c>
      <c r="D28" s="1">
        <v>0.00178062915802002</v>
      </c>
      <c r="E28" s="1">
        <v>10</v>
      </c>
      <c r="F28" s="1">
        <v>3</v>
      </c>
      <c r="G28" s="1">
        <v>0</v>
      </c>
      <c r="H28" s="1">
        <v>7</v>
      </c>
      <c r="I28" s="1">
        <v>1</v>
      </c>
      <c r="J28" s="1">
        <v>0.769230769230769</v>
      </c>
      <c r="K28" s="1">
        <v>0.869565217391304</v>
      </c>
      <c r="L28" s="1">
        <v>0.3</v>
      </c>
      <c r="M28" s="1">
        <v>0.7</v>
      </c>
      <c r="N28" s="1">
        <v>0.85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844</v>
      </c>
      <c r="B32" s="1">
        <v>844</v>
      </c>
      <c r="C32" s="1">
        <v>0.55314040184021</v>
      </c>
      <c r="D32" s="1">
        <v>0.158351898193359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595</v>
      </c>
      <c r="B33" s="1">
        <v>595</v>
      </c>
      <c r="C33" s="1">
        <v>0.553184151649475</v>
      </c>
      <c r="D33" s="1">
        <v>0.143512606620789</v>
      </c>
      <c r="E33" s="1">
        <v>4</v>
      </c>
      <c r="F33" s="1">
        <v>6</v>
      </c>
      <c r="G33" s="1">
        <v>6</v>
      </c>
      <c r="H33" s="1">
        <v>4</v>
      </c>
      <c r="I33" s="1">
        <v>0.4</v>
      </c>
      <c r="J33" s="1">
        <v>0.4</v>
      </c>
      <c r="K33" s="1">
        <v>0.4</v>
      </c>
      <c r="L33" s="1">
        <v>0.6</v>
      </c>
      <c r="M33" s="1">
        <v>-0.2</v>
      </c>
      <c r="N33" s="1">
        <v>0.4</v>
      </c>
    </row>
    <row r="34" s="1" customFormat="1" spans="1:14">
      <c r="A34" s="7">
        <v>38</v>
      </c>
      <c r="B34" s="1">
        <v>38</v>
      </c>
      <c r="C34" s="1">
        <v>0.553479552268982</v>
      </c>
      <c r="D34" s="1">
        <v>0.116313934326172</v>
      </c>
      <c r="E34" s="1">
        <v>9</v>
      </c>
      <c r="F34" s="1">
        <v>3</v>
      </c>
      <c r="G34" s="1">
        <v>1</v>
      </c>
      <c r="H34" s="1">
        <v>7</v>
      </c>
      <c r="I34" s="1">
        <v>0.9</v>
      </c>
      <c r="J34" s="1">
        <v>0.75</v>
      </c>
      <c r="K34" s="1">
        <v>0.818181818181818</v>
      </c>
      <c r="L34" s="1">
        <v>0.3</v>
      </c>
      <c r="M34" s="1">
        <v>0.6</v>
      </c>
      <c r="N34" s="1">
        <v>0.8</v>
      </c>
    </row>
    <row r="35" s="1" customFormat="1" spans="1:14">
      <c r="A35" s="7">
        <v>748</v>
      </c>
      <c r="B35" s="1">
        <v>748</v>
      </c>
      <c r="C35" s="1">
        <v>0.553632020950317</v>
      </c>
      <c r="D35" s="1">
        <v>0.147036671638489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106</v>
      </c>
      <c r="B36" s="1">
        <v>106</v>
      </c>
      <c r="C36" s="1">
        <v>0.554505109786987</v>
      </c>
      <c r="D36" s="1">
        <v>0.130773782730103</v>
      </c>
      <c r="E36" s="1">
        <v>7</v>
      </c>
      <c r="F36" s="1">
        <v>4</v>
      </c>
      <c r="G36" s="1">
        <v>3</v>
      </c>
      <c r="H36" s="1">
        <v>6</v>
      </c>
      <c r="I36" s="1">
        <v>0.7</v>
      </c>
      <c r="J36" s="1">
        <v>0.636363636363636</v>
      </c>
      <c r="K36" s="1">
        <v>0.666666666666667</v>
      </c>
      <c r="L36" s="1">
        <v>0.4</v>
      </c>
      <c r="M36" s="1">
        <v>0.3</v>
      </c>
      <c r="N36" s="1">
        <v>0.65</v>
      </c>
    </row>
    <row r="37" s="1" customFormat="1" spans="1:14">
      <c r="A37" s="7">
        <v>481</v>
      </c>
      <c r="B37" s="1">
        <v>481</v>
      </c>
      <c r="C37" s="1">
        <v>0.554565191268921</v>
      </c>
      <c r="D37" s="1">
        <v>0.134721755981445</v>
      </c>
      <c r="E37" s="1">
        <v>9</v>
      </c>
      <c r="F37" s="1">
        <v>2</v>
      </c>
      <c r="G37" s="1">
        <v>1</v>
      </c>
      <c r="H37" s="1">
        <v>8</v>
      </c>
      <c r="I37" s="1">
        <v>0.9</v>
      </c>
      <c r="J37" s="1">
        <v>0.818181818181818</v>
      </c>
      <c r="K37" s="1">
        <v>0.857142857142857</v>
      </c>
      <c r="L37" s="1">
        <v>0.2</v>
      </c>
      <c r="M37" s="1">
        <v>0.7</v>
      </c>
      <c r="N37" s="1">
        <v>0.85</v>
      </c>
    </row>
    <row r="38" s="1" customFormat="1" spans="1:14">
      <c r="A38" s="7">
        <v>359</v>
      </c>
      <c r="B38" s="1">
        <v>359</v>
      </c>
      <c r="C38" s="1">
        <v>0.554954648017883</v>
      </c>
      <c r="D38" s="1">
        <v>0.107797980308533</v>
      </c>
      <c r="E38" s="1">
        <v>6</v>
      </c>
      <c r="F38" s="1">
        <v>5</v>
      </c>
      <c r="G38" s="1">
        <v>4</v>
      </c>
      <c r="H38" s="1">
        <v>5</v>
      </c>
      <c r="I38" s="1">
        <v>0.6</v>
      </c>
      <c r="J38" s="1">
        <v>0.545454545454545</v>
      </c>
      <c r="K38" s="1">
        <v>0.571428571428571</v>
      </c>
      <c r="L38" s="1">
        <v>0.5</v>
      </c>
      <c r="M38" s="1">
        <v>0.1</v>
      </c>
      <c r="N38" s="1">
        <v>0.55</v>
      </c>
    </row>
    <row r="39" s="1" customFormat="1" spans="1:14">
      <c r="A39" s="7">
        <v>127</v>
      </c>
      <c r="B39" s="1">
        <v>127</v>
      </c>
      <c r="C39" s="1">
        <v>0.555170893669128</v>
      </c>
      <c r="D39" s="1">
        <v>0.139618158340454</v>
      </c>
      <c r="E39" s="1">
        <v>7</v>
      </c>
      <c r="F39" s="1">
        <v>3</v>
      </c>
      <c r="G39" s="1">
        <v>3</v>
      </c>
      <c r="H39" s="1">
        <v>7</v>
      </c>
      <c r="I39" s="1">
        <v>0.7</v>
      </c>
      <c r="J39" s="1">
        <v>0.7</v>
      </c>
      <c r="K39" s="1">
        <v>0.7</v>
      </c>
      <c r="L39" s="1">
        <v>0.3</v>
      </c>
      <c r="M39" s="1">
        <v>0.4</v>
      </c>
      <c r="N39" s="1">
        <v>0.7</v>
      </c>
    </row>
    <row r="40" s="1" customFormat="1" spans="1:14">
      <c r="A40" s="7">
        <v>120</v>
      </c>
      <c r="B40" s="1">
        <v>120</v>
      </c>
      <c r="C40" s="1">
        <v>0.555406451225281</v>
      </c>
      <c r="D40" s="1">
        <v>0.0729508399963379</v>
      </c>
      <c r="E40" s="1">
        <v>9</v>
      </c>
      <c r="F40" s="1">
        <v>2</v>
      </c>
      <c r="G40" s="1">
        <v>1</v>
      </c>
      <c r="H40" s="1">
        <v>8</v>
      </c>
      <c r="I40" s="1">
        <v>0.9</v>
      </c>
      <c r="J40" s="1">
        <v>0.818181818181818</v>
      </c>
      <c r="K40" s="1">
        <v>0.857142857142857</v>
      </c>
      <c r="L40" s="1">
        <v>0.2</v>
      </c>
      <c r="M40" s="1">
        <v>0.7</v>
      </c>
      <c r="N40" s="1">
        <v>0.85</v>
      </c>
    </row>
    <row r="41" s="1" customFormat="1" spans="1:14">
      <c r="A41" s="7">
        <v>679</v>
      </c>
      <c r="B41" s="1">
        <v>679</v>
      </c>
      <c r="C41" s="1">
        <v>0.555595517158508</v>
      </c>
      <c r="D41" s="1">
        <v>0.122767329216003</v>
      </c>
      <c r="E41" s="1">
        <v>8</v>
      </c>
      <c r="F41" s="1">
        <v>6</v>
      </c>
      <c r="G41" s="1">
        <v>2</v>
      </c>
      <c r="H41" s="1">
        <v>4</v>
      </c>
      <c r="I41" s="1">
        <v>0.8</v>
      </c>
      <c r="J41" s="1">
        <v>0.571428571428572</v>
      </c>
      <c r="K41" s="1">
        <v>0.666666666666667</v>
      </c>
      <c r="L41" s="1">
        <v>0.6</v>
      </c>
      <c r="M41" s="1">
        <v>0.2</v>
      </c>
      <c r="N41" s="1">
        <v>0.6</v>
      </c>
    </row>
    <row r="42" s="1" customFormat="1" spans="1:14">
      <c r="A42" s="7">
        <v>688</v>
      </c>
      <c r="B42" s="1">
        <v>688</v>
      </c>
      <c r="C42" s="1">
        <v>0.555647253990173</v>
      </c>
      <c r="D42" s="1">
        <v>0.0747131109237671</v>
      </c>
      <c r="E42" s="1">
        <v>8</v>
      </c>
      <c r="F42" s="1">
        <v>4</v>
      </c>
      <c r="G42" s="1">
        <v>2</v>
      </c>
      <c r="H42" s="1">
        <v>6</v>
      </c>
      <c r="I42" s="1">
        <v>0.8</v>
      </c>
      <c r="J42" s="1">
        <v>0.666666666666667</v>
      </c>
      <c r="K42" s="1">
        <v>0.727272727272727</v>
      </c>
      <c r="L42" s="1">
        <v>0.4</v>
      </c>
      <c r="M42" s="1">
        <v>0.4</v>
      </c>
      <c r="N42" s="1">
        <v>0.7</v>
      </c>
    </row>
    <row r="43" s="1" customFormat="1" spans="1:14">
      <c r="A43" s="7">
        <v>664</v>
      </c>
      <c r="B43" s="1">
        <v>664</v>
      </c>
      <c r="C43" s="1">
        <v>0.555957555770874</v>
      </c>
      <c r="D43" s="1">
        <v>0.135469555854797</v>
      </c>
      <c r="E43" s="1">
        <v>10</v>
      </c>
      <c r="F43" s="1">
        <v>7</v>
      </c>
      <c r="G43" s="1">
        <v>0</v>
      </c>
      <c r="H43" s="1">
        <v>3</v>
      </c>
      <c r="I43" s="1">
        <v>1</v>
      </c>
      <c r="J43" s="1">
        <v>0.588235294117647</v>
      </c>
      <c r="K43" s="1">
        <v>0.740740740740741</v>
      </c>
      <c r="L43" s="1">
        <v>0.7</v>
      </c>
      <c r="M43" s="1">
        <v>0.3</v>
      </c>
      <c r="N43" s="1">
        <v>0.65</v>
      </c>
    </row>
    <row r="44" s="1" customFormat="1" spans="1:14">
      <c r="A44" s="7">
        <v>118</v>
      </c>
      <c r="B44" s="1">
        <v>118</v>
      </c>
      <c r="C44" s="1">
        <v>0.55603814125061</v>
      </c>
      <c r="D44" s="1">
        <v>0.117337107658386</v>
      </c>
      <c r="E44" s="1">
        <v>8</v>
      </c>
      <c r="F44" s="1">
        <v>7</v>
      </c>
      <c r="G44" s="1">
        <v>2</v>
      </c>
      <c r="H44" s="1">
        <v>3</v>
      </c>
      <c r="I44" s="1">
        <v>0.8</v>
      </c>
      <c r="J44" s="1">
        <v>0.533333333333333</v>
      </c>
      <c r="K44" s="1">
        <v>0.64</v>
      </c>
      <c r="L44" s="1">
        <v>0.7</v>
      </c>
      <c r="M44" s="1">
        <v>0.1</v>
      </c>
      <c r="N44" s="1">
        <v>0.55</v>
      </c>
    </row>
    <row r="45" s="1" customFormat="1" spans="1:14">
      <c r="A45" s="7">
        <v>522</v>
      </c>
      <c r="B45" s="1">
        <v>522</v>
      </c>
      <c r="C45" s="1">
        <v>0.841399312019348</v>
      </c>
      <c r="D45" s="1">
        <v>0.0506949424743652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1" customFormat="1" spans="1:14">
      <c r="A46" s="7">
        <v>929</v>
      </c>
      <c r="B46" s="1">
        <v>929</v>
      </c>
      <c r="C46" s="1">
        <v>0.795631051063538</v>
      </c>
      <c r="D46" s="1">
        <v>0.0636559724807739</v>
      </c>
      <c r="E46" s="1">
        <v>10</v>
      </c>
      <c r="F46" s="1">
        <v>4</v>
      </c>
      <c r="G46" s="1">
        <v>0</v>
      </c>
      <c r="H46" s="1">
        <v>6</v>
      </c>
      <c r="I46" s="1">
        <v>1</v>
      </c>
      <c r="J46" s="1">
        <v>0.714285714285714</v>
      </c>
      <c r="K46" s="1">
        <v>0.833333333333333</v>
      </c>
      <c r="L46" s="1">
        <v>0.4</v>
      </c>
      <c r="M46" s="1">
        <v>0.6</v>
      </c>
      <c r="N46" s="1">
        <v>0.8</v>
      </c>
    </row>
    <row r="47" s="1" customFormat="1" spans="1:14">
      <c r="A47" s="7">
        <v>248</v>
      </c>
      <c r="B47" s="1">
        <v>248</v>
      </c>
      <c r="C47" s="1">
        <v>0.556867003440857</v>
      </c>
      <c r="D47" s="1">
        <v>0.15160608291626</v>
      </c>
      <c r="E47" s="1">
        <v>9</v>
      </c>
      <c r="F47" s="1">
        <v>2</v>
      </c>
      <c r="G47" s="1">
        <v>1</v>
      </c>
      <c r="H47" s="1">
        <v>8</v>
      </c>
      <c r="I47" s="1">
        <v>0.9</v>
      </c>
      <c r="J47" s="1">
        <v>0.818181818181818</v>
      </c>
      <c r="K47" s="1">
        <v>0.857142857142857</v>
      </c>
      <c r="L47" s="1">
        <v>0.2</v>
      </c>
      <c r="M47" s="1">
        <v>0.7</v>
      </c>
      <c r="N47" s="1">
        <v>0.85</v>
      </c>
    </row>
    <row r="48" s="1" customFormat="1" spans="1:14">
      <c r="A48" s="7">
        <v>460</v>
      </c>
      <c r="B48" s="1">
        <v>460</v>
      </c>
      <c r="C48" s="1">
        <v>0.55692195892334</v>
      </c>
      <c r="D48" s="1">
        <v>0.104334115982056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266</v>
      </c>
      <c r="B49" s="1">
        <v>266</v>
      </c>
      <c r="C49" s="1">
        <v>0.557049751281738</v>
      </c>
      <c r="D49" s="1">
        <v>0.122964262962341</v>
      </c>
      <c r="E49" s="1">
        <v>7</v>
      </c>
      <c r="F49" s="1">
        <v>5</v>
      </c>
      <c r="G49" s="1">
        <v>3</v>
      </c>
      <c r="H49" s="1">
        <v>5</v>
      </c>
      <c r="I49" s="1">
        <v>0.7</v>
      </c>
      <c r="J49" s="1">
        <v>0.583333333333333</v>
      </c>
      <c r="K49" s="1">
        <v>0.636363636363636</v>
      </c>
      <c r="L49" s="1">
        <v>0.5</v>
      </c>
      <c r="M49" s="1">
        <v>0.2</v>
      </c>
      <c r="N49" s="1">
        <v>0.6</v>
      </c>
    </row>
    <row r="50" s="1" customFormat="1" spans="1:14">
      <c r="A50" s="7">
        <v>483</v>
      </c>
      <c r="B50" s="1">
        <v>483</v>
      </c>
      <c r="C50" s="1">
        <v>0.557103157043457</v>
      </c>
      <c r="D50" s="1">
        <v>0.0672715902328491</v>
      </c>
      <c r="E50" s="1">
        <v>9</v>
      </c>
      <c r="F50" s="1">
        <v>6</v>
      </c>
      <c r="G50" s="1">
        <v>1</v>
      </c>
      <c r="H50" s="1">
        <v>4</v>
      </c>
      <c r="I50" s="1">
        <v>0.9</v>
      </c>
      <c r="J50" s="1">
        <v>0.6</v>
      </c>
      <c r="K50" s="1">
        <v>0.72</v>
      </c>
      <c r="L50" s="1">
        <v>0.6</v>
      </c>
      <c r="M50" s="1">
        <v>0.3</v>
      </c>
      <c r="N50" s="1">
        <v>0.65</v>
      </c>
    </row>
    <row r="51" s="1" customFormat="1" spans="1:14">
      <c r="A51" s="7">
        <v>648</v>
      </c>
      <c r="B51" s="1">
        <v>648</v>
      </c>
      <c r="C51" s="1">
        <v>0.55717945098877</v>
      </c>
      <c r="D51" s="1">
        <v>0.155620455741882</v>
      </c>
      <c r="E51" s="1">
        <v>8</v>
      </c>
      <c r="F51" s="1">
        <v>3</v>
      </c>
      <c r="G51" s="1">
        <v>2</v>
      </c>
      <c r="H51" s="1">
        <v>7</v>
      </c>
      <c r="I51" s="1">
        <v>0.8</v>
      </c>
      <c r="J51" s="1">
        <v>0.727272727272727</v>
      </c>
      <c r="K51" s="1">
        <v>0.761904761904762</v>
      </c>
      <c r="L51" s="1">
        <v>0.3</v>
      </c>
      <c r="M51" s="1">
        <v>0.5</v>
      </c>
      <c r="N51" s="1">
        <v>0.75</v>
      </c>
    </row>
    <row r="52" s="1" customFormat="1" spans="1:14">
      <c r="A52" s="7">
        <v>454</v>
      </c>
      <c r="B52" s="1">
        <v>454</v>
      </c>
      <c r="C52" s="1">
        <v>0.81167459487915</v>
      </c>
      <c r="D52" s="1">
        <v>0.116322159767151</v>
      </c>
      <c r="E52" s="1">
        <v>5</v>
      </c>
      <c r="F52" s="1">
        <v>4</v>
      </c>
      <c r="G52" s="1">
        <v>5</v>
      </c>
      <c r="H52" s="1">
        <v>6</v>
      </c>
      <c r="I52" s="1">
        <v>0.5</v>
      </c>
      <c r="J52" s="1">
        <v>0.555555555555556</v>
      </c>
      <c r="K52" s="1">
        <v>0.526315789473684</v>
      </c>
      <c r="L52" s="1">
        <v>0.4</v>
      </c>
      <c r="M52" s="1">
        <v>0.1</v>
      </c>
      <c r="N52" s="1">
        <v>0.55</v>
      </c>
    </row>
    <row r="53" s="1" customFormat="1" spans="1:14">
      <c r="A53" s="7">
        <v>722</v>
      </c>
      <c r="B53" s="1">
        <v>722</v>
      </c>
      <c r="C53" s="1">
        <v>0.557411074638367</v>
      </c>
      <c r="D53" s="1">
        <v>0.133525133132935</v>
      </c>
      <c r="E53" s="1">
        <v>9</v>
      </c>
      <c r="F53" s="1">
        <v>2</v>
      </c>
      <c r="G53" s="1">
        <v>1</v>
      </c>
      <c r="H53" s="1">
        <v>8</v>
      </c>
      <c r="I53" s="1">
        <v>0.9</v>
      </c>
      <c r="J53" s="1">
        <v>0.818181818181818</v>
      </c>
      <c r="K53" s="1">
        <v>0.857142857142857</v>
      </c>
      <c r="L53" s="1">
        <v>0.2</v>
      </c>
      <c r="M53" s="1">
        <v>0.7</v>
      </c>
      <c r="N53" s="1">
        <v>0.85</v>
      </c>
    </row>
    <row r="54" s="1" customFormat="1" spans="1:14">
      <c r="A54" s="7">
        <v>167</v>
      </c>
      <c r="B54" s="1">
        <v>167</v>
      </c>
      <c r="C54" s="1">
        <v>0.557427287101746</v>
      </c>
      <c r="D54" s="1">
        <v>0.0650427341461182</v>
      </c>
      <c r="E54" s="1">
        <v>8</v>
      </c>
      <c r="F54" s="1">
        <v>3</v>
      </c>
      <c r="G54" s="1">
        <v>2</v>
      </c>
      <c r="H54" s="1">
        <v>7</v>
      </c>
      <c r="I54" s="1">
        <v>0.8</v>
      </c>
      <c r="J54" s="1">
        <v>0.727272727272727</v>
      </c>
      <c r="K54" s="1">
        <v>0.761904761904762</v>
      </c>
      <c r="L54" s="1">
        <v>0.3</v>
      </c>
      <c r="M54" s="1">
        <v>0.5</v>
      </c>
      <c r="N54" s="1">
        <v>0.75</v>
      </c>
    </row>
    <row r="55" s="1" customFormat="1" spans="1:14">
      <c r="A55" s="7">
        <v>304</v>
      </c>
      <c r="B55" s="1">
        <v>304</v>
      </c>
      <c r="C55" s="1">
        <v>0.557525396347046</v>
      </c>
      <c r="D55" s="1">
        <v>0.107261657714844</v>
      </c>
      <c r="E55" s="1">
        <v>9</v>
      </c>
      <c r="F55" s="1">
        <v>3</v>
      </c>
      <c r="G55" s="1">
        <v>1</v>
      </c>
      <c r="H55" s="1">
        <v>7</v>
      </c>
      <c r="I55" s="1">
        <v>0.9</v>
      </c>
      <c r="J55" s="1">
        <v>0.75</v>
      </c>
      <c r="K55" s="1">
        <v>0.818181818181818</v>
      </c>
      <c r="L55" s="1">
        <v>0.3</v>
      </c>
      <c r="M55" s="1">
        <v>0.6</v>
      </c>
      <c r="N55" s="1">
        <v>0.8</v>
      </c>
    </row>
    <row r="56" s="1" customFormat="1" spans="1:14">
      <c r="A56" s="7">
        <v>228</v>
      </c>
      <c r="B56" s="1">
        <v>228</v>
      </c>
      <c r="C56" s="1">
        <v>0.557615518569946</v>
      </c>
      <c r="D56" s="1">
        <v>0.129617810249329</v>
      </c>
      <c r="E56" s="1">
        <v>8</v>
      </c>
      <c r="F56" s="1">
        <v>7</v>
      </c>
      <c r="G56" s="1">
        <v>2</v>
      </c>
      <c r="H56" s="1">
        <v>3</v>
      </c>
      <c r="I56" s="1">
        <v>0.8</v>
      </c>
      <c r="J56" s="1">
        <v>0.533333333333333</v>
      </c>
      <c r="K56" s="1">
        <v>0.64</v>
      </c>
      <c r="L56" s="1">
        <v>0.7</v>
      </c>
      <c r="M56" s="1">
        <v>0.1</v>
      </c>
      <c r="N56" s="1">
        <v>0.55</v>
      </c>
    </row>
    <row r="57" s="1" customFormat="1" spans="1:14">
      <c r="A57" s="7">
        <v>765</v>
      </c>
      <c r="B57" s="1">
        <v>765</v>
      </c>
      <c r="C57" s="1">
        <v>0.557815074920654</v>
      </c>
      <c r="D57" s="1">
        <v>0.176732897758484</v>
      </c>
      <c r="E57" s="1">
        <v>7</v>
      </c>
      <c r="F57" s="1">
        <v>6</v>
      </c>
      <c r="G57" s="1">
        <v>3</v>
      </c>
      <c r="H57" s="1">
        <v>4</v>
      </c>
      <c r="I57" s="1">
        <v>0.7</v>
      </c>
      <c r="J57" s="1">
        <v>0.538461538461539</v>
      </c>
      <c r="K57" s="1">
        <v>0.608695652173913</v>
      </c>
      <c r="L57" s="1">
        <v>0.6</v>
      </c>
      <c r="M57" s="1">
        <v>0.1</v>
      </c>
      <c r="N57" s="1">
        <v>0.55</v>
      </c>
    </row>
    <row r="58" s="1" customFormat="1" spans="1:14">
      <c r="A58" s="7">
        <v>242</v>
      </c>
      <c r="B58" s="1">
        <v>242</v>
      </c>
      <c r="C58" s="1">
        <v>0.557880759239197</v>
      </c>
      <c r="D58" s="1">
        <v>0.0840859413146973</v>
      </c>
      <c r="E58" s="1">
        <v>10</v>
      </c>
      <c r="F58" s="1">
        <v>5</v>
      </c>
      <c r="G58" s="1">
        <v>0</v>
      </c>
      <c r="H58" s="1">
        <v>5</v>
      </c>
      <c r="I58" s="1">
        <v>1</v>
      </c>
      <c r="J58" s="1">
        <v>0.666666666666667</v>
      </c>
      <c r="K58" s="1">
        <v>0.8</v>
      </c>
      <c r="L58" s="1">
        <v>0.5</v>
      </c>
      <c r="M58" s="1">
        <v>0.5</v>
      </c>
      <c r="N58" s="1">
        <v>0.75</v>
      </c>
    </row>
    <row r="59" s="1" customFormat="1" spans="1:14">
      <c r="A59" s="7">
        <v>551</v>
      </c>
      <c r="B59" s="1">
        <v>551</v>
      </c>
      <c r="C59" s="1">
        <v>0.557901859283447</v>
      </c>
      <c r="D59" s="1">
        <v>0.0892291069030762</v>
      </c>
      <c r="E59" s="1">
        <v>10</v>
      </c>
      <c r="F59" s="1">
        <v>4</v>
      </c>
      <c r="G59" s="1">
        <v>0</v>
      </c>
      <c r="H59" s="1">
        <v>6</v>
      </c>
      <c r="I59" s="1">
        <v>1</v>
      </c>
      <c r="J59" s="1">
        <v>0.714285714285714</v>
      </c>
      <c r="K59" s="1">
        <v>0.833333333333333</v>
      </c>
      <c r="L59" s="1">
        <v>0.4</v>
      </c>
      <c r="M59" s="1">
        <v>0.6</v>
      </c>
      <c r="N59" s="1">
        <v>0.8</v>
      </c>
    </row>
    <row r="60" s="1" customFormat="1" spans="1:14">
      <c r="A60" s="7">
        <v>842</v>
      </c>
      <c r="B60" s="1">
        <v>842</v>
      </c>
      <c r="C60" s="1">
        <v>0.55795431137085</v>
      </c>
      <c r="D60" s="1">
        <v>0.0961766242980957</v>
      </c>
      <c r="E60" s="1">
        <v>9</v>
      </c>
      <c r="F60" s="1">
        <v>4</v>
      </c>
      <c r="G60" s="1">
        <v>1</v>
      </c>
      <c r="H60" s="1">
        <v>6</v>
      </c>
      <c r="I60" s="1">
        <v>0.9</v>
      </c>
      <c r="J60" s="1">
        <v>0.692307692307692</v>
      </c>
      <c r="K60" s="1">
        <v>0.782608695652174</v>
      </c>
      <c r="L60" s="1">
        <v>0.4</v>
      </c>
      <c r="M60" s="1">
        <v>0.5</v>
      </c>
      <c r="N60" s="1">
        <v>0.75</v>
      </c>
    </row>
    <row r="61" s="1" customFormat="1" spans="1:14">
      <c r="A61" s="7">
        <v>719</v>
      </c>
      <c r="B61" s="1">
        <v>719</v>
      </c>
      <c r="C61" s="1">
        <v>0.55800187587738</v>
      </c>
      <c r="D61" s="1">
        <v>0.176747798919678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22</v>
      </c>
      <c r="B62" s="1">
        <v>22</v>
      </c>
      <c r="C62" s="1">
        <v>0.558051943778992</v>
      </c>
      <c r="D62" s="1">
        <v>0.0581455230712891</v>
      </c>
      <c r="E62" s="1">
        <v>10</v>
      </c>
      <c r="F62" s="1">
        <v>2</v>
      </c>
      <c r="G62" s="1">
        <v>0</v>
      </c>
      <c r="H62" s="1">
        <v>8</v>
      </c>
      <c r="I62" s="1">
        <v>1</v>
      </c>
      <c r="J62" s="1">
        <v>0.833333333333333</v>
      </c>
      <c r="K62" s="1">
        <v>0.909090909090909</v>
      </c>
      <c r="L62" s="1">
        <v>0.2</v>
      </c>
      <c r="M62" s="1">
        <v>0.8</v>
      </c>
      <c r="N62" s="1">
        <v>0.9</v>
      </c>
    </row>
    <row r="63" s="1" customFormat="1" spans="1:14">
      <c r="A63" s="7">
        <v>311</v>
      </c>
      <c r="B63" s="1">
        <v>311</v>
      </c>
      <c r="C63" s="1">
        <v>0.558170199394226</v>
      </c>
      <c r="D63" s="1">
        <v>0.130020976066589</v>
      </c>
      <c r="E63" s="1">
        <v>8</v>
      </c>
      <c r="F63" s="1">
        <v>3</v>
      </c>
      <c r="G63" s="1">
        <v>2</v>
      </c>
      <c r="H63" s="1">
        <v>7</v>
      </c>
      <c r="I63" s="1">
        <v>0.8</v>
      </c>
      <c r="J63" s="1">
        <v>0.727272727272727</v>
      </c>
      <c r="K63" s="1">
        <v>0.761904761904762</v>
      </c>
      <c r="L63" s="1">
        <v>0.3</v>
      </c>
      <c r="M63" s="1">
        <v>0.5</v>
      </c>
      <c r="N63" s="1">
        <v>0.75</v>
      </c>
    </row>
    <row r="64" s="1" customFormat="1" spans="1:14">
      <c r="A64" s="7">
        <v>361</v>
      </c>
      <c r="B64" s="1">
        <v>361</v>
      </c>
      <c r="C64" s="1">
        <v>0.558312773704529</v>
      </c>
      <c r="D64" s="1">
        <v>0.0428614616394043</v>
      </c>
      <c r="E64" s="1">
        <v>9</v>
      </c>
      <c r="F64" s="1">
        <v>4</v>
      </c>
      <c r="G64" s="1">
        <v>1</v>
      </c>
      <c r="H64" s="1">
        <v>6</v>
      </c>
      <c r="I64" s="1">
        <v>0.9</v>
      </c>
      <c r="J64" s="1">
        <v>0.692307692307692</v>
      </c>
      <c r="K64" s="1">
        <v>0.782608695652174</v>
      </c>
      <c r="L64" s="1">
        <v>0.4</v>
      </c>
      <c r="M64" s="1">
        <v>0.5</v>
      </c>
      <c r="N64" s="1">
        <v>0.75</v>
      </c>
    </row>
    <row r="65" s="1" customFormat="1" spans="1:14">
      <c r="A65" s="7">
        <v>151</v>
      </c>
      <c r="B65" s="1">
        <v>151</v>
      </c>
      <c r="C65" s="1">
        <v>0.558318972587585</v>
      </c>
      <c r="D65" s="1">
        <v>0.092284083366394</v>
      </c>
      <c r="E65" s="1">
        <v>10</v>
      </c>
      <c r="F65" s="1">
        <v>4</v>
      </c>
      <c r="G65" s="1">
        <v>0</v>
      </c>
      <c r="H65" s="1">
        <v>6</v>
      </c>
      <c r="I65" s="1">
        <v>1</v>
      </c>
      <c r="J65" s="1">
        <v>0.714285714285714</v>
      </c>
      <c r="K65" s="1">
        <v>0.833333333333333</v>
      </c>
      <c r="L65" s="1">
        <v>0.4</v>
      </c>
      <c r="M65" s="1">
        <v>0.6</v>
      </c>
      <c r="N65" s="1">
        <v>0.8</v>
      </c>
    </row>
    <row r="66" s="1" customFormat="1" spans="1:14">
      <c r="A66" s="7">
        <v>586</v>
      </c>
      <c r="B66" s="1">
        <v>586</v>
      </c>
      <c r="C66" s="1">
        <v>0.55849027633667</v>
      </c>
      <c r="D66" s="1">
        <v>0.065953254699707</v>
      </c>
      <c r="E66" s="1">
        <v>9</v>
      </c>
      <c r="F66" s="1">
        <v>2</v>
      </c>
      <c r="G66" s="1">
        <v>1</v>
      </c>
      <c r="H66" s="1">
        <v>8</v>
      </c>
      <c r="I66" s="1">
        <v>0.9</v>
      </c>
      <c r="J66" s="1">
        <v>0.818181818181818</v>
      </c>
      <c r="K66" s="1">
        <v>0.857142857142857</v>
      </c>
      <c r="L66" s="1">
        <v>0.2</v>
      </c>
      <c r="M66" s="1">
        <v>0.7</v>
      </c>
      <c r="N66" s="1">
        <v>0.85</v>
      </c>
    </row>
    <row r="67" s="1" customFormat="1" spans="1:14">
      <c r="A67" s="7">
        <v>562</v>
      </c>
      <c r="B67" s="1">
        <v>562</v>
      </c>
      <c r="C67" s="1">
        <v>0.558523774147034</v>
      </c>
      <c r="D67" s="1">
        <v>0.0971460342407227</v>
      </c>
      <c r="E67" s="1">
        <v>10</v>
      </c>
      <c r="F67" s="1">
        <v>6</v>
      </c>
      <c r="G67" s="1">
        <v>0</v>
      </c>
      <c r="H67" s="1">
        <v>4</v>
      </c>
      <c r="I67" s="1">
        <v>1</v>
      </c>
      <c r="J67" s="1">
        <v>0.625</v>
      </c>
      <c r="K67" s="1">
        <v>0.769230769230769</v>
      </c>
      <c r="L67" s="1">
        <v>0.6</v>
      </c>
      <c r="M67" s="1">
        <v>0.4</v>
      </c>
      <c r="N67" s="1">
        <v>0.7</v>
      </c>
    </row>
    <row r="68" s="1" customFormat="1" spans="1:14">
      <c r="A68" s="7">
        <v>966</v>
      </c>
      <c r="B68" s="1">
        <v>966</v>
      </c>
      <c r="C68" s="1">
        <v>0.558695793151855</v>
      </c>
      <c r="D68" s="1">
        <v>0.0615495443344116</v>
      </c>
      <c r="E68" s="1">
        <v>8</v>
      </c>
      <c r="F68" s="1">
        <v>7</v>
      </c>
      <c r="G68" s="1">
        <v>2</v>
      </c>
      <c r="H68" s="1">
        <v>3</v>
      </c>
      <c r="I68" s="1">
        <v>0.8</v>
      </c>
      <c r="J68" s="1">
        <v>0.533333333333333</v>
      </c>
      <c r="K68" s="1">
        <v>0.64</v>
      </c>
      <c r="L68" s="1">
        <v>0.7</v>
      </c>
      <c r="M68" s="1">
        <v>0.1</v>
      </c>
      <c r="N68" s="1">
        <v>0.55</v>
      </c>
    </row>
    <row r="69" s="1" customFormat="1" spans="1:14">
      <c r="A69" s="7">
        <v>736</v>
      </c>
      <c r="B69" s="1">
        <v>736</v>
      </c>
      <c r="C69" s="1">
        <v>0.558700561523437</v>
      </c>
      <c r="D69" s="1">
        <v>0.0735324621200562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1" customFormat="1" spans="1:14">
      <c r="A70" s="7">
        <v>525</v>
      </c>
      <c r="B70" s="1">
        <v>525</v>
      </c>
      <c r="C70" s="1">
        <v>0.558811664581299</v>
      </c>
      <c r="D70" s="1">
        <v>0.0872689485549927</v>
      </c>
      <c r="E70" s="1">
        <v>9</v>
      </c>
      <c r="F70" s="1">
        <v>6</v>
      </c>
      <c r="G70" s="1">
        <v>1</v>
      </c>
      <c r="H70" s="1">
        <v>4</v>
      </c>
      <c r="I70" s="1">
        <v>0.9</v>
      </c>
      <c r="J70" s="1">
        <v>0.6</v>
      </c>
      <c r="K70" s="1">
        <v>0.72</v>
      </c>
      <c r="L70" s="1">
        <v>0.6</v>
      </c>
      <c r="M70" s="1">
        <v>0.3</v>
      </c>
      <c r="N70" s="1">
        <v>0.65</v>
      </c>
    </row>
    <row r="71" s="1" customFormat="1" spans="1:14">
      <c r="A71" s="7">
        <v>82</v>
      </c>
      <c r="B71" s="1">
        <v>82</v>
      </c>
      <c r="C71" s="1">
        <v>0.558902621269226</v>
      </c>
      <c r="D71" s="1">
        <v>0.124099373817444</v>
      </c>
      <c r="E71" s="1">
        <v>9</v>
      </c>
      <c r="F71" s="1">
        <v>2</v>
      </c>
      <c r="G71" s="1">
        <v>1</v>
      </c>
      <c r="H71" s="1">
        <v>8</v>
      </c>
      <c r="I71" s="1">
        <v>0.9</v>
      </c>
      <c r="J71" s="1">
        <v>0.818181818181818</v>
      </c>
      <c r="K71" s="1">
        <v>0.857142857142857</v>
      </c>
      <c r="L71" s="1">
        <v>0.2</v>
      </c>
      <c r="M71" s="1">
        <v>0.7</v>
      </c>
      <c r="N71" s="1">
        <v>0.85</v>
      </c>
    </row>
    <row r="72" s="1" customFormat="1" spans="1:14">
      <c r="A72" s="7">
        <v>812</v>
      </c>
      <c r="B72" s="1">
        <v>812</v>
      </c>
      <c r="C72" s="1">
        <v>0.558980822563171</v>
      </c>
      <c r="D72" s="1">
        <v>0.131692171096802</v>
      </c>
      <c r="E72" s="1">
        <v>9</v>
      </c>
      <c r="F72" s="1">
        <v>7</v>
      </c>
      <c r="G72" s="1">
        <v>1</v>
      </c>
      <c r="H72" s="1">
        <v>3</v>
      </c>
      <c r="I72" s="1">
        <v>0.9</v>
      </c>
      <c r="J72" s="1">
        <v>0.5625</v>
      </c>
      <c r="K72" s="1">
        <v>0.692307692307692</v>
      </c>
      <c r="L72" s="1">
        <v>0.7</v>
      </c>
      <c r="M72" s="1">
        <v>0.2</v>
      </c>
      <c r="N72" s="1">
        <v>0.6</v>
      </c>
    </row>
    <row r="73" s="1" customFormat="1" spans="1:14">
      <c r="A73" s="7">
        <v>268</v>
      </c>
      <c r="B73" s="1">
        <v>268</v>
      </c>
      <c r="C73" s="1">
        <v>0.559099912643433</v>
      </c>
      <c r="D73" s="1">
        <v>0.0859562158584595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697</v>
      </c>
      <c r="B74" s="1">
        <v>697</v>
      </c>
      <c r="C74" s="1">
        <v>0.559269785881042</v>
      </c>
      <c r="D74" s="1">
        <v>0.0718083381652832</v>
      </c>
      <c r="E74" s="1">
        <v>9</v>
      </c>
      <c r="F74" s="1">
        <v>3</v>
      </c>
      <c r="G74" s="1">
        <v>1</v>
      </c>
      <c r="H74" s="1">
        <v>7</v>
      </c>
      <c r="I74" s="1">
        <v>0.9</v>
      </c>
      <c r="J74" s="1">
        <v>0.75</v>
      </c>
      <c r="K74" s="1">
        <v>0.818181818181818</v>
      </c>
      <c r="L74" s="1">
        <v>0.3</v>
      </c>
      <c r="M74" s="1">
        <v>0.6</v>
      </c>
      <c r="N74" s="1">
        <v>0.8</v>
      </c>
    </row>
    <row r="75" s="1" customFormat="1" spans="1:14">
      <c r="A75" s="7">
        <v>317</v>
      </c>
      <c r="B75" s="1">
        <v>317</v>
      </c>
      <c r="C75" s="1">
        <v>0.559309482574463</v>
      </c>
      <c r="D75" s="1">
        <v>0.135785937309265</v>
      </c>
      <c r="E75" s="1">
        <v>7</v>
      </c>
      <c r="F75" s="1">
        <v>4</v>
      </c>
      <c r="G75" s="1">
        <v>3</v>
      </c>
      <c r="H75" s="1">
        <v>6</v>
      </c>
      <c r="I75" s="1">
        <v>0.7</v>
      </c>
      <c r="J75" s="1">
        <v>0.636363636363636</v>
      </c>
      <c r="K75" s="1">
        <v>0.666666666666667</v>
      </c>
      <c r="L75" s="1">
        <v>0.4</v>
      </c>
      <c r="M75" s="1">
        <v>0.3</v>
      </c>
      <c r="N75" s="1">
        <v>0.65</v>
      </c>
    </row>
    <row r="76" s="1" customFormat="1" spans="1:14">
      <c r="A76" s="7">
        <v>45</v>
      </c>
      <c r="B76" s="1">
        <v>45</v>
      </c>
      <c r="C76" s="1">
        <v>0.559455752372742</v>
      </c>
      <c r="D76" s="1">
        <v>0.0544650554656982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973</v>
      </c>
      <c r="B77" s="1">
        <v>973</v>
      </c>
      <c r="C77" s="1">
        <v>0.559474110603333</v>
      </c>
      <c r="D77" s="1">
        <v>0.0873973369598389</v>
      </c>
      <c r="E77" s="1">
        <v>10</v>
      </c>
      <c r="F77" s="1">
        <v>2</v>
      </c>
      <c r="G77" s="1">
        <v>0</v>
      </c>
      <c r="H77" s="1">
        <v>8</v>
      </c>
      <c r="I77" s="1">
        <v>1</v>
      </c>
      <c r="J77" s="1">
        <v>0.833333333333333</v>
      </c>
      <c r="K77" s="1">
        <v>0.909090909090909</v>
      </c>
      <c r="L77" s="1">
        <v>0.2</v>
      </c>
      <c r="M77" s="1">
        <v>0.8</v>
      </c>
      <c r="N77" s="1">
        <v>0.9</v>
      </c>
    </row>
    <row r="78" s="1" customFormat="1" spans="1:14">
      <c r="A78" s="7">
        <v>491</v>
      </c>
      <c r="B78" s="1">
        <v>491</v>
      </c>
      <c r="C78" s="1">
        <v>0.559697151184082</v>
      </c>
      <c r="D78" s="1">
        <v>0.0465866327285767</v>
      </c>
      <c r="E78" s="1">
        <v>10</v>
      </c>
      <c r="F78" s="1">
        <v>6</v>
      </c>
      <c r="G78" s="1">
        <v>0</v>
      </c>
      <c r="H78" s="1">
        <v>4</v>
      </c>
      <c r="I78" s="1">
        <v>1</v>
      </c>
      <c r="J78" s="1">
        <v>0.625</v>
      </c>
      <c r="K78" s="1">
        <v>0.769230769230769</v>
      </c>
      <c r="L78" s="1">
        <v>0.6</v>
      </c>
      <c r="M78" s="1">
        <v>0.4</v>
      </c>
      <c r="N78" s="1">
        <v>0.7</v>
      </c>
    </row>
    <row r="79" s="1" customFormat="1" spans="1:14">
      <c r="A79" s="7">
        <v>875</v>
      </c>
      <c r="B79" s="1">
        <v>875</v>
      </c>
      <c r="C79" s="1">
        <v>0.559751987457275</v>
      </c>
      <c r="D79" s="1">
        <v>0.14098048210144</v>
      </c>
      <c r="E79" s="1">
        <v>9</v>
      </c>
      <c r="F79" s="1">
        <v>6</v>
      </c>
      <c r="G79" s="1">
        <v>1</v>
      </c>
      <c r="H79" s="1">
        <v>4</v>
      </c>
      <c r="I79" s="1">
        <v>0.9</v>
      </c>
      <c r="J79" s="1">
        <v>0.6</v>
      </c>
      <c r="K79" s="1">
        <v>0.72</v>
      </c>
      <c r="L79" s="1">
        <v>0.6</v>
      </c>
      <c r="M79" s="1">
        <v>0.3</v>
      </c>
      <c r="N79" s="1">
        <v>0.65</v>
      </c>
    </row>
    <row r="80" s="1" customFormat="1" spans="1:14">
      <c r="A80" s="7">
        <v>538</v>
      </c>
      <c r="B80" s="1">
        <v>538</v>
      </c>
      <c r="C80" s="1">
        <v>0.559895634651184</v>
      </c>
      <c r="D80" s="1">
        <v>0.154874205589294</v>
      </c>
      <c r="E80" s="1">
        <v>9</v>
      </c>
      <c r="F80" s="1">
        <v>2</v>
      </c>
      <c r="G80" s="1">
        <v>1</v>
      </c>
      <c r="H80" s="1">
        <v>8</v>
      </c>
      <c r="I80" s="1">
        <v>0.9</v>
      </c>
      <c r="J80" s="1">
        <v>0.818181818181818</v>
      </c>
      <c r="K80" s="1">
        <v>0.857142857142857</v>
      </c>
      <c r="L80" s="1">
        <v>0.2</v>
      </c>
      <c r="M80" s="1">
        <v>0.7</v>
      </c>
      <c r="N80" s="1">
        <v>0.85</v>
      </c>
    </row>
    <row r="81" s="3" customFormat="1" spans="1:14">
      <c r="A81" s="9">
        <v>52</v>
      </c>
      <c r="B81" s="3">
        <v>52</v>
      </c>
      <c r="C81" s="3">
        <v>0.559979438781738</v>
      </c>
      <c r="D81" s="3">
        <v>0.0694026947021484</v>
      </c>
      <c r="E81" s="3">
        <v>10</v>
      </c>
      <c r="F81" s="3">
        <v>4</v>
      </c>
      <c r="G81" s="3">
        <v>0</v>
      </c>
      <c r="H81" s="3">
        <v>6</v>
      </c>
      <c r="I81" s="3">
        <v>1</v>
      </c>
      <c r="J81" s="3">
        <v>0.714285714285714</v>
      </c>
      <c r="K81" s="3">
        <v>0.833333333333333</v>
      </c>
      <c r="L81" s="3">
        <v>0.4</v>
      </c>
      <c r="M81" s="3">
        <v>0.6</v>
      </c>
      <c r="N81" s="3">
        <v>0.8</v>
      </c>
    </row>
    <row r="82" s="1" customFormat="1" spans="1:14">
      <c r="A82" s="7">
        <v>946</v>
      </c>
      <c r="B82" s="1">
        <v>946</v>
      </c>
      <c r="C82" s="1">
        <v>0.675660729408264</v>
      </c>
      <c r="D82" s="1">
        <v>0.0758144855499268</v>
      </c>
      <c r="E82" s="1">
        <v>8</v>
      </c>
      <c r="F82" s="1">
        <v>2</v>
      </c>
      <c r="G82" s="1">
        <v>2</v>
      </c>
      <c r="H82" s="1">
        <v>8</v>
      </c>
      <c r="I82" s="1">
        <v>0.8</v>
      </c>
      <c r="J82" s="1">
        <v>0.8</v>
      </c>
      <c r="K82" s="1">
        <v>0.8</v>
      </c>
      <c r="L82" s="1">
        <v>0.2</v>
      </c>
      <c r="M82" s="1">
        <v>0.6</v>
      </c>
      <c r="N82" s="1">
        <v>0.8</v>
      </c>
    </row>
    <row r="83" s="1" customFormat="1" spans="1:14">
      <c r="A83" s="7">
        <v>672</v>
      </c>
      <c r="B83" s="1">
        <v>672</v>
      </c>
      <c r="C83" s="1">
        <v>0.560165882110596</v>
      </c>
      <c r="D83" s="1">
        <v>0.0761356353759766</v>
      </c>
      <c r="E83" s="1">
        <v>9</v>
      </c>
      <c r="F83" s="1">
        <v>2</v>
      </c>
      <c r="G83" s="1">
        <v>1</v>
      </c>
      <c r="H83" s="1">
        <v>8</v>
      </c>
      <c r="I83" s="1">
        <v>0.9</v>
      </c>
      <c r="J83" s="1">
        <v>0.818181818181818</v>
      </c>
      <c r="K83" s="1">
        <v>0.857142857142857</v>
      </c>
      <c r="L83" s="1">
        <v>0.2</v>
      </c>
      <c r="M83" s="1">
        <v>0.7</v>
      </c>
      <c r="N83" s="1">
        <v>0.85</v>
      </c>
    </row>
    <row r="84" s="1" customFormat="1" spans="1:14">
      <c r="A84" s="7">
        <v>725</v>
      </c>
      <c r="B84" s="1">
        <v>725</v>
      </c>
      <c r="C84" s="1">
        <v>0.803259372711182</v>
      </c>
      <c r="D84" s="1">
        <v>0.191452741622925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773</v>
      </c>
      <c r="B85" s="1">
        <v>773</v>
      </c>
      <c r="C85" s="1">
        <v>0.804943203926086</v>
      </c>
      <c r="D85" s="1">
        <v>0.0974832773208618</v>
      </c>
      <c r="E85" s="1">
        <v>9</v>
      </c>
      <c r="F85" s="1">
        <v>3</v>
      </c>
      <c r="G85" s="1">
        <v>1</v>
      </c>
      <c r="H85" s="1">
        <v>7</v>
      </c>
      <c r="I85" s="1">
        <v>0.9</v>
      </c>
      <c r="J85" s="1">
        <v>0.75</v>
      </c>
      <c r="K85" s="1">
        <v>0.818181818181818</v>
      </c>
      <c r="L85" s="1">
        <v>0.3</v>
      </c>
      <c r="M85" s="1">
        <v>0.6</v>
      </c>
      <c r="N85" s="1">
        <v>0.8</v>
      </c>
    </row>
    <row r="86" s="1" customFormat="1" spans="1:14">
      <c r="A86" s="7">
        <v>133</v>
      </c>
      <c r="B86" s="1">
        <v>133</v>
      </c>
      <c r="C86" s="1">
        <v>0.805436015129089</v>
      </c>
      <c r="D86" s="1">
        <v>0.172886252403259</v>
      </c>
      <c r="E86" s="1">
        <v>10</v>
      </c>
      <c r="F86" s="1">
        <v>4</v>
      </c>
      <c r="G86" s="1">
        <v>0</v>
      </c>
      <c r="H86" s="1">
        <v>6</v>
      </c>
      <c r="I86" s="1">
        <v>1</v>
      </c>
      <c r="J86" s="1">
        <v>0.714285714285714</v>
      </c>
      <c r="K86" s="1">
        <v>0.833333333333333</v>
      </c>
      <c r="L86" s="1">
        <v>0.4</v>
      </c>
      <c r="M86" s="1">
        <v>0.6</v>
      </c>
      <c r="N86" s="1">
        <v>0.8</v>
      </c>
    </row>
    <row r="87" s="1" customFormat="1" spans="1:14">
      <c r="A87" s="7">
        <v>347</v>
      </c>
      <c r="B87" s="1">
        <v>347</v>
      </c>
      <c r="C87" s="1">
        <v>0.807642936706543</v>
      </c>
      <c r="D87" s="1">
        <v>0.11441159248352</v>
      </c>
      <c r="E87" s="1">
        <v>10</v>
      </c>
      <c r="F87" s="1">
        <v>7</v>
      </c>
      <c r="G87" s="1">
        <v>0</v>
      </c>
      <c r="H87" s="1">
        <v>3</v>
      </c>
      <c r="I87" s="1">
        <v>1</v>
      </c>
      <c r="J87" s="1">
        <v>0.588235294117647</v>
      </c>
      <c r="K87" s="1">
        <v>0.740740740740741</v>
      </c>
      <c r="L87" s="1">
        <v>0.7</v>
      </c>
      <c r="M87" s="1">
        <v>0.3</v>
      </c>
      <c r="N87" s="1">
        <v>0.65</v>
      </c>
    </row>
    <row r="88" s="1" customFormat="1" spans="1:14">
      <c r="A88" s="7">
        <v>598</v>
      </c>
      <c r="B88" s="1">
        <v>598</v>
      </c>
      <c r="C88" s="1">
        <v>0.808453559875488</v>
      </c>
      <c r="D88" s="1">
        <v>0.0991584062576294</v>
      </c>
      <c r="E88" s="1">
        <v>10</v>
      </c>
      <c r="F88" s="1">
        <v>3</v>
      </c>
      <c r="G88" s="1">
        <v>0</v>
      </c>
      <c r="H88" s="1">
        <v>7</v>
      </c>
      <c r="I88" s="1">
        <v>1</v>
      </c>
      <c r="J88" s="1">
        <v>0.769230769230769</v>
      </c>
      <c r="K88" s="1">
        <v>0.869565217391304</v>
      </c>
      <c r="L88" s="1">
        <v>0.3</v>
      </c>
      <c r="M88" s="1">
        <v>0.7</v>
      </c>
      <c r="N88" s="1">
        <v>0.85</v>
      </c>
    </row>
    <row r="89" s="1" customFormat="1" spans="1:14">
      <c r="A89" s="7">
        <v>777</v>
      </c>
      <c r="B89" s="1">
        <v>777</v>
      </c>
      <c r="C89" s="1">
        <v>0.808679223060608</v>
      </c>
      <c r="D89" s="1">
        <v>0.145735383033752</v>
      </c>
      <c r="E89" s="1">
        <v>10</v>
      </c>
      <c r="F89" s="1">
        <v>3</v>
      </c>
      <c r="G89" s="1">
        <v>0</v>
      </c>
      <c r="H89" s="1">
        <v>7</v>
      </c>
      <c r="I89" s="1">
        <v>1</v>
      </c>
      <c r="J89" s="1">
        <v>0.769230769230769</v>
      </c>
      <c r="K89" s="1">
        <v>0.869565217391304</v>
      </c>
      <c r="L89" s="1">
        <v>0.3</v>
      </c>
      <c r="M89" s="1">
        <v>0.7</v>
      </c>
      <c r="N89" s="1">
        <v>0.85</v>
      </c>
    </row>
    <row r="90" s="1" customFormat="1" spans="1:14">
      <c r="A90" s="7">
        <v>516</v>
      </c>
      <c r="B90" s="1">
        <v>516</v>
      </c>
      <c r="C90" s="1">
        <v>0.808926939964294</v>
      </c>
      <c r="D90" s="1">
        <v>0.204248666763306</v>
      </c>
      <c r="E90" s="1">
        <v>7</v>
      </c>
      <c r="F90" s="1">
        <v>3</v>
      </c>
      <c r="G90" s="1">
        <v>3</v>
      </c>
      <c r="H90" s="1">
        <v>7</v>
      </c>
      <c r="I90" s="1">
        <v>0.7</v>
      </c>
      <c r="J90" s="1">
        <v>0.7</v>
      </c>
      <c r="K90" s="1">
        <v>0.7</v>
      </c>
      <c r="L90" s="1">
        <v>0.3</v>
      </c>
      <c r="M90" s="1">
        <v>0.4</v>
      </c>
      <c r="N90" s="1">
        <v>0.7</v>
      </c>
    </row>
    <row r="91" s="1" customFormat="1" spans="1:14">
      <c r="A91" s="7">
        <v>188</v>
      </c>
      <c r="B91" s="1">
        <v>188</v>
      </c>
      <c r="C91" s="1">
        <v>0.611397743225098</v>
      </c>
      <c r="D91" s="1">
        <v>0.0397995710372925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3:13">
      <c r="C92" s="1">
        <f>AVERAGE(C2:C91)</f>
        <v>0.549502445591821</v>
      </c>
      <c r="D92" s="1">
        <f>AVERAGE(D2:D91)</f>
        <v>0.0872130168808831</v>
      </c>
      <c r="L92" s="1">
        <f>AVERAGE(L2:L91)</f>
        <v>0.421111111111111</v>
      </c>
      <c r="M92" s="1">
        <f>AVERAGE(M2:M91)</f>
        <v>0.445555555555556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183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2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12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11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5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5">
      <c r="C100" s="1" t="s">
        <v>19</v>
      </c>
      <c r="D100" s="1">
        <f>COUNTIF(C2:C91,"&lt;0.5")-COUNTIF(C2:C91,"&lt;0.48")</f>
        <v>0</v>
      </c>
      <c r="E100" s="1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47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1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0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1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0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0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1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0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0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0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0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0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1</v>
      </c>
    </row>
    <row r="116" s="1" customFormat="1" spans="3:4">
      <c r="C116" s="1" t="s">
        <v>35</v>
      </c>
      <c r="D116" s="1">
        <f>COUNTIF(C2:C91,"&lt;0.82")-COUNTIF(C2:C91,"&lt;0.8")</f>
        <v>8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8">
      <c r="C118" s="1" t="s">
        <v>37</v>
      </c>
      <c r="D118" s="1">
        <f>COUNTIF(C2:C91,"&lt;0.86")-COUNTIF(C2:C91,"&lt;0.84")</f>
        <v>1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0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3" workbookViewId="0">
      <selection activeCell="G93" sqref="G93:J97"/>
    </sheetView>
  </sheetViews>
  <sheetFormatPr defaultColWidth="9" defaultRowHeight="13.5"/>
  <cols>
    <col min="3" max="4" width="14.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353</v>
      </c>
      <c r="B2" s="1">
        <v>353</v>
      </c>
      <c r="C2" s="1">
        <v>0.400522708892822</v>
      </c>
      <c r="D2" s="1">
        <v>0.00647163391113281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890</v>
      </c>
      <c r="B23" s="1">
        <v>890</v>
      </c>
      <c r="C23" s="1">
        <v>0.454921722412109</v>
      </c>
      <c r="D23" s="1">
        <v>0.00711512565612793</v>
      </c>
      <c r="E23" s="1">
        <v>8</v>
      </c>
      <c r="F23" s="1">
        <v>5</v>
      </c>
      <c r="G23" s="1">
        <v>2</v>
      </c>
      <c r="H23" s="1">
        <v>5</v>
      </c>
      <c r="I23" s="1">
        <v>0.8</v>
      </c>
      <c r="J23" s="1">
        <v>0.615384615384615</v>
      </c>
      <c r="K23" s="1">
        <v>0.695652173913043</v>
      </c>
      <c r="L23" s="1">
        <v>0.5</v>
      </c>
      <c r="M23" s="1">
        <v>0.3</v>
      </c>
      <c r="N23" s="1">
        <v>0.65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1" customFormat="1" spans="1:14">
      <c r="A28" s="7">
        <v>83</v>
      </c>
      <c r="B28" s="1">
        <v>83</v>
      </c>
      <c r="C28" s="1">
        <v>0.475554227828979</v>
      </c>
      <c r="D28" s="1">
        <v>0.00178062915802002</v>
      </c>
      <c r="E28" s="1">
        <v>10</v>
      </c>
      <c r="F28" s="1">
        <v>3</v>
      </c>
      <c r="G28" s="1">
        <v>0</v>
      </c>
      <c r="H28" s="1">
        <v>7</v>
      </c>
      <c r="I28" s="1">
        <v>1</v>
      </c>
      <c r="J28" s="1">
        <v>0.769230769230769</v>
      </c>
      <c r="K28" s="1">
        <v>0.869565217391304</v>
      </c>
      <c r="L28" s="1">
        <v>0.3</v>
      </c>
      <c r="M28" s="1">
        <v>0.7</v>
      </c>
      <c r="N28" s="1">
        <v>0.85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844</v>
      </c>
      <c r="B32" s="1">
        <v>844</v>
      </c>
      <c r="C32" s="1">
        <v>0.55314040184021</v>
      </c>
      <c r="D32" s="1">
        <v>0.158351898193359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595</v>
      </c>
      <c r="B33" s="1">
        <v>595</v>
      </c>
      <c r="C33" s="1">
        <v>0.553184151649475</v>
      </c>
      <c r="D33" s="1">
        <v>0.143512606620789</v>
      </c>
      <c r="E33" s="1">
        <v>4</v>
      </c>
      <c r="F33" s="1">
        <v>6</v>
      </c>
      <c r="G33" s="1">
        <v>6</v>
      </c>
      <c r="H33" s="1">
        <v>4</v>
      </c>
      <c r="I33" s="1">
        <v>0.4</v>
      </c>
      <c r="J33" s="1">
        <v>0.4</v>
      </c>
      <c r="K33" s="1">
        <v>0.4</v>
      </c>
      <c r="L33" s="1">
        <v>0.6</v>
      </c>
      <c r="M33" s="1">
        <v>-0.2</v>
      </c>
      <c r="N33" s="1">
        <v>0.4</v>
      </c>
    </row>
    <row r="34" s="1" customFormat="1" spans="1:14">
      <c r="A34" s="7">
        <v>38</v>
      </c>
      <c r="B34" s="1">
        <v>38</v>
      </c>
      <c r="C34" s="1">
        <v>0.553479552268982</v>
      </c>
      <c r="D34" s="1">
        <v>0.116313934326172</v>
      </c>
      <c r="E34" s="1">
        <v>9</v>
      </c>
      <c r="F34" s="1">
        <v>3</v>
      </c>
      <c r="G34" s="1">
        <v>1</v>
      </c>
      <c r="H34" s="1">
        <v>7</v>
      </c>
      <c r="I34" s="1">
        <v>0.9</v>
      </c>
      <c r="J34" s="1">
        <v>0.75</v>
      </c>
      <c r="K34" s="1">
        <v>0.818181818181818</v>
      </c>
      <c r="L34" s="1">
        <v>0.3</v>
      </c>
      <c r="M34" s="1">
        <v>0.6</v>
      </c>
      <c r="N34" s="1">
        <v>0.8</v>
      </c>
    </row>
    <row r="35" s="1" customFormat="1" spans="1:14">
      <c r="A35" s="7">
        <v>748</v>
      </c>
      <c r="B35" s="1">
        <v>748</v>
      </c>
      <c r="C35" s="1">
        <v>0.553632020950317</v>
      </c>
      <c r="D35" s="1">
        <v>0.147036671638489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106</v>
      </c>
      <c r="B36" s="1">
        <v>106</v>
      </c>
      <c r="C36" s="1">
        <v>0.554505109786987</v>
      </c>
      <c r="D36" s="1">
        <v>0.130773782730103</v>
      </c>
      <c r="E36" s="1">
        <v>7</v>
      </c>
      <c r="F36" s="1">
        <v>4</v>
      </c>
      <c r="G36" s="1">
        <v>3</v>
      </c>
      <c r="H36" s="1">
        <v>6</v>
      </c>
      <c r="I36" s="1">
        <v>0.7</v>
      </c>
      <c r="J36" s="1">
        <v>0.636363636363636</v>
      </c>
      <c r="K36" s="1">
        <v>0.666666666666667</v>
      </c>
      <c r="L36" s="1">
        <v>0.4</v>
      </c>
      <c r="M36" s="1">
        <v>0.3</v>
      </c>
      <c r="N36" s="1">
        <v>0.65</v>
      </c>
    </row>
    <row r="37" s="1" customFormat="1" spans="1:14">
      <c r="A37" s="7">
        <v>481</v>
      </c>
      <c r="B37" s="1">
        <v>481</v>
      </c>
      <c r="C37" s="1">
        <v>0.554565191268921</v>
      </c>
      <c r="D37" s="1">
        <v>0.134721755981445</v>
      </c>
      <c r="E37" s="1">
        <v>9</v>
      </c>
      <c r="F37" s="1">
        <v>2</v>
      </c>
      <c r="G37" s="1">
        <v>1</v>
      </c>
      <c r="H37" s="1">
        <v>8</v>
      </c>
      <c r="I37" s="1">
        <v>0.9</v>
      </c>
      <c r="J37" s="1">
        <v>0.818181818181818</v>
      </c>
      <c r="K37" s="1">
        <v>0.857142857142857</v>
      </c>
      <c r="L37" s="1">
        <v>0.2</v>
      </c>
      <c r="M37" s="1">
        <v>0.7</v>
      </c>
      <c r="N37" s="1">
        <v>0.85</v>
      </c>
    </row>
    <row r="38" s="1" customFormat="1" spans="1:14">
      <c r="A38" s="7">
        <v>359</v>
      </c>
      <c r="B38" s="1">
        <v>359</v>
      </c>
      <c r="C38" s="1">
        <v>0.554954648017883</v>
      </c>
      <c r="D38" s="1">
        <v>0.107797980308533</v>
      </c>
      <c r="E38" s="1">
        <v>6</v>
      </c>
      <c r="F38" s="1">
        <v>5</v>
      </c>
      <c r="G38" s="1">
        <v>4</v>
      </c>
      <c r="H38" s="1">
        <v>5</v>
      </c>
      <c r="I38" s="1">
        <v>0.6</v>
      </c>
      <c r="J38" s="1">
        <v>0.545454545454545</v>
      </c>
      <c r="K38" s="1">
        <v>0.571428571428571</v>
      </c>
      <c r="L38" s="1">
        <v>0.5</v>
      </c>
      <c r="M38" s="1">
        <v>0.1</v>
      </c>
      <c r="N38" s="1">
        <v>0.55</v>
      </c>
    </row>
    <row r="39" s="1" customFormat="1" spans="1:14">
      <c r="A39" s="7">
        <v>127</v>
      </c>
      <c r="B39" s="1">
        <v>127</v>
      </c>
      <c r="C39" s="1">
        <v>0.555170893669128</v>
      </c>
      <c r="D39" s="1">
        <v>0.139618158340454</v>
      </c>
      <c r="E39" s="1">
        <v>7</v>
      </c>
      <c r="F39" s="1">
        <v>3</v>
      </c>
      <c r="G39" s="1">
        <v>3</v>
      </c>
      <c r="H39" s="1">
        <v>7</v>
      </c>
      <c r="I39" s="1">
        <v>0.7</v>
      </c>
      <c r="J39" s="1">
        <v>0.7</v>
      </c>
      <c r="K39" s="1">
        <v>0.7</v>
      </c>
      <c r="L39" s="1">
        <v>0.3</v>
      </c>
      <c r="M39" s="1">
        <v>0.4</v>
      </c>
      <c r="N39" s="1">
        <v>0.7</v>
      </c>
    </row>
    <row r="40" s="1" customFormat="1" spans="1:14">
      <c r="A40" s="7">
        <v>120</v>
      </c>
      <c r="B40" s="1">
        <v>120</v>
      </c>
      <c r="C40" s="1">
        <v>0.555406451225281</v>
      </c>
      <c r="D40" s="1">
        <v>0.0729508399963379</v>
      </c>
      <c r="E40" s="1">
        <v>9</v>
      </c>
      <c r="F40" s="1">
        <v>2</v>
      </c>
      <c r="G40" s="1">
        <v>1</v>
      </c>
      <c r="H40" s="1">
        <v>8</v>
      </c>
      <c r="I40" s="1">
        <v>0.9</v>
      </c>
      <c r="J40" s="1">
        <v>0.818181818181818</v>
      </c>
      <c r="K40" s="1">
        <v>0.857142857142857</v>
      </c>
      <c r="L40" s="1">
        <v>0.2</v>
      </c>
      <c r="M40" s="1">
        <v>0.7</v>
      </c>
      <c r="N40" s="1">
        <v>0.85</v>
      </c>
    </row>
    <row r="41" s="1" customFormat="1" spans="1:14">
      <c r="A41" s="7">
        <v>679</v>
      </c>
      <c r="B41" s="1">
        <v>679</v>
      </c>
      <c r="C41" s="1">
        <v>0.555595517158508</v>
      </c>
      <c r="D41" s="1">
        <v>0.122767329216003</v>
      </c>
      <c r="E41" s="1">
        <v>8</v>
      </c>
      <c r="F41" s="1">
        <v>6</v>
      </c>
      <c r="G41" s="1">
        <v>2</v>
      </c>
      <c r="H41" s="1">
        <v>4</v>
      </c>
      <c r="I41" s="1">
        <v>0.8</v>
      </c>
      <c r="J41" s="1">
        <v>0.571428571428572</v>
      </c>
      <c r="K41" s="1">
        <v>0.666666666666667</v>
      </c>
      <c r="L41" s="1">
        <v>0.6</v>
      </c>
      <c r="M41" s="1">
        <v>0.2</v>
      </c>
      <c r="N41" s="1">
        <v>0.6</v>
      </c>
    </row>
    <row r="42" s="1" customFormat="1" spans="1:14">
      <c r="A42" s="7">
        <v>688</v>
      </c>
      <c r="B42" s="1">
        <v>688</v>
      </c>
      <c r="C42" s="1">
        <v>0.555647253990173</v>
      </c>
      <c r="D42" s="1">
        <v>0.0747131109237671</v>
      </c>
      <c r="E42" s="1">
        <v>8</v>
      </c>
      <c r="F42" s="1">
        <v>4</v>
      </c>
      <c r="G42" s="1">
        <v>2</v>
      </c>
      <c r="H42" s="1">
        <v>6</v>
      </c>
      <c r="I42" s="1">
        <v>0.8</v>
      </c>
      <c r="J42" s="1">
        <v>0.666666666666667</v>
      </c>
      <c r="K42" s="1">
        <v>0.727272727272727</v>
      </c>
      <c r="L42" s="1">
        <v>0.4</v>
      </c>
      <c r="M42" s="1">
        <v>0.4</v>
      </c>
      <c r="N42" s="1">
        <v>0.7</v>
      </c>
    </row>
    <row r="43" s="1" customFormat="1" spans="1:14">
      <c r="A43" s="7">
        <v>664</v>
      </c>
      <c r="B43" s="1">
        <v>664</v>
      </c>
      <c r="C43" s="1">
        <v>0.555957555770874</v>
      </c>
      <c r="D43" s="1">
        <v>0.135469555854797</v>
      </c>
      <c r="E43" s="1">
        <v>10</v>
      </c>
      <c r="F43" s="1">
        <v>7</v>
      </c>
      <c r="G43" s="1">
        <v>0</v>
      </c>
      <c r="H43" s="1">
        <v>3</v>
      </c>
      <c r="I43" s="1">
        <v>1</v>
      </c>
      <c r="J43" s="1">
        <v>0.588235294117647</v>
      </c>
      <c r="K43" s="1">
        <v>0.740740740740741</v>
      </c>
      <c r="L43" s="1">
        <v>0.7</v>
      </c>
      <c r="M43" s="1">
        <v>0.3</v>
      </c>
      <c r="N43" s="1">
        <v>0.65</v>
      </c>
    </row>
    <row r="44" s="1" customFormat="1" spans="1:14">
      <c r="A44" s="7">
        <v>118</v>
      </c>
      <c r="B44" s="1">
        <v>118</v>
      </c>
      <c r="C44" s="1">
        <v>0.55603814125061</v>
      </c>
      <c r="D44" s="1">
        <v>0.117337107658386</v>
      </c>
      <c r="E44" s="1">
        <v>8</v>
      </c>
      <c r="F44" s="1">
        <v>7</v>
      </c>
      <c r="G44" s="1">
        <v>2</v>
      </c>
      <c r="H44" s="1">
        <v>3</v>
      </c>
      <c r="I44" s="1">
        <v>0.8</v>
      </c>
      <c r="J44" s="1">
        <v>0.533333333333333</v>
      </c>
      <c r="K44" s="1">
        <v>0.64</v>
      </c>
      <c r="L44" s="1">
        <v>0.7</v>
      </c>
      <c r="M44" s="1">
        <v>0.1</v>
      </c>
      <c r="N44" s="1">
        <v>0.55</v>
      </c>
    </row>
    <row r="45" s="1" customFormat="1" spans="1:14">
      <c r="A45" s="7">
        <v>522</v>
      </c>
      <c r="B45" s="1">
        <v>522</v>
      </c>
      <c r="C45" s="1">
        <v>0.841399312019348</v>
      </c>
      <c r="D45" s="1">
        <v>0.0506949424743652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1" customFormat="1" spans="1:14">
      <c r="A46" s="7">
        <v>929</v>
      </c>
      <c r="B46" s="1">
        <v>929</v>
      </c>
      <c r="C46" s="1">
        <v>0.795631051063538</v>
      </c>
      <c r="D46" s="1">
        <v>0.0636559724807739</v>
      </c>
      <c r="E46" s="1">
        <v>10</v>
      </c>
      <c r="F46" s="1">
        <v>4</v>
      </c>
      <c r="G46" s="1">
        <v>0</v>
      </c>
      <c r="H46" s="1">
        <v>6</v>
      </c>
      <c r="I46" s="1">
        <v>1</v>
      </c>
      <c r="J46" s="1">
        <v>0.714285714285714</v>
      </c>
      <c r="K46" s="1">
        <v>0.833333333333333</v>
      </c>
      <c r="L46" s="1">
        <v>0.4</v>
      </c>
      <c r="M46" s="1">
        <v>0.6</v>
      </c>
      <c r="N46" s="1">
        <v>0.8</v>
      </c>
    </row>
    <row r="47" s="1" customFormat="1" spans="1:14">
      <c r="A47" s="7">
        <v>248</v>
      </c>
      <c r="B47" s="1">
        <v>248</v>
      </c>
      <c r="C47" s="1">
        <v>0.556867003440857</v>
      </c>
      <c r="D47" s="1">
        <v>0.15160608291626</v>
      </c>
      <c r="E47" s="1">
        <v>9</v>
      </c>
      <c r="F47" s="1">
        <v>2</v>
      </c>
      <c r="G47" s="1">
        <v>1</v>
      </c>
      <c r="H47" s="1">
        <v>8</v>
      </c>
      <c r="I47" s="1">
        <v>0.9</v>
      </c>
      <c r="J47" s="1">
        <v>0.818181818181818</v>
      </c>
      <c r="K47" s="1">
        <v>0.857142857142857</v>
      </c>
      <c r="L47" s="1">
        <v>0.2</v>
      </c>
      <c r="M47" s="1">
        <v>0.7</v>
      </c>
      <c r="N47" s="1">
        <v>0.85</v>
      </c>
    </row>
    <row r="48" s="1" customFormat="1" spans="1:14">
      <c r="A48" s="7">
        <v>460</v>
      </c>
      <c r="B48" s="1">
        <v>460</v>
      </c>
      <c r="C48" s="1">
        <v>0.55692195892334</v>
      </c>
      <c r="D48" s="1">
        <v>0.104334115982056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266</v>
      </c>
      <c r="B49" s="1">
        <v>266</v>
      </c>
      <c r="C49" s="1">
        <v>0.557049751281738</v>
      </c>
      <c r="D49" s="1">
        <v>0.122964262962341</v>
      </c>
      <c r="E49" s="1">
        <v>7</v>
      </c>
      <c r="F49" s="1">
        <v>5</v>
      </c>
      <c r="G49" s="1">
        <v>3</v>
      </c>
      <c r="H49" s="1">
        <v>5</v>
      </c>
      <c r="I49" s="1">
        <v>0.7</v>
      </c>
      <c r="J49" s="1">
        <v>0.583333333333333</v>
      </c>
      <c r="K49" s="1">
        <v>0.636363636363636</v>
      </c>
      <c r="L49" s="1">
        <v>0.5</v>
      </c>
      <c r="M49" s="1">
        <v>0.2</v>
      </c>
      <c r="N49" s="1">
        <v>0.6</v>
      </c>
    </row>
    <row r="50" s="1" customFormat="1" spans="1:14">
      <c r="A50" s="7">
        <v>483</v>
      </c>
      <c r="B50" s="1">
        <v>483</v>
      </c>
      <c r="C50" s="1">
        <v>0.557103157043457</v>
      </c>
      <c r="D50" s="1">
        <v>0.0672715902328491</v>
      </c>
      <c r="E50" s="1">
        <v>9</v>
      </c>
      <c r="F50" s="1">
        <v>6</v>
      </c>
      <c r="G50" s="1">
        <v>1</v>
      </c>
      <c r="H50" s="1">
        <v>4</v>
      </c>
      <c r="I50" s="1">
        <v>0.9</v>
      </c>
      <c r="J50" s="1">
        <v>0.6</v>
      </c>
      <c r="K50" s="1">
        <v>0.72</v>
      </c>
      <c r="L50" s="1">
        <v>0.6</v>
      </c>
      <c r="M50" s="1">
        <v>0.3</v>
      </c>
      <c r="N50" s="1">
        <v>0.65</v>
      </c>
    </row>
    <row r="51" s="1" customFormat="1" spans="1:14">
      <c r="A51" s="7">
        <v>648</v>
      </c>
      <c r="B51" s="1">
        <v>648</v>
      </c>
      <c r="C51" s="1">
        <v>0.55717945098877</v>
      </c>
      <c r="D51" s="1">
        <v>0.155620455741882</v>
      </c>
      <c r="E51" s="1">
        <v>8</v>
      </c>
      <c r="F51" s="1">
        <v>3</v>
      </c>
      <c r="G51" s="1">
        <v>2</v>
      </c>
      <c r="H51" s="1">
        <v>7</v>
      </c>
      <c r="I51" s="1">
        <v>0.8</v>
      </c>
      <c r="J51" s="1">
        <v>0.727272727272727</v>
      </c>
      <c r="K51" s="1">
        <v>0.761904761904762</v>
      </c>
      <c r="L51" s="1">
        <v>0.3</v>
      </c>
      <c r="M51" s="1">
        <v>0.5</v>
      </c>
      <c r="N51" s="1">
        <v>0.75</v>
      </c>
    </row>
    <row r="52" s="1" customFormat="1" spans="1:14">
      <c r="A52" s="7">
        <v>454</v>
      </c>
      <c r="B52" s="1">
        <v>454</v>
      </c>
      <c r="C52" s="1">
        <v>0.81167459487915</v>
      </c>
      <c r="D52" s="1">
        <v>0.116322159767151</v>
      </c>
      <c r="E52" s="1">
        <v>5</v>
      </c>
      <c r="F52" s="1">
        <v>4</v>
      </c>
      <c r="G52" s="1">
        <v>5</v>
      </c>
      <c r="H52" s="1">
        <v>6</v>
      </c>
      <c r="I52" s="1">
        <v>0.5</v>
      </c>
      <c r="J52" s="1">
        <v>0.555555555555556</v>
      </c>
      <c r="K52" s="1">
        <v>0.526315789473684</v>
      </c>
      <c r="L52" s="1">
        <v>0.4</v>
      </c>
      <c r="M52" s="1">
        <v>0.1</v>
      </c>
      <c r="N52" s="1">
        <v>0.55</v>
      </c>
    </row>
    <row r="53" s="1" customFormat="1" spans="1:14">
      <c r="A53" s="7">
        <v>722</v>
      </c>
      <c r="B53" s="1">
        <v>722</v>
      </c>
      <c r="C53" s="1">
        <v>0.557411074638367</v>
      </c>
      <c r="D53" s="1">
        <v>0.133525133132935</v>
      </c>
      <c r="E53" s="1">
        <v>9</v>
      </c>
      <c r="F53" s="1">
        <v>2</v>
      </c>
      <c r="G53" s="1">
        <v>1</v>
      </c>
      <c r="H53" s="1">
        <v>8</v>
      </c>
      <c r="I53" s="1">
        <v>0.9</v>
      </c>
      <c r="J53" s="1">
        <v>0.818181818181818</v>
      </c>
      <c r="K53" s="1">
        <v>0.857142857142857</v>
      </c>
      <c r="L53" s="1">
        <v>0.2</v>
      </c>
      <c r="M53" s="1">
        <v>0.7</v>
      </c>
      <c r="N53" s="1">
        <v>0.85</v>
      </c>
    </row>
    <row r="54" s="1" customFormat="1" spans="1:14">
      <c r="A54" s="7">
        <v>167</v>
      </c>
      <c r="B54" s="1">
        <v>167</v>
      </c>
      <c r="C54" s="1">
        <v>0.557427287101746</v>
      </c>
      <c r="D54" s="1">
        <v>0.0650427341461182</v>
      </c>
      <c r="E54" s="1">
        <v>8</v>
      </c>
      <c r="F54" s="1">
        <v>3</v>
      </c>
      <c r="G54" s="1">
        <v>2</v>
      </c>
      <c r="H54" s="1">
        <v>7</v>
      </c>
      <c r="I54" s="1">
        <v>0.8</v>
      </c>
      <c r="J54" s="1">
        <v>0.727272727272727</v>
      </c>
      <c r="K54" s="1">
        <v>0.761904761904762</v>
      </c>
      <c r="L54" s="1">
        <v>0.3</v>
      </c>
      <c r="M54" s="1">
        <v>0.5</v>
      </c>
      <c r="N54" s="1">
        <v>0.75</v>
      </c>
    </row>
    <row r="55" s="1" customFormat="1" spans="1:14">
      <c r="A55" s="7">
        <v>304</v>
      </c>
      <c r="B55" s="1">
        <v>304</v>
      </c>
      <c r="C55" s="1">
        <v>0.557525396347046</v>
      </c>
      <c r="D55" s="1">
        <v>0.107261657714844</v>
      </c>
      <c r="E55" s="1">
        <v>9</v>
      </c>
      <c r="F55" s="1">
        <v>3</v>
      </c>
      <c r="G55" s="1">
        <v>1</v>
      </c>
      <c r="H55" s="1">
        <v>7</v>
      </c>
      <c r="I55" s="1">
        <v>0.9</v>
      </c>
      <c r="J55" s="1">
        <v>0.75</v>
      </c>
      <c r="K55" s="1">
        <v>0.818181818181818</v>
      </c>
      <c r="L55" s="1">
        <v>0.3</v>
      </c>
      <c r="M55" s="1">
        <v>0.6</v>
      </c>
      <c r="N55" s="1">
        <v>0.8</v>
      </c>
    </row>
    <row r="56" s="1" customFormat="1" spans="1:14">
      <c r="A56" s="7">
        <v>228</v>
      </c>
      <c r="B56" s="1">
        <v>228</v>
      </c>
      <c r="C56" s="1">
        <v>0.557615518569946</v>
      </c>
      <c r="D56" s="1">
        <v>0.129617810249329</v>
      </c>
      <c r="E56" s="1">
        <v>8</v>
      </c>
      <c r="F56" s="1">
        <v>7</v>
      </c>
      <c r="G56" s="1">
        <v>2</v>
      </c>
      <c r="H56" s="1">
        <v>3</v>
      </c>
      <c r="I56" s="1">
        <v>0.8</v>
      </c>
      <c r="J56" s="1">
        <v>0.533333333333333</v>
      </c>
      <c r="K56" s="1">
        <v>0.64</v>
      </c>
      <c r="L56" s="1">
        <v>0.7</v>
      </c>
      <c r="M56" s="1">
        <v>0.1</v>
      </c>
      <c r="N56" s="1">
        <v>0.55</v>
      </c>
    </row>
    <row r="57" s="1" customFormat="1" spans="1:14">
      <c r="A57" s="7">
        <v>765</v>
      </c>
      <c r="B57" s="1">
        <v>765</v>
      </c>
      <c r="C57" s="1">
        <v>0.557815074920654</v>
      </c>
      <c r="D57" s="1">
        <v>0.176732897758484</v>
      </c>
      <c r="E57" s="1">
        <v>7</v>
      </c>
      <c r="F57" s="1">
        <v>6</v>
      </c>
      <c r="G57" s="1">
        <v>3</v>
      </c>
      <c r="H57" s="1">
        <v>4</v>
      </c>
      <c r="I57" s="1">
        <v>0.7</v>
      </c>
      <c r="J57" s="1">
        <v>0.538461538461539</v>
      </c>
      <c r="K57" s="1">
        <v>0.608695652173913</v>
      </c>
      <c r="L57" s="1">
        <v>0.6</v>
      </c>
      <c r="M57" s="1">
        <v>0.1</v>
      </c>
      <c r="N57" s="1">
        <v>0.55</v>
      </c>
    </row>
    <row r="58" s="1" customFormat="1" spans="1:14">
      <c r="A58" s="7">
        <v>842</v>
      </c>
      <c r="B58" s="1">
        <v>842</v>
      </c>
      <c r="C58" s="1">
        <v>0.55795431137085</v>
      </c>
      <c r="D58" s="1">
        <v>0.0961766242980957</v>
      </c>
      <c r="E58" s="1">
        <v>9</v>
      </c>
      <c r="F58" s="1">
        <v>4</v>
      </c>
      <c r="G58" s="1">
        <v>1</v>
      </c>
      <c r="H58" s="1">
        <v>6</v>
      </c>
      <c r="I58" s="1">
        <v>0.9</v>
      </c>
      <c r="J58" s="1">
        <v>0.692307692307692</v>
      </c>
      <c r="K58" s="1">
        <v>0.782608695652174</v>
      </c>
      <c r="L58" s="1">
        <v>0.4</v>
      </c>
      <c r="M58" s="1">
        <v>0.5</v>
      </c>
      <c r="N58" s="1">
        <v>0.75</v>
      </c>
    </row>
    <row r="59" s="1" customFormat="1" spans="1:14">
      <c r="A59" s="7">
        <v>719</v>
      </c>
      <c r="B59" s="1">
        <v>719</v>
      </c>
      <c r="C59" s="1">
        <v>0.55800187587738</v>
      </c>
      <c r="D59" s="1">
        <v>0.176747798919678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22</v>
      </c>
      <c r="B60" s="1">
        <v>22</v>
      </c>
      <c r="C60" s="1">
        <v>0.558051943778992</v>
      </c>
      <c r="D60" s="1">
        <v>0.0581455230712891</v>
      </c>
      <c r="E60" s="1">
        <v>10</v>
      </c>
      <c r="F60" s="1">
        <v>2</v>
      </c>
      <c r="G60" s="1">
        <v>0</v>
      </c>
      <c r="H60" s="1">
        <v>8</v>
      </c>
      <c r="I60" s="1">
        <v>1</v>
      </c>
      <c r="J60" s="1">
        <v>0.833333333333333</v>
      </c>
      <c r="K60" s="1">
        <v>0.909090909090909</v>
      </c>
      <c r="L60" s="1">
        <v>0.2</v>
      </c>
      <c r="M60" s="1">
        <v>0.8</v>
      </c>
      <c r="N60" s="1">
        <v>0.9</v>
      </c>
    </row>
    <row r="61" s="1" customFormat="1" spans="1:14">
      <c r="A61" s="7">
        <v>311</v>
      </c>
      <c r="B61" s="1">
        <v>311</v>
      </c>
      <c r="C61" s="1">
        <v>0.558170199394226</v>
      </c>
      <c r="D61" s="1">
        <v>0.130020976066589</v>
      </c>
      <c r="E61" s="1">
        <v>8</v>
      </c>
      <c r="F61" s="1">
        <v>3</v>
      </c>
      <c r="G61" s="1">
        <v>2</v>
      </c>
      <c r="H61" s="1">
        <v>7</v>
      </c>
      <c r="I61" s="1">
        <v>0.8</v>
      </c>
      <c r="J61" s="1">
        <v>0.727272727272727</v>
      </c>
      <c r="K61" s="1">
        <v>0.761904761904762</v>
      </c>
      <c r="L61" s="1">
        <v>0.3</v>
      </c>
      <c r="M61" s="1">
        <v>0.5</v>
      </c>
      <c r="N61" s="1">
        <v>0.75</v>
      </c>
    </row>
    <row r="62" s="1" customFormat="1" spans="1:14">
      <c r="A62" s="7">
        <v>361</v>
      </c>
      <c r="B62" s="1">
        <v>361</v>
      </c>
      <c r="C62" s="1">
        <v>0.558312773704529</v>
      </c>
      <c r="D62" s="1">
        <v>0.0428614616394043</v>
      </c>
      <c r="E62" s="1">
        <v>9</v>
      </c>
      <c r="F62" s="1">
        <v>4</v>
      </c>
      <c r="G62" s="1">
        <v>1</v>
      </c>
      <c r="H62" s="1">
        <v>6</v>
      </c>
      <c r="I62" s="1">
        <v>0.9</v>
      </c>
      <c r="J62" s="1">
        <v>0.692307692307692</v>
      </c>
      <c r="K62" s="1">
        <v>0.782608695652174</v>
      </c>
      <c r="L62" s="1">
        <v>0.4</v>
      </c>
      <c r="M62" s="1">
        <v>0.5</v>
      </c>
      <c r="N62" s="1">
        <v>0.75</v>
      </c>
    </row>
    <row r="63" s="1" customFormat="1" spans="1:14">
      <c r="A63" s="7">
        <v>151</v>
      </c>
      <c r="B63" s="1">
        <v>151</v>
      </c>
      <c r="C63" s="1">
        <v>0.558318972587585</v>
      </c>
      <c r="D63" s="1">
        <v>0.092284083366394</v>
      </c>
      <c r="E63" s="1">
        <v>10</v>
      </c>
      <c r="F63" s="1">
        <v>4</v>
      </c>
      <c r="G63" s="1">
        <v>0</v>
      </c>
      <c r="H63" s="1">
        <v>6</v>
      </c>
      <c r="I63" s="1">
        <v>1</v>
      </c>
      <c r="J63" s="1">
        <v>0.714285714285714</v>
      </c>
      <c r="K63" s="1">
        <v>0.833333333333333</v>
      </c>
      <c r="L63" s="1">
        <v>0.4</v>
      </c>
      <c r="M63" s="1">
        <v>0.6</v>
      </c>
      <c r="N63" s="1">
        <v>0.8</v>
      </c>
    </row>
    <row r="64" s="1" customFormat="1" spans="1:14">
      <c r="A64" s="7">
        <v>586</v>
      </c>
      <c r="B64" s="1">
        <v>586</v>
      </c>
      <c r="C64" s="1">
        <v>0.55849027633667</v>
      </c>
      <c r="D64" s="1">
        <v>0.065953254699707</v>
      </c>
      <c r="E64" s="1">
        <v>9</v>
      </c>
      <c r="F64" s="1">
        <v>2</v>
      </c>
      <c r="G64" s="1">
        <v>1</v>
      </c>
      <c r="H64" s="1">
        <v>8</v>
      </c>
      <c r="I64" s="1">
        <v>0.9</v>
      </c>
      <c r="J64" s="1">
        <v>0.818181818181818</v>
      </c>
      <c r="K64" s="1">
        <v>0.857142857142857</v>
      </c>
      <c r="L64" s="1">
        <v>0.2</v>
      </c>
      <c r="M64" s="1">
        <v>0.7</v>
      </c>
      <c r="N64" s="1">
        <v>0.85</v>
      </c>
    </row>
    <row r="65" s="1" customFormat="1" spans="1:14">
      <c r="A65" s="7">
        <v>562</v>
      </c>
      <c r="B65" s="1">
        <v>562</v>
      </c>
      <c r="C65" s="1">
        <v>0.558523774147034</v>
      </c>
      <c r="D65" s="1">
        <v>0.0971460342407227</v>
      </c>
      <c r="E65" s="1">
        <v>10</v>
      </c>
      <c r="F65" s="1">
        <v>6</v>
      </c>
      <c r="G65" s="1">
        <v>0</v>
      </c>
      <c r="H65" s="1">
        <v>4</v>
      </c>
      <c r="I65" s="1">
        <v>1</v>
      </c>
      <c r="J65" s="1">
        <v>0.625</v>
      </c>
      <c r="K65" s="1">
        <v>0.769230769230769</v>
      </c>
      <c r="L65" s="1">
        <v>0.6</v>
      </c>
      <c r="M65" s="1">
        <v>0.4</v>
      </c>
      <c r="N65" s="1">
        <v>0.7</v>
      </c>
    </row>
    <row r="66" s="1" customFormat="1" spans="1:14">
      <c r="A66" s="7">
        <v>966</v>
      </c>
      <c r="B66" s="1">
        <v>966</v>
      </c>
      <c r="C66" s="1">
        <v>0.558695793151855</v>
      </c>
      <c r="D66" s="1">
        <v>0.0615495443344116</v>
      </c>
      <c r="E66" s="1">
        <v>8</v>
      </c>
      <c r="F66" s="1">
        <v>7</v>
      </c>
      <c r="G66" s="1">
        <v>2</v>
      </c>
      <c r="H66" s="1">
        <v>3</v>
      </c>
      <c r="I66" s="1">
        <v>0.8</v>
      </c>
      <c r="J66" s="1">
        <v>0.533333333333333</v>
      </c>
      <c r="K66" s="1">
        <v>0.64</v>
      </c>
      <c r="L66" s="1">
        <v>0.7</v>
      </c>
      <c r="M66" s="1">
        <v>0.1</v>
      </c>
      <c r="N66" s="1">
        <v>0.55</v>
      </c>
    </row>
    <row r="67" s="1" customFormat="1" spans="1:14">
      <c r="A67" s="7">
        <v>736</v>
      </c>
      <c r="B67" s="1">
        <v>736</v>
      </c>
      <c r="C67" s="1">
        <v>0.558700561523437</v>
      </c>
      <c r="D67" s="1">
        <v>0.0735324621200562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1" customFormat="1" spans="1:14">
      <c r="A68" s="7">
        <v>525</v>
      </c>
      <c r="B68" s="1">
        <v>525</v>
      </c>
      <c r="C68" s="1">
        <v>0.558811664581299</v>
      </c>
      <c r="D68" s="1">
        <v>0.0872689485549927</v>
      </c>
      <c r="E68" s="1">
        <v>9</v>
      </c>
      <c r="F68" s="1">
        <v>6</v>
      </c>
      <c r="G68" s="1">
        <v>1</v>
      </c>
      <c r="H68" s="1">
        <v>4</v>
      </c>
      <c r="I68" s="1">
        <v>0.9</v>
      </c>
      <c r="J68" s="1">
        <v>0.6</v>
      </c>
      <c r="K68" s="1">
        <v>0.72</v>
      </c>
      <c r="L68" s="1">
        <v>0.6</v>
      </c>
      <c r="M68" s="1">
        <v>0.3</v>
      </c>
      <c r="N68" s="1">
        <v>0.65</v>
      </c>
    </row>
    <row r="69" s="1" customFormat="1" spans="1:14">
      <c r="A69" s="7">
        <v>82</v>
      </c>
      <c r="B69" s="1">
        <v>82</v>
      </c>
      <c r="C69" s="1">
        <v>0.558902621269226</v>
      </c>
      <c r="D69" s="1">
        <v>0.124099373817444</v>
      </c>
      <c r="E69" s="1">
        <v>9</v>
      </c>
      <c r="F69" s="1">
        <v>2</v>
      </c>
      <c r="G69" s="1">
        <v>1</v>
      </c>
      <c r="H69" s="1">
        <v>8</v>
      </c>
      <c r="I69" s="1">
        <v>0.9</v>
      </c>
      <c r="J69" s="1">
        <v>0.818181818181818</v>
      </c>
      <c r="K69" s="1">
        <v>0.857142857142857</v>
      </c>
      <c r="L69" s="1">
        <v>0.2</v>
      </c>
      <c r="M69" s="1">
        <v>0.7</v>
      </c>
      <c r="N69" s="1">
        <v>0.85</v>
      </c>
    </row>
    <row r="70" s="1" customFormat="1" spans="1:14">
      <c r="A70" s="7">
        <v>812</v>
      </c>
      <c r="B70" s="1">
        <v>812</v>
      </c>
      <c r="C70" s="1">
        <v>0.558980822563171</v>
      </c>
      <c r="D70" s="1">
        <v>0.131692171096802</v>
      </c>
      <c r="E70" s="1">
        <v>9</v>
      </c>
      <c r="F70" s="1">
        <v>7</v>
      </c>
      <c r="G70" s="1">
        <v>1</v>
      </c>
      <c r="H70" s="1">
        <v>3</v>
      </c>
      <c r="I70" s="1">
        <v>0.9</v>
      </c>
      <c r="J70" s="1">
        <v>0.5625</v>
      </c>
      <c r="K70" s="1">
        <v>0.692307692307692</v>
      </c>
      <c r="L70" s="1">
        <v>0.7</v>
      </c>
      <c r="M70" s="1">
        <v>0.2</v>
      </c>
      <c r="N70" s="1">
        <v>0.6</v>
      </c>
    </row>
    <row r="71" s="1" customFormat="1" spans="1:14">
      <c r="A71" s="7">
        <v>268</v>
      </c>
      <c r="B71" s="1">
        <v>268</v>
      </c>
      <c r="C71" s="1">
        <v>0.559099912643433</v>
      </c>
      <c r="D71" s="1">
        <v>0.0859562158584595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697</v>
      </c>
      <c r="B72" s="1">
        <v>697</v>
      </c>
      <c r="C72" s="1">
        <v>0.559269785881042</v>
      </c>
      <c r="D72" s="1">
        <v>0.0718083381652832</v>
      </c>
      <c r="E72" s="1">
        <v>9</v>
      </c>
      <c r="F72" s="1">
        <v>3</v>
      </c>
      <c r="G72" s="1">
        <v>1</v>
      </c>
      <c r="H72" s="1">
        <v>7</v>
      </c>
      <c r="I72" s="1">
        <v>0.9</v>
      </c>
      <c r="J72" s="1">
        <v>0.75</v>
      </c>
      <c r="K72" s="1">
        <v>0.818181818181818</v>
      </c>
      <c r="L72" s="1">
        <v>0.3</v>
      </c>
      <c r="M72" s="1">
        <v>0.6</v>
      </c>
      <c r="N72" s="1">
        <v>0.8</v>
      </c>
    </row>
    <row r="73" s="1" customFormat="1" spans="1:14">
      <c r="A73" s="7">
        <v>317</v>
      </c>
      <c r="B73" s="1">
        <v>317</v>
      </c>
      <c r="C73" s="1">
        <v>0.559309482574463</v>
      </c>
      <c r="D73" s="1">
        <v>0.135785937309265</v>
      </c>
      <c r="E73" s="1">
        <v>7</v>
      </c>
      <c r="F73" s="1">
        <v>4</v>
      </c>
      <c r="G73" s="1">
        <v>3</v>
      </c>
      <c r="H73" s="1">
        <v>6</v>
      </c>
      <c r="I73" s="1">
        <v>0.7</v>
      </c>
      <c r="J73" s="1">
        <v>0.636363636363636</v>
      </c>
      <c r="K73" s="1">
        <v>0.666666666666667</v>
      </c>
      <c r="L73" s="1">
        <v>0.4</v>
      </c>
      <c r="M73" s="1">
        <v>0.3</v>
      </c>
      <c r="N73" s="1">
        <v>0.65</v>
      </c>
    </row>
    <row r="74" s="1" customFormat="1" spans="1:14">
      <c r="A74" s="7">
        <v>45</v>
      </c>
      <c r="B74" s="1">
        <v>45</v>
      </c>
      <c r="C74" s="1">
        <v>0.559455752372742</v>
      </c>
      <c r="D74" s="1">
        <v>0.0544650554656982</v>
      </c>
      <c r="E74" s="1">
        <v>10</v>
      </c>
      <c r="F74" s="1">
        <v>3</v>
      </c>
      <c r="G74" s="1">
        <v>0</v>
      </c>
      <c r="H74" s="1">
        <v>7</v>
      </c>
      <c r="I74" s="1">
        <v>1</v>
      </c>
      <c r="J74" s="1">
        <v>0.769230769230769</v>
      </c>
      <c r="K74" s="1">
        <v>0.869565217391304</v>
      </c>
      <c r="L74" s="1">
        <v>0.3</v>
      </c>
      <c r="M74" s="1">
        <v>0.7</v>
      </c>
      <c r="N74" s="1">
        <v>0.85</v>
      </c>
    </row>
    <row r="75" s="1" customFormat="1" spans="1:14">
      <c r="A75" s="7">
        <v>973</v>
      </c>
      <c r="B75" s="1">
        <v>973</v>
      </c>
      <c r="C75" s="1">
        <v>0.559474110603333</v>
      </c>
      <c r="D75" s="1">
        <v>0.0873973369598389</v>
      </c>
      <c r="E75" s="1">
        <v>10</v>
      </c>
      <c r="F75" s="1">
        <v>2</v>
      </c>
      <c r="G75" s="1">
        <v>0</v>
      </c>
      <c r="H75" s="1">
        <v>8</v>
      </c>
      <c r="I75" s="1">
        <v>1</v>
      </c>
      <c r="J75" s="1">
        <v>0.833333333333333</v>
      </c>
      <c r="K75" s="1">
        <v>0.909090909090909</v>
      </c>
      <c r="L75" s="1">
        <v>0.2</v>
      </c>
      <c r="M75" s="1">
        <v>0.8</v>
      </c>
      <c r="N75" s="1">
        <v>0.9</v>
      </c>
    </row>
    <row r="76" s="1" customFormat="1" spans="1:14">
      <c r="A76" s="7">
        <v>491</v>
      </c>
      <c r="B76" s="1">
        <v>491</v>
      </c>
      <c r="C76" s="1">
        <v>0.559697151184082</v>
      </c>
      <c r="D76" s="1">
        <v>0.0465866327285767</v>
      </c>
      <c r="E76" s="1">
        <v>10</v>
      </c>
      <c r="F76" s="1">
        <v>6</v>
      </c>
      <c r="G76" s="1">
        <v>0</v>
      </c>
      <c r="H76" s="1">
        <v>4</v>
      </c>
      <c r="I76" s="1">
        <v>1</v>
      </c>
      <c r="J76" s="1">
        <v>0.625</v>
      </c>
      <c r="K76" s="1">
        <v>0.769230769230769</v>
      </c>
      <c r="L76" s="1">
        <v>0.6</v>
      </c>
      <c r="M76" s="1">
        <v>0.4</v>
      </c>
      <c r="N76" s="1">
        <v>0.7</v>
      </c>
    </row>
    <row r="77" s="1" customFormat="1" spans="1:14">
      <c r="A77" s="7">
        <v>875</v>
      </c>
      <c r="B77" s="1">
        <v>875</v>
      </c>
      <c r="C77" s="1">
        <v>0.559751987457275</v>
      </c>
      <c r="D77" s="1">
        <v>0.14098048210144</v>
      </c>
      <c r="E77" s="1">
        <v>9</v>
      </c>
      <c r="F77" s="1">
        <v>6</v>
      </c>
      <c r="G77" s="1">
        <v>1</v>
      </c>
      <c r="H77" s="1">
        <v>4</v>
      </c>
      <c r="I77" s="1">
        <v>0.9</v>
      </c>
      <c r="J77" s="1">
        <v>0.6</v>
      </c>
      <c r="K77" s="1">
        <v>0.72</v>
      </c>
      <c r="L77" s="1">
        <v>0.6</v>
      </c>
      <c r="M77" s="1">
        <v>0.3</v>
      </c>
      <c r="N77" s="1">
        <v>0.65</v>
      </c>
    </row>
    <row r="78" s="1" customFormat="1" spans="1:14">
      <c r="A78" s="7">
        <v>538</v>
      </c>
      <c r="B78" s="1">
        <v>538</v>
      </c>
      <c r="C78" s="1">
        <v>0.559895634651184</v>
      </c>
      <c r="D78" s="1">
        <v>0.154874205589294</v>
      </c>
      <c r="E78" s="1">
        <v>9</v>
      </c>
      <c r="F78" s="1">
        <v>2</v>
      </c>
      <c r="G78" s="1">
        <v>1</v>
      </c>
      <c r="H78" s="1">
        <v>8</v>
      </c>
      <c r="I78" s="1">
        <v>0.9</v>
      </c>
      <c r="J78" s="1">
        <v>0.818181818181818</v>
      </c>
      <c r="K78" s="1">
        <v>0.857142857142857</v>
      </c>
      <c r="L78" s="1">
        <v>0.2</v>
      </c>
      <c r="M78" s="1">
        <v>0.7</v>
      </c>
      <c r="N78" s="1">
        <v>0.85</v>
      </c>
    </row>
    <row r="79" s="3" customFormat="1" spans="1:14">
      <c r="A79" s="9">
        <v>52</v>
      </c>
      <c r="B79" s="3">
        <v>52</v>
      </c>
      <c r="C79" s="3">
        <v>0.559979438781738</v>
      </c>
      <c r="D79" s="3">
        <v>0.0694026947021484</v>
      </c>
      <c r="E79" s="3">
        <v>10</v>
      </c>
      <c r="F79" s="3">
        <v>4</v>
      </c>
      <c r="G79" s="3">
        <v>0</v>
      </c>
      <c r="H79" s="3">
        <v>6</v>
      </c>
      <c r="I79" s="3">
        <v>1</v>
      </c>
      <c r="J79" s="3">
        <v>0.714285714285714</v>
      </c>
      <c r="K79" s="3">
        <v>0.833333333333333</v>
      </c>
      <c r="L79" s="3">
        <v>0.4</v>
      </c>
      <c r="M79" s="3">
        <v>0.6</v>
      </c>
      <c r="N79" s="3">
        <v>0.8</v>
      </c>
    </row>
    <row r="80" s="1" customFormat="1" spans="1:14">
      <c r="A80" s="7">
        <v>946</v>
      </c>
      <c r="B80" s="1">
        <v>946</v>
      </c>
      <c r="C80" s="1">
        <v>0.675660729408264</v>
      </c>
      <c r="D80" s="1">
        <v>0.0758144855499268</v>
      </c>
      <c r="E80" s="1">
        <v>8</v>
      </c>
      <c r="F80" s="1">
        <v>2</v>
      </c>
      <c r="G80" s="1">
        <v>2</v>
      </c>
      <c r="H80" s="1">
        <v>8</v>
      </c>
      <c r="I80" s="1">
        <v>0.8</v>
      </c>
      <c r="J80" s="1">
        <v>0.8</v>
      </c>
      <c r="K80" s="1">
        <v>0.8</v>
      </c>
      <c r="L80" s="1">
        <v>0.2</v>
      </c>
      <c r="M80" s="1">
        <v>0.6</v>
      </c>
      <c r="N80" s="1">
        <v>0.8</v>
      </c>
    </row>
    <row r="81" s="1" customFormat="1" spans="1:14">
      <c r="A81" s="7">
        <v>672</v>
      </c>
      <c r="B81" s="1">
        <v>672</v>
      </c>
      <c r="C81" s="1">
        <v>0.560165882110596</v>
      </c>
      <c r="D81" s="1">
        <v>0.0761356353759766</v>
      </c>
      <c r="E81" s="1">
        <v>9</v>
      </c>
      <c r="F81" s="1">
        <v>2</v>
      </c>
      <c r="G81" s="1">
        <v>1</v>
      </c>
      <c r="H81" s="1">
        <v>8</v>
      </c>
      <c r="I81" s="1">
        <v>0.9</v>
      </c>
      <c r="J81" s="1">
        <v>0.818181818181818</v>
      </c>
      <c r="K81" s="1">
        <v>0.857142857142857</v>
      </c>
      <c r="L81" s="1">
        <v>0.2</v>
      </c>
      <c r="M81" s="1">
        <v>0.7</v>
      </c>
      <c r="N81" s="1">
        <v>0.85</v>
      </c>
    </row>
    <row r="82" s="1" customFormat="1" spans="1:14">
      <c r="A82" s="7">
        <v>725</v>
      </c>
      <c r="B82" s="1">
        <v>725</v>
      </c>
      <c r="C82" s="1">
        <v>0.803259372711182</v>
      </c>
      <c r="D82" s="1">
        <v>0.191452741622925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1" customFormat="1" spans="1:14">
      <c r="A83" s="7">
        <v>773</v>
      </c>
      <c r="B83" s="1">
        <v>773</v>
      </c>
      <c r="C83" s="1">
        <v>0.804943203926086</v>
      </c>
      <c r="D83" s="1">
        <v>0.0974832773208618</v>
      </c>
      <c r="E83" s="1">
        <v>9</v>
      </c>
      <c r="F83" s="1">
        <v>3</v>
      </c>
      <c r="G83" s="1">
        <v>1</v>
      </c>
      <c r="H83" s="1">
        <v>7</v>
      </c>
      <c r="I83" s="1">
        <v>0.9</v>
      </c>
      <c r="J83" s="1">
        <v>0.75</v>
      </c>
      <c r="K83" s="1">
        <v>0.818181818181818</v>
      </c>
      <c r="L83" s="1">
        <v>0.3</v>
      </c>
      <c r="M83" s="1">
        <v>0.6</v>
      </c>
      <c r="N83" s="1">
        <v>0.8</v>
      </c>
    </row>
    <row r="84" s="1" customFormat="1" spans="1:14">
      <c r="A84" s="7">
        <v>133</v>
      </c>
      <c r="B84" s="1">
        <v>133</v>
      </c>
      <c r="C84" s="1">
        <v>0.805436015129089</v>
      </c>
      <c r="D84" s="1">
        <v>0.172886252403259</v>
      </c>
      <c r="E84" s="1">
        <v>10</v>
      </c>
      <c r="F84" s="1">
        <v>4</v>
      </c>
      <c r="G84" s="1">
        <v>0</v>
      </c>
      <c r="H84" s="1">
        <v>6</v>
      </c>
      <c r="I84" s="1">
        <v>1</v>
      </c>
      <c r="J84" s="1">
        <v>0.714285714285714</v>
      </c>
      <c r="K84" s="1">
        <v>0.833333333333333</v>
      </c>
      <c r="L84" s="1">
        <v>0.4</v>
      </c>
      <c r="M84" s="1">
        <v>0.6</v>
      </c>
      <c r="N84" s="1">
        <v>0.8</v>
      </c>
    </row>
    <row r="85" s="1" customFormat="1" spans="1:14">
      <c r="A85" s="7">
        <v>347</v>
      </c>
      <c r="B85" s="1">
        <v>347</v>
      </c>
      <c r="C85" s="1">
        <v>0.807642936706543</v>
      </c>
      <c r="D85" s="1">
        <v>0.11441159248352</v>
      </c>
      <c r="E85" s="1">
        <v>10</v>
      </c>
      <c r="F85" s="1">
        <v>7</v>
      </c>
      <c r="G85" s="1">
        <v>0</v>
      </c>
      <c r="H85" s="1">
        <v>3</v>
      </c>
      <c r="I85" s="1">
        <v>1</v>
      </c>
      <c r="J85" s="1">
        <v>0.588235294117647</v>
      </c>
      <c r="K85" s="1">
        <v>0.740740740740741</v>
      </c>
      <c r="L85" s="1">
        <v>0.7</v>
      </c>
      <c r="M85" s="1">
        <v>0.3</v>
      </c>
      <c r="N85" s="1">
        <v>0.65</v>
      </c>
    </row>
    <row r="86" s="1" customFormat="1" spans="1:14">
      <c r="A86" s="7">
        <v>598</v>
      </c>
      <c r="B86" s="1">
        <v>598</v>
      </c>
      <c r="C86" s="1">
        <v>0.808453559875488</v>
      </c>
      <c r="D86" s="1">
        <v>0.0991584062576294</v>
      </c>
      <c r="E86" s="1">
        <v>10</v>
      </c>
      <c r="F86" s="1">
        <v>3</v>
      </c>
      <c r="G86" s="1">
        <v>0</v>
      </c>
      <c r="H86" s="1">
        <v>7</v>
      </c>
      <c r="I86" s="1">
        <v>1</v>
      </c>
      <c r="J86" s="1">
        <v>0.769230769230769</v>
      </c>
      <c r="K86" s="1">
        <v>0.869565217391304</v>
      </c>
      <c r="L86" s="1">
        <v>0.3</v>
      </c>
      <c r="M86" s="1">
        <v>0.7</v>
      </c>
      <c r="N86" s="1">
        <v>0.85</v>
      </c>
    </row>
    <row r="87" s="1" customFormat="1" spans="1:14">
      <c r="A87" s="7">
        <v>777</v>
      </c>
      <c r="B87" s="1">
        <v>777</v>
      </c>
      <c r="C87" s="1">
        <v>0.808679223060608</v>
      </c>
      <c r="D87" s="1">
        <v>0.145735383033752</v>
      </c>
      <c r="E87" s="1">
        <v>10</v>
      </c>
      <c r="F87" s="1">
        <v>3</v>
      </c>
      <c r="G87" s="1">
        <v>0</v>
      </c>
      <c r="H87" s="1">
        <v>7</v>
      </c>
      <c r="I87" s="1">
        <v>1</v>
      </c>
      <c r="J87" s="1">
        <v>0.769230769230769</v>
      </c>
      <c r="K87" s="1">
        <v>0.869565217391304</v>
      </c>
      <c r="L87" s="1">
        <v>0.3</v>
      </c>
      <c r="M87" s="1">
        <v>0.7</v>
      </c>
      <c r="N87" s="1">
        <v>0.85</v>
      </c>
    </row>
    <row r="88" s="1" customFormat="1" spans="1:14">
      <c r="A88" s="7">
        <v>516</v>
      </c>
      <c r="B88" s="1">
        <v>516</v>
      </c>
      <c r="C88" s="1">
        <v>0.808926939964294</v>
      </c>
      <c r="D88" s="1">
        <v>0.204248666763306</v>
      </c>
      <c r="E88" s="1">
        <v>7</v>
      </c>
      <c r="F88" s="1">
        <v>3</v>
      </c>
      <c r="G88" s="1">
        <v>3</v>
      </c>
      <c r="H88" s="1">
        <v>7</v>
      </c>
      <c r="I88" s="1">
        <v>0.7</v>
      </c>
      <c r="J88" s="1">
        <v>0.7</v>
      </c>
      <c r="K88" s="1">
        <v>0.7</v>
      </c>
      <c r="L88" s="1">
        <v>0.3</v>
      </c>
      <c r="M88" s="1">
        <v>0.4</v>
      </c>
      <c r="N88" s="1">
        <v>0.7</v>
      </c>
    </row>
    <row r="89" s="1" customFormat="1" spans="1:14">
      <c r="A89" s="7">
        <v>188</v>
      </c>
      <c r="B89" s="1">
        <v>188</v>
      </c>
      <c r="C89" s="1">
        <v>0.611397743225098</v>
      </c>
      <c r="D89" s="1">
        <v>0.0397995710372925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3:13">
      <c r="C90" s="1">
        <f>AVERAGE(C2:C89)</f>
        <v>0.549311789599332</v>
      </c>
      <c r="D90" s="1">
        <f>AVERAGE(D2:D89)</f>
        <v>0.0872256417166103</v>
      </c>
      <c r="L90" s="1">
        <f>AVERAGE(L2:L89)</f>
        <v>0.420454545454545</v>
      </c>
      <c r="M90" s="1">
        <f>AVERAGE(M2:M89)</f>
        <v>0.443181818181818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183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2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12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11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5</v>
      </c>
      <c r="G97" s="11">
        <v>0.12</v>
      </c>
      <c r="H97" s="1">
        <v>-240</v>
      </c>
      <c r="I97" s="1">
        <v>1760</v>
      </c>
      <c r="J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45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1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0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1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0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0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1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0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0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1</v>
      </c>
    </row>
    <row r="114" s="1" customFormat="1" spans="3:4">
      <c r="C114" s="1" t="s">
        <v>35</v>
      </c>
      <c r="D114" s="1">
        <f>COUNTIF(C2:C89,"&lt;0.82")-COUNTIF(C2:C89,"&lt;0.8")</f>
        <v>8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8">
      <c r="C116" s="1" t="s">
        <v>37</v>
      </c>
      <c r="D116" s="1">
        <f>COUNTIF(C2:C89,"&lt;0.86")-COUNTIF(C2:C89,"&lt;0.84")</f>
        <v>1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0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0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97" workbookViewId="0">
      <selection activeCell="A1" sqref="$A1:$XFD135"/>
    </sheetView>
  </sheetViews>
  <sheetFormatPr defaultColWidth="9" defaultRowHeight="13.5"/>
  <cols>
    <col min="3" max="4" width="17.8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471</v>
      </c>
      <c r="B23" s="1">
        <v>471</v>
      </c>
      <c r="C23" s="1">
        <v>0.46433687210083</v>
      </c>
      <c r="D23" s="1">
        <v>0.117367029190064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3" customFormat="1" spans="1:14">
      <c r="A28" s="9">
        <v>566</v>
      </c>
      <c r="B28" s="3">
        <v>566</v>
      </c>
      <c r="C28" s="3">
        <v>0.479554414749146</v>
      </c>
      <c r="D28" s="3">
        <v>0.09343421459198</v>
      </c>
      <c r="E28" s="3">
        <v>8</v>
      </c>
      <c r="F28" s="3">
        <v>8</v>
      </c>
      <c r="G28" s="3">
        <v>2</v>
      </c>
      <c r="H28" s="3">
        <v>2</v>
      </c>
      <c r="I28" s="3">
        <v>0.8</v>
      </c>
      <c r="J28" s="3">
        <v>0.5</v>
      </c>
      <c r="K28" s="3">
        <v>0.615384615384615</v>
      </c>
      <c r="L28" s="3">
        <v>0.8</v>
      </c>
      <c r="M28" s="3">
        <v>0</v>
      </c>
      <c r="N28" s="3">
        <v>0.5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844</v>
      </c>
      <c r="B32" s="1">
        <v>844</v>
      </c>
      <c r="C32" s="1">
        <v>0.55314040184021</v>
      </c>
      <c r="D32" s="1">
        <v>0.158351898193359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595</v>
      </c>
      <c r="B33" s="1">
        <v>595</v>
      </c>
      <c r="C33" s="1">
        <v>0.553184151649475</v>
      </c>
      <c r="D33" s="1">
        <v>0.143512606620789</v>
      </c>
      <c r="E33" s="1">
        <v>4</v>
      </c>
      <c r="F33" s="1">
        <v>6</v>
      </c>
      <c r="G33" s="1">
        <v>6</v>
      </c>
      <c r="H33" s="1">
        <v>4</v>
      </c>
      <c r="I33" s="1">
        <v>0.4</v>
      </c>
      <c r="J33" s="1">
        <v>0.4</v>
      </c>
      <c r="K33" s="1">
        <v>0.4</v>
      </c>
      <c r="L33" s="1">
        <v>0.6</v>
      </c>
      <c r="M33" s="1">
        <v>-0.2</v>
      </c>
      <c r="N33" s="1">
        <v>0.4</v>
      </c>
    </row>
    <row r="34" s="1" customFormat="1" spans="1:14">
      <c r="A34" s="7">
        <v>942</v>
      </c>
      <c r="B34" s="1">
        <v>942</v>
      </c>
      <c r="C34" s="1">
        <v>0.514297127723694</v>
      </c>
      <c r="D34" s="1">
        <v>0.156838059425354</v>
      </c>
      <c r="E34" s="1">
        <v>7</v>
      </c>
      <c r="F34" s="1">
        <v>3</v>
      </c>
      <c r="G34" s="1">
        <v>3</v>
      </c>
      <c r="H34" s="1">
        <v>7</v>
      </c>
      <c r="I34" s="1">
        <v>0.7</v>
      </c>
      <c r="J34" s="1">
        <v>0.7</v>
      </c>
      <c r="K34" s="1">
        <v>0.7</v>
      </c>
      <c r="L34" s="1">
        <v>0.3</v>
      </c>
      <c r="M34" s="1">
        <v>0.4</v>
      </c>
      <c r="N34" s="1">
        <v>0.7</v>
      </c>
    </row>
    <row r="35" s="1" customFormat="1" spans="1:14">
      <c r="A35" s="7">
        <v>748</v>
      </c>
      <c r="B35" s="1">
        <v>748</v>
      </c>
      <c r="C35" s="1">
        <v>0.553632020950317</v>
      </c>
      <c r="D35" s="1">
        <v>0.147036671638489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635</v>
      </c>
      <c r="B36" s="1">
        <v>635</v>
      </c>
      <c r="C36" s="1">
        <v>0.511435985565186</v>
      </c>
      <c r="D36" s="1">
        <v>0.165743589401245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734</v>
      </c>
      <c r="B37" s="1">
        <v>734</v>
      </c>
      <c r="C37" s="1">
        <v>0.534730076789856</v>
      </c>
      <c r="D37" s="1">
        <v>0.167190194129944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106</v>
      </c>
      <c r="B38" s="1">
        <v>106</v>
      </c>
      <c r="C38" s="1">
        <v>0.554505109786987</v>
      </c>
      <c r="D38" s="1">
        <v>0.130773782730103</v>
      </c>
      <c r="E38" s="1">
        <v>7</v>
      </c>
      <c r="F38" s="1">
        <v>4</v>
      </c>
      <c r="G38" s="1">
        <v>3</v>
      </c>
      <c r="H38" s="1">
        <v>6</v>
      </c>
      <c r="I38" s="1">
        <v>0.7</v>
      </c>
      <c r="J38" s="1">
        <v>0.636363636363636</v>
      </c>
      <c r="K38" s="1">
        <v>0.666666666666667</v>
      </c>
      <c r="L38" s="1">
        <v>0.4</v>
      </c>
      <c r="M38" s="1">
        <v>0.3</v>
      </c>
      <c r="N38" s="1">
        <v>0.65</v>
      </c>
    </row>
    <row r="39" s="1" customFormat="1" spans="1:14">
      <c r="A39" s="7">
        <v>481</v>
      </c>
      <c r="B39" s="1">
        <v>481</v>
      </c>
      <c r="C39" s="1">
        <v>0.554565191268921</v>
      </c>
      <c r="D39" s="1">
        <v>0.134721755981445</v>
      </c>
      <c r="E39" s="1">
        <v>9</v>
      </c>
      <c r="F39" s="1">
        <v>2</v>
      </c>
      <c r="G39" s="1">
        <v>1</v>
      </c>
      <c r="H39" s="1">
        <v>8</v>
      </c>
      <c r="I39" s="1">
        <v>0.9</v>
      </c>
      <c r="J39" s="1">
        <v>0.818181818181818</v>
      </c>
      <c r="K39" s="1">
        <v>0.857142857142857</v>
      </c>
      <c r="L39" s="1">
        <v>0.2</v>
      </c>
      <c r="M39" s="1">
        <v>0.7</v>
      </c>
      <c r="N39" s="1">
        <v>0.85</v>
      </c>
    </row>
    <row r="40" s="1" customFormat="1" spans="1:14">
      <c r="A40" s="7">
        <v>222</v>
      </c>
      <c r="B40" s="1">
        <v>222</v>
      </c>
      <c r="C40" s="1">
        <v>0.554638981819153</v>
      </c>
      <c r="D40" s="1">
        <v>0.0920122861862183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164</v>
      </c>
      <c r="B41" s="1">
        <v>164</v>
      </c>
      <c r="C41" s="1">
        <v>0.534845352172852</v>
      </c>
      <c r="D41" s="1">
        <v>0.169167995452881</v>
      </c>
      <c r="E41" s="1">
        <v>5</v>
      </c>
      <c r="F41" s="1">
        <v>4</v>
      </c>
      <c r="G41" s="1">
        <v>5</v>
      </c>
      <c r="H41" s="1">
        <v>6</v>
      </c>
      <c r="I41" s="1">
        <v>0.5</v>
      </c>
      <c r="J41" s="1">
        <v>0.555555555555556</v>
      </c>
      <c r="K41" s="1">
        <v>0.526315789473684</v>
      </c>
      <c r="L41" s="1">
        <v>0.4</v>
      </c>
      <c r="M41" s="1">
        <v>0.1</v>
      </c>
      <c r="N41" s="1">
        <v>0.55</v>
      </c>
    </row>
    <row r="42" s="1" customFormat="1" spans="1:14">
      <c r="A42" s="7">
        <v>127</v>
      </c>
      <c r="B42" s="1">
        <v>127</v>
      </c>
      <c r="C42" s="1">
        <v>0.555170893669128</v>
      </c>
      <c r="D42" s="1">
        <v>0.139618158340454</v>
      </c>
      <c r="E42" s="1">
        <v>7</v>
      </c>
      <c r="F42" s="1">
        <v>3</v>
      </c>
      <c r="G42" s="1">
        <v>3</v>
      </c>
      <c r="H42" s="1">
        <v>7</v>
      </c>
      <c r="I42" s="1">
        <v>0.7</v>
      </c>
      <c r="J42" s="1">
        <v>0.7</v>
      </c>
      <c r="K42" s="1">
        <v>0.7</v>
      </c>
      <c r="L42" s="1">
        <v>0.3</v>
      </c>
      <c r="M42" s="1">
        <v>0.4</v>
      </c>
      <c r="N42" s="1">
        <v>0.7</v>
      </c>
    </row>
    <row r="43" s="1" customFormat="1" spans="1:14">
      <c r="A43" s="7">
        <v>235</v>
      </c>
      <c r="B43" s="1">
        <v>235</v>
      </c>
      <c r="C43" s="1">
        <v>0.555329442024231</v>
      </c>
      <c r="D43" s="1">
        <v>0.0897654294967651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883</v>
      </c>
      <c r="B44" s="1">
        <v>883</v>
      </c>
      <c r="C44" s="1">
        <v>0.536781072616577</v>
      </c>
      <c r="D44" s="1">
        <v>0.176890254020691</v>
      </c>
      <c r="E44" s="1">
        <v>6</v>
      </c>
      <c r="F44" s="1">
        <v>5</v>
      </c>
      <c r="G44" s="1">
        <v>4</v>
      </c>
      <c r="H44" s="1">
        <v>5</v>
      </c>
      <c r="I44" s="1">
        <v>0.6</v>
      </c>
      <c r="J44" s="1">
        <v>0.545454545454545</v>
      </c>
      <c r="K44" s="1">
        <v>0.571428571428571</v>
      </c>
      <c r="L44" s="1">
        <v>0.5</v>
      </c>
      <c r="M44" s="1">
        <v>0.1</v>
      </c>
      <c r="N44" s="1">
        <v>0.55</v>
      </c>
    </row>
    <row r="45" s="1" customFormat="1" spans="1:14">
      <c r="A45" s="7">
        <v>679</v>
      </c>
      <c r="B45" s="1">
        <v>679</v>
      </c>
      <c r="C45" s="1">
        <v>0.555595517158508</v>
      </c>
      <c r="D45" s="1">
        <v>0.122767329216003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650</v>
      </c>
      <c r="B46" s="1">
        <v>650</v>
      </c>
      <c r="C46" s="1">
        <v>0.538241386413574</v>
      </c>
      <c r="D46" s="1">
        <v>0.150728464126587</v>
      </c>
      <c r="E46" s="1">
        <v>7</v>
      </c>
      <c r="F46" s="1">
        <v>5</v>
      </c>
      <c r="G46" s="1">
        <v>3</v>
      </c>
      <c r="H46" s="1">
        <v>5</v>
      </c>
      <c r="I46" s="1">
        <v>0.7</v>
      </c>
      <c r="J46" s="1">
        <v>0.583333333333333</v>
      </c>
      <c r="K46" s="1">
        <v>0.636363636363636</v>
      </c>
      <c r="L46" s="1">
        <v>0.5</v>
      </c>
      <c r="M46" s="1">
        <v>0.2</v>
      </c>
      <c r="N46" s="1">
        <v>0.6</v>
      </c>
    </row>
    <row r="47" s="1" customFormat="1" spans="1:14">
      <c r="A47" s="7">
        <v>664</v>
      </c>
      <c r="B47" s="1">
        <v>664</v>
      </c>
      <c r="C47" s="1">
        <v>0.555957555770874</v>
      </c>
      <c r="D47" s="1">
        <v>0.135469555854797</v>
      </c>
      <c r="E47" s="1">
        <v>10</v>
      </c>
      <c r="F47" s="1">
        <v>7</v>
      </c>
      <c r="G47" s="1">
        <v>0</v>
      </c>
      <c r="H47" s="1">
        <v>3</v>
      </c>
      <c r="I47" s="1">
        <v>1</v>
      </c>
      <c r="J47" s="1">
        <v>0.588235294117647</v>
      </c>
      <c r="K47" s="1">
        <v>0.740740740740741</v>
      </c>
      <c r="L47" s="1">
        <v>0.7</v>
      </c>
      <c r="M47" s="1">
        <v>0.3</v>
      </c>
      <c r="N47" s="1">
        <v>0.65</v>
      </c>
    </row>
    <row r="48" s="1" customFormat="1" spans="1:14">
      <c r="A48" s="7">
        <v>118</v>
      </c>
      <c r="B48" s="1">
        <v>118</v>
      </c>
      <c r="C48" s="1">
        <v>0.55603814125061</v>
      </c>
      <c r="D48" s="1">
        <v>0.117337107658386</v>
      </c>
      <c r="E48" s="1">
        <v>8</v>
      </c>
      <c r="F48" s="1">
        <v>7</v>
      </c>
      <c r="G48" s="1">
        <v>2</v>
      </c>
      <c r="H48" s="1">
        <v>3</v>
      </c>
      <c r="I48" s="1">
        <v>0.8</v>
      </c>
      <c r="J48" s="1">
        <v>0.533333333333333</v>
      </c>
      <c r="K48" s="1">
        <v>0.64</v>
      </c>
      <c r="L48" s="1">
        <v>0.7</v>
      </c>
      <c r="M48" s="1">
        <v>0.1</v>
      </c>
      <c r="N48" s="1">
        <v>0.55</v>
      </c>
    </row>
    <row r="49" s="1" customFormat="1" spans="1:14">
      <c r="A49" s="7">
        <v>213</v>
      </c>
      <c r="B49" s="1">
        <v>213</v>
      </c>
      <c r="C49" s="1">
        <v>0.540220141410828</v>
      </c>
      <c r="D49" s="1">
        <v>0.181421518325806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180</v>
      </c>
      <c r="B50" s="1">
        <v>180</v>
      </c>
      <c r="C50" s="1">
        <v>0.541766285896301</v>
      </c>
      <c r="D50" s="1">
        <v>0.149829506874085</v>
      </c>
      <c r="E50" s="1">
        <v>8</v>
      </c>
      <c r="F50" s="1">
        <v>6</v>
      </c>
      <c r="G50" s="1">
        <v>2</v>
      </c>
      <c r="H50" s="1">
        <v>4</v>
      </c>
      <c r="I50" s="1">
        <v>0.8</v>
      </c>
      <c r="J50" s="1">
        <v>0.571428571428572</v>
      </c>
      <c r="K50" s="1">
        <v>0.666666666666667</v>
      </c>
      <c r="L50" s="1">
        <v>0.6</v>
      </c>
      <c r="M50" s="1">
        <v>0.2</v>
      </c>
      <c r="N50" s="1">
        <v>0.6</v>
      </c>
    </row>
    <row r="51" s="1" customFormat="1" spans="1:14">
      <c r="A51" s="7">
        <v>258</v>
      </c>
      <c r="B51" s="1">
        <v>258</v>
      </c>
      <c r="C51" s="1">
        <v>0.543748259544373</v>
      </c>
      <c r="D51" s="1">
        <v>0.161749958992004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231</v>
      </c>
      <c r="B52" s="1">
        <v>231</v>
      </c>
      <c r="C52" s="1">
        <v>0.545077800750732</v>
      </c>
      <c r="D52" s="1">
        <v>0.16381049156189</v>
      </c>
      <c r="E52" s="1">
        <v>4</v>
      </c>
      <c r="F52" s="1">
        <v>6</v>
      </c>
      <c r="G52" s="1">
        <v>6</v>
      </c>
      <c r="H52" s="1">
        <v>4</v>
      </c>
      <c r="I52" s="1">
        <v>0.4</v>
      </c>
      <c r="J52" s="1">
        <v>0.4</v>
      </c>
      <c r="K52" s="1">
        <v>0.4</v>
      </c>
      <c r="L52" s="1">
        <v>0.6</v>
      </c>
      <c r="M52" s="1">
        <v>-0.2</v>
      </c>
      <c r="N52" s="1">
        <v>0.4</v>
      </c>
    </row>
    <row r="53" s="1" customFormat="1" spans="1:14">
      <c r="A53" s="7">
        <v>248</v>
      </c>
      <c r="B53" s="1">
        <v>248</v>
      </c>
      <c r="C53" s="1">
        <v>0.556867003440857</v>
      </c>
      <c r="D53" s="1">
        <v>0.15160608291626</v>
      </c>
      <c r="E53" s="1">
        <v>9</v>
      </c>
      <c r="F53" s="1">
        <v>2</v>
      </c>
      <c r="G53" s="1">
        <v>1</v>
      </c>
      <c r="H53" s="1">
        <v>8</v>
      </c>
      <c r="I53" s="1">
        <v>0.9</v>
      </c>
      <c r="J53" s="1">
        <v>0.818181818181818</v>
      </c>
      <c r="K53" s="1">
        <v>0.857142857142857</v>
      </c>
      <c r="L53" s="1">
        <v>0.2</v>
      </c>
      <c r="M53" s="1">
        <v>0.7</v>
      </c>
      <c r="N53" s="1">
        <v>0.85</v>
      </c>
    </row>
    <row r="54" s="1" customFormat="1" spans="1:14">
      <c r="A54" s="7">
        <v>449</v>
      </c>
      <c r="B54" s="1">
        <v>449</v>
      </c>
      <c r="C54" s="1">
        <v>0.547256350517273</v>
      </c>
      <c r="D54" s="1">
        <v>0.13961124420166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460</v>
      </c>
      <c r="B55" s="1">
        <v>460</v>
      </c>
      <c r="C55" s="1">
        <v>0.55692195892334</v>
      </c>
      <c r="D55" s="1">
        <v>0.104334115982056</v>
      </c>
      <c r="E55" s="1">
        <v>9</v>
      </c>
      <c r="F55" s="1">
        <v>7</v>
      </c>
      <c r="G55" s="1">
        <v>1</v>
      </c>
      <c r="H55" s="1">
        <v>3</v>
      </c>
      <c r="I55" s="1">
        <v>0.9</v>
      </c>
      <c r="J55" s="1">
        <v>0.5625</v>
      </c>
      <c r="K55" s="1">
        <v>0.692307692307692</v>
      </c>
      <c r="L55" s="1">
        <v>0.7</v>
      </c>
      <c r="M55" s="1">
        <v>0.2</v>
      </c>
      <c r="N55" s="1">
        <v>0.6</v>
      </c>
    </row>
    <row r="56" s="1" customFormat="1" spans="1:14">
      <c r="A56" s="7">
        <v>266</v>
      </c>
      <c r="B56" s="1">
        <v>266</v>
      </c>
      <c r="C56" s="1">
        <v>0.557049751281738</v>
      </c>
      <c r="D56" s="1">
        <v>0.122964262962341</v>
      </c>
      <c r="E56" s="1">
        <v>7</v>
      </c>
      <c r="F56" s="1">
        <v>5</v>
      </c>
      <c r="G56" s="1">
        <v>3</v>
      </c>
      <c r="H56" s="1">
        <v>5</v>
      </c>
      <c r="I56" s="1">
        <v>0.7</v>
      </c>
      <c r="J56" s="1">
        <v>0.583333333333333</v>
      </c>
      <c r="K56" s="1">
        <v>0.636363636363636</v>
      </c>
      <c r="L56" s="1">
        <v>0.5</v>
      </c>
      <c r="M56" s="1">
        <v>0.2</v>
      </c>
      <c r="N56" s="1">
        <v>0.6</v>
      </c>
    </row>
    <row r="57" s="1" customFormat="1" spans="1:14">
      <c r="A57" s="7">
        <v>163</v>
      </c>
      <c r="B57" s="1">
        <v>163</v>
      </c>
      <c r="C57" s="1">
        <v>0.564523220062256</v>
      </c>
      <c r="D57" s="1">
        <v>0.150947570800781</v>
      </c>
      <c r="E57" s="1">
        <v>8</v>
      </c>
      <c r="F57" s="1">
        <v>5</v>
      </c>
      <c r="G57" s="1">
        <v>2</v>
      </c>
      <c r="H57" s="1">
        <v>5</v>
      </c>
      <c r="I57" s="1">
        <v>0.8</v>
      </c>
      <c r="J57" s="1">
        <v>0.615384615384615</v>
      </c>
      <c r="K57" s="1">
        <v>0.695652173913043</v>
      </c>
      <c r="L57" s="1">
        <v>0.5</v>
      </c>
      <c r="M57" s="1">
        <v>0.3</v>
      </c>
      <c r="N57" s="1">
        <v>0.65</v>
      </c>
    </row>
    <row r="58" s="1" customFormat="1" spans="1:14">
      <c r="A58" s="7">
        <v>648</v>
      </c>
      <c r="B58" s="1">
        <v>648</v>
      </c>
      <c r="C58" s="1">
        <v>0.55717945098877</v>
      </c>
      <c r="D58" s="1">
        <v>0.155620455741882</v>
      </c>
      <c r="E58" s="1">
        <v>8</v>
      </c>
      <c r="F58" s="1">
        <v>3</v>
      </c>
      <c r="G58" s="1">
        <v>2</v>
      </c>
      <c r="H58" s="1">
        <v>7</v>
      </c>
      <c r="I58" s="1">
        <v>0.8</v>
      </c>
      <c r="J58" s="1">
        <v>0.727272727272727</v>
      </c>
      <c r="K58" s="1">
        <v>0.761904761904762</v>
      </c>
      <c r="L58" s="1">
        <v>0.3</v>
      </c>
      <c r="M58" s="1">
        <v>0.5</v>
      </c>
      <c r="N58" s="1">
        <v>0.75</v>
      </c>
    </row>
    <row r="59" s="1" customFormat="1" spans="1:14">
      <c r="A59" s="7">
        <v>454</v>
      </c>
      <c r="B59" s="1">
        <v>454</v>
      </c>
      <c r="C59" s="1">
        <v>0.81167459487915</v>
      </c>
      <c r="D59" s="1">
        <v>0.116322159767151</v>
      </c>
      <c r="E59" s="1">
        <v>5</v>
      </c>
      <c r="F59" s="1">
        <v>4</v>
      </c>
      <c r="G59" s="1">
        <v>5</v>
      </c>
      <c r="H59" s="1">
        <v>6</v>
      </c>
      <c r="I59" s="1">
        <v>0.5</v>
      </c>
      <c r="J59" s="1">
        <v>0.555555555555556</v>
      </c>
      <c r="K59" s="1">
        <v>0.526315789473684</v>
      </c>
      <c r="L59" s="1">
        <v>0.4</v>
      </c>
      <c r="M59" s="1">
        <v>0.1</v>
      </c>
      <c r="N59" s="1">
        <v>0.55</v>
      </c>
    </row>
    <row r="60" s="1" customFormat="1" spans="1:14">
      <c r="A60" s="7">
        <v>722</v>
      </c>
      <c r="B60" s="1">
        <v>722</v>
      </c>
      <c r="C60" s="1">
        <v>0.557411074638367</v>
      </c>
      <c r="D60" s="1">
        <v>0.133525133132935</v>
      </c>
      <c r="E60" s="1">
        <v>9</v>
      </c>
      <c r="F60" s="1">
        <v>2</v>
      </c>
      <c r="G60" s="1">
        <v>1</v>
      </c>
      <c r="H60" s="1">
        <v>8</v>
      </c>
      <c r="I60" s="1">
        <v>0.9</v>
      </c>
      <c r="J60" s="1">
        <v>0.818181818181818</v>
      </c>
      <c r="K60" s="1">
        <v>0.857142857142857</v>
      </c>
      <c r="L60" s="1">
        <v>0.2</v>
      </c>
      <c r="M60" s="1">
        <v>0.7</v>
      </c>
      <c r="N60" s="1">
        <v>0.85</v>
      </c>
    </row>
    <row r="61" s="1" customFormat="1" spans="1:14">
      <c r="A61" s="7">
        <v>61</v>
      </c>
      <c r="B61" s="1">
        <v>61</v>
      </c>
      <c r="C61" s="1">
        <v>0.564577460289001</v>
      </c>
      <c r="D61" s="1">
        <v>0.156044363975525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304</v>
      </c>
      <c r="B62" s="1">
        <v>304</v>
      </c>
      <c r="C62" s="1">
        <v>0.557525396347046</v>
      </c>
      <c r="D62" s="1">
        <v>0.107261657714844</v>
      </c>
      <c r="E62" s="1">
        <v>9</v>
      </c>
      <c r="F62" s="1">
        <v>3</v>
      </c>
      <c r="G62" s="1">
        <v>1</v>
      </c>
      <c r="H62" s="1">
        <v>7</v>
      </c>
      <c r="I62" s="1">
        <v>0.9</v>
      </c>
      <c r="J62" s="1">
        <v>0.75</v>
      </c>
      <c r="K62" s="1">
        <v>0.818181818181818</v>
      </c>
      <c r="L62" s="1">
        <v>0.3</v>
      </c>
      <c r="M62" s="1">
        <v>0.6</v>
      </c>
      <c r="N62" s="1">
        <v>0.8</v>
      </c>
    </row>
    <row r="63" s="1" customFormat="1" spans="1:14">
      <c r="A63" s="7">
        <v>873</v>
      </c>
      <c r="B63" s="1">
        <v>873</v>
      </c>
      <c r="C63" s="1">
        <v>0.570534706115723</v>
      </c>
      <c r="D63" s="1">
        <v>0.215624690055847</v>
      </c>
      <c r="E63" s="1">
        <v>7</v>
      </c>
      <c r="F63" s="1">
        <v>9</v>
      </c>
      <c r="G63" s="1">
        <v>3</v>
      </c>
      <c r="H63" s="1">
        <v>1</v>
      </c>
      <c r="I63" s="1">
        <v>0.7</v>
      </c>
      <c r="J63" s="1">
        <v>0.4375</v>
      </c>
      <c r="K63" s="1">
        <v>0.538461538461538</v>
      </c>
      <c r="L63" s="1">
        <v>0.9</v>
      </c>
      <c r="M63" s="1">
        <v>-0.2</v>
      </c>
      <c r="N63" s="1">
        <v>0.4</v>
      </c>
    </row>
    <row r="64" s="1" customFormat="1" spans="1:14">
      <c r="A64" s="7">
        <v>228</v>
      </c>
      <c r="B64" s="1">
        <v>228</v>
      </c>
      <c r="C64" s="1">
        <v>0.557615518569946</v>
      </c>
      <c r="D64" s="1">
        <v>0.129617810249329</v>
      </c>
      <c r="E64" s="1">
        <v>8</v>
      </c>
      <c r="F64" s="1">
        <v>7</v>
      </c>
      <c r="G64" s="1">
        <v>2</v>
      </c>
      <c r="H64" s="1">
        <v>3</v>
      </c>
      <c r="I64" s="1">
        <v>0.8</v>
      </c>
      <c r="J64" s="1">
        <v>0.533333333333333</v>
      </c>
      <c r="K64" s="1">
        <v>0.64</v>
      </c>
      <c r="L64" s="1">
        <v>0.7</v>
      </c>
      <c r="M64" s="1">
        <v>0.1</v>
      </c>
      <c r="N64" s="1">
        <v>0.55</v>
      </c>
    </row>
    <row r="65" s="1" customFormat="1" spans="1:14">
      <c r="A65" s="7">
        <v>765</v>
      </c>
      <c r="B65" s="1">
        <v>765</v>
      </c>
      <c r="C65" s="1">
        <v>0.557815074920654</v>
      </c>
      <c r="D65" s="1">
        <v>0.176732897758484</v>
      </c>
      <c r="E65" s="1">
        <v>7</v>
      </c>
      <c r="F65" s="1">
        <v>6</v>
      </c>
      <c r="G65" s="1">
        <v>3</v>
      </c>
      <c r="H65" s="1">
        <v>4</v>
      </c>
      <c r="I65" s="1">
        <v>0.7</v>
      </c>
      <c r="J65" s="1">
        <v>0.538461538461539</v>
      </c>
      <c r="K65" s="1">
        <v>0.608695652173913</v>
      </c>
      <c r="L65" s="1">
        <v>0.6</v>
      </c>
      <c r="M65" s="1">
        <v>0.1</v>
      </c>
      <c r="N65" s="1">
        <v>0.55</v>
      </c>
    </row>
    <row r="66" s="1" customFormat="1" spans="1:14">
      <c r="A66" s="7">
        <v>799</v>
      </c>
      <c r="B66" s="1">
        <v>799</v>
      </c>
      <c r="C66" s="1">
        <v>0.567524433135986</v>
      </c>
      <c r="D66" s="1">
        <v>0.155826210975647</v>
      </c>
      <c r="E66" s="1">
        <v>6</v>
      </c>
      <c r="F66" s="1">
        <v>3</v>
      </c>
      <c r="G66" s="1">
        <v>4</v>
      </c>
      <c r="H66" s="1">
        <v>7</v>
      </c>
      <c r="I66" s="1">
        <v>0.6</v>
      </c>
      <c r="J66" s="1">
        <v>0.666666666666667</v>
      </c>
      <c r="K66" s="1">
        <v>0.631578947368421</v>
      </c>
      <c r="L66" s="1">
        <v>0.3</v>
      </c>
      <c r="M66" s="1">
        <v>0.3</v>
      </c>
      <c r="N66" s="1">
        <v>0.65</v>
      </c>
    </row>
    <row r="67" s="1" customFormat="1" spans="1:14">
      <c r="A67" s="7">
        <v>462</v>
      </c>
      <c r="B67" s="1">
        <v>462</v>
      </c>
      <c r="C67" s="1">
        <v>0.576398372650146</v>
      </c>
      <c r="D67" s="1">
        <v>0.160635709762573</v>
      </c>
      <c r="E67" s="1">
        <v>6</v>
      </c>
      <c r="F67" s="1">
        <v>7</v>
      </c>
      <c r="G67" s="1">
        <v>4</v>
      </c>
      <c r="H67" s="1">
        <v>3</v>
      </c>
      <c r="I67" s="1">
        <v>0.6</v>
      </c>
      <c r="J67" s="1">
        <v>0.461538461538462</v>
      </c>
      <c r="K67" s="1">
        <v>0.521739130434783</v>
      </c>
      <c r="L67" s="1">
        <v>0.7</v>
      </c>
      <c r="M67" s="1">
        <v>-0.1</v>
      </c>
      <c r="N67" s="1">
        <v>0.45</v>
      </c>
    </row>
    <row r="68" s="1" customFormat="1" spans="1:14">
      <c r="A68" s="7">
        <v>532</v>
      </c>
      <c r="B68" s="1">
        <v>532</v>
      </c>
      <c r="C68" s="1">
        <v>0.578299045562744</v>
      </c>
      <c r="D68" s="1">
        <v>0.178171277046204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1" customFormat="1" spans="1:14">
      <c r="A69" s="7">
        <v>719</v>
      </c>
      <c r="B69" s="1">
        <v>719</v>
      </c>
      <c r="C69" s="1">
        <v>0.55800187587738</v>
      </c>
      <c r="D69" s="1">
        <v>0.176747798919678</v>
      </c>
      <c r="E69" s="1">
        <v>7</v>
      </c>
      <c r="F69" s="1">
        <v>4</v>
      </c>
      <c r="G69" s="1">
        <v>3</v>
      </c>
      <c r="H69" s="1">
        <v>6</v>
      </c>
      <c r="I69" s="1">
        <v>0.7</v>
      </c>
      <c r="J69" s="1">
        <v>0.636363636363636</v>
      </c>
      <c r="K69" s="1">
        <v>0.666666666666667</v>
      </c>
      <c r="L69" s="1">
        <v>0.4</v>
      </c>
      <c r="M69" s="1">
        <v>0.3</v>
      </c>
      <c r="N69" s="1">
        <v>0.65</v>
      </c>
    </row>
    <row r="70" s="1" customFormat="1" spans="1:14">
      <c r="A70" s="7">
        <v>807</v>
      </c>
      <c r="B70" s="1">
        <v>807</v>
      </c>
      <c r="C70" s="1">
        <v>0.587384819984436</v>
      </c>
      <c r="D70" s="1">
        <v>0.212218403816223</v>
      </c>
      <c r="E70" s="1">
        <v>6</v>
      </c>
      <c r="F70" s="1">
        <v>6</v>
      </c>
      <c r="G70" s="1">
        <v>4</v>
      </c>
      <c r="H70" s="1">
        <v>4</v>
      </c>
      <c r="I70" s="1">
        <v>0.6</v>
      </c>
      <c r="J70" s="1">
        <v>0.5</v>
      </c>
      <c r="K70" s="1">
        <v>0.545454545454545</v>
      </c>
      <c r="L70" s="1">
        <v>0.6</v>
      </c>
      <c r="M70" s="1">
        <v>0</v>
      </c>
      <c r="N70" s="1">
        <v>0.5</v>
      </c>
    </row>
    <row r="71" s="1" customFormat="1" spans="1:14">
      <c r="A71" s="7">
        <v>311</v>
      </c>
      <c r="B71" s="1">
        <v>311</v>
      </c>
      <c r="C71" s="1">
        <v>0.558170199394226</v>
      </c>
      <c r="D71" s="1">
        <v>0.130020976066589</v>
      </c>
      <c r="E71" s="1">
        <v>8</v>
      </c>
      <c r="F71" s="1">
        <v>3</v>
      </c>
      <c r="G71" s="1">
        <v>2</v>
      </c>
      <c r="H71" s="1">
        <v>7</v>
      </c>
      <c r="I71" s="1">
        <v>0.8</v>
      </c>
      <c r="J71" s="1">
        <v>0.727272727272727</v>
      </c>
      <c r="K71" s="1">
        <v>0.761904761904762</v>
      </c>
      <c r="L71" s="1">
        <v>0.3</v>
      </c>
      <c r="M71" s="1">
        <v>0.5</v>
      </c>
      <c r="N71" s="1">
        <v>0.75</v>
      </c>
    </row>
    <row r="72" s="1" customFormat="1" spans="1:14">
      <c r="A72" s="7">
        <v>564</v>
      </c>
      <c r="B72" s="1">
        <v>564</v>
      </c>
      <c r="C72" s="1">
        <v>0.591322898864746</v>
      </c>
      <c r="D72" s="1">
        <v>0.230110764503479</v>
      </c>
      <c r="E72" s="1">
        <v>7</v>
      </c>
      <c r="F72" s="1">
        <v>6</v>
      </c>
      <c r="G72" s="1">
        <v>3</v>
      </c>
      <c r="H72" s="1">
        <v>4</v>
      </c>
      <c r="I72" s="1">
        <v>0.7</v>
      </c>
      <c r="J72" s="1">
        <v>0.538461538461539</v>
      </c>
      <c r="K72" s="1">
        <v>0.608695652173913</v>
      </c>
      <c r="L72" s="1">
        <v>0.6</v>
      </c>
      <c r="M72" s="1">
        <v>0.1</v>
      </c>
      <c r="N72" s="1">
        <v>0.55</v>
      </c>
    </row>
    <row r="73" s="1" customFormat="1" spans="1:14">
      <c r="A73" s="7">
        <v>128</v>
      </c>
      <c r="B73" s="1">
        <v>128</v>
      </c>
      <c r="C73" s="1">
        <v>0.591395378112793</v>
      </c>
      <c r="D73" s="1">
        <v>0.16316032409668</v>
      </c>
      <c r="E73" s="1">
        <v>9</v>
      </c>
      <c r="F73" s="1">
        <v>4</v>
      </c>
      <c r="G73" s="1">
        <v>1</v>
      </c>
      <c r="H73" s="1">
        <v>6</v>
      </c>
      <c r="I73" s="1">
        <v>0.9</v>
      </c>
      <c r="J73" s="1">
        <v>0.692307692307692</v>
      </c>
      <c r="K73" s="1">
        <v>0.782608695652174</v>
      </c>
      <c r="L73" s="1">
        <v>0.4</v>
      </c>
      <c r="M73" s="1">
        <v>0.5</v>
      </c>
      <c r="N73" s="1">
        <v>0.75</v>
      </c>
    </row>
    <row r="74" s="1" customFormat="1" spans="1:14">
      <c r="A74" s="7">
        <v>586</v>
      </c>
      <c r="B74" s="1">
        <v>586</v>
      </c>
      <c r="C74" s="1">
        <v>0.55849027633667</v>
      </c>
      <c r="D74" s="1">
        <v>0.065953254699707</v>
      </c>
      <c r="E74" s="1">
        <v>9</v>
      </c>
      <c r="F74" s="1">
        <v>2</v>
      </c>
      <c r="G74" s="1">
        <v>1</v>
      </c>
      <c r="H74" s="1">
        <v>8</v>
      </c>
      <c r="I74" s="1">
        <v>0.9</v>
      </c>
      <c r="J74" s="1">
        <v>0.818181818181818</v>
      </c>
      <c r="K74" s="1">
        <v>0.857142857142857</v>
      </c>
      <c r="L74" s="1">
        <v>0.2</v>
      </c>
      <c r="M74" s="1">
        <v>0.7</v>
      </c>
      <c r="N74" s="1">
        <v>0.85</v>
      </c>
    </row>
    <row r="75" s="1" customFormat="1" spans="1:14">
      <c r="A75" s="7">
        <v>562</v>
      </c>
      <c r="B75" s="1">
        <v>562</v>
      </c>
      <c r="C75" s="1">
        <v>0.558523774147034</v>
      </c>
      <c r="D75" s="1">
        <v>0.0971460342407227</v>
      </c>
      <c r="E75" s="1">
        <v>10</v>
      </c>
      <c r="F75" s="1">
        <v>6</v>
      </c>
      <c r="G75" s="1">
        <v>0</v>
      </c>
      <c r="H75" s="1">
        <v>4</v>
      </c>
      <c r="I75" s="1">
        <v>1</v>
      </c>
      <c r="J75" s="1">
        <v>0.625</v>
      </c>
      <c r="K75" s="1">
        <v>0.769230769230769</v>
      </c>
      <c r="L75" s="1">
        <v>0.6</v>
      </c>
      <c r="M75" s="1">
        <v>0.4</v>
      </c>
      <c r="N75" s="1">
        <v>0.7</v>
      </c>
    </row>
    <row r="76" s="1" customFormat="1" spans="1:14">
      <c r="A76" s="7">
        <v>966</v>
      </c>
      <c r="B76" s="1">
        <v>966</v>
      </c>
      <c r="C76" s="1">
        <v>0.558695793151855</v>
      </c>
      <c r="D76" s="1">
        <v>0.0615495443344116</v>
      </c>
      <c r="E76" s="1">
        <v>8</v>
      </c>
      <c r="F76" s="1">
        <v>7</v>
      </c>
      <c r="G76" s="1">
        <v>2</v>
      </c>
      <c r="H76" s="1">
        <v>3</v>
      </c>
      <c r="I76" s="1">
        <v>0.8</v>
      </c>
      <c r="J76" s="1">
        <v>0.533333333333333</v>
      </c>
      <c r="K76" s="1">
        <v>0.64</v>
      </c>
      <c r="L76" s="1">
        <v>0.7</v>
      </c>
      <c r="M76" s="1">
        <v>0.1</v>
      </c>
      <c r="N76" s="1">
        <v>0.55</v>
      </c>
    </row>
    <row r="77" s="1" customFormat="1" spans="1:14">
      <c r="A77" s="7">
        <v>736</v>
      </c>
      <c r="B77" s="1">
        <v>736</v>
      </c>
      <c r="C77" s="1">
        <v>0.558700561523437</v>
      </c>
      <c r="D77" s="1">
        <v>0.0735324621200562</v>
      </c>
      <c r="E77" s="1">
        <v>9</v>
      </c>
      <c r="F77" s="1">
        <v>5</v>
      </c>
      <c r="G77" s="1">
        <v>1</v>
      </c>
      <c r="H77" s="1">
        <v>5</v>
      </c>
      <c r="I77" s="1">
        <v>0.9</v>
      </c>
      <c r="J77" s="1">
        <v>0.642857142857143</v>
      </c>
      <c r="K77" s="1">
        <v>0.75</v>
      </c>
      <c r="L77" s="1">
        <v>0.5</v>
      </c>
      <c r="M77" s="1">
        <v>0.4</v>
      </c>
      <c r="N77" s="1">
        <v>0.7</v>
      </c>
    </row>
    <row r="78" s="1" customFormat="1" spans="1:14">
      <c r="A78" s="7">
        <v>525</v>
      </c>
      <c r="B78" s="1">
        <v>525</v>
      </c>
      <c r="C78" s="1">
        <v>0.558811664581299</v>
      </c>
      <c r="D78" s="1">
        <v>0.0872689485549927</v>
      </c>
      <c r="E78" s="1">
        <v>9</v>
      </c>
      <c r="F78" s="1">
        <v>6</v>
      </c>
      <c r="G78" s="1">
        <v>1</v>
      </c>
      <c r="H78" s="1">
        <v>4</v>
      </c>
      <c r="I78" s="1">
        <v>0.9</v>
      </c>
      <c r="J78" s="1">
        <v>0.6</v>
      </c>
      <c r="K78" s="1">
        <v>0.72</v>
      </c>
      <c r="L78" s="1">
        <v>0.6</v>
      </c>
      <c r="M78" s="1">
        <v>0.3</v>
      </c>
      <c r="N78" s="1">
        <v>0.65</v>
      </c>
    </row>
    <row r="79" s="1" customFormat="1" spans="1:14">
      <c r="A79" s="7">
        <v>82</v>
      </c>
      <c r="B79" s="1">
        <v>82</v>
      </c>
      <c r="C79" s="1">
        <v>0.558902621269226</v>
      </c>
      <c r="D79" s="1">
        <v>0.124099373817444</v>
      </c>
      <c r="E79" s="1">
        <v>9</v>
      </c>
      <c r="F79" s="1">
        <v>2</v>
      </c>
      <c r="G79" s="1">
        <v>1</v>
      </c>
      <c r="H79" s="1">
        <v>8</v>
      </c>
      <c r="I79" s="1">
        <v>0.9</v>
      </c>
      <c r="J79" s="1">
        <v>0.818181818181818</v>
      </c>
      <c r="K79" s="1">
        <v>0.857142857142857</v>
      </c>
      <c r="L79" s="1">
        <v>0.2</v>
      </c>
      <c r="M79" s="1">
        <v>0.7</v>
      </c>
      <c r="N79" s="1">
        <v>0.85</v>
      </c>
    </row>
    <row r="80" s="1" customFormat="1" spans="1:14">
      <c r="A80" s="7">
        <v>812</v>
      </c>
      <c r="B80" s="1">
        <v>812</v>
      </c>
      <c r="C80" s="1">
        <v>0.558980822563171</v>
      </c>
      <c r="D80" s="1">
        <v>0.131692171096802</v>
      </c>
      <c r="E80" s="1">
        <v>9</v>
      </c>
      <c r="F80" s="1">
        <v>7</v>
      </c>
      <c r="G80" s="1">
        <v>1</v>
      </c>
      <c r="H80" s="1">
        <v>3</v>
      </c>
      <c r="I80" s="1">
        <v>0.9</v>
      </c>
      <c r="J80" s="1">
        <v>0.5625</v>
      </c>
      <c r="K80" s="1">
        <v>0.692307692307692</v>
      </c>
      <c r="L80" s="1">
        <v>0.7</v>
      </c>
      <c r="M80" s="1">
        <v>0.2</v>
      </c>
      <c r="N80" s="1">
        <v>0.6</v>
      </c>
    </row>
    <row r="81" s="1" customFormat="1" spans="1:14">
      <c r="A81" s="7">
        <v>268</v>
      </c>
      <c r="B81" s="1">
        <v>268</v>
      </c>
      <c r="C81" s="1">
        <v>0.559099912643433</v>
      </c>
      <c r="D81" s="1">
        <v>0.0859562158584595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697</v>
      </c>
      <c r="B82" s="1">
        <v>697</v>
      </c>
      <c r="C82" s="1">
        <v>0.559269785881042</v>
      </c>
      <c r="D82" s="1">
        <v>0.0718083381652832</v>
      </c>
      <c r="E82" s="1">
        <v>9</v>
      </c>
      <c r="F82" s="1">
        <v>3</v>
      </c>
      <c r="G82" s="1">
        <v>1</v>
      </c>
      <c r="H82" s="1">
        <v>7</v>
      </c>
      <c r="I82" s="1">
        <v>0.9</v>
      </c>
      <c r="J82" s="1">
        <v>0.75</v>
      </c>
      <c r="K82" s="1">
        <v>0.818181818181818</v>
      </c>
      <c r="L82" s="1">
        <v>0.3</v>
      </c>
      <c r="M82" s="1">
        <v>0.6</v>
      </c>
      <c r="N82" s="1">
        <v>0.8</v>
      </c>
    </row>
    <row r="83" s="1" customFormat="1" spans="1:14">
      <c r="A83" s="7">
        <v>317</v>
      </c>
      <c r="B83" s="1">
        <v>317</v>
      </c>
      <c r="C83" s="1">
        <v>0.559309482574463</v>
      </c>
      <c r="D83" s="1">
        <v>0.135785937309265</v>
      </c>
      <c r="E83" s="1">
        <v>7</v>
      </c>
      <c r="F83" s="1">
        <v>4</v>
      </c>
      <c r="G83" s="1">
        <v>3</v>
      </c>
      <c r="H83" s="1">
        <v>6</v>
      </c>
      <c r="I83" s="1">
        <v>0.7</v>
      </c>
      <c r="J83" s="1">
        <v>0.636363636363636</v>
      </c>
      <c r="K83" s="1">
        <v>0.666666666666667</v>
      </c>
      <c r="L83" s="1">
        <v>0.4</v>
      </c>
      <c r="M83" s="1">
        <v>0.3</v>
      </c>
      <c r="N83" s="1">
        <v>0.65</v>
      </c>
    </row>
    <row r="84" s="1" customFormat="1" spans="1:14">
      <c r="A84" s="7">
        <v>45</v>
      </c>
      <c r="B84" s="1">
        <v>45</v>
      </c>
      <c r="C84" s="1">
        <v>0.559455752372742</v>
      </c>
      <c r="D84" s="1">
        <v>0.0544650554656982</v>
      </c>
      <c r="E84" s="1">
        <v>10</v>
      </c>
      <c r="F84" s="1">
        <v>3</v>
      </c>
      <c r="G84" s="1">
        <v>0</v>
      </c>
      <c r="H84" s="1">
        <v>7</v>
      </c>
      <c r="I84" s="1">
        <v>1</v>
      </c>
      <c r="J84" s="1">
        <v>0.769230769230769</v>
      </c>
      <c r="K84" s="1">
        <v>0.869565217391304</v>
      </c>
      <c r="L84" s="1">
        <v>0.3</v>
      </c>
      <c r="M84" s="1">
        <v>0.7</v>
      </c>
      <c r="N84" s="1">
        <v>0.85</v>
      </c>
    </row>
    <row r="85" s="1" customFormat="1" spans="1:14">
      <c r="A85" s="7">
        <v>973</v>
      </c>
      <c r="B85" s="1">
        <v>973</v>
      </c>
      <c r="C85" s="1">
        <v>0.559474110603333</v>
      </c>
      <c r="D85" s="1">
        <v>0.0873973369598389</v>
      </c>
      <c r="E85" s="1">
        <v>10</v>
      </c>
      <c r="F85" s="1">
        <v>2</v>
      </c>
      <c r="G85" s="1">
        <v>0</v>
      </c>
      <c r="H85" s="1">
        <v>8</v>
      </c>
      <c r="I85" s="1">
        <v>1</v>
      </c>
      <c r="J85" s="1">
        <v>0.833333333333333</v>
      </c>
      <c r="K85" s="1">
        <v>0.909090909090909</v>
      </c>
      <c r="L85" s="1">
        <v>0.2</v>
      </c>
      <c r="M85" s="1">
        <v>0.8</v>
      </c>
      <c r="N85" s="1">
        <v>0.9</v>
      </c>
    </row>
    <row r="86" s="1" customFormat="1" spans="1:14">
      <c r="A86" s="7">
        <v>491</v>
      </c>
      <c r="B86" s="1">
        <v>491</v>
      </c>
      <c r="C86" s="1">
        <v>0.559697151184082</v>
      </c>
      <c r="D86" s="1">
        <v>0.0465866327285767</v>
      </c>
      <c r="E86" s="1">
        <v>10</v>
      </c>
      <c r="F86" s="1">
        <v>6</v>
      </c>
      <c r="G86" s="1">
        <v>0</v>
      </c>
      <c r="H86" s="1">
        <v>4</v>
      </c>
      <c r="I86" s="1">
        <v>1</v>
      </c>
      <c r="J86" s="1">
        <v>0.625</v>
      </c>
      <c r="K86" s="1">
        <v>0.769230769230769</v>
      </c>
      <c r="L86" s="1">
        <v>0.6</v>
      </c>
      <c r="M86" s="1">
        <v>0.4</v>
      </c>
      <c r="N86" s="1">
        <v>0.7</v>
      </c>
    </row>
    <row r="87" s="1" customFormat="1" spans="1:14">
      <c r="A87" s="7">
        <v>875</v>
      </c>
      <c r="B87" s="1">
        <v>875</v>
      </c>
      <c r="C87" s="1">
        <v>0.559751987457275</v>
      </c>
      <c r="D87" s="1">
        <v>0.14098048210144</v>
      </c>
      <c r="E87" s="1">
        <v>9</v>
      </c>
      <c r="F87" s="1">
        <v>6</v>
      </c>
      <c r="G87" s="1">
        <v>1</v>
      </c>
      <c r="H87" s="1">
        <v>4</v>
      </c>
      <c r="I87" s="1">
        <v>0.9</v>
      </c>
      <c r="J87" s="1">
        <v>0.6</v>
      </c>
      <c r="K87" s="1">
        <v>0.72</v>
      </c>
      <c r="L87" s="1">
        <v>0.6</v>
      </c>
      <c r="M87" s="1">
        <v>0.3</v>
      </c>
      <c r="N87" s="1">
        <v>0.65</v>
      </c>
    </row>
    <row r="88" s="1" customFormat="1" spans="1:14">
      <c r="A88" s="7">
        <v>538</v>
      </c>
      <c r="B88" s="1">
        <v>538</v>
      </c>
      <c r="C88" s="1">
        <v>0.559895634651184</v>
      </c>
      <c r="D88" s="1">
        <v>0.154874205589294</v>
      </c>
      <c r="E88" s="1">
        <v>9</v>
      </c>
      <c r="F88" s="1">
        <v>2</v>
      </c>
      <c r="G88" s="1">
        <v>1</v>
      </c>
      <c r="H88" s="1">
        <v>8</v>
      </c>
      <c r="I88" s="1">
        <v>0.9</v>
      </c>
      <c r="J88" s="1">
        <v>0.818181818181818</v>
      </c>
      <c r="K88" s="1">
        <v>0.857142857142857</v>
      </c>
      <c r="L88" s="1">
        <v>0.2</v>
      </c>
      <c r="M88" s="1">
        <v>0.7</v>
      </c>
      <c r="N88" s="1">
        <v>0.85</v>
      </c>
    </row>
    <row r="89" s="3" customFormat="1" spans="1:14">
      <c r="A89" s="9">
        <v>52</v>
      </c>
      <c r="B89" s="3">
        <v>52</v>
      </c>
      <c r="C89" s="3">
        <v>0.559979438781738</v>
      </c>
      <c r="D89" s="3">
        <v>0.0694026947021484</v>
      </c>
      <c r="E89" s="3">
        <v>10</v>
      </c>
      <c r="F89" s="3">
        <v>4</v>
      </c>
      <c r="G89" s="3">
        <v>0</v>
      </c>
      <c r="H89" s="3">
        <v>6</v>
      </c>
      <c r="I89" s="3">
        <v>1</v>
      </c>
      <c r="J89" s="3">
        <v>0.714285714285714</v>
      </c>
      <c r="K89" s="3">
        <v>0.833333333333333</v>
      </c>
      <c r="L89" s="3">
        <v>0.4</v>
      </c>
      <c r="M89" s="3">
        <v>0.6</v>
      </c>
      <c r="N89" s="3">
        <v>0.8</v>
      </c>
    </row>
    <row r="90" s="1" customFormat="1" spans="1:14">
      <c r="A90" s="7">
        <v>946</v>
      </c>
      <c r="B90" s="1">
        <v>946</v>
      </c>
      <c r="C90" s="1">
        <v>0.675660729408264</v>
      </c>
      <c r="D90" s="1">
        <v>0.0758144855499268</v>
      </c>
      <c r="E90" s="1">
        <v>8</v>
      </c>
      <c r="F90" s="1">
        <v>2</v>
      </c>
      <c r="G90" s="1">
        <v>2</v>
      </c>
      <c r="H90" s="1">
        <v>8</v>
      </c>
      <c r="I90" s="1">
        <v>0.8</v>
      </c>
      <c r="J90" s="1">
        <v>0.8</v>
      </c>
      <c r="K90" s="1">
        <v>0.8</v>
      </c>
      <c r="L90" s="1">
        <v>0.2</v>
      </c>
      <c r="M90" s="1">
        <v>0.6</v>
      </c>
      <c r="N90" s="1">
        <v>0.8</v>
      </c>
    </row>
    <row r="91" s="1" customFormat="1" spans="1:14">
      <c r="A91" s="7">
        <v>674</v>
      </c>
      <c r="B91" s="1">
        <v>674</v>
      </c>
      <c r="C91" s="1">
        <v>0.564037680625916</v>
      </c>
      <c r="D91" s="1">
        <v>0.191290736198425</v>
      </c>
      <c r="E91" s="1">
        <v>7</v>
      </c>
      <c r="F91" s="1">
        <v>4</v>
      </c>
      <c r="G91" s="1">
        <v>3</v>
      </c>
      <c r="H91" s="1">
        <v>6</v>
      </c>
      <c r="I91" s="1">
        <v>0.7</v>
      </c>
      <c r="J91" s="1">
        <v>0.636363636363636</v>
      </c>
      <c r="K91" s="1">
        <v>0.666666666666667</v>
      </c>
      <c r="L91" s="1">
        <v>0.4</v>
      </c>
      <c r="M91" s="1">
        <v>0.3</v>
      </c>
      <c r="N91" s="1">
        <v>0.65</v>
      </c>
    </row>
    <row r="92" s="1" customFormat="1" spans="1:14">
      <c r="A92" s="7">
        <v>725</v>
      </c>
      <c r="B92" s="1">
        <v>725</v>
      </c>
      <c r="C92" s="1">
        <v>0.803259372711182</v>
      </c>
      <c r="D92" s="1">
        <v>0.191452741622925</v>
      </c>
      <c r="E92" s="1">
        <v>9</v>
      </c>
      <c r="F92" s="1">
        <v>5</v>
      </c>
      <c r="G92" s="1">
        <v>1</v>
      </c>
      <c r="H92" s="1">
        <v>5</v>
      </c>
      <c r="I92" s="1">
        <v>0.9</v>
      </c>
      <c r="J92" s="1">
        <v>0.642857142857143</v>
      </c>
      <c r="K92" s="1">
        <v>0.75</v>
      </c>
      <c r="L92" s="1">
        <v>0.5</v>
      </c>
      <c r="M92" s="1">
        <v>0.4</v>
      </c>
      <c r="N92" s="1">
        <v>0.7</v>
      </c>
    </row>
    <row r="93" s="1" customFormat="1" spans="1:14">
      <c r="A93" s="7">
        <v>773</v>
      </c>
      <c r="B93" s="1">
        <v>773</v>
      </c>
      <c r="C93" s="1">
        <v>0.804943203926086</v>
      </c>
      <c r="D93" s="1">
        <v>0.0974832773208618</v>
      </c>
      <c r="E93" s="1">
        <v>9</v>
      </c>
      <c r="F93" s="1">
        <v>3</v>
      </c>
      <c r="G93" s="1">
        <v>1</v>
      </c>
      <c r="H93" s="1">
        <v>7</v>
      </c>
      <c r="I93" s="1">
        <v>0.9</v>
      </c>
      <c r="J93" s="1">
        <v>0.75</v>
      </c>
      <c r="K93" s="1">
        <v>0.818181818181818</v>
      </c>
      <c r="L93" s="1">
        <v>0.3</v>
      </c>
      <c r="M93" s="1">
        <v>0.6</v>
      </c>
      <c r="N93" s="1">
        <v>0.8</v>
      </c>
    </row>
    <row r="94" s="1" customFormat="1" spans="1:14">
      <c r="A94" s="7">
        <v>133</v>
      </c>
      <c r="B94" s="1">
        <v>133</v>
      </c>
      <c r="C94" s="1">
        <v>0.805436015129089</v>
      </c>
      <c r="D94" s="1">
        <v>0.172886252403259</v>
      </c>
      <c r="E94" s="1">
        <v>10</v>
      </c>
      <c r="F94" s="1">
        <v>4</v>
      </c>
      <c r="G94" s="1">
        <v>0</v>
      </c>
      <c r="H94" s="1">
        <v>6</v>
      </c>
      <c r="I94" s="1">
        <v>1</v>
      </c>
      <c r="J94" s="1">
        <v>0.714285714285714</v>
      </c>
      <c r="K94" s="1">
        <v>0.833333333333333</v>
      </c>
      <c r="L94" s="1">
        <v>0.4</v>
      </c>
      <c r="M94" s="1">
        <v>0.6</v>
      </c>
      <c r="N94" s="1">
        <v>0.8</v>
      </c>
    </row>
    <row r="95" s="1" customFormat="1" spans="1:14">
      <c r="A95" s="7">
        <v>347</v>
      </c>
      <c r="B95" s="1">
        <v>347</v>
      </c>
      <c r="C95" s="1">
        <v>0.807642936706543</v>
      </c>
      <c r="D95" s="1">
        <v>0.11441159248352</v>
      </c>
      <c r="E95" s="1">
        <v>10</v>
      </c>
      <c r="F95" s="1">
        <v>7</v>
      </c>
      <c r="G95" s="1">
        <v>0</v>
      </c>
      <c r="H95" s="1">
        <v>3</v>
      </c>
      <c r="I95" s="1">
        <v>1</v>
      </c>
      <c r="J95" s="1">
        <v>0.588235294117647</v>
      </c>
      <c r="K95" s="1">
        <v>0.740740740740741</v>
      </c>
      <c r="L95" s="1">
        <v>0.7</v>
      </c>
      <c r="M95" s="1">
        <v>0.3</v>
      </c>
      <c r="N95" s="1">
        <v>0.65</v>
      </c>
    </row>
    <row r="96" s="1" customFormat="1" spans="1:14">
      <c r="A96" s="7">
        <v>598</v>
      </c>
      <c r="B96" s="1">
        <v>598</v>
      </c>
      <c r="C96" s="1">
        <v>0.808453559875488</v>
      </c>
      <c r="D96" s="1">
        <v>0.0991584062576294</v>
      </c>
      <c r="E96" s="1">
        <v>10</v>
      </c>
      <c r="F96" s="1">
        <v>3</v>
      </c>
      <c r="G96" s="1">
        <v>0</v>
      </c>
      <c r="H96" s="1">
        <v>7</v>
      </c>
      <c r="I96" s="1">
        <v>1</v>
      </c>
      <c r="J96" s="1">
        <v>0.769230769230769</v>
      </c>
      <c r="K96" s="1">
        <v>0.869565217391304</v>
      </c>
      <c r="L96" s="1">
        <v>0.3</v>
      </c>
      <c r="M96" s="1">
        <v>0.7</v>
      </c>
      <c r="N96" s="1">
        <v>0.85</v>
      </c>
    </row>
    <row r="97" s="1" customFormat="1" spans="1:14">
      <c r="A97" s="7">
        <v>777</v>
      </c>
      <c r="B97" s="1">
        <v>777</v>
      </c>
      <c r="C97" s="1">
        <v>0.808679223060608</v>
      </c>
      <c r="D97" s="1">
        <v>0.145735383033752</v>
      </c>
      <c r="E97" s="1">
        <v>10</v>
      </c>
      <c r="F97" s="1">
        <v>3</v>
      </c>
      <c r="G97" s="1">
        <v>0</v>
      </c>
      <c r="H97" s="1">
        <v>7</v>
      </c>
      <c r="I97" s="1">
        <v>1</v>
      </c>
      <c r="J97" s="1">
        <v>0.769230769230769</v>
      </c>
      <c r="K97" s="1">
        <v>0.869565217391304</v>
      </c>
      <c r="L97" s="1">
        <v>0.3</v>
      </c>
      <c r="M97" s="1">
        <v>0.7</v>
      </c>
      <c r="N97" s="1">
        <v>0.85</v>
      </c>
    </row>
    <row r="98" s="1" customFormat="1" spans="1:14">
      <c r="A98" s="7">
        <v>516</v>
      </c>
      <c r="B98" s="1">
        <v>516</v>
      </c>
      <c r="C98" s="1">
        <v>0.808926939964294</v>
      </c>
      <c r="D98" s="1">
        <v>0.204248666763306</v>
      </c>
      <c r="E98" s="1">
        <v>7</v>
      </c>
      <c r="F98" s="1">
        <v>3</v>
      </c>
      <c r="G98" s="1">
        <v>3</v>
      </c>
      <c r="H98" s="1">
        <v>7</v>
      </c>
      <c r="I98" s="1">
        <v>0.7</v>
      </c>
      <c r="J98" s="1">
        <v>0.7</v>
      </c>
      <c r="K98" s="1">
        <v>0.7</v>
      </c>
      <c r="L98" s="1">
        <v>0.3</v>
      </c>
      <c r="M98" s="1">
        <v>0.4</v>
      </c>
      <c r="N98" s="1">
        <v>0.7</v>
      </c>
    </row>
    <row r="99" s="1" customFormat="1" spans="1:14">
      <c r="A99" s="7">
        <v>188</v>
      </c>
      <c r="B99" s="1">
        <v>188</v>
      </c>
      <c r="C99" s="1">
        <v>0.611397743225098</v>
      </c>
      <c r="D99" s="1">
        <v>0.0397995710372925</v>
      </c>
      <c r="E99" s="1">
        <v>9</v>
      </c>
      <c r="F99" s="1">
        <v>5</v>
      </c>
      <c r="G99" s="1">
        <v>1</v>
      </c>
      <c r="H99" s="1">
        <v>5</v>
      </c>
      <c r="I99" s="1">
        <v>0.9</v>
      </c>
      <c r="J99" s="1">
        <v>0.642857142857143</v>
      </c>
      <c r="K99" s="1">
        <v>0.75</v>
      </c>
      <c r="L99" s="1">
        <v>0.5</v>
      </c>
      <c r="M99" s="1">
        <v>0.4</v>
      </c>
      <c r="N99" s="1">
        <v>0.7</v>
      </c>
    </row>
    <row r="100" s="1" customFormat="1" spans="3:13">
      <c r="C100" s="1">
        <f>AVERAGE(C2:C99)</f>
        <v>0.544838067220182</v>
      </c>
      <c r="D100" s="1">
        <f>AVERAGE(D2:D99)</f>
        <v>0.110134133270809</v>
      </c>
      <c r="L100" s="1">
        <f>AVERAGE(L2:L99)</f>
        <v>0.454081632653061</v>
      </c>
      <c r="M100" s="1">
        <f>AVERAGE(M2:M99)</f>
        <v>0.368367346938776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183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1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12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11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6</v>
      </c>
      <c r="G107" s="11">
        <v>0.12</v>
      </c>
      <c r="H107" s="1">
        <v>-240</v>
      </c>
      <c r="I107" s="1">
        <v>1760</v>
      </c>
      <c r="J107" s="1">
        <v>88</v>
      </c>
    </row>
    <row r="108" s="1" customFormat="1" spans="3:5">
      <c r="C108" s="1" t="s">
        <v>19</v>
      </c>
      <c r="D108" s="1">
        <f>COUNTIF(C2:C99,"&lt;0.5")-COUNTIF(C2:C99,"&lt;0.48")</f>
        <v>0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2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4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42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7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3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1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0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0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1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0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0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8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8">
      <c r="C126" s="1" t="s">
        <v>37</v>
      </c>
      <c r="D126" s="1">
        <f>COUNTIF(C2:C99,"&lt;0.86")-COUNTIF(C2:C99,"&lt;0.84")</f>
        <v>0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0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0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24" workbookViewId="0">
      <selection activeCell="A1" sqref="$A1:$XFD133"/>
    </sheetView>
  </sheetViews>
  <sheetFormatPr defaultColWidth="9" defaultRowHeight="13.5"/>
  <cols>
    <col min="3" max="4" width="22.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471</v>
      </c>
      <c r="B23" s="1">
        <v>471</v>
      </c>
      <c r="C23" s="1">
        <v>0.46433687210083</v>
      </c>
      <c r="D23" s="1">
        <v>0.117367029190064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3" customFormat="1" spans="1:14">
      <c r="A28" s="9">
        <v>566</v>
      </c>
      <c r="B28" s="3">
        <v>566</v>
      </c>
      <c r="C28" s="3">
        <v>0.479554414749146</v>
      </c>
      <c r="D28" s="3">
        <v>0.09343421459198</v>
      </c>
      <c r="E28" s="3">
        <v>8</v>
      </c>
      <c r="F28" s="3">
        <v>8</v>
      </c>
      <c r="G28" s="3">
        <v>2</v>
      </c>
      <c r="H28" s="3">
        <v>2</v>
      </c>
      <c r="I28" s="3">
        <v>0.8</v>
      </c>
      <c r="J28" s="3">
        <v>0.5</v>
      </c>
      <c r="K28" s="3">
        <v>0.615384615384615</v>
      </c>
      <c r="L28" s="3">
        <v>0.8</v>
      </c>
      <c r="M28" s="3">
        <v>0</v>
      </c>
      <c r="N28" s="3">
        <v>0.5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844</v>
      </c>
      <c r="B32" s="1">
        <v>844</v>
      </c>
      <c r="C32" s="1">
        <v>0.55314040184021</v>
      </c>
      <c r="D32" s="1">
        <v>0.158351898193359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595</v>
      </c>
      <c r="B33" s="1">
        <v>595</v>
      </c>
      <c r="C33" s="1">
        <v>0.553184151649475</v>
      </c>
      <c r="D33" s="1">
        <v>0.143512606620789</v>
      </c>
      <c r="E33" s="1">
        <v>4</v>
      </c>
      <c r="F33" s="1">
        <v>6</v>
      </c>
      <c r="G33" s="1">
        <v>6</v>
      </c>
      <c r="H33" s="1">
        <v>4</v>
      </c>
      <c r="I33" s="1">
        <v>0.4</v>
      </c>
      <c r="J33" s="1">
        <v>0.4</v>
      </c>
      <c r="K33" s="1">
        <v>0.4</v>
      </c>
      <c r="L33" s="1">
        <v>0.6</v>
      </c>
      <c r="M33" s="1">
        <v>-0.2</v>
      </c>
      <c r="N33" s="1">
        <v>0.4</v>
      </c>
    </row>
    <row r="34" s="1" customFormat="1" spans="1:14">
      <c r="A34" s="7">
        <v>942</v>
      </c>
      <c r="B34" s="1">
        <v>942</v>
      </c>
      <c r="C34" s="1">
        <v>0.514297127723694</v>
      </c>
      <c r="D34" s="1">
        <v>0.156838059425354</v>
      </c>
      <c r="E34" s="1">
        <v>7</v>
      </c>
      <c r="F34" s="1">
        <v>3</v>
      </c>
      <c r="G34" s="1">
        <v>3</v>
      </c>
      <c r="H34" s="1">
        <v>7</v>
      </c>
      <c r="I34" s="1">
        <v>0.7</v>
      </c>
      <c r="J34" s="1">
        <v>0.7</v>
      </c>
      <c r="K34" s="1">
        <v>0.7</v>
      </c>
      <c r="L34" s="1">
        <v>0.3</v>
      </c>
      <c r="M34" s="1">
        <v>0.4</v>
      </c>
      <c r="N34" s="1">
        <v>0.7</v>
      </c>
    </row>
    <row r="35" s="1" customFormat="1" spans="1:14">
      <c r="A35" s="7">
        <v>748</v>
      </c>
      <c r="B35" s="1">
        <v>748</v>
      </c>
      <c r="C35" s="1">
        <v>0.553632020950317</v>
      </c>
      <c r="D35" s="1">
        <v>0.147036671638489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635</v>
      </c>
      <c r="B36" s="1">
        <v>635</v>
      </c>
      <c r="C36" s="1">
        <v>0.511435985565186</v>
      </c>
      <c r="D36" s="1">
        <v>0.165743589401245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734</v>
      </c>
      <c r="B37" s="1">
        <v>734</v>
      </c>
      <c r="C37" s="1">
        <v>0.534730076789856</v>
      </c>
      <c r="D37" s="1">
        <v>0.167190194129944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106</v>
      </c>
      <c r="B38" s="1">
        <v>106</v>
      </c>
      <c r="C38" s="1">
        <v>0.554505109786987</v>
      </c>
      <c r="D38" s="1">
        <v>0.130773782730103</v>
      </c>
      <c r="E38" s="1">
        <v>7</v>
      </c>
      <c r="F38" s="1">
        <v>4</v>
      </c>
      <c r="G38" s="1">
        <v>3</v>
      </c>
      <c r="H38" s="1">
        <v>6</v>
      </c>
      <c r="I38" s="1">
        <v>0.7</v>
      </c>
      <c r="J38" s="1">
        <v>0.636363636363636</v>
      </c>
      <c r="K38" s="1">
        <v>0.666666666666667</v>
      </c>
      <c r="L38" s="1">
        <v>0.4</v>
      </c>
      <c r="M38" s="1">
        <v>0.3</v>
      </c>
      <c r="N38" s="1">
        <v>0.65</v>
      </c>
    </row>
    <row r="39" s="1" customFormat="1" spans="1:14">
      <c r="A39" s="7">
        <v>481</v>
      </c>
      <c r="B39" s="1">
        <v>481</v>
      </c>
      <c r="C39" s="1">
        <v>0.554565191268921</v>
      </c>
      <c r="D39" s="1">
        <v>0.134721755981445</v>
      </c>
      <c r="E39" s="1">
        <v>9</v>
      </c>
      <c r="F39" s="1">
        <v>2</v>
      </c>
      <c r="G39" s="1">
        <v>1</v>
      </c>
      <c r="H39" s="1">
        <v>8</v>
      </c>
      <c r="I39" s="1">
        <v>0.9</v>
      </c>
      <c r="J39" s="1">
        <v>0.818181818181818</v>
      </c>
      <c r="K39" s="1">
        <v>0.857142857142857</v>
      </c>
      <c r="L39" s="1">
        <v>0.2</v>
      </c>
      <c r="M39" s="1">
        <v>0.7</v>
      </c>
      <c r="N39" s="1">
        <v>0.85</v>
      </c>
    </row>
    <row r="40" s="1" customFormat="1" spans="1:14">
      <c r="A40" s="7">
        <v>222</v>
      </c>
      <c r="B40" s="1">
        <v>222</v>
      </c>
      <c r="C40" s="1">
        <v>0.554638981819153</v>
      </c>
      <c r="D40" s="1">
        <v>0.0920122861862183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164</v>
      </c>
      <c r="B41" s="1">
        <v>164</v>
      </c>
      <c r="C41" s="1">
        <v>0.534845352172852</v>
      </c>
      <c r="D41" s="1">
        <v>0.169167995452881</v>
      </c>
      <c r="E41" s="1">
        <v>5</v>
      </c>
      <c r="F41" s="1">
        <v>4</v>
      </c>
      <c r="G41" s="1">
        <v>5</v>
      </c>
      <c r="H41" s="1">
        <v>6</v>
      </c>
      <c r="I41" s="1">
        <v>0.5</v>
      </c>
      <c r="J41" s="1">
        <v>0.555555555555556</v>
      </c>
      <c r="K41" s="1">
        <v>0.526315789473684</v>
      </c>
      <c r="L41" s="1">
        <v>0.4</v>
      </c>
      <c r="M41" s="1">
        <v>0.1</v>
      </c>
      <c r="N41" s="1">
        <v>0.55</v>
      </c>
    </row>
    <row r="42" s="1" customFormat="1" spans="1:14">
      <c r="A42" s="7">
        <v>127</v>
      </c>
      <c r="B42" s="1">
        <v>127</v>
      </c>
      <c r="C42" s="1">
        <v>0.555170893669128</v>
      </c>
      <c r="D42" s="1">
        <v>0.139618158340454</v>
      </c>
      <c r="E42" s="1">
        <v>7</v>
      </c>
      <c r="F42" s="1">
        <v>3</v>
      </c>
      <c r="G42" s="1">
        <v>3</v>
      </c>
      <c r="H42" s="1">
        <v>7</v>
      </c>
      <c r="I42" s="1">
        <v>0.7</v>
      </c>
      <c r="J42" s="1">
        <v>0.7</v>
      </c>
      <c r="K42" s="1">
        <v>0.7</v>
      </c>
      <c r="L42" s="1">
        <v>0.3</v>
      </c>
      <c r="M42" s="1">
        <v>0.4</v>
      </c>
      <c r="N42" s="1">
        <v>0.7</v>
      </c>
    </row>
    <row r="43" s="1" customFormat="1" spans="1:14">
      <c r="A43" s="7">
        <v>235</v>
      </c>
      <c r="B43" s="1">
        <v>235</v>
      </c>
      <c r="C43" s="1">
        <v>0.555329442024231</v>
      </c>
      <c r="D43" s="1">
        <v>0.0897654294967651</v>
      </c>
      <c r="E43" s="1">
        <v>8</v>
      </c>
      <c r="F43" s="1">
        <v>6</v>
      </c>
      <c r="G43" s="1">
        <v>2</v>
      </c>
      <c r="H43" s="1">
        <v>4</v>
      </c>
      <c r="I43" s="1">
        <v>0.8</v>
      </c>
      <c r="J43" s="1">
        <v>0.571428571428572</v>
      </c>
      <c r="K43" s="1">
        <v>0.666666666666667</v>
      </c>
      <c r="L43" s="1">
        <v>0.6</v>
      </c>
      <c r="M43" s="1">
        <v>0.2</v>
      </c>
      <c r="N43" s="1">
        <v>0.6</v>
      </c>
    </row>
    <row r="44" s="1" customFormat="1" spans="1:14">
      <c r="A44" s="7">
        <v>883</v>
      </c>
      <c r="B44" s="1">
        <v>883</v>
      </c>
      <c r="C44" s="1">
        <v>0.536781072616577</v>
      </c>
      <c r="D44" s="1">
        <v>0.176890254020691</v>
      </c>
      <c r="E44" s="1">
        <v>6</v>
      </c>
      <c r="F44" s="1">
        <v>5</v>
      </c>
      <c r="G44" s="1">
        <v>4</v>
      </c>
      <c r="H44" s="1">
        <v>5</v>
      </c>
      <c r="I44" s="1">
        <v>0.6</v>
      </c>
      <c r="J44" s="1">
        <v>0.545454545454545</v>
      </c>
      <c r="K44" s="1">
        <v>0.571428571428571</v>
      </c>
      <c r="L44" s="1">
        <v>0.5</v>
      </c>
      <c r="M44" s="1">
        <v>0.1</v>
      </c>
      <c r="N44" s="1">
        <v>0.55</v>
      </c>
    </row>
    <row r="45" s="1" customFormat="1" spans="1:14">
      <c r="A45" s="7">
        <v>679</v>
      </c>
      <c r="B45" s="1">
        <v>679</v>
      </c>
      <c r="C45" s="1">
        <v>0.555595517158508</v>
      </c>
      <c r="D45" s="1">
        <v>0.122767329216003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650</v>
      </c>
      <c r="B46" s="1">
        <v>650</v>
      </c>
      <c r="C46" s="1">
        <v>0.538241386413574</v>
      </c>
      <c r="D46" s="1">
        <v>0.150728464126587</v>
      </c>
      <c r="E46" s="1">
        <v>7</v>
      </c>
      <c r="F46" s="1">
        <v>5</v>
      </c>
      <c r="G46" s="1">
        <v>3</v>
      </c>
      <c r="H46" s="1">
        <v>5</v>
      </c>
      <c r="I46" s="1">
        <v>0.7</v>
      </c>
      <c r="J46" s="1">
        <v>0.583333333333333</v>
      </c>
      <c r="K46" s="1">
        <v>0.636363636363636</v>
      </c>
      <c r="L46" s="1">
        <v>0.5</v>
      </c>
      <c r="M46" s="1">
        <v>0.2</v>
      </c>
      <c r="N46" s="1">
        <v>0.6</v>
      </c>
    </row>
    <row r="47" s="1" customFormat="1" spans="1:14">
      <c r="A47" s="7">
        <v>664</v>
      </c>
      <c r="B47" s="1">
        <v>664</v>
      </c>
      <c r="C47" s="1">
        <v>0.555957555770874</v>
      </c>
      <c r="D47" s="1">
        <v>0.135469555854797</v>
      </c>
      <c r="E47" s="1">
        <v>10</v>
      </c>
      <c r="F47" s="1">
        <v>7</v>
      </c>
      <c r="G47" s="1">
        <v>0</v>
      </c>
      <c r="H47" s="1">
        <v>3</v>
      </c>
      <c r="I47" s="1">
        <v>1</v>
      </c>
      <c r="J47" s="1">
        <v>0.588235294117647</v>
      </c>
      <c r="K47" s="1">
        <v>0.740740740740741</v>
      </c>
      <c r="L47" s="1">
        <v>0.7</v>
      </c>
      <c r="M47" s="1">
        <v>0.3</v>
      </c>
      <c r="N47" s="1">
        <v>0.65</v>
      </c>
    </row>
    <row r="48" s="1" customFormat="1" spans="1:14">
      <c r="A48" s="7">
        <v>213</v>
      </c>
      <c r="B48" s="1">
        <v>213</v>
      </c>
      <c r="C48" s="1">
        <v>0.540220141410828</v>
      </c>
      <c r="D48" s="1">
        <v>0.181421518325806</v>
      </c>
      <c r="E48" s="1">
        <v>8</v>
      </c>
      <c r="F48" s="1">
        <v>6</v>
      </c>
      <c r="G48" s="1">
        <v>2</v>
      </c>
      <c r="H48" s="1">
        <v>4</v>
      </c>
      <c r="I48" s="1">
        <v>0.8</v>
      </c>
      <c r="J48" s="1">
        <v>0.571428571428572</v>
      </c>
      <c r="K48" s="1">
        <v>0.666666666666667</v>
      </c>
      <c r="L48" s="1">
        <v>0.6</v>
      </c>
      <c r="M48" s="1">
        <v>0.2</v>
      </c>
      <c r="N48" s="1">
        <v>0.6</v>
      </c>
    </row>
    <row r="49" s="1" customFormat="1" spans="1:14">
      <c r="A49" s="7">
        <v>180</v>
      </c>
      <c r="B49" s="1">
        <v>180</v>
      </c>
      <c r="C49" s="1">
        <v>0.541766285896301</v>
      </c>
      <c r="D49" s="1">
        <v>0.149829506874085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258</v>
      </c>
      <c r="B50" s="1">
        <v>258</v>
      </c>
      <c r="C50" s="1">
        <v>0.543748259544373</v>
      </c>
      <c r="D50" s="1">
        <v>0.161749958992004</v>
      </c>
      <c r="E50" s="1">
        <v>9</v>
      </c>
      <c r="F50" s="1">
        <v>7</v>
      </c>
      <c r="G50" s="1">
        <v>1</v>
      </c>
      <c r="H50" s="1">
        <v>3</v>
      </c>
      <c r="I50" s="1">
        <v>0.9</v>
      </c>
      <c r="J50" s="1">
        <v>0.5625</v>
      </c>
      <c r="K50" s="1">
        <v>0.692307692307692</v>
      </c>
      <c r="L50" s="1">
        <v>0.7</v>
      </c>
      <c r="M50" s="1">
        <v>0.2</v>
      </c>
      <c r="N50" s="1">
        <v>0.6</v>
      </c>
    </row>
    <row r="51" s="1" customFormat="1" spans="1:14">
      <c r="A51" s="7">
        <v>231</v>
      </c>
      <c r="B51" s="1">
        <v>231</v>
      </c>
      <c r="C51" s="1">
        <v>0.545077800750732</v>
      </c>
      <c r="D51" s="1">
        <v>0.16381049156189</v>
      </c>
      <c r="E51" s="1">
        <v>4</v>
      </c>
      <c r="F51" s="1">
        <v>6</v>
      </c>
      <c r="G51" s="1">
        <v>6</v>
      </c>
      <c r="H51" s="1">
        <v>4</v>
      </c>
      <c r="I51" s="1">
        <v>0.4</v>
      </c>
      <c r="J51" s="1">
        <v>0.4</v>
      </c>
      <c r="K51" s="1">
        <v>0.4</v>
      </c>
      <c r="L51" s="1">
        <v>0.6</v>
      </c>
      <c r="M51" s="1">
        <v>-0.2</v>
      </c>
      <c r="N51" s="1">
        <v>0.4</v>
      </c>
    </row>
    <row r="52" s="1" customFormat="1" spans="1:14">
      <c r="A52" s="7">
        <v>248</v>
      </c>
      <c r="B52" s="1">
        <v>248</v>
      </c>
      <c r="C52" s="1">
        <v>0.556867003440857</v>
      </c>
      <c r="D52" s="1">
        <v>0.15160608291626</v>
      </c>
      <c r="E52" s="1">
        <v>9</v>
      </c>
      <c r="F52" s="1">
        <v>2</v>
      </c>
      <c r="G52" s="1">
        <v>1</v>
      </c>
      <c r="H52" s="1">
        <v>8</v>
      </c>
      <c r="I52" s="1">
        <v>0.9</v>
      </c>
      <c r="J52" s="1">
        <v>0.818181818181818</v>
      </c>
      <c r="K52" s="1">
        <v>0.857142857142857</v>
      </c>
      <c r="L52" s="1">
        <v>0.2</v>
      </c>
      <c r="M52" s="1">
        <v>0.7</v>
      </c>
      <c r="N52" s="1">
        <v>0.85</v>
      </c>
    </row>
    <row r="53" s="1" customFormat="1" spans="1:14">
      <c r="A53" s="7">
        <v>449</v>
      </c>
      <c r="B53" s="1">
        <v>449</v>
      </c>
      <c r="C53" s="1">
        <v>0.547256350517273</v>
      </c>
      <c r="D53" s="1">
        <v>0.13961124420166</v>
      </c>
      <c r="E53" s="1">
        <v>7</v>
      </c>
      <c r="F53" s="1">
        <v>4</v>
      </c>
      <c r="G53" s="1">
        <v>3</v>
      </c>
      <c r="H53" s="1">
        <v>6</v>
      </c>
      <c r="I53" s="1">
        <v>0.7</v>
      </c>
      <c r="J53" s="1">
        <v>0.636363636363636</v>
      </c>
      <c r="K53" s="1">
        <v>0.666666666666667</v>
      </c>
      <c r="L53" s="1">
        <v>0.4</v>
      </c>
      <c r="M53" s="1">
        <v>0.3</v>
      </c>
      <c r="N53" s="1">
        <v>0.65</v>
      </c>
    </row>
    <row r="54" s="1" customFormat="1" spans="1:14">
      <c r="A54" s="7">
        <v>266</v>
      </c>
      <c r="B54" s="1">
        <v>266</v>
      </c>
      <c r="C54" s="1">
        <v>0.557049751281738</v>
      </c>
      <c r="D54" s="1">
        <v>0.122964262962341</v>
      </c>
      <c r="E54" s="1">
        <v>7</v>
      </c>
      <c r="F54" s="1">
        <v>5</v>
      </c>
      <c r="G54" s="1">
        <v>3</v>
      </c>
      <c r="H54" s="1">
        <v>5</v>
      </c>
      <c r="I54" s="1">
        <v>0.7</v>
      </c>
      <c r="J54" s="1">
        <v>0.583333333333333</v>
      </c>
      <c r="K54" s="1">
        <v>0.636363636363636</v>
      </c>
      <c r="L54" s="1">
        <v>0.5</v>
      </c>
      <c r="M54" s="1">
        <v>0.2</v>
      </c>
      <c r="N54" s="1">
        <v>0.6</v>
      </c>
    </row>
    <row r="55" s="1" customFormat="1" spans="1:14">
      <c r="A55" s="7">
        <v>163</v>
      </c>
      <c r="B55" s="1">
        <v>163</v>
      </c>
      <c r="C55" s="1">
        <v>0.564523220062256</v>
      </c>
      <c r="D55" s="1">
        <v>0.150947570800781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648</v>
      </c>
      <c r="B56" s="1">
        <v>648</v>
      </c>
      <c r="C56" s="1">
        <v>0.55717945098877</v>
      </c>
      <c r="D56" s="1">
        <v>0.155620455741882</v>
      </c>
      <c r="E56" s="1">
        <v>8</v>
      </c>
      <c r="F56" s="1">
        <v>3</v>
      </c>
      <c r="G56" s="1">
        <v>2</v>
      </c>
      <c r="H56" s="1">
        <v>7</v>
      </c>
      <c r="I56" s="1">
        <v>0.8</v>
      </c>
      <c r="J56" s="1">
        <v>0.727272727272727</v>
      </c>
      <c r="K56" s="1">
        <v>0.761904761904762</v>
      </c>
      <c r="L56" s="1">
        <v>0.3</v>
      </c>
      <c r="M56" s="1">
        <v>0.5</v>
      </c>
      <c r="N56" s="1">
        <v>0.75</v>
      </c>
    </row>
    <row r="57" s="1" customFormat="1" spans="1:14">
      <c r="A57" s="7">
        <v>454</v>
      </c>
      <c r="B57" s="1">
        <v>454</v>
      </c>
      <c r="C57" s="1">
        <v>0.81167459487915</v>
      </c>
      <c r="D57" s="1">
        <v>0.116322159767151</v>
      </c>
      <c r="E57" s="1">
        <v>5</v>
      </c>
      <c r="F57" s="1">
        <v>4</v>
      </c>
      <c r="G57" s="1">
        <v>5</v>
      </c>
      <c r="H57" s="1">
        <v>6</v>
      </c>
      <c r="I57" s="1">
        <v>0.5</v>
      </c>
      <c r="J57" s="1">
        <v>0.555555555555556</v>
      </c>
      <c r="K57" s="1">
        <v>0.526315789473684</v>
      </c>
      <c r="L57" s="1">
        <v>0.4</v>
      </c>
      <c r="M57" s="1">
        <v>0.1</v>
      </c>
      <c r="N57" s="1">
        <v>0.55</v>
      </c>
    </row>
    <row r="58" s="1" customFormat="1" spans="1:14">
      <c r="A58" s="7">
        <v>722</v>
      </c>
      <c r="B58" s="1">
        <v>722</v>
      </c>
      <c r="C58" s="1">
        <v>0.557411074638367</v>
      </c>
      <c r="D58" s="1">
        <v>0.133525133132935</v>
      </c>
      <c r="E58" s="1">
        <v>9</v>
      </c>
      <c r="F58" s="1">
        <v>2</v>
      </c>
      <c r="G58" s="1">
        <v>1</v>
      </c>
      <c r="H58" s="1">
        <v>8</v>
      </c>
      <c r="I58" s="1">
        <v>0.9</v>
      </c>
      <c r="J58" s="1">
        <v>0.818181818181818</v>
      </c>
      <c r="K58" s="1">
        <v>0.857142857142857</v>
      </c>
      <c r="L58" s="1">
        <v>0.2</v>
      </c>
      <c r="M58" s="1">
        <v>0.7</v>
      </c>
      <c r="N58" s="1">
        <v>0.85</v>
      </c>
    </row>
    <row r="59" s="1" customFormat="1" spans="1:14">
      <c r="A59" s="7">
        <v>61</v>
      </c>
      <c r="B59" s="1">
        <v>61</v>
      </c>
      <c r="C59" s="1">
        <v>0.564577460289001</v>
      </c>
      <c r="D59" s="1">
        <v>0.156044363975525</v>
      </c>
      <c r="E59" s="1">
        <v>7</v>
      </c>
      <c r="F59" s="1">
        <v>4</v>
      </c>
      <c r="G59" s="1">
        <v>3</v>
      </c>
      <c r="H59" s="1">
        <v>6</v>
      </c>
      <c r="I59" s="1">
        <v>0.7</v>
      </c>
      <c r="J59" s="1">
        <v>0.636363636363636</v>
      </c>
      <c r="K59" s="1">
        <v>0.666666666666667</v>
      </c>
      <c r="L59" s="1">
        <v>0.4</v>
      </c>
      <c r="M59" s="1">
        <v>0.3</v>
      </c>
      <c r="N59" s="1">
        <v>0.65</v>
      </c>
    </row>
    <row r="60" s="1" customFormat="1" spans="1:14">
      <c r="A60" s="7">
        <v>304</v>
      </c>
      <c r="B60" s="1">
        <v>304</v>
      </c>
      <c r="C60" s="1">
        <v>0.557525396347046</v>
      </c>
      <c r="D60" s="1">
        <v>0.107261657714844</v>
      </c>
      <c r="E60" s="1">
        <v>9</v>
      </c>
      <c r="F60" s="1">
        <v>3</v>
      </c>
      <c r="G60" s="1">
        <v>1</v>
      </c>
      <c r="H60" s="1">
        <v>7</v>
      </c>
      <c r="I60" s="1">
        <v>0.9</v>
      </c>
      <c r="J60" s="1">
        <v>0.75</v>
      </c>
      <c r="K60" s="1">
        <v>0.818181818181818</v>
      </c>
      <c r="L60" s="1">
        <v>0.3</v>
      </c>
      <c r="M60" s="1">
        <v>0.6</v>
      </c>
      <c r="N60" s="1">
        <v>0.8</v>
      </c>
    </row>
    <row r="61" s="1" customFormat="1" spans="1:14">
      <c r="A61" s="7">
        <v>873</v>
      </c>
      <c r="B61" s="1">
        <v>873</v>
      </c>
      <c r="C61" s="1">
        <v>0.570534706115723</v>
      </c>
      <c r="D61" s="1">
        <v>0.215624690055847</v>
      </c>
      <c r="E61" s="1">
        <v>7</v>
      </c>
      <c r="F61" s="1">
        <v>9</v>
      </c>
      <c r="G61" s="1">
        <v>3</v>
      </c>
      <c r="H61" s="1">
        <v>1</v>
      </c>
      <c r="I61" s="1">
        <v>0.7</v>
      </c>
      <c r="J61" s="1">
        <v>0.4375</v>
      </c>
      <c r="K61" s="1">
        <v>0.538461538461538</v>
      </c>
      <c r="L61" s="1">
        <v>0.9</v>
      </c>
      <c r="M61" s="1">
        <v>-0.2</v>
      </c>
      <c r="N61" s="1">
        <v>0.4</v>
      </c>
    </row>
    <row r="62" s="1" customFormat="1" spans="1:14">
      <c r="A62" s="7">
        <v>228</v>
      </c>
      <c r="B62" s="1">
        <v>228</v>
      </c>
      <c r="C62" s="1">
        <v>0.557615518569946</v>
      </c>
      <c r="D62" s="1">
        <v>0.129617810249329</v>
      </c>
      <c r="E62" s="1">
        <v>8</v>
      </c>
      <c r="F62" s="1">
        <v>7</v>
      </c>
      <c r="G62" s="1">
        <v>2</v>
      </c>
      <c r="H62" s="1">
        <v>3</v>
      </c>
      <c r="I62" s="1">
        <v>0.8</v>
      </c>
      <c r="J62" s="1">
        <v>0.533333333333333</v>
      </c>
      <c r="K62" s="1">
        <v>0.64</v>
      </c>
      <c r="L62" s="1">
        <v>0.7</v>
      </c>
      <c r="M62" s="1">
        <v>0.1</v>
      </c>
      <c r="N62" s="1">
        <v>0.55</v>
      </c>
    </row>
    <row r="63" s="1" customFormat="1" spans="1:14">
      <c r="A63" s="7">
        <v>765</v>
      </c>
      <c r="B63" s="1">
        <v>765</v>
      </c>
      <c r="C63" s="1">
        <v>0.557815074920654</v>
      </c>
      <c r="D63" s="1">
        <v>0.176732897758484</v>
      </c>
      <c r="E63" s="1">
        <v>7</v>
      </c>
      <c r="F63" s="1">
        <v>6</v>
      </c>
      <c r="G63" s="1">
        <v>3</v>
      </c>
      <c r="H63" s="1">
        <v>4</v>
      </c>
      <c r="I63" s="1">
        <v>0.7</v>
      </c>
      <c r="J63" s="1">
        <v>0.538461538461539</v>
      </c>
      <c r="K63" s="1">
        <v>0.608695652173913</v>
      </c>
      <c r="L63" s="1">
        <v>0.6</v>
      </c>
      <c r="M63" s="1">
        <v>0.1</v>
      </c>
      <c r="N63" s="1">
        <v>0.55</v>
      </c>
    </row>
    <row r="64" s="1" customFormat="1" spans="1:14">
      <c r="A64" s="7">
        <v>799</v>
      </c>
      <c r="B64" s="1">
        <v>799</v>
      </c>
      <c r="C64" s="1">
        <v>0.567524433135986</v>
      </c>
      <c r="D64" s="1">
        <v>0.155826210975647</v>
      </c>
      <c r="E64" s="1">
        <v>6</v>
      </c>
      <c r="F64" s="1">
        <v>3</v>
      </c>
      <c r="G64" s="1">
        <v>4</v>
      </c>
      <c r="H64" s="1">
        <v>7</v>
      </c>
      <c r="I64" s="1">
        <v>0.6</v>
      </c>
      <c r="J64" s="1">
        <v>0.666666666666667</v>
      </c>
      <c r="K64" s="1">
        <v>0.631578947368421</v>
      </c>
      <c r="L64" s="1">
        <v>0.3</v>
      </c>
      <c r="M64" s="1">
        <v>0.3</v>
      </c>
      <c r="N64" s="1">
        <v>0.65</v>
      </c>
    </row>
    <row r="65" s="1" customFormat="1" spans="1:14">
      <c r="A65" s="7">
        <v>462</v>
      </c>
      <c r="B65" s="1">
        <v>462</v>
      </c>
      <c r="C65" s="1">
        <v>0.576398372650146</v>
      </c>
      <c r="D65" s="1">
        <v>0.160635709762573</v>
      </c>
      <c r="E65" s="1">
        <v>6</v>
      </c>
      <c r="F65" s="1">
        <v>7</v>
      </c>
      <c r="G65" s="1">
        <v>4</v>
      </c>
      <c r="H65" s="1">
        <v>3</v>
      </c>
      <c r="I65" s="1">
        <v>0.6</v>
      </c>
      <c r="J65" s="1">
        <v>0.461538461538462</v>
      </c>
      <c r="K65" s="1">
        <v>0.521739130434783</v>
      </c>
      <c r="L65" s="1">
        <v>0.7</v>
      </c>
      <c r="M65" s="1">
        <v>-0.1</v>
      </c>
      <c r="N65" s="1">
        <v>0.45</v>
      </c>
    </row>
    <row r="66" s="1" customFormat="1" spans="1:14">
      <c r="A66" s="7">
        <v>532</v>
      </c>
      <c r="B66" s="1">
        <v>532</v>
      </c>
      <c r="C66" s="1">
        <v>0.578299045562744</v>
      </c>
      <c r="D66" s="1">
        <v>0.178171277046204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" customFormat="1" spans="1:14">
      <c r="A67" s="7">
        <v>719</v>
      </c>
      <c r="B67" s="1">
        <v>719</v>
      </c>
      <c r="C67" s="1">
        <v>0.55800187587738</v>
      </c>
      <c r="D67" s="1">
        <v>0.176747798919678</v>
      </c>
      <c r="E67" s="1">
        <v>7</v>
      </c>
      <c r="F67" s="1">
        <v>4</v>
      </c>
      <c r="G67" s="1">
        <v>3</v>
      </c>
      <c r="H67" s="1">
        <v>6</v>
      </c>
      <c r="I67" s="1">
        <v>0.7</v>
      </c>
      <c r="J67" s="1">
        <v>0.636363636363636</v>
      </c>
      <c r="K67" s="1">
        <v>0.666666666666667</v>
      </c>
      <c r="L67" s="1">
        <v>0.4</v>
      </c>
      <c r="M67" s="1">
        <v>0.3</v>
      </c>
      <c r="N67" s="1">
        <v>0.65</v>
      </c>
    </row>
    <row r="68" s="1" customFormat="1" spans="1:14">
      <c r="A68" s="7">
        <v>807</v>
      </c>
      <c r="B68" s="1">
        <v>807</v>
      </c>
      <c r="C68" s="1">
        <v>0.587384819984436</v>
      </c>
      <c r="D68" s="1">
        <v>0.212218403816223</v>
      </c>
      <c r="E68" s="1">
        <v>6</v>
      </c>
      <c r="F68" s="1">
        <v>6</v>
      </c>
      <c r="G68" s="1">
        <v>4</v>
      </c>
      <c r="H68" s="1">
        <v>4</v>
      </c>
      <c r="I68" s="1">
        <v>0.6</v>
      </c>
      <c r="J68" s="1">
        <v>0.5</v>
      </c>
      <c r="K68" s="1">
        <v>0.545454545454545</v>
      </c>
      <c r="L68" s="1">
        <v>0.6</v>
      </c>
      <c r="M68" s="1">
        <v>0</v>
      </c>
      <c r="N68" s="1">
        <v>0.5</v>
      </c>
    </row>
    <row r="69" s="1" customFormat="1" spans="1:14">
      <c r="A69" s="7">
        <v>311</v>
      </c>
      <c r="B69" s="1">
        <v>311</v>
      </c>
      <c r="C69" s="1">
        <v>0.558170199394226</v>
      </c>
      <c r="D69" s="1">
        <v>0.130020976066589</v>
      </c>
      <c r="E69" s="1">
        <v>8</v>
      </c>
      <c r="F69" s="1">
        <v>3</v>
      </c>
      <c r="G69" s="1">
        <v>2</v>
      </c>
      <c r="H69" s="1">
        <v>7</v>
      </c>
      <c r="I69" s="1">
        <v>0.8</v>
      </c>
      <c r="J69" s="1">
        <v>0.727272727272727</v>
      </c>
      <c r="K69" s="1">
        <v>0.761904761904762</v>
      </c>
      <c r="L69" s="1">
        <v>0.3</v>
      </c>
      <c r="M69" s="1">
        <v>0.5</v>
      </c>
      <c r="N69" s="1">
        <v>0.75</v>
      </c>
    </row>
    <row r="70" s="1" customFormat="1" spans="1:14">
      <c r="A70" s="7">
        <v>564</v>
      </c>
      <c r="B70" s="1">
        <v>564</v>
      </c>
      <c r="C70" s="1">
        <v>0.591322898864746</v>
      </c>
      <c r="D70" s="1">
        <v>0.230110764503479</v>
      </c>
      <c r="E70" s="1">
        <v>7</v>
      </c>
      <c r="F70" s="1">
        <v>6</v>
      </c>
      <c r="G70" s="1">
        <v>3</v>
      </c>
      <c r="H70" s="1">
        <v>4</v>
      </c>
      <c r="I70" s="1">
        <v>0.7</v>
      </c>
      <c r="J70" s="1">
        <v>0.538461538461539</v>
      </c>
      <c r="K70" s="1">
        <v>0.608695652173913</v>
      </c>
      <c r="L70" s="1">
        <v>0.6</v>
      </c>
      <c r="M70" s="1">
        <v>0.1</v>
      </c>
      <c r="N70" s="1">
        <v>0.55</v>
      </c>
    </row>
    <row r="71" s="1" customFormat="1" spans="1:14">
      <c r="A71" s="7">
        <v>128</v>
      </c>
      <c r="B71" s="1">
        <v>128</v>
      </c>
      <c r="C71" s="1">
        <v>0.591395378112793</v>
      </c>
      <c r="D71" s="1">
        <v>0.16316032409668</v>
      </c>
      <c r="E71" s="1">
        <v>9</v>
      </c>
      <c r="F71" s="1">
        <v>4</v>
      </c>
      <c r="G71" s="1">
        <v>1</v>
      </c>
      <c r="H71" s="1">
        <v>6</v>
      </c>
      <c r="I71" s="1">
        <v>0.9</v>
      </c>
      <c r="J71" s="1">
        <v>0.692307692307692</v>
      </c>
      <c r="K71" s="1">
        <v>0.782608695652174</v>
      </c>
      <c r="L71" s="1">
        <v>0.4</v>
      </c>
      <c r="M71" s="1">
        <v>0.5</v>
      </c>
      <c r="N71" s="1">
        <v>0.75</v>
      </c>
    </row>
    <row r="72" s="1" customFormat="1" spans="1:14">
      <c r="A72" s="7">
        <v>586</v>
      </c>
      <c r="B72" s="1">
        <v>586</v>
      </c>
      <c r="C72" s="1">
        <v>0.55849027633667</v>
      </c>
      <c r="D72" s="1">
        <v>0.065953254699707</v>
      </c>
      <c r="E72" s="1">
        <v>9</v>
      </c>
      <c r="F72" s="1">
        <v>2</v>
      </c>
      <c r="G72" s="1">
        <v>1</v>
      </c>
      <c r="H72" s="1">
        <v>8</v>
      </c>
      <c r="I72" s="1">
        <v>0.9</v>
      </c>
      <c r="J72" s="1">
        <v>0.818181818181818</v>
      </c>
      <c r="K72" s="1">
        <v>0.857142857142857</v>
      </c>
      <c r="L72" s="1">
        <v>0.2</v>
      </c>
      <c r="M72" s="1">
        <v>0.7</v>
      </c>
      <c r="N72" s="1">
        <v>0.85</v>
      </c>
    </row>
    <row r="73" s="1" customFormat="1" spans="1:14">
      <c r="A73" s="7">
        <v>562</v>
      </c>
      <c r="B73" s="1">
        <v>562</v>
      </c>
      <c r="C73" s="1">
        <v>0.558523774147034</v>
      </c>
      <c r="D73" s="1">
        <v>0.0971460342407227</v>
      </c>
      <c r="E73" s="1">
        <v>10</v>
      </c>
      <c r="F73" s="1">
        <v>6</v>
      </c>
      <c r="G73" s="1">
        <v>0</v>
      </c>
      <c r="H73" s="1">
        <v>4</v>
      </c>
      <c r="I73" s="1">
        <v>1</v>
      </c>
      <c r="J73" s="1">
        <v>0.625</v>
      </c>
      <c r="K73" s="1">
        <v>0.769230769230769</v>
      </c>
      <c r="L73" s="1">
        <v>0.6</v>
      </c>
      <c r="M73" s="1">
        <v>0.4</v>
      </c>
      <c r="N73" s="1">
        <v>0.7</v>
      </c>
    </row>
    <row r="74" s="1" customFormat="1" spans="1:14">
      <c r="A74" s="7">
        <v>966</v>
      </c>
      <c r="B74" s="1">
        <v>966</v>
      </c>
      <c r="C74" s="1">
        <v>0.558695793151855</v>
      </c>
      <c r="D74" s="1">
        <v>0.0615495443344116</v>
      </c>
      <c r="E74" s="1">
        <v>8</v>
      </c>
      <c r="F74" s="1">
        <v>7</v>
      </c>
      <c r="G74" s="1">
        <v>2</v>
      </c>
      <c r="H74" s="1">
        <v>3</v>
      </c>
      <c r="I74" s="1">
        <v>0.8</v>
      </c>
      <c r="J74" s="1">
        <v>0.533333333333333</v>
      </c>
      <c r="K74" s="1">
        <v>0.64</v>
      </c>
      <c r="L74" s="1">
        <v>0.7</v>
      </c>
      <c r="M74" s="1">
        <v>0.1</v>
      </c>
      <c r="N74" s="1">
        <v>0.55</v>
      </c>
    </row>
    <row r="75" s="1" customFormat="1" spans="1:14">
      <c r="A75" s="7">
        <v>736</v>
      </c>
      <c r="B75" s="1">
        <v>736</v>
      </c>
      <c r="C75" s="1">
        <v>0.558700561523437</v>
      </c>
      <c r="D75" s="1">
        <v>0.0735324621200562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525</v>
      </c>
      <c r="B76" s="1">
        <v>525</v>
      </c>
      <c r="C76" s="1">
        <v>0.558811664581299</v>
      </c>
      <c r="D76" s="1">
        <v>0.0872689485549927</v>
      </c>
      <c r="E76" s="1">
        <v>9</v>
      </c>
      <c r="F76" s="1">
        <v>6</v>
      </c>
      <c r="G76" s="1">
        <v>1</v>
      </c>
      <c r="H76" s="1">
        <v>4</v>
      </c>
      <c r="I76" s="1">
        <v>0.9</v>
      </c>
      <c r="J76" s="1">
        <v>0.6</v>
      </c>
      <c r="K76" s="1">
        <v>0.72</v>
      </c>
      <c r="L76" s="1">
        <v>0.6</v>
      </c>
      <c r="M76" s="1">
        <v>0.3</v>
      </c>
      <c r="N76" s="1">
        <v>0.65</v>
      </c>
    </row>
    <row r="77" s="1" customFormat="1" spans="1:14">
      <c r="A77" s="7">
        <v>82</v>
      </c>
      <c r="B77" s="1">
        <v>82</v>
      </c>
      <c r="C77" s="1">
        <v>0.558902621269226</v>
      </c>
      <c r="D77" s="1">
        <v>0.124099373817444</v>
      </c>
      <c r="E77" s="1">
        <v>9</v>
      </c>
      <c r="F77" s="1">
        <v>2</v>
      </c>
      <c r="G77" s="1">
        <v>1</v>
      </c>
      <c r="H77" s="1">
        <v>8</v>
      </c>
      <c r="I77" s="1">
        <v>0.9</v>
      </c>
      <c r="J77" s="1">
        <v>0.818181818181818</v>
      </c>
      <c r="K77" s="1">
        <v>0.857142857142857</v>
      </c>
      <c r="L77" s="1">
        <v>0.2</v>
      </c>
      <c r="M77" s="1">
        <v>0.7</v>
      </c>
      <c r="N77" s="1">
        <v>0.85</v>
      </c>
    </row>
    <row r="78" s="1" customFormat="1" spans="1:14">
      <c r="A78" s="7">
        <v>812</v>
      </c>
      <c r="B78" s="1">
        <v>812</v>
      </c>
      <c r="C78" s="1">
        <v>0.558980822563171</v>
      </c>
      <c r="D78" s="1">
        <v>0.131692171096802</v>
      </c>
      <c r="E78" s="1">
        <v>9</v>
      </c>
      <c r="F78" s="1">
        <v>7</v>
      </c>
      <c r="G78" s="1">
        <v>1</v>
      </c>
      <c r="H78" s="1">
        <v>3</v>
      </c>
      <c r="I78" s="1">
        <v>0.9</v>
      </c>
      <c r="J78" s="1">
        <v>0.5625</v>
      </c>
      <c r="K78" s="1">
        <v>0.692307692307692</v>
      </c>
      <c r="L78" s="1">
        <v>0.7</v>
      </c>
      <c r="M78" s="1">
        <v>0.2</v>
      </c>
      <c r="N78" s="1">
        <v>0.6</v>
      </c>
    </row>
    <row r="79" s="1" customFormat="1" spans="1:14">
      <c r="A79" s="7">
        <v>268</v>
      </c>
      <c r="B79" s="1">
        <v>268</v>
      </c>
      <c r="C79" s="1">
        <v>0.559099912643433</v>
      </c>
      <c r="D79" s="1">
        <v>0.0859562158584595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697</v>
      </c>
      <c r="B80" s="1">
        <v>697</v>
      </c>
      <c r="C80" s="1">
        <v>0.559269785881042</v>
      </c>
      <c r="D80" s="1">
        <v>0.0718083381652832</v>
      </c>
      <c r="E80" s="1">
        <v>9</v>
      </c>
      <c r="F80" s="1">
        <v>3</v>
      </c>
      <c r="G80" s="1">
        <v>1</v>
      </c>
      <c r="H80" s="1">
        <v>7</v>
      </c>
      <c r="I80" s="1">
        <v>0.9</v>
      </c>
      <c r="J80" s="1">
        <v>0.75</v>
      </c>
      <c r="K80" s="1">
        <v>0.818181818181818</v>
      </c>
      <c r="L80" s="1">
        <v>0.3</v>
      </c>
      <c r="M80" s="1">
        <v>0.6</v>
      </c>
      <c r="N80" s="1">
        <v>0.8</v>
      </c>
    </row>
    <row r="81" s="1" customFormat="1" spans="1:14">
      <c r="A81" s="7">
        <v>317</v>
      </c>
      <c r="B81" s="1">
        <v>317</v>
      </c>
      <c r="C81" s="1">
        <v>0.559309482574463</v>
      </c>
      <c r="D81" s="1">
        <v>0.135785937309265</v>
      </c>
      <c r="E81" s="1">
        <v>7</v>
      </c>
      <c r="F81" s="1">
        <v>4</v>
      </c>
      <c r="G81" s="1">
        <v>3</v>
      </c>
      <c r="H81" s="1">
        <v>6</v>
      </c>
      <c r="I81" s="1">
        <v>0.7</v>
      </c>
      <c r="J81" s="1">
        <v>0.636363636363636</v>
      </c>
      <c r="K81" s="1">
        <v>0.666666666666667</v>
      </c>
      <c r="L81" s="1">
        <v>0.4</v>
      </c>
      <c r="M81" s="1">
        <v>0.3</v>
      </c>
      <c r="N81" s="1">
        <v>0.65</v>
      </c>
    </row>
    <row r="82" s="1" customFormat="1" spans="1:14">
      <c r="A82" s="7">
        <v>45</v>
      </c>
      <c r="B82" s="1">
        <v>45</v>
      </c>
      <c r="C82" s="1">
        <v>0.559455752372742</v>
      </c>
      <c r="D82" s="1">
        <v>0.0544650554656982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973</v>
      </c>
      <c r="B83" s="1">
        <v>973</v>
      </c>
      <c r="C83" s="1">
        <v>0.559474110603333</v>
      </c>
      <c r="D83" s="1">
        <v>0.0873973369598389</v>
      </c>
      <c r="E83" s="1">
        <v>10</v>
      </c>
      <c r="F83" s="1">
        <v>2</v>
      </c>
      <c r="G83" s="1">
        <v>0</v>
      </c>
      <c r="H83" s="1">
        <v>8</v>
      </c>
      <c r="I83" s="1">
        <v>1</v>
      </c>
      <c r="J83" s="1">
        <v>0.833333333333333</v>
      </c>
      <c r="K83" s="1">
        <v>0.909090909090909</v>
      </c>
      <c r="L83" s="1">
        <v>0.2</v>
      </c>
      <c r="M83" s="1">
        <v>0.8</v>
      </c>
      <c r="N83" s="1">
        <v>0.9</v>
      </c>
    </row>
    <row r="84" s="1" customFormat="1" spans="1:14">
      <c r="A84" s="7">
        <v>491</v>
      </c>
      <c r="B84" s="1">
        <v>491</v>
      </c>
      <c r="C84" s="1">
        <v>0.559697151184082</v>
      </c>
      <c r="D84" s="1">
        <v>0.0465866327285767</v>
      </c>
      <c r="E84" s="1">
        <v>10</v>
      </c>
      <c r="F84" s="1">
        <v>6</v>
      </c>
      <c r="G84" s="1">
        <v>0</v>
      </c>
      <c r="H84" s="1">
        <v>4</v>
      </c>
      <c r="I84" s="1">
        <v>1</v>
      </c>
      <c r="J84" s="1">
        <v>0.625</v>
      </c>
      <c r="K84" s="1">
        <v>0.769230769230769</v>
      </c>
      <c r="L84" s="1">
        <v>0.6</v>
      </c>
      <c r="M84" s="1">
        <v>0.4</v>
      </c>
      <c r="N84" s="1">
        <v>0.7</v>
      </c>
    </row>
    <row r="85" s="1" customFormat="1" spans="1:14">
      <c r="A85" s="7">
        <v>875</v>
      </c>
      <c r="B85" s="1">
        <v>875</v>
      </c>
      <c r="C85" s="1">
        <v>0.559751987457275</v>
      </c>
      <c r="D85" s="1">
        <v>0.14098048210144</v>
      </c>
      <c r="E85" s="1">
        <v>9</v>
      </c>
      <c r="F85" s="1">
        <v>6</v>
      </c>
      <c r="G85" s="1">
        <v>1</v>
      </c>
      <c r="H85" s="1">
        <v>4</v>
      </c>
      <c r="I85" s="1">
        <v>0.9</v>
      </c>
      <c r="J85" s="1">
        <v>0.6</v>
      </c>
      <c r="K85" s="1">
        <v>0.72</v>
      </c>
      <c r="L85" s="1">
        <v>0.6</v>
      </c>
      <c r="M85" s="1">
        <v>0.3</v>
      </c>
      <c r="N85" s="1">
        <v>0.65</v>
      </c>
    </row>
    <row r="86" s="1" customFormat="1" spans="1:14">
      <c r="A86" s="7">
        <v>538</v>
      </c>
      <c r="B86" s="1">
        <v>538</v>
      </c>
      <c r="C86" s="1">
        <v>0.559895634651184</v>
      </c>
      <c r="D86" s="1">
        <v>0.154874205589294</v>
      </c>
      <c r="E86" s="1">
        <v>9</v>
      </c>
      <c r="F86" s="1">
        <v>2</v>
      </c>
      <c r="G86" s="1">
        <v>1</v>
      </c>
      <c r="H86" s="1">
        <v>8</v>
      </c>
      <c r="I86" s="1">
        <v>0.9</v>
      </c>
      <c r="J86" s="1">
        <v>0.818181818181818</v>
      </c>
      <c r="K86" s="1">
        <v>0.857142857142857</v>
      </c>
      <c r="L86" s="1">
        <v>0.2</v>
      </c>
      <c r="M86" s="1">
        <v>0.7</v>
      </c>
      <c r="N86" s="1">
        <v>0.85</v>
      </c>
    </row>
    <row r="87" s="3" customFormat="1" spans="1:14">
      <c r="A87" s="9">
        <v>52</v>
      </c>
      <c r="B87" s="3">
        <v>52</v>
      </c>
      <c r="C87" s="3">
        <v>0.559979438781738</v>
      </c>
      <c r="D87" s="3">
        <v>0.0694026947021484</v>
      </c>
      <c r="E87" s="3">
        <v>10</v>
      </c>
      <c r="F87" s="3">
        <v>4</v>
      </c>
      <c r="G87" s="3">
        <v>0</v>
      </c>
      <c r="H87" s="3">
        <v>6</v>
      </c>
      <c r="I87" s="3">
        <v>1</v>
      </c>
      <c r="J87" s="3">
        <v>0.714285714285714</v>
      </c>
      <c r="K87" s="3">
        <v>0.833333333333333</v>
      </c>
      <c r="L87" s="3">
        <v>0.4</v>
      </c>
      <c r="M87" s="3">
        <v>0.6</v>
      </c>
      <c r="N87" s="3">
        <v>0.8</v>
      </c>
    </row>
    <row r="88" s="1" customFormat="1" spans="1:14">
      <c r="A88" s="7">
        <v>946</v>
      </c>
      <c r="B88" s="1">
        <v>946</v>
      </c>
      <c r="C88" s="1">
        <v>0.675660729408264</v>
      </c>
      <c r="D88" s="1">
        <v>0.0758144855499268</v>
      </c>
      <c r="E88" s="1">
        <v>8</v>
      </c>
      <c r="F88" s="1">
        <v>2</v>
      </c>
      <c r="G88" s="1">
        <v>2</v>
      </c>
      <c r="H88" s="1">
        <v>8</v>
      </c>
      <c r="I88" s="1">
        <v>0.8</v>
      </c>
      <c r="J88" s="1">
        <v>0.8</v>
      </c>
      <c r="K88" s="1">
        <v>0.8</v>
      </c>
      <c r="L88" s="1">
        <v>0.2</v>
      </c>
      <c r="M88" s="1">
        <v>0.6</v>
      </c>
      <c r="N88" s="1">
        <v>0.8</v>
      </c>
    </row>
    <row r="89" s="1" customFormat="1" spans="1:14">
      <c r="A89" s="7">
        <v>674</v>
      </c>
      <c r="B89" s="1">
        <v>674</v>
      </c>
      <c r="C89" s="1">
        <v>0.564037680625916</v>
      </c>
      <c r="D89" s="1">
        <v>0.191290736198425</v>
      </c>
      <c r="E89" s="1">
        <v>7</v>
      </c>
      <c r="F89" s="1">
        <v>4</v>
      </c>
      <c r="G89" s="1">
        <v>3</v>
      </c>
      <c r="H89" s="1">
        <v>6</v>
      </c>
      <c r="I89" s="1">
        <v>0.7</v>
      </c>
      <c r="J89" s="1">
        <v>0.636363636363636</v>
      </c>
      <c r="K89" s="1">
        <v>0.666666666666667</v>
      </c>
      <c r="L89" s="1">
        <v>0.4</v>
      </c>
      <c r="M89" s="1">
        <v>0.3</v>
      </c>
      <c r="N89" s="1">
        <v>0.65</v>
      </c>
    </row>
    <row r="90" s="1" customFormat="1" spans="1:14">
      <c r="A90" s="7">
        <v>725</v>
      </c>
      <c r="B90" s="1">
        <v>725</v>
      </c>
      <c r="C90" s="1">
        <v>0.803259372711182</v>
      </c>
      <c r="D90" s="1">
        <v>0.191452741622925</v>
      </c>
      <c r="E90" s="1">
        <v>9</v>
      </c>
      <c r="F90" s="1">
        <v>5</v>
      </c>
      <c r="G90" s="1">
        <v>1</v>
      </c>
      <c r="H90" s="1">
        <v>5</v>
      </c>
      <c r="I90" s="1">
        <v>0.9</v>
      </c>
      <c r="J90" s="1">
        <v>0.642857142857143</v>
      </c>
      <c r="K90" s="1">
        <v>0.75</v>
      </c>
      <c r="L90" s="1">
        <v>0.5</v>
      </c>
      <c r="M90" s="1">
        <v>0.4</v>
      </c>
      <c r="N90" s="1">
        <v>0.7</v>
      </c>
    </row>
    <row r="91" s="1" customFormat="1" spans="1:14">
      <c r="A91" s="7">
        <v>773</v>
      </c>
      <c r="B91" s="1">
        <v>773</v>
      </c>
      <c r="C91" s="1">
        <v>0.804943203926086</v>
      </c>
      <c r="D91" s="1">
        <v>0.0974832773208618</v>
      </c>
      <c r="E91" s="1">
        <v>9</v>
      </c>
      <c r="F91" s="1">
        <v>3</v>
      </c>
      <c r="G91" s="1">
        <v>1</v>
      </c>
      <c r="H91" s="1">
        <v>7</v>
      </c>
      <c r="I91" s="1">
        <v>0.9</v>
      </c>
      <c r="J91" s="1">
        <v>0.75</v>
      </c>
      <c r="K91" s="1">
        <v>0.818181818181818</v>
      </c>
      <c r="L91" s="1">
        <v>0.3</v>
      </c>
      <c r="M91" s="1">
        <v>0.6</v>
      </c>
      <c r="N91" s="1">
        <v>0.8</v>
      </c>
    </row>
    <row r="92" s="1" customFormat="1" spans="1:14">
      <c r="A92" s="7">
        <v>133</v>
      </c>
      <c r="B92" s="1">
        <v>133</v>
      </c>
      <c r="C92" s="1">
        <v>0.805436015129089</v>
      </c>
      <c r="D92" s="1">
        <v>0.172886252403259</v>
      </c>
      <c r="E92" s="1">
        <v>10</v>
      </c>
      <c r="F92" s="1">
        <v>4</v>
      </c>
      <c r="G92" s="1">
        <v>0</v>
      </c>
      <c r="H92" s="1">
        <v>6</v>
      </c>
      <c r="I92" s="1">
        <v>1</v>
      </c>
      <c r="J92" s="1">
        <v>0.714285714285714</v>
      </c>
      <c r="K92" s="1">
        <v>0.833333333333333</v>
      </c>
      <c r="L92" s="1">
        <v>0.4</v>
      </c>
      <c r="M92" s="1">
        <v>0.6</v>
      </c>
      <c r="N92" s="1">
        <v>0.8</v>
      </c>
    </row>
    <row r="93" s="1" customFormat="1" spans="1:14">
      <c r="A93" s="7">
        <v>347</v>
      </c>
      <c r="B93" s="1">
        <v>347</v>
      </c>
      <c r="C93" s="1">
        <v>0.807642936706543</v>
      </c>
      <c r="D93" s="1">
        <v>0.11441159248352</v>
      </c>
      <c r="E93" s="1">
        <v>10</v>
      </c>
      <c r="F93" s="1">
        <v>7</v>
      </c>
      <c r="G93" s="1">
        <v>0</v>
      </c>
      <c r="H93" s="1">
        <v>3</v>
      </c>
      <c r="I93" s="1">
        <v>1</v>
      </c>
      <c r="J93" s="1">
        <v>0.588235294117647</v>
      </c>
      <c r="K93" s="1">
        <v>0.740740740740741</v>
      </c>
      <c r="L93" s="1">
        <v>0.7</v>
      </c>
      <c r="M93" s="1">
        <v>0.3</v>
      </c>
      <c r="N93" s="1">
        <v>0.65</v>
      </c>
    </row>
    <row r="94" s="1" customFormat="1" spans="1:14">
      <c r="A94" s="7">
        <v>598</v>
      </c>
      <c r="B94" s="1">
        <v>598</v>
      </c>
      <c r="C94" s="1">
        <v>0.808453559875488</v>
      </c>
      <c r="D94" s="1">
        <v>0.0991584062576294</v>
      </c>
      <c r="E94" s="1">
        <v>10</v>
      </c>
      <c r="F94" s="1">
        <v>3</v>
      </c>
      <c r="G94" s="1">
        <v>0</v>
      </c>
      <c r="H94" s="1">
        <v>7</v>
      </c>
      <c r="I94" s="1">
        <v>1</v>
      </c>
      <c r="J94" s="1">
        <v>0.769230769230769</v>
      </c>
      <c r="K94" s="1">
        <v>0.869565217391304</v>
      </c>
      <c r="L94" s="1">
        <v>0.3</v>
      </c>
      <c r="M94" s="1">
        <v>0.7</v>
      </c>
      <c r="N94" s="1">
        <v>0.85</v>
      </c>
    </row>
    <row r="95" s="1" customFormat="1" spans="1:14">
      <c r="A95" s="7">
        <v>777</v>
      </c>
      <c r="B95" s="1">
        <v>777</v>
      </c>
      <c r="C95" s="1">
        <v>0.808679223060608</v>
      </c>
      <c r="D95" s="1">
        <v>0.145735383033752</v>
      </c>
      <c r="E95" s="1">
        <v>10</v>
      </c>
      <c r="F95" s="1">
        <v>3</v>
      </c>
      <c r="G95" s="1">
        <v>0</v>
      </c>
      <c r="H95" s="1">
        <v>7</v>
      </c>
      <c r="I95" s="1">
        <v>1</v>
      </c>
      <c r="J95" s="1">
        <v>0.769230769230769</v>
      </c>
      <c r="K95" s="1">
        <v>0.869565217391304</v>
      </c>
      <c r="L95" s="1">
        <v>0.3</v>
      </c>
      <c r="M95" s="1">
        <v>0.7</v>
      </c>
      <c r="N95" s="1">
        <v>0.85</v>
      </c>
    </row>
    <row r="96" s="1" customFormat="1" spans="1:14">
      <c r="A96" s="7">
        <v>516</v>
      </c>
      <c r="B96" s="1">
        <v>516</v>
      </c>
      <c r="C96" s="1">
        <v>0.808926939964294</v>
      </c>
      <c r="D96" s="1">
        <v>0.204248666763306</v>
      </c>
      <c r="E96" s="1">
        <v>7</v>
      </c>
      <c r="F96" s="1">
        <v>3</v>
      </c>
      <c r="G96" s="1">
        <v>3</v>
      </c>
      <c r="H96" s="1">
        <v>7</v>
      </c>
      <c r="I96" s="1">
        <v>0.7</v>
      </c>
      <c r="J96" s="1">
        <v>0.7</v>
      </c>
      <c r="K96" s="1">
        <v>0.7</v>
      </c>
      <c r="L96" s="1">
        <v>0.3</v>
      </c>
      <c r="M96" s="1">
        <v>0.4</v>
      </c>
      <c r="N96" s="1">
        <v>0.7</v>
      </c>
    </row>
    <row r="97" s="1" customFormat="1" spans="1:14">
      <c r="A97" s="7">
        <v>188</v>
      </c>
      <c r="B97" s="1">
        <v>188</v>
      </c>
      <c r="C97" s="1">
        <v>0.611397743225098</v>
      </c>
      <c r="D97" s="1">
        <v>0.0397995710372925</v>
      </c>
      <c r="E97" s="1">
        <v>9</v>
      </c>
      <c r="F97" s="1">
        <v>5</v>
      </c>
      <c r="G97" s="1">
        <v>1</v>
      </c>
      <c r="H97" s="1">
        <v>5</v>
      </c>
      <c r="I97" s="1">
        <v>0.9</v>
      </c>
      <c r="J97" s="1">
        <v>0.642857142857143</v>
      </c>
      <c r="K97" s="1">
        <v>0.75</v>
      </c>
      <c r="L97" s="1">
        <v>0.5</v>
      </c>
      <c r="M97" s="1">
        <v>0.4</v>
      </c>
      <c r="N97" s="1">
        <v>0.7</v>
      </c>
    </row>
    <row r="98" s="1" customFormat="1" spans="3:13">
      <c r="C98" s="1">
        <f>AVERAGE(C2:C97)</f>
        <v>0.544595525910457</v>
      </c>
      <c r="D98" s="1">
        <f>AVERAGE(D2:D97)</f>
        <v>0.110119519134363</v>
      </c>
      <c r="L98" s="1">
        <f>AVERAGE(L2:L97)</f>
        <v>0.448958333333333</v>
      </c>
      <c r="M98" s="1">
        <f>AVERAGE(M2:M97)</f>
        <v>0.372916666666667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183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1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12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11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6</v>
      </c>
      <c r="G105" s="11">
        <v>0.12</v>
      </c>
      <c r="H105" s="1">
        <v>-240</v>
      </c>
      <c r="I105" s="1">
        <v>1760</v>
      </c>
      <c r="J105" s="1">
        <v>88</v>
      </c>
    </row>
    <row r="106" s="1" customFormat="1" spans="3:5">
      <c r="C106" s="1" t="s">
        <v>19</v>
      </c>
      <c r="D106" s="1">
        <f>COUNTIF(C2:C97,"&lt;0.5")-COUNTIF(C2:C97,"&lt;0.48")</f>
        <v>0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2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4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40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7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3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1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0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0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1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0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0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0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0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8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8">
      <c r="C124" s="1" t="s">
        <v>37</v>
      </c>
      <c r="D124" s="1">
        <f>COUNTIF(C2:C97,"&lt;0.86")-COUNTIF(C2:C97,"&lt;0.84")</f>
        <v>0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0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0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91" workbookViewId="0">
      <selection activeCell="A1" sqref="$A1:$XFD127"/>
    </sheetView>
  </sheetViews>
  <sheetFormatPr defaultColWidth="9" defaultRowHeight="13.5"/>
  <cols>
    <col min="3" max="4" width="19.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471</v>
      </c>
      <c r="B23" s="1">
        <v>471</v>
      </c>
      <c r="C23" s="1">
        <v>0.46433687210083</v>
      </c>
      <c r="D23" s="1">
        <v>0.117367029190064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3" customFormat="1" spans="1:14">
      <c r="A28" s="9">
        <v>566</v>
      </c>
      <c r="B28" s="3">
        <v>566</v>
      </c>
      <c r="C28" s="3">
        <v>0.479554414749146</v>
      </c>
      <c r="D28" s="3">
        <v>0.09343421459198</v>
      </c>
      <c r="E28" s="3">
        <v>8</v>
      </c>
      <c r="F28" s="3">
        <v>8</v>
      </c>
      <c r="G28" s="3">
        <v>2</v>
      </c>
      <c r="H28" s="3">
        <v>2</v>
      </c>
      <c r="I28" s="3">
        <v>0.8</v>
      </c>
      <c r="J28" s="3">
        <v>0.5</v>
      </c>
      <c r="K28" s="3">
        <v>0.615384615384615</v>
      </c>
      <c r="L28" s="3">
        <v>0.8</v>
      </c>
      <c r="M28" s="3">
        <v>0</v>
      </c>
      <c r="N28" s="3">
        <v>0.5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844</v>
      </c>
      <c r="B32" s="1">
        <v>844</v>
      </c>
      <c r="C32" s="1">
        <v>0.55314040184021</v>
      </c>
      <c r="D32" s="1">
        <v>0.158351898193359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595</v>
      </c>
      <c r="B33" s="1">
        <v>595</v>
      </c>
      <c r="C33" s="1">
        <v>0.553184151649475</v>
      </c>
      <c r="D33" s="1">
        <v>0.143512606620789</v>
      </c>
      <c r="E33" s="1">
        <v>4</v>
      </c>
      <c r="F33" s="1">
        <v>6</v>
      </c>
      <c r="G33" s="1">
        <v>6</v>
      </c>
      <c r="H33" s="1">
        <v>4</v>
      </c>
      <c r="I33" s="1">
        <v>0.4</v>
      </c>
      <c r="J33" s="1">
        <v>0.4</v>
      </c>
      <c r="K33" s="1">
        <v>0.4</v>
      </c>
      <c r="L33" s="1">
        <v>0.6</v>
      </c>
      <c r="M33" s="1">
        <v>-0.2</v>
      </c>
      <c r="N33" s="1">
        <v>0.4</v>
      </c>
    </row>
    <row r="34" s="1" customFormat="1" spans="1:14">
      <c r="A34" s="7">
        <v>942</v>
      </c>
      <c r="B34" s="1">
        <v>942</v>
      </c>
      <c r="C34" s="1">
        <v>0.514297127723694</v>
      </c>
      <c r="D34" s="1">
        <v>0.156838059425354</v>
      </c>
      <c r="E34" s="1">
        <v>7</v>
      </c>
      <c r="F34" s="1">
        <v>3</v>
      </c>
      <c r="G34" s="1">
        <v>3</v>
      </c>
      <c r="H34" s="1">
        <v>7</v>
      </c>
      <c r="I34" s="1">
        <v>0.7</v>
      </c>
      <c r="J34" s="1">
        <v>0.7</v>
      </c>
      <c r="K34" s="1">
        <v>0.7</v>
      </c>
      <c r="L34" s="1">
        <v>0.3</v>
      </c>
      <c r="M34" s="1">
        <v>0.4</v>
      </c>
      <c r="N34" s="1">
        <v>0.7</v>
      </c>
    </row>
    <row r="35" s="1" customFormat="1" spans="1:14">
      <c r="A35" s="7">
        <v>748</v>
      </c>
      <c r="B35" s="1">
        <v>748</v>
      </c>
      <c r="C35" s="1">
        <v>0.553632020950317</v>
      </c>
      <c r="D35" s="1">
        <v>0.147036671638489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635</v>
      </c>
      <c r="B36" s="1">
        <v>635</v>
      </c>
      <c r="C36" s="1">
        <v>0.511435985565186</v>
      </c>
      <c r="D36" s="1">
        <v>0.165743589401245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734</v>
      </c>
      <c r="B37" s="1">
        <v>734</v>
      </c>
      <c r="C37" s="1">
        <v>0.534730076789856</v>
      </c>
      <c r="D37" s="1">
        <v>0.167190194129944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106</v>
      </c>
      <c r="B38" s="1">
        <v>106</v>
      </c>
      <c r="C38" s="1">
        <v>0.554505109786987</v>
      </c>
      <c r="D38" s="1">
        <v>0.130773782730103</v>
      </c>
      <c r="E38" s="1">
        <v>7</v>
      </c>
      <c r="F38" s="1">
        <v>4</v>
      </c>
      <c r="G38" s="1">
        <v>3</v>
      </c>
      <c r="H38" s="1">
        <v>6</v>
      </c>
      <c r="I38" s="1">
        <v>0.7</v>
      </c>
      <c r="J38" s="1">
        <v>0.636363636363636</v>
      </c>
      <c r="K38" s="1">
        <v>0.666666666666667</v>
      </c>
      <c r="L38" s="1">
        <v>0.4</v>
      </c>
      <c r="M38" s="1">
        <v>0.3</v>
      </c>
      <c r="N38" s="1">
        <v>0.65</v>
      </c>
    </row>
    <row r="39" s="1" customFormat="1" spans="1:14">
      <c r="A39" s="7">
        <v>164</v>
      </c>
      <c r="B39" s="1">
        <v>164</v>
      </c>
      <c r="C39" s="1">
        <v>0.534845352172852</v>
      </c>
      <c r="D39" s="1">
        <v>0.169167995452881</v>
      </c>
      <c r="E39" s="1">
        <v>5</v>
      </c>
      <c r="F39" s="1">
        <v>4</v>
      </c>
      <c r="G39" s="1">
        <v>5</v>
      </c>
      <c r="H39" s="1">
        <v>6</v>
      </c>
      <c r="I39" s="1">
        <v>0.5</v>
      </c>
      <c r="J39" s="1">
        <v>0.555555555555556</v>
      </c>
      <c r="K39" s="1">
        <v>0.526315789473684</v>
      </c>
      <c r="L39" s="1">
        <v>0.4</v>
      </c>
      <c r="M39" s="1">
        <v>0.1</v>
      </c>
      <c r="N39" s="1">
        <v>0.55</v>
      </c>
    </row>
    <row r="40" s="1" customFormat="1" spans="1:14">
      <c r="A40" s="7">
        <v>883</v>
      </c>
      <c r="B40" s="1">
        <v>883</v>
      </c>
      <c r="C40" s="1">
        <v>0.536781072616577</v>
      </c>
      <c r="D40" s="1">
        <v>0.176890254020691</v>
      </c>
      <c r="E40" s="1">
        <v>6</v>
      </c>
      <c r="F40" s="1">
        <v>5</v>
      </c>
      <c r="G40" s="1">
        <v>4</v>
      </c>
      <c r="H40" s="1">
        <v>5</v>
      </c>
      <c r="I40" s="1">
        <v>0.6</v>
      </c>
      <c r="J40" s="1">
        <v>0.545454545454545</v>
      </c>
      <c r="K40" s="1">
        <v>0.571428571428571</v>
      </c>
      <c r="L40" s="1">
        <v>0.5</v>
      </c>
      <c r="M40" s="1">
        <v>0.1</v>
      </c>
      <c r="N40" s="1">
        <v>0.55</v>
      </c>
    </row>
    <row r="41" s="1" customFormat="1" spans="1:14">
      <c r="A41" s="7">
        <v>679</v>
      </c>
      <c r="B41" s="1">
        <v>679</v>
      </c>
      <c r="C41" s="1">
        <v>0.555595517158508</v>
      </c>
      <c r="D41" s="1">
        <v>0.122767329216003</v>
      </c>
      <c r="E41" s="1">
        <v>8</v>
      </c>
      <c r="F41" s="1">
        <v>6</v>
      </c>
      <c r="G41" s="1">
        <v>2</v>
      </c>
      <c r="H41" s="1">
        <v>4</v>
      </c>
      <c r="I41" s="1">
        <v>0.8</v>
      </c>
      <c r="J41" s="1">
        <v>0.571428571428572</v>
      </c>
      <c r="K41" s="1">
        <v>0.666666666666667</v>
      </c>
      <c r="L41" s="1">
        <v>0.6</v>
      </c>
      <c r="M41" s="1">
        <v>0.2</v>
      </c>
      <c r="N41" s="1">
        <v>0.6</v>
      </c>
    </row>
    <row r="42" s="1" customFormat="1" spans="1:14">
      <c r="A42" s="7">
        <v>650</v>
      </c>
      <c r="B42" s="1">
        <v>650</v>
      </c>
      <c r="C42" s="1">
        <v>0.538241386413574</v>
      </c>
      <c r="D42" s="1">
        <v>0.150728464126587</v>
      </c>
      <c r="E42" s="1">
        <v>7</v>
      </c>
      <c r="F42" s="1">
        <v>5</v>
      </c>
      <c r="G42" s="1">
        <v>3</v>
      </c>
      <c r="H42" s="1">
        <v>5</v>
      </c>
      <c r="I42" s="1">
        <v>0.7</v>
      </c>
      <c r="J42" s="1">
        <v>0.583333333333333</v>
      </c>
      <c r="K42" s="1">
        <v>0.636363636363636</v>
      </c>
      <c r="L42" s="1">
        <v>0.5</v>
      </c>
      <c r="M42" s="1">
        <v>0.2</v>
      </c>
      <c r="N42" s="1">
        <v>0.6</v>
      </c>
    </row>
    <row r="43" s="1" customFormat="1" spans="1:14">
      <c r="A43" s="7">
        <v>664</v>
      </c>
      <c r="B43" s="1">
        <v>664</v>
      </c>
      <c r="C43" s="1">
        <v>0.555957555770874</v>
      </c>
      <c r="D43" s="1">
        <v>0.135469555854797</v>
      </c>
      <c r="E43" s="1">
        <v>10</v>
      </c>
      <c r="F43" s="1">
        <v>7</v>
      </c>
      <c r="G43" s="1">
        <v>0</v>
      </c>
      <c r="H43" s="1">
        <v>3</v>
      </c>
      <c r="I43" s="1">
        <v>1</v>
      </c>
      <c r="J43" s="1">
        <v>0.588235294117647</v>
      </c>
      <c r="K43" s="1">
        <v>0.740740740740741</v>
      </c>
      <c r="L43" s="1">
        <v>0.7</v>
      </c>
      <c r="M43" s="1">
        <v>0.3</v>
      </c>
      <c r="N43" s="1">
        <v>0.65</v>
      </c>
    </row>
    <row r="44" s="1" customFormat="1" spans="1:14">
      <c r="A44" s="7">
        <v>213</v>
      </c>
      <c r="B44" s="1">
        <v>213</v>
      </c>
      <c r="C44" s="1">
        <v>0.540220141410828</v>
      </c>
      <c r="D44" s="1">
        <v>0.181421518325806</v>
      </c>
      <c r="E44" s="1">
        <v>8</v>
      </c>
      <c r="F44" s="1">
        <v>6</v>
      </c>
      <c r="G44" s="1">
        <v>2</v>
      </c>
      <c r="H44" s="1">
        <v>4</v>
      </c>
      <c r="I44" s="1">
        <v>0.8</v>
      </c>
      <c r="J44" s="1">
        <v>0.571428571428572</v>
      </c>
      <c r="K44" s="1">
        <v>0.666666666666667</v>
      </c>
      <c r="L44" s="1">
        <v>0.6</v>
      </c>
      <c r="M44" s="1">
        <v>0.2</v>
      </c>
      <c r="N44" s="1">
        <v>0.6</v>
      </c>
    </row>
    <row r="45" s="1" customFormat="1" spans="1:14">
      <c r="A45" s="7">
        <v>180</v>
      </c>
      <c r="B45" s="1">
        <v>180</v>
      </c>
      <c r="C45" s="1">
        <v>0.541766285896301</v>
      </c>
      <c r="D45" s="1">
        <v>0.149829506874085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258</v>
      </c>
      <c r="B46" s="1">
        <v>258</v>
      </c>
      <c r="C46" s="1">
        <v>0.543748259544373</v>
      </c>
      <c r="D46" s="1">
        <v>0.161749958992004</v>
      </c>
      <c r="E46" s="1">
        <v>9</v>
      </c>
      <c r="F46" s="1">
        <v>7</v>
      </c>
      <c r="G46" s="1">
        <v>1</v>
      </c>
      <c r="H46" s="1">
        <v>3</v>
      </c>
      <c r="I46" s="1">
        <v>0.9</v>
      </c>
      <c r="J46" s="1">
        <v>0.5625</v>
      </c>
      <c r="K46" s="1">
        <v>0.692307692307692</v>
      </c>
      <c r="L46" s="1">
        <v>0.7</v>
      </c>
      <c r="M46" s="1">
        <v>0.2</v>
      </c>
      <c r="N46" s="1">
        <v>0.6</v>
      </c>
    </row>
    <row r="47" s="1" customFormat="1" spans="1:14">
      <c r="A47" s="7">
        <v>231</v>
      </c>
      <c r="B47" s="1">
        <v>231</v>
      </c>
      <c r="C47" s="1">
        <v>0.545077800750732</v>
      </c>
      <c r="D47" s="1">
        <v>0.16381049156189</v>
      </c>
      <c r="E47" s="1">
        <v>4</v>
      </c>
      <c r="F47" s="1">
        <v>6</v>
      </c>
      <c r="G47" s="1">
        <v>6</v>
      </c>
      <c r="H47" s="1">
        <v>4</v>
      </c>
      <c r="I47" s="1">
        <v>0.4</v>
      </c>
      <c r="J47" s="1">
        <v>0.4</v>
      </c>
      <c r="K47" s="1">
        <v>0.4</v>
      </c>
      <c r="L47" s="1">
        <v>0.6</v>
      </c>
      <c r="M47" s="1">
        <v>-0.2</v>
      </c>
      <c r="N47" s="1">
        <v>0.4</v>
      </c>
    </row>
    <row r="48" s="1" customFormat="1" spans="1:14">
      <c r="A48" s="7">
        <v>248</v>
      </c>
      <c r="B48" s="1">
        <v>248</v>
      </c>
      <c r="C48" s="1">
        <v>0.556867003440857</v>
      </c>
      <c r="D48" s="1">
        <v>0.15160608291626</v>
      </c>
      <c r="E48" s="1">
        <v>9</v>
      </c>
      <c r="F48" s="1">
        <v>2</v>
      </c>
      <c r="G48" s="1">
        <v>1</v>
      </c>
      <c r="H48" s="1">
        <v>8</v>
      </c>
      <c r="I48" s="1">
        <v>0.9</v>
      </c>
      <c r="J48" s="1">
        <v>0.818181818181818</v>
      </c>
      <c r="K48" s="1">
        <v>0.857142857142857</v>
      </c>
      <c r="L48" s="1">
        <v>0.2</v>
      </c>
      <c r="M48" s="1">
        <v>0.7</v>
      </c>
      <c r="N48" s="1">
        <v>0.85</v>
      </c>
    </row>
    <row r="49" s="1" customFormat="1" spans="1:14">
      <c r="A49" s="7">
        <v>449</v>
      </c>
      <c r="B49" s="1">
        <v>449</v>
      </c>
      <c r="C49" s="1">
        <v>0.547256350517273</v>
      </c>
      <c r="D49" s="1">
        <v>0.13961124420166</v>
      </c>
      <c r="E49" s="1">
        <v>7</v>
      </c>
      <c r="F49" s="1">
        <v>4</v>
      </c>
      <c r="G49" s="1">
        <v>3</v>
      </c>
      <c r="H49" s="1">
        <v>6</v>
      </c>
      <c r="I49" s="1">
        <v>0.7</v>
      </c>
      <c r="J49" s="1">
        <v>0.636363636363636</v>
      </c>
      <c r="K49" s="1">
        <v>0.666666666666667</v>
      </c>
      <c r="L49" s="1">
        <v>0.4</v>
      </c>
      <c r="M49" s="1">
        <v>0.3</v>
      </c>
      <c r="N49" s="1">
        <v>0.65</v>
      </c>
    </row>
    <row r="50" s="1" customFormat="1" spans="1:14">
      <c r="A50" s="7">
        <v>163</v>
      </c>
      <c r="B50" s="1">
        <v>163</v>
      </c>
      <c r="C50" s="1">
        <v>0.564523220062256</v>
      </c>
      <c r="D50" s="1">
        <v>0.150947570800781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1" customFormat="1" spans="1:14">
      <c r="A51" s="7">
        <v>648</v>
      </c>
      <c r="B51" s="1">
        <v>648</v>
      </c>
      <c r="C51" s="1">
        <v>0.55717945098877</v>
      </c>
      <c r="D51" s="1">
        <v>0.155620455741882</v>
      </c>
      <c r="E51" s="1">
        <v>8</v>
      </c>
      <c r="F51" s="1">
        <v>3</v>
      </c>
      <c r="G51" s="1">
        <v>2</v>
      </c>
      <c r="H51" s="1">
        <v>7</v>
      </c>
      <c r="I51" s="1">
        <v>0.8</v>
      </c>
      <c r="J51" s="1">
        <v>0.727272727272727</v>
      </c>
      <c r="K51" s="1">
        <v>0.761904761904762</v>
      </c>
      <c r="L51" s="1">
        <v>0.3</v>
      </c>
      <c r="M51" s="1">
        <v>0.5</v>
      </c>
      <c r="N51" s="1">
        <v>0.75</v>
      </c>
    </row>
    <row r="52" s="1" customFormat="1" spans="1:14">
      <c r="A52" s="7">
        <v>454</v>
      </c>
      <c r="B52" s="1">
        <v>454</v>
      </c>
      <c r="C52" s="1">
        <v>0.81167459487915</v>
      </c>
      <c r="D52" s="1">
        <v>0.116322159767151</v>
      </c>
      <c r="E52" s="1">
        <v>5</v>
      </c>
      <c r="F52" s="1">
        <v>4</v>
      </c>
      <c r="G52" s="1">
        <v>5</v>
      </c>
      <c r="H52" s="1">
        <v>6</v>
      </c>
      <c r="I52" s="1">
        <v>0.5</v>
      </c>
      <c r="J52" s="1">
        <v>0.555555555555556</v>
      </c>
      <c r="K52" s="1">
        <v>0.526315789473684</v>
      </c>
      <c r="L52" s="1">
        <v>0.4</v>
      </c>
      <c r="M52" s="1">
        <v>0.1</v>
      </c>
      <c r="N52" s="1">
        <v>0.55</v>
      </c>
    </row>
    <row r="53" s="1" customFormat="1" spans="1:14">
      <c r="A53" s="7">
        <v>722</v>
      </c>
      <c r="B53" s="1">
        <v>722</v>
      </c>
      <c r="C53" s="1">
        <v>0.557411074638367</v>
      </c>
      <c r="D53" s="1">
        <v>0.133525133132935</v>
      </c>
      <c r="E53" s="1">
        <v>9</v>
      </c>
      <c r="F53" s="1">
        <v>2</v>
      </c>
      <c r="G53" s="1">
        <v>1</v>
      </c>
      <c r="H53" s="1">
        <v>8</v>
      </c>
      <c r="I53" s="1">
        <v>0.9</v>
      </c>
      <c r="J53" s="1">
        <v>0.818181818181818</v>
      </c>
      <c r="K53" s="1">
        <v>0.857142857142857</v>
      </c>
      <c r="L53" s="1">
        <v>0.2</v>
      </c>
      <c r="M53" s="1">
        <v>0.7</v>
      </c>
      <c r="N53" s="1">
        <v>0.85</v>
      </c>
    </row>
    <row r="54" s="1" customFormat="1" spans="1:14">
      <c r="A54" s="7">
        <v>61</v>
      </c>
      <c r="B54" s="1">
        <v>61</v>
      </c>
      <c r="C54" s="1">
        <v>0.564577460289001</v>
      </c>
      <c r="D54" s="1">
        <v>0.156044363975525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304</v>
      </c>
      <c r="B55" s="1">
        <v>304</v>
      </c>
      <c r="C55" s="1">
        <v>0.557525396347046</v>
      </c>
      <c r="D55" s="1">
        <v>0.107261657714844</v>
      </c>
      <c r="E55" s="1">
        <v>9</v>
      </c>
      <c r="F55" s="1">
        <v>3</v>
      </c>
      <c r="G55" s="1">
        <v>1</v>
      </c>
      <c r="H55" s="1">
        <v>7</v>
      </c>
      <c r="I55" s="1">
        <v>0.9</v>
      </c>
      <c r="J55" s="1">
        <v>0.75</v>
      </c>
      <c r="K55" s="1">
        <v>0.818181818181818</v>
      </c>
      <c r="L55" s="1">
        <v>0.3</v>
      </c>
      <c r="M55" s="1">
        <v>0.6</v>
      </c>
      <c r="N55" s="1">
        <v>0.8</v>
      </c>
    </row>
    <row r="56" s="1" customFormat="1" spans="1:14">
      <c r="A56" s="7">
        <v>873</v>
      </c>
      <c r="B56" s="1">
        <v>873</v>
      </c>
      <c r="C56" s="1">
        <v>0.570534706115723</v>
      </c>
      <c r="D56" s="1">
        <v>0.215624690055847</v>
      </c>
      <c r="E56" s="1">
        <v>7</v>
      </c>
      <c r="F56" s="1">
        <v>9</v>
      </c>
      <c r="G56" s="1">
        <v>3</v>
      </c>
      <c r="H56" s="1">
        <v>1</v>
      </c>
      <c r="I56" s="1">
        <v>0.7</v>
      </c>
      <c r="J56" s="1">
        <v>0.4375</v>
      </c>
      <c r="K56" s="1">
        <v>0.538461538461538</v>
      </c>
      <c r="L56" s="1">
        <v>0.9</v>
      </c>
      <c r="M56" s="1">
        <v>-0.2</v>
      </c>
      <c r="N56" s="1">
        <v>0.4</v>
      </c>
    </row>
    <row r="57" s="1" customFormat="1" spans="1:14">
      <c r="A57" s="7">
        <v>228</v>
      </c>
      <c r="B57" s="1">
        <v>228</v>
      </c>
      <c r="C57" s="1">
        <v>0.557615518569946</v>
      </c>
      <c r="D57" s="1">
        <v>0.129617810249329</v>
      </c>
      <c r="E57" s="1">
        <v>8</v>
      </c>
      <c r="F57" s="1">
        <v>7</v>
      </c>
      <c r="G57" s="1">
        <v>2</v>
      </c>
      <c r="H57" s="1">
        <v>3</v>
      </c>
      <c r="I57" s="1">
        <v>0.8</v>
      </c>
      <c r="J57" s="1">
        <v>0.533333333333333</v>
      </c>
      <c r="K57" s="1">
        <v>0.64</v>
      </c>
      <c r="L57" s="1">
        <v>0.7</v>
      </c>
      <c r="M57" s="1">
        <v>0.1</v>
      </c>
      <c r="N57" s="1">
        <v>0.55</v>
      </c>
    </row>
    <row r="58" s="1" customFormat="1" spans="1:14">
      <c r="A58" s="7">
        <v>765</v>
      </c>
      <c r="B58" s="1">
        <v>765</v>
      </c>
      <c r="C58" s="1">
        <v>0.557815074920654</v>
      </c>
      <c r="D58" s="1">
        <v>0.176732897758484</v>
      </c>
      <c r="E58" s="1">
        <v>7</v>
      </c>
      <c r="F58" s="1">
        <v>6</v>
      </c>
      <c r="G58" s="1">
        <v>3</v>
      </c>
      <c r="H58" s="1">
        <v>4</v>
      </c>
      <c r="I58" s="1">
        <v>0.7</v>
      </c>
      <c r="J58" s="1">
        <v>0.538461538461539</v>
      </c>
      <c r="K58" s="1">
        <v>0.608695652173913</v>
      </c>
      <c r="L58" s="1">
        <v>0.6</v>
      </c>
      <c r="M58" s="1">
        <v>0.1</v>
      </c>
      <c r="N58" s="1">
        <v>0.55</v>
      </c>
    </row>
    <row r="59" s="1" customFormat="1" spans="1:14">
      <c r="A59" s="7">
        <v>799</v>
      </c>
      <c r="B59" s="1">
        <v>799</v>
      </c>
      <c r="C59" s="1">
        <v>0.567524433135986</v>
      </c>
      <c r="D59" s="1">
        <v>0.155826210975647</v>
      </c>
      <c r="E59" s="1">
        <v>6</v>
      </c>
      <c r="F59" s="1">
        <v>3</v>
      </c>
      <c r="G59" s="1">
        <v>4</v>
      </c>
      <c r="H59" s="1">
        <v>7</v>
      </c>
      <c r="I59" s="1">
        <v>0.6</v>
      </c>
      <c r="J59" s="1">
        <v>0.666666666666667</v>
      </c>
      <c r="K59" s="1">
        <v>0.631578947368421</v>
      </c>
      <c r="L59" s="1">
        <v>0.3</v>
      </c>
      <c r="M59" s="1">
        <v>0.3</v>
      </c>
      <c r="N59" s="1">
        <v>0.65</v>
      </c>
    </row>
    <row r="60" s="1" customFormat="1" spans="1:14">
      <c r="A60" s="7">
        <v>462</v>
      </c>
      <c r="B60" s="1">
        <v>462</v>
      </c>
      <c r="C60" s="1">
        <v>0.576398372650146</v>
      </c>
      <c r="D60" s="1">
        <v>0.160635709762573</v>
      </c>
      <c r="E60" s="1">
        <v>6</v>
      </c>
      <c r="F60" s="1">
        <v>7</v>
      </c>
      <c r="G60" s="1">
        <v>4</v>
      </c>
      <c r="H60" s="1">
        <v>3</v>
      </c>
      <c r="I60" s="1">
        <v>0.6</v>
      </c>
      <c r="J60" s="1">
        <v>0.461538461538462</v>
      </c>
      <c r="K60" s="1">
        <v>0.521739130434783</v>
      </c>
      <c r="L60" s="1">
        <v>0.7</v>
      </c>
      <c r="M60" s="1">
        <v>-0.1</v>
      </c>
      <c r="N60" s="1">
        <v>0.45</v>
      </c>
    </row>
    <row r="61" s="1" customFormat="1" spans="1:14">
      <c r="A61" s="7">
        <v>532</v>
      </c>
      <c r="B61" s="1">
        <v>532</v>
      </c>
      <c r="C61" s="1">
        <v>0.578299045562744</v>
      </c>
      <c r="D61" s="1">
        <v>0.178171277046204</v>
      </c>
      <c r="E61" s="1">
        <v>9</v>
      </c>
      <c r="F61" s="1">
        <v>4</v>
      </c>
      <c r="G61" s="1">
        <v>1</v>
      </c>
      <c r="H61" s="1">
        <v>6</v>
      </c>
      <c r="I61" s="1">
        <v>0.9</v>
      </c>
      <c r="J61" s="1">
        <v>0.692307692307692</v>
      </c>
      <c r="K61" s="1">
        <v>0.782608695652174</v>
      </c>
      <c r="L61" s="1">
        <v>0.4</v>
      </c>
      <c r="M61" s="1">
        <v>0.5</v>
      </c>
      <c r="N61" s="1">
        <v>0.75</v>
      </c>
    </row>
    <row r="62" s="1" customFormat="1" spans="1:14">
      <c r="A62" s="7">
        <v>719</v>
      </c>
      <c r="B62" s="1">
        <v>719</v>
      </c>
      <c r="C62" s="1">
        <v>0.55800187587738</v>
      </c>
      <c r="D62" s="1">
        <v>0.176747798919678</v>
      </c>
      <c r="E62" s="1">
        <v>7</v>
      </c>
      <c r="F62" s="1">
        <v>4</v>
      </c>
      <c r="G62" s="1">
        <v>3</v>
      </c>
      <c r="H62" s="1">
        <v>6</v>
      </c>
      <c r="I62" s="1">
        <v>0.7</v>
      </c>
      <c r="J62" s="1">
        <v>0.636363636363636</v>
      </c>
      <c r="K62" s="1">
        <v>0.666666666666667</v>
      </c>
      <c r="L62" s="1">
        <v>0.4</v>
      </c>
      <c r="M62" s="1">
        <v>0.3</v>
      </c>
      <c r="N62" s="1">
        <v>0.65</v>
      </c>
    </row>
    <row r="63" s="1" customFormat="1" spans="1:14">
      <c r="A63" s="7">
        <v>807</v>
      </c>
      <c r="B63" s="1">
        <v>807</v>
      </c>
      <c r="C63" s="1">
        <v>0.587384819984436</v>
      </c>
      <c r="D63" s="1">
        <v>0.212218403816223</v>
      </c>
      <c r="E63" s="1">
        <v>6</v>
      </c>
      <c r="F63" s="1">
        <v>6</v>
      </c>
      <c r="G63" s="1">
        <v>4</v>
      </c>
      <c r="H63" s="1">
        <v>4</v>
      </c>
      <c r="I63" s="1">
        <v>0.6</v>
      </c>
      <c r="J63" s="1">
        <v>0.5</v>
      </c>
      <c r="K63" s="1">
        <v>0.545454545454545</v>
      </c>
      <c r="L63" s="1">
        <v>0.6</v>
      </c>
      <c r="M63" s="1">
        <v>0</v>
      </c>
      <c r="N63" s="1">
        <v>0.5</v>
      </c>
    </row>
    <row r="64" s="1" customFormat="1" spans="1:14">
      <c r="A64" s="7">
        <v>311</v>
      </c>
      <c r="B64" s="1">
        <v>311</v>
      </c>
      <c r="C64" s="1">
        <v>0.558170199394226</v>
      </c>
      <c r="D64" s="1">
        <v>0.130020976066589</v>
      </c>
      <c r="E64" s="1">
        <v>8</v>
      </c>
      <c r="F64" s="1">
        <v>3</v>
      </c>
      <c r="G64" s="1">
        <v>2</v>
      </c>
      <c r="H64" s="1">
        <v>7</v>
      </c>
      <c r="I64" s="1">
        <v>0.8</v>
      </c>
      <c r="J64" s="1">
        <v>0.727272727272727</v>
      </c>
      <c r="K64" s="1">
        <v>0.761904761904762</v>
      </c>
      <c r="L64" s="1">
        <v>0.3</v>
      </c>
      <c r="M64" s="1">
        <v>0.5</v>
      </c>
      <c r="N64" s="1">
        <v>0.75</v>
      </c>
    </row>
    <row r="65" s="1" customFormat="1" spans="1:14">
      <c r="A65" s="7">
        <v>564</v>
      </c>
      <c r="B65" s="1">
        <v>564</v>
      </c>
      <c r="C65" s="1">
        <v>0.591322898864746</v>
      </c>
      <c r="D65" s="1">
        <v>0.230110764503479</v>
      </c>
      <c r="E65" s="1">
        <v>7</v>
      </c>
      <c r="F65" s="1">
        <v>6</v>
      </c>
      <c r="G65" s="1">
        <v>3</v>
      </c>
      <c r="H65" s="1">
        <v>4</v>
      </c>
      <c r="I65" s="1">
        <v>0.7</v>
      </c>
      <c r="J65" s="1">
        <v>0.538461538461539</v>
      </c>
      <c r="K65" s="1">
        <v>0.608695652173913</v>
      </c>
      <c r="L65" s="1">
        <v>0.6</v>
      </c>
      <c r="M65" s="1">
        <v>0.1</v>
      </c>
      <c r="N65" s="1">
        <v>0.55</v>
      </c>
    </row>
    <row r="66" s="1" customFormat="1" spans="1:14">
      <c r="A66" s="7">
        <v>128</v>
      </c>
      <c r="B66" s="1">
        <v>128</v>
      </c>
      <c r="C66" s="1">
        <v>0.591395378112793</v>
      </c>
      <c r="D66" s="1">
        <v>0.16316032409668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" customFormat="1" spans="1:14">
      <c r="A67" s="7">
        <v>562</v>
      </c>
      <c r="B67" s="1">
        <v>562</v>
      </c>
      <c r="C67" s="1">
        <v>0.558523774147034</v>
      </c>
      <c r="D67" s="1">
        <v>0.0971460342407227</v>
      </c>
      <c r="E67" s="1">
        <v>10</v>
      </c>
      <c r="F67" s="1">
        <v>6</v>
      </c>
      <c r="G67" s="1">
        <v>0</v>
      </c>
      <c r="H67" s="1">
        <v>4</v>
      </c>
      <c r="I67" s="1">
        <v>1</v>
      </c>
      <c r="J67" s="1">
        <v>0.625</v>
      </c>
      <c r="K67" s="1">
        <v>0.769230769230769</v>
      </c>
      <c r="L67" s="1">
        <v>0.6</v>
      </c>
      <c r="M67" s="1">
        <v>0.4</v>
      </c>
      <c r="N67" s="1">
        <v>0.7</v>
      </c>
    </row>
    <row r="68" s="1" customFormat="1" spans="1:14">
      <c r="A68" s="7">
        <v>966</v>
      </c>
      <c r="B68" s="1">
        <v>966</v>
      </c>
      <c r="C68" s="1">
        <v>0.558695793151855</v>
      </c>
      <c r="D68" s="1">
        <v>0.0615495443344116</v>
      </c>
      <c r="E68" s="1">
        <v>8</v>
      </c>
      <c r="F68" s="1">
        <v>7</v>
      </c>
      <c r="G68" s="1">
        <v>2</v>
      </c>
      <c r="H68" s="1">
        <v>3</v>
      </c>
      <c r="I68" s="1">
        <v>0.8</v>
      </c>
      <c r="J68" s="1">
        <v>0.533333333333333</v>
      </c>
      <c r="K68" s="1">
        <v>0.64</v>
      </c>
      <c r="L68" s="1">
        <v>0.7</v>
      </c>
      <c r="M68" s="1">
        <v>0.1</v>
      </c>
      <c r="N68" s="1">
        <v>0.55</v>
      </c>
    </row>
    <row r="69" s="1" customFormat="1" spans="1:14">
      <c r="A69" s="7">
        <v>736</v>
      </c>
      <c r="B69" s="1">
        <v>736</v>
      </c>
      <c r="C69" s="1">
        <v>0.558700561523437</v>
      </c>
      <c r="D69" s="1">
        <v>0.0735324621200562</v>
      </c>
      <c r="E69" s="1">
        <v>9</v>
      </c>
      <c r="F69" s="1">
        <v>5</v>
      </c>
      <c r="G69" s="1">
        <v>1</v>
      </c>
      <c r="H69" s="1">
        <v>5</v>
      </c>
      <c r="I69" s="1">
        <v>0.9</v>
      </c>
      <c r="J69" s="1">
        <v>0.642857142857143</v>
      </c>
      <c r="K69" s="1">
        <v>0.75</v>
      </c>
      <c r="L69" s="1">
        <v>0.5</v>
      </c>
      <c r="M69" s="1">
        <v>0.4</v>
      </c>
      <c r="N69" s="1">
        <v>0.7</v>
      </c>
    </row>
    <row r="70" s="1" customFormat="1" spans="1:14">
      <c r="A70" s="7">
        <v>525</v>
      </c>
      <c r="B70" s="1">
        <v>525</v>
      </c>
      <c r="C70" s="1">
        <v>0.558811664581299</v>
      </c>
      <c r="D70" s="1">
        <v>0.0872689485549927</v>
      </c>
      <c r="E70" s="1">
        <v>9</v>
      </c>
      <c r="F70" s="1">
        <v>6</v>
      </c>
      <c r="G70" s="1">
        <v>1</v>
      </c>
      <c r="H70" s="1">
        <v>4</v>
      </c>
      <c r="I70" s="1">
        <v>0.9</v>
      </c>
      <c r="J70" s="1">
        <v>0.6</v>
      </c>
      <c r="K70" s="1">
        <v>0.72</v>
      </c>
      <c r="L70" s="1">
        <v>0.6</v>
      </c>
      <c r="M70" s="1">
        <v>0.3</v>
      </c>
      <c r="N70" s="1">
        <v>0.65</v>
      </c>
    </row>
    <row r="71" s="1" customFormat="1" spans="1:14">
      <c r="A71" s="7">
        <v>82</v>
      </c>
      <c r="B71" s="1">
        <v>82</v>
      </c>
      <c r="C71" s="1">
        <v>0.558902621269226</v>
      </c>
      <c r="D71" s="1">
        <v>0.124099373817444</v>
      </c>
      <c r="E71" s="1">
        <v>9</v>
      </c>
      <c r="F71" s="1">
        <v>2</v>
      </c>
      <c r="G71" s="1">
        <v>1</v>
      </c>
      <c r="H71" s="1">
        <v>8</v>
      </c>
      <c r="I71" s="1">
        <v>0.9</v>
      </c>
      <c r="J71" s="1">
        <v>0.818181818181818</v>
      </c>
      <c r="K71" s="1">
        <v>0.857142857142857</v>
      </c>
      <c r="L71" s="1">
        <v>0.2</v>
      </c>
      <c r="M71" s="1">
        <v>0.7</v>
      </c>
      <c r="N71" s="1">
        <v>0.85</v>
      </c>
    </row>
    <row r="72" s="1" customFormat="1" spans="1:14">
      <c r="A72" s="7">
        <v>812</v>
      </c>
      <c r="B72" s="1">
        <v>812</v>
      </c>
      <c r="C72" s="1">
        <v>0.558980822563171</v>
      </c>
      <c r="D72" s="1">
        <v>0.131692171096802</v>
      </c>
      <c r="E72" s="1">
        <v>9</v>
      </c>
      <c r="F72" s="1">
        <v>7</v>
      </c>
      <c r="G72" s="1">
        <v>1</v>
      </c>
      <c r="H72" s="1">
        <v>3</v>
      </c>
      <c r="I72" s="1">
        <v>0.9</v>
      </c>
      <c r="J72" s="1">
        <v>0.5625</v>
      </c>
      <c r="K72" s="1">
        <v>0.692307692307692</v>
      </c>
      <c r="L72" s="1">
        <v>0.7</v>
      </c>
      <c r="M72" s="1">
        <v>0.2</v>
      </c>
      <c r="N72" s="1">
        <v>0.6</v>
      </c>
    </row>
    <row r="73" s="1" customFormat="1" spans="1:14">
      <c r="A73" s="7">
        <v>268</v>
      </c>
      <c r="B73" s="1">
        <v>268</v>
      </c>
      <c r="C73" s="1">
        <v>0.559099912643433</v>
      </c>
      <c r="D73" s="1">
        <v>0.0859562158584595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697</v>
      </c>
      <c r="B74" s="1">
        <v>697</v>
      </c>
      <c r="C74" s="1">
        <v>0.559269785881042</v>
      </c>
      <c r="D74" s="1">
        <v>0.0718083381652832</v>
      </c>
      <c r="E74" s="1">
        <v>9</v>
      </c>
      <c r="F74" s="1">
        <v>3</v>
      </c>
      <c r="G74" s="1">
        <v>1</v>
      </c>
      <c r="H74" s="1">
        <v>7</v>
      </c>
      <c r="I74" s="1">
        <v>0.9</v>
      </c>
      <c r="J74" s="1">
        <v>0.75</v>
      </c>
      <c r="K74" s="1">
        <v>0.818181818181818</v>
      </c>
      <c r="L74" s="1">
        <v>0.3</v>
      </c>
      <c r="M74" s="1">
        <v>0.6</v>
      </c>
      <c r="N74" s="1">
        <v>0.8</v>
      </c>
    </row>
    <row r="75" s="1" customFormat="1" spans="1:14">
      <c r="A75" s="7">
        <v>317</v>
      </c>
      <c r="B75" s="1">
        <v>317</v>
      </c>
      <c r="C75" s="1">
        <v>0.559309482574463</v>
      </c>
      <c r="D75" s="1">
        <v>0.135785937309265</v>
      </c>
      <c r="E75" s="1">
        <v>7</v>
      </c>
      <c r="F75" s="1">
        <v>4</v>
      </c>
      <c r="G75" s="1">
        <v>3</v>
      </c>
      <c r="H75" s="1">
        <v>6</v>
      </c>
      <c r="I75" s="1">
        <v>0.7</v>
      </c>
      <c r="J75" s="1">
        <v>0.636363636363636</v>
      </c>
      <c r="K75" s="1">
        <v>0.666666666666667</v>
      </c>
      <c r="L75" s="1">
        <v>0.4</v>
      </c>
      <c r="M75" s="1">
        <v>0.3</v>
      </c>
      <c r="N75" s="1">
        <v>0.65</v>
      </c>
    </row>
    <row r="76" s="1" customFormat="1" spans="1:14">
      <c r="A76" s="7">
        <v>45</v>
      </c>
      <c r="B76" s="1">
        <v>45</v>
      </c>
      <c r="C76" s="1">
        <v>0.559455752372742</v>
      </c>
      <c r="D76" s="1">
        <v>0.0544650554656982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973</v>
      </c>
      <c r="B77" s="1">
        <v>973</v>
      </c>
      <c r="C77" s="1">
        <v>0.559474110603333</v>
      </c>
      <c r="D77" s="1">
        <v>0.0873973369598389</v>
      </c>
      <c r="E77" s="1">
        <v>10</v>
      </c>
      <c r="F77" s="1">
        <v>2</v>
      </c>
      <c r="G77" s="1">
        <v>0</v>
      </c>
      <c r="H77" s="1">
        <v>8</v>
      </c>
      <c r="I77" s="1">
        <v>1</v>
      </c>
      <c r="J77" s="1">
        <v>0.833333333333333</v>
      </c>
      <c r="K77" s="1">
        <v>0.909090909090909</v>
      </c>
      <c r="L77" s="1">
        <v>0.2</v>
      </c>
      <c r="M77" s="1">
        <v>0.8</v>
      </c>
      <c r="N77" s="1">
        <v>0.9</v>
      </c>
    </row>
    <row r="78" s="1" customFormat="1" spans="1:14">
      <c r="A78" s="7">
        <v>491</v>
      </c>
      <c r="B78" s="1">
        <v>491</v>
      </c>
      <c r="C78" s="1">
        <v>0.559697151184082</v>
      </c>
      <c r="D78" s="1">
        <v>0.0465866327285767</v>
      </c>
      <c r="E78" s="1">
        <v>10</v>
      </c>
      <c r="F78" s="1">
        <v>6</v>
      </c>
      <c r="G78" s="1">
        <v>0</v>
      </c>
      <c r="H78" s="1">
        <v>4</v>
      </c>
      <c r="I78" s="1">
        <v>1</v>
      </c>
      <c r="J78" s="1">
        <v>0.625</v>
      </c>
      <c r="K78" s="1">
        <v>0.769230769230769</v>
      </c>
      <c r="L78" s="1">
        <v>0.6</v>
      </c>
      <c r="M78" s="1">
        <v>0.4</v>
      </c>
      <c r="N78" s="1">
        <v>0.7</v>
      </c>
    </row>
    <row r="79" s="1" customFormat="1" spans="1:14">
      <c r="A79" s="7">
        <v>875</v>
      </c>
      <c r="B79" s="1">
        <v>875</v>
      </c>
      <c r="C79" s="1">
        <v>0.559751987457275</v>
      </c>
      <c r="D79" s="1">
        <v>0.14098048210144</v>
      </c>
      <c r="E79" s="1">
        <v>9</v>
      </c>
      <c r="F79" s="1">
        <v>6</v>
      </c>
      <c r="G79" s="1">
        <v>1</v>
      </c>
      <c r="H79" s="1">
        <v>4</v>
      </c>
      <c r="I79" s="1">
        <v>0.9</v>
      </c>
      <c r="J79" s="1">
        <v>0.6</v>
      </c>
      <c r="K79" s="1">
        <v>0.72</v>
      </c>
      <c r="L79" s="1">
        <v>0.6</v>
      </c>
      <c r="M79" s="1">
        <v>0.3</v>
      </c>
      <c r="N79" s="1">
        <v>0.65</v>
      </c>
    </row>
    <row r="80" s="1" customFormat="1" spans="1:14">
      <c r="A80" s="7">
        <v>538</v>
      </c>
      <c r="B80" s="1">
        <v>538</v>
      </c>
      <c r="C80" s="1">
        <v>0.559895634651184</v>
      </c>
      <c r="D80" s="1">
        <v>0.154874205589294</v>
      </c>
      <c r="E80" s="1">
        <v>9</v>
      </c>
      <c r="F80" s="1">
        <v>2</v>
      </c>
      <c r="G80" s="1">
        <v>1</v>
      </c>
      <c r="H80" s="1">
        <v>8</v>
      </c>
      <c r="I80" s="1">
        <v>0.9</v>
      </c>
      <c r="J80" s="1">
        <v>0.818181818181818</v>
      </c>
      <c r="K80" s="1">
        <v>0.857142857142857</v>
      </c>
      <c r="L80" s="1">
        <v>0.2</v>
      </c>
      <c r="M80" s="1">
        <v>0.7</v>
      </c>
      <c r="N80" s="1">
        <v>0.85</v>
      </c>
    </row>
    <row r="81" s="3" customFormat="1" spans="1:14">
      <c r="A81" s="9">
        <v>52</v>
      </c>
      <c r="B81" s="3">
        <v>52</v>
      </c>
      <c r="C81" s="3">
        <v>0.559979438781738</v>
      </c>
      <c r="D81" s="3">
        <v>0.0694026947021484</v>
      </c>
      <c r="E81" s="3">
        <v>10</v>
      </c>
      <c r="F81" s="3">
        <v>4</v>
      </c>
      <c r="G81" s="3">
        <v>0</v>
      </c>
      <c r="H81" s="3">
        <v>6</v>
      </c>
      <c r="I81" s="3">
        <v>1</v>
      </c>
      <c r="J81" s="3">
        <v>0.714285714285714</v>
      </c>
      <c r="K81" s="3">
        <v>0.833333333333333</v>
      </c>
      <c r="L81" s="3">
        <v>0.4</v>
      </c>
      <c r="M81" s="3">
        <v>0.6</v>
      </c>
      <c r="N81" s="3">
        <v>0.8</v>
      </c>
    </row>
    <row r="82" s="1" customFormat="1" spans="1:14">
      <c r="A82" s="7">
        <v>946</v>
      </c>
      <c r="B82" s="1">
        <v>946</v>
      </c>
      <c r="C82" s="1">
        <v>0.675660729408264</v>
      </c>
      <c r="D82" s="1">
        <v>0.0758144855499268</v>
      </c>
      <c r="E82" s="1">
        <v>8</v>
      </c>
      <c r="F82" s="1">
        <v>2</v>
      </c>
      <c r="G82" s="1">
        <v>2</v>
      </c>
      <c r="H82" s="1">
        <v>8</v>
      </c>
      <c r="I82" s="1">
        <v>0.8</v>
      </c>
      <c r="J82" s="1">
        <v>0.8</v>
      </c>
      <c r="K82" s="1">
        <v>0.8</v>
      </c>
      <c r="L82" s="1">
        <v>0.2</v>
      </c>
      <c r="M82" s="1">
        <v>0.6</v>
      </c>
      <c r="N82" s="1">
        <v>0.8</v>
      </c>
    </row>
    <row r="83" s="1" customFormat="1" spans="1:14">
      <c r="A83" s="7">
        <v>674</v>
      </c>
      <c r="B83" s="1">
        <v>674</v>
      </c>
      <c r="C83" s="1">
        <v>0.564037680625916</v>
      </c>
      <c r="D83" s="1">
        <v>0.191290736198425</v>
      </c>
      <c r="E83" s="1">
        <v>7</v>
      </c>
      <c r="F83" s="1">
        <v>4</v>
      </c>
      <c r="G83" s="1">
        <v>3</v>
      </c>
      <c r="H83" s="1">
        <v>6</v>
      </c>
      <c r="I83" s="1">
        <v>0.7</v>
      </c>
      <c r="J83" s="1">
        <v>0.636363636363636</v>
      </c>
      <c r="K83" s="1">
        <v>0.666666666666667</v>
      </c>
      <c r="L83" s="1">
        <v>0.4</v>
      </c>
      <c r="M83" s="1">
        <v>0.3</v>
      </c>
      <c r="N83" s="1">
        <v>0.65</v>
      </c>
    </row>
    <row r="84" s="1" customFormat="1" spans="1:14">
      <c r="A84" s="7">
        <v>725</v>
      </c>
      <c r="B84" s="1">
        <v>725</v>
      </c>
      <c r="C84" s="1">
        <v>0.803259372711182</v>
      </c>
      <c r="D84" s="1">
        <v>0.191452741622925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773</v>
      </c>
      <c r="B85" s="1">
        <v>773</v>
      </c>
      <c r="C85" s="1">
        <v>0.804943203926086</v>
      </c>
      <c r="D85" s="1">
        <v>0.0974832773208618</v>
      </c>
      <c r="E85" s="1">
        <v>9</v>
      </c>
      <c r="F85" s="1">
        <v>3</v>
      </c>
      <c r="G85" s="1">
        <v>1</v>
      </c>
      <c r="H85" s="1">
        <v>7</v>
      </c>
      <c r="I85" s="1">
        <v>0.9</v>
      </c>
      <c r="J85" s="1">
        <v>0.75</v>
      </c>
      <c r="K85" s="1">
        <v>0.818181818181818</v>
      </c>
      <c r="L85" s="1">
        <v>0.3</v>
      </c>
      <c r="M85" s="1">
        <v>0.6</v>
      </c>
      <c r="N85" s="1">
        <v>0.8</v>
      </c>
    </row>
    <row r="86" s="1" customFormat="1" spans="1:14">
      <c r="A86" s="7">
        <v>133</v>
      </c>
      <c r="B86" s="1">
        <v>133</v>
      </c>
      <c r="C86" s="1">
        <v>0.805436015129089</v>
      </c>
      <c r="D86" s="1">
        <v>0.172886252403259</v>
      </c>
      <c r="E86" s="1">
        <v>10</v>
      </c>
      <c r="F86" s="1">
        <v>4</v>
      </c>
      <c r="G86" s="1">
        <v>0</v>
      </c>
      <c r="H86" s="1">
        <v>6</v>
      </c>
      <c r="I86" s="1">
        <v>1</v>
      </c>
      <c r="J86" s="1">
        <v>0.714285714285714</v>
      </c>
      <c r="K86" s="1">
        <v>0.833333333333333</v>
      </c>
      <c r="L86" s="1">
        <v>0.4</v>
      </c>
      <c r="M86" s="1">
        <v>0.6</v>
      </c>
      <c r="N86" s="1">
        <v>0.8</v>
      </c>
    </row>
    <row r="87" s="1" customFormat="1" spans="1:14">
      <c r="A87" s="7">
        <v>347</v>
      </c>
      <c r="B87" s="1">
        <v>347</v>
      </c>
      <c r="C87" s="1">
        <v>0.807642936706543</v>
      </c>
      <c r="D87" s="1">
        <v>0.11441159248352</v>
      </c>
      <c r="E87" s="1">
        <v>10</v>
      </c>
      <c r="F87" s="1">
        <v>7</v>
      </c>
      <c r="G87" s="1">
        <v>0</v>
      </c>
      <c r="H87" s="1">
        <v>3</v>
      </c>
      <c r="I87" s="1">
        <v>1</v>
      </c>
      <c r="J87" s="1">
        <v>0.588235294117647</v>
      </c>
      <c r="K87" s="1">
        <v>0.740740740740741</v>
      </c>
      <c r="L87" s="1">
        <v>0.7</v>
      </c>
      <c r="M87" s="1">
        <v>0.3</v>
      </c>
      <c r="N87" s="1">
        <v>0.65</v>
      </c>
    </row>
    <row r="88" s="1" customFormat="1" spans="1:14">
      <c r="A88" s="7">
        <v>598</v>
      </c>
      <c r="B88" s="1">
        <v>598</v>
      </c>
      <c r="C88" s="1">
        <v>0.808453559875488</v>
      </c>
      <c r="D88" s="1">
        <v>0.0991584062576294</v>
      </c>
      <c r="E88" s="1">
        <v>10</v>
      </c>
      <c r="F88" s="1">
        <v>3</v>
      </c>
      <c r="G88" s="1">
        <v>0</v>
      </c>
      <c r="H88" s="1">
        <v>7</v>
      </c>
      <c r="I88" s="1">
        <v>1</v>
      </c>
      <c r="J88" s="1">
        <v>0.769230769230769</v>
      </c>
      <c r="K88" s="1">
        <v>0.869565217391304</v>
      </c>
      <c r="L88" s="1">
        <v>0.3</v>
      </c>
      <c r="M88" s="1">
        <v>0.7</v>
      </c>
      <c r="N88" s="1">
        <v>0.85</v>
      </c>
    </row>
    <row r="89" s="1" customFormat="1" spans="1:14">
      <c r="A89" s="7">
        <v>777</v>
      </c>
      <c r="B89" s="1">
        <v>777</v>
      </c>
      <c r="C89" s="1">
        <v>0.808679223060608</v>
      </c>
      <c r="D89" s="1">
        <v>0.145735383033752</v>
      </c>
      <c r="E89" s="1">
        <v>10</v>
      </c>
      <c r="F89" s="1">
        <v>3</v>
      </c>
      <c r="G89" s="1">
        <v>0</v>
      </c>
      <c r="H89" s="1">
        <v>7</v>
      </c>
      <c r="I89" s="1">
        <v>1</v>
      </c>
      <c r="J89" s="1">
        <v>0.769230769230769</v>
      </c>
      <c r="K89" s="1">
        <v>0.869565217391304</v>
      </c>
      <c r="L89" s="1">
        <v>0.3</v>
      </c>
      <c r="M89" s="1">
        <v>0.7</v>
      </c>
      <c r="N89" s="1">
        <v>0.85</v>
      </c>
    </row>
    <row r="90" s="1" customFormat="1" spans="1:14">
      <c r="A90" s="7">
        <v>516</v>
      </c>
      <c r="B90" s="1">
        <v>516</v>
      </c>
      <c r="C90" s="1">
        <v>0.808926939964294</v>
      </c>
      <c r="D90" s="1">
        <v>0.204248666763306</v>
      </c>
      <c r="E90" s="1">
        <v>7</v>
      </c>
      <c r="F90" s="1">
        <v>3</v>
      </c>
      <c r="G90" s="1">
        <v>3</v>
      </c>
      <c r="H90" s="1">
        <v>7</v>
      </c>
      <c r="I90" s="1">
        <v>0.7</v>
      </c>
      <c r="J90" s="1">
        <v>0.7</v>
      </c>
      <c r="K90" s="1">
        <v>0.7</v>
      </c>
      <c r="L90" s="1">
        <v>0.3</v>
      </c>
      <c r="M90" s="1">
        <v>0.4</v>
      </c>
      <c r="N90" s="1">
        <v>0.7</v>
      </c>
    </row>
    <row r="91" s="1" customFormat="1" spans="1:14">
      <c r="A91" s="7">
        <v>188</v>
      </c>
      <c r="B91" s="1">
        <v>188</v>
      </c>
      <c r="C91" s="1">
        <v>0.611397743225098</v>
      </c>
      <c r="D91" s="1">
        <v>0.0397995710372925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3:13">
      <c r="C92" s="1">
        <f>AVERAGE(C2:C91)</f>
        <v>0.543843621677823</v>
      </c>
      <c r="D92" s="1">
        <f>AVERAGE(D2:D91)</f>
        <v>0.110293763213687</v>
      </c>
      <c r="L92" s="1">
        <f>AVERAGE(L2:L91)</f>
        <v>0.454444444444444</v>
      </c>
      <c r="M92" s="1">
        <f>AVERAGE(M2:M91)</f>
        <v>0.368888888888889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183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1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12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11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6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5">
      <c r="C100" s="1" t="s">
        <v>19</v>
      </c>
      <c r="D100" s="1">
        <f>COUNTIF(C2:C91,"&lt;0.5")-COUNTIF(C2:C91,"&lt;0.48")</f>
        <v>0</v>
      </c>
      <c r="E100" s="1">
        <v>2</v>
      </c>
    </row>
    <row r="101" s="1" customFormat="1" spans="3:5">
      <c r="C101" s="1" t="s">
        <v>20</v>
      </c>
      <c r="D101" s="1">
        <f>COUNTIF(C2:C91,"&lt;0.52")-COUNTIF(C2:C91,"&lt;0.5")</f>
        <v>2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4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34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7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3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1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0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0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1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0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0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0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0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0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8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8">
      <c r="C118" s="1" t="s">
        <v>37</v>
      </c>
      <c r="D118" s="1">
        <f>COUNTIF(C2:C91,"&lt;0.86")-COUNTIF(C2:C91,"&lt;0.84")</f>
        <v>0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0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3" workbookViewId="0">
      <selection activeCell="G93" sqref="G93:J97"/>
    </sheetView>
  </sheetViews>
  <sheetFormatPr defaultColWidth="9" defaultRowHeight="13.5"/>
  <cols>
    <col min="3" max="4" width="17.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471</v>
      </c>
      <c r="B23" s="1">
        <v>471</v>
      </c>
      <c r="C23" s="1">
        <v>0.46433687210083</v>
      </c>
      <c r="D23" s="1">
        <v>0.117367029190064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3" customFormat="1" spans="1:14">
      <c r="A28" s="9">
        <v>566</v>
      </c>
      <c r="B28" s="3">
        <v>566</v>
      </c>
      <c r="C28" s="3">
        <v>0.479554414749146</v>
      </c>
      <c r="D28" s="3">
        <v>0.09343421459198</v>
      </c>
      <c r="E28" s="3">
        <v>8</v>
      </c>
      <c r="F28" s="3">
        <v>8</v>
      </c>
      <c r="G28" s="3">
        <v>2</v>
      </c>
      <c r="H28" s="3">
        <v>2</v>
      </c>
      <c r="I28" s="3">
        <v>0.8</v>
      </c>
      <c r="J28" s="3">
        <v>0.5</v>
      </c>
      <c r="K28" s="3">
        <v>0.615384615384615</v>
      </c>
      <c r="L28" s="3">
        <v>0.8</v>
      </c>
      <c r="M28" s="3">
        <v>0</v>
      </c>
      <c r="N28" s="3">
        <v>0.5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844</v>
      </c>
      <c r="B32" s="1">
        <v>844</v>
      </c>
      <c r="C32" s="1">
        <v>0.55314040184021</v>
      </c>
      <c r="D32" s="1">
        <v>0.158351898193359</v>
      </c>
      <c r="E32" s="1">
        <v>9</v>
      </c>
      <c r="F32" s="1">
        <v>4</v>
      </c>
      <c r="G32" s="1">
        <v>1</v>
      </c>
      <c r="H32" s="1">
        <v>6</v>
      </c>
      <c r="I32" s="1">
        <v>0.9</v>
      </c>
      <c r="J32" s="1">
        <v>0.692307692307692</v>
      </c>
      <c r="K32" s="1">
        <v>0.782608695652174</v>
      </c>
      <c r="L32" s="1">
        <v>0.4</v>
      </c>
      <c r="M32" s="1">
        <v>0.5</v>
      </c>
      <c r="N32" s="1">
        <v>0.75</v>
      </c>
    </row>
    <row r="33" s="1" customFormat="1" spans="1:14">
      <c r="A33" s="7">
        <v>595</v>
      </c>
      <c r="B33" s="1">
        <v>595</v>
      </c>
      <c r="C33" s="1">
        <v>0.553184151649475</v>
      </c>
      <c r="D33" s="1">
        <v>0.143512606620789</v>
      </c>
      <c r="E33" s="1">
        <v>4</v>
      </c>
      <c r="F33" s="1">
        <v>6</v>
      </c>
      <c r="G33" s="1">
        <v>6</v>
      </c>
      <c r="H33" s="1">
        <v>4</v>
      </c>
      <c r="I33" s="1">
        <v>0.4</v>
      </c>
      <c r="J33" s="1">
        <v>0.4</v>
      </c>
      <c r="K33" s="1">
        <v>0.4</v>
      </c>
      <c r="L33" s="1">
        <v>0.6</v>
      </c>
      <c r="M33" s="1">
        <v>-0.2</v>
      </c>
      <c r="N33" s="1">
        <v>0.4</v>
      </c>
    </row>
    <row r="34" s="1" customFormat="1" spans="1:14">
      <c r="A34" s="7">
        <v>942</v>
      </c>
      <c r="B34" s="1">
        <v>942</v>
      </c>
      <c r="C34" s="1">
        <v>0.514297127723694</v>
      </c>
      <c r="D34" s="1">
        <v>0.156838059425354</v>
      </c>
      <c r="E34" s="1">
        <v>7</v>
      </c>
      <c r="F34" s="1">
        <v>3</v>
      </c>
      <c r="G34" s="1">
        <v>3</v>
      </c>
      <c r="H34" s="1">
        <v>7</v>
      </c>
      <c r="I34" s="1">
        <v>0.7</v>
      </c>
      <c r="J34" s="1">
        <v>0.7</v>
      </c>
      <c r="K34" s="1">
        <v>0.7</v>
      </c>
      <c r="L34" s="1">
        <v>0.3</v>
      </c>
      <c r="M34" s="1">
        <v>0.4</v>
      </c>
      <c r="N34" s="1">
        <v>0.7</v>
      </c>
    </row>
    <row r="35" s="1" customFormat="1" spans="1:14">
      <c r="A35" s="7">
        <v>748</v>
      </c>
      <c r="B35" s="1">
        <v>748</v>
      </c>
      <c r="C35" s="1">
        <v>0.553632020950317</v>
      </c>
      <c r="D35" s="1">
        <v>0.147036671638489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635</v>
      </c>
      <c r="B36" s="1">
        <v>635</v>
      </c>
      <c r="C36" s="1">
        <v>0.511435985565186</v>
      </c>
      <c r="D36" s="1">
        <v>0.165743589401245</v>
      </c>
      <c r="E36" s="1">
        <v>8</v>
      </c>
      <c r="F36" s="1">
        <v>4</v>
      </c>
      <c r="G36" s="1">
        <v>2</v>
      </c>
      <c r="H36" s="1">
        <v>6</v>
      </c>
      <c r="I36" s="1">
        <v>0.8</v>
      </c>
      <c r="J36" s="1">
        <v>0.666666666666667</v>
      </c>
      <c r="K36" s="1">
        <v>0.727272727272727</v>
      </c>
      <c r="L36" s="1">
        <v>0.4</v>
      </c>
      <c r="M36" s="1">
        <v>0.4</v>
      </c>
      <c r="N36" s="1">
        <v>0.7</v>
      </c>
    </row>
    <row r="37" s="1" customFormat="1" spans="1:14">
      <c r="A37" s="7">
        <v>734</v>
      </c>
      <c r="B37" s="1">
        <v>734</v>
      </c>
      <c r="C37" s="1">
        <v>0.534730076789856</v>
      </c>
      <c r="D37" s="1">
        <v>0.167190194129944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106</v>
      </c>
      <c r="B38" s="1">
        <v>106</v>
      </c>
      <c r="C38" s="1">
        <v>0.554505109786987</v>
      </c>
      <c r="D38" s="1">
        <v>0.130773782730103</v>
      </c>
      <c r="E38" s="1">
        <v>7</v>
      </c>
      <c r="F38" s="1">
        <v>4</v>
      </c>
      <c r="G38" s="1">
        <v>3</v>
      </c>
      <c r="H38" s="1">
        <v>6</v>
      </c>
      <c r="I38" s="1">
        <v>0.7</v>
      </c>
      <c r="J38" s="1">
        <v>0.636363636363636</v>
      </c>
      <c r="K38" s="1">
        <v>0.666666666666667</v>
      </c>
      <c r="L38" s="1">
        <v>0.4</v>
      </c>
      <c r="M38" s="1">
        <v>0.3</v>
      </c>
      <c r="N38" s="1">
        <v>0.65</v>
      </c>
    </row>
    <row r="39" s="1" customFormat="1" spans="1:14">
      <c r="A39" s="7">
        <v>164</v>
      </c>
      <c r="B39" s="1">
        <v>164</v>
      </c>
      <c r="C39" s="1">
        <v>0.534845352172852</v>
      </c>
      <c r="D39" s="1">
        <v>0.169167995452881</v>
      </c>
      <c r="E39" s="1">
        <v>5</v>
      </c>
      <c r="F39" s="1">
        <v>4</v>
      </c>
      <c r="G39" s="1">
        <v>5</v>
      </c>
      <c r="H39" s="1">
        <v>6</v>
      </c>
      <c r="I39" s="1">
        <v>0.5</v>
      </c>
      <c r="J39" s="1">
        <v>0.555555555555556</v>
      </c>
      <c r="K39" s="1">
        <v>0.526315789473684</v>
      </c>
      <c r="L39" s="1">
        <v>0.4</v>
      </c>
      <c r="M39" s="1">
        <v>0.1</v>
      </c>
      <c r="N39" s="1">
        <v>0.55</v>
      </c>
    </row>
    <row r="40" s="1" customFormat="1" spans="1:14">
      <c r="A40" s="7">
        <v>883</v>
      </c>
      <c r="B40" s="1">
        <v>883</v>
      </c>
      <c r="C40" s="1">
        <v>0.536781072616577</v>
      </c>
      <c r="D40" s="1">
        <v>0.176890254020691</v>
      </c>
      <c r="E40" s="1">
        <v>6</v>
      </c>
      <c r="F40" s="1">
        <v>5</v>
      </c>
      <c r="G40" s="1">
        <v>4</v>
      </c>
      <c r="H40" s="1">
        <v>5</v>
      </c>
      <c r="I40" s="1">
        <v>0.6</v>
      </c>
      <c r="J40" s="1">
        <v>0.545454545454545</v>
      </c>
      <c r="K40" s="1">
        <v>0.571428571428571</v>
      </c>
      <c r="L40" s="1">
        <v>0.5</v>
      </c>
      <c r="M40" s="1">
        <v>0.1</v>
      </c>
      <c r="N40" s="1">
        <v>0.55</v>
      </c>
    </row>
    <row r="41" s="1" customFormat="1" spans="1:14">
      <c r="A41" s="7">
        <v>679</v>
      </c>
      <c r="B41" s="1">
        <v>679</v>
      </c>
      <c r="C41" s="1">
        <v>0.555595517158508</v>
      </c>
      <c r="D41" s="1">
        <v>0.122767329216003</v>
      </c>
      <c r="E41" s="1">
        <v>8</v>
      </c>
      <c r="F41" s="1">
        <v>6</v>
      </c>
      <c r="G41" s="1">
        <v>2</v>
      </c>
      <c r="H41" s="1">
        <v>4</v>
      </c>
      <c r="I41" s="1">
        <v>0.8</v>
      </c>
      <c r="J41" s="1">
        <v>0.571428571428572</v>
      </c>
      <c r="K41" s="1">
        <v>0.666666666666667</v>
      </c>
      <c r="L41" s="1">
        <v>0.6</v>
      </c>
      <c r="M41" s="1">
        <v>0.2</v>
      </c>
      <c r="N41" s="1">
        <v>0.6</v>
      </c>
    </row>
    <row r="42" s="1" customFormat="1" spans="1:14">
      <c r="A42" s="7">
        <v>650</v>
      </c>
      <c r="B42" s="1">
        <v>650</v>
      </c>
      <c r="C42" s="1">
        <v>0.538241386413574</v>
      </c>
      <c r="D42" s="1">
        <v>0.150728464126587</v>
      </c>
      <c r="E42" s="1">
        <v>7</v>
      </c>
      <c r="F42" s="1">
        <v>5</v>
      </c>
      <c r="G42" s="1">
        <v>3</v>
      </c>
      <c r="H42" s="1">
        <v>5</v>
      </c>
      <c r="I42" s="1">
        <v>0.7</v>
      </c>
      <c r="J42" s="1">
        <v>0.583333333333333</v>
      </c>
      <c r="K42" s="1">
        <v>0.636363636363636</v>
      </c>
      <c r="L42" s="1">
        <v>0.5</v>
      </c>
      <c r="M42" s="1">
        <v>0.2</v>
      </c>
      <c r="N42" s="1">
        <v>0.6</v>
      </c>
    </row>
    <row r="43" s="1" customFormat="1" spans="1:14">
      <c r="A43" s="7">
        <v>664</v>
      </c>
      <c r="B43" s="1">
        <v>664</v>
      </c>
      <c r="C43" s="1">
        <v>0.555957555770874</v>
      </c>
      <c r="D43" s="1">
        <v>0.135469555854797</v>
      </c>
      <c r="E43" s="1">
        <v>10</v>
      </c>
      <c r="F43" s="1">
        <v>7</v>
      </c>
      <c r="G43" s="1">
        <v>0</v>
      </c>
      <c r="H43" s="1">
        <v>3</v>
      </c>
      <c r="I43" s="1">
        <v>1</v>
      </c>
      <c r="J43" s="1">
        <v>0.588235294117647</v>
      </c>
      <c r="K43" s="1">
        <v>0.740740740740741</v>
      </c>
      <c r="L43" s="1">
        <v>0.7</v>
      </c>
      <c r="M43" s="1">
        <v>0.3</v>
      </c>
      <c r="N43" s="1">
        <v>0.65</v>
      </c>
    </row>
    <row r="44" s="1" customFormat="1" spans="1:14">
      <c r="A44" s="7">
        <v>213</v>
      </c>
      <c r="B44" s="1">
        <v>213</v>
      </c>
      <c r="C44" s="1">
        <v>0.540220141410828</v>
      </c>
      <c r="D44" s="1">
        <v>0.181421518325806</v>
      </c>
      <c r="E44" s="1">
        <v>8</v>
      </c>
      <c r="F44" s="1">
        <v>6</v>
      </c>
      <c r="G44" s="1">
        <v>2</v>
      </c>
      <c r="H44" s="1">
        <v>4</v>
      </c>
      <c r="I44" s="1">
        <v>0.8</v>
      </c>
      <c r="J44" s="1">
        <v>0.571428571428572</v>
      </c>
      <c r="K44" s="1">
        <v>0.666666666666667</v>
      </c>
      <c r="L44" s="1">
        <v>0.6</v>
      </c>
      <c r="M44" s="1">
        <v>0.2</v>
      </c>
      <c r="N44" s="1">
        <v>0.6</v>
      </c>
    </row>
    <row r="45" s="1" customFormat="1" spans="1:14">
      <c r="A45" s="7">
        <v>180</v>
      </c>
      <c r="B45" s="1">
        <v>180</v>
      </c>
      <c r="C45" s="1">
        <v>0.541766285896301</v>
      </c>
      <c r="D45" s="1">
        <v>0.149829506874085</v>
      </c>
      <c r="E45" s="1">
        <v>8</v>
      </c>
      <c r="F45" s="1">
        <v>6</v>
      </c>
      <c r="G45" s="1">
        <v>2</v>
      </c>
      <c r="H45" s="1">
        <v>4</v>
      </c>
      <c r="I45" s="1">
        <v>0.8</v>
      </c>
      <c r="J45" s="1">
        <v>0.571428571428572</v>
      </c>
      <c r="K45" s="1">
        <v>0.666666666666667</v>
      </c>
      <c r="L45" s="1">
        <v>0.6</v>
      </c>
      <c r="M45" s="1">
        <v>0.2</v>
      </c>
      <c r="N45" s="1">
        <v>0.6</v>
      </c>
    </row>
    <row r="46" s="1" customFormat="1" spans="1:14">
      <c r="A46" s="7">
        <v>258</v>
      </c>
      <c r="B46" s="1">
        <v>258</v>
      </c>
      <c r="C46" s="1">
        <v>0.543748259544373</v>
      </c>
      <c r="D46" s="1">
        <v>0.161749958992004</v>
      </c>
      <c r="E46" s="1">
        <v>9</v>
      </c>
      <c r="F46" s="1">
        <v>7</v>
      </c>
      <c r="G46" s="1">
        <v>1</v>
      </c>
      <c r="H46" s="1">
        <v>3</v>
      </c>
      <c r="I46" s="1">
        <v>0.9</v>
      </c>
      <c r="J46" s="1">
        <v>0.5625</v>
      </c>
      <c r="K46" s="1">
        <v>0.692307692307692</v>
      </c>
      <c r="L46" s="1">
        <v>0.7</v>
      </c>
      <c r="M46" s="1">
        <v>0.2</v>
      </c>
      <c r="N46" s="1">
        <v>0.6</v>
      </c>
    </row>
    <row r="47" s="1" customFormat="1" spans="1:14">
      <c r="A47" s="7">
        <v>231</v>
      </c>
      <c r="B47" s="1">
        <v>231</v>
      </c>
      <c r="C47" s="1">
        <v>0.545077800750732</v>
      </c>
      <c r="D47" s="1">
        <v>0.16381049156189</v>
      </c>
      <c r="E47" s="1">
        <v>4</v>
      </c>
      <c r="F47" s="1">
        <v>6</v>
      </c>
      <c r="G47" s="1">
        <v>6</v>
      </c>
      <c r="H47" s="1">
        <v>4</v>
      </c>
      <c r="I47" s="1">
        <v>0.4</v>
      </c>
      <c r="J47" s="1">
        <v>0.4</v>
      </c>
      <c r="K47" s="1">
        <v>0.4</v>
      </c>
      <c r="L47" s="1">
        <v>0.6</v>
      </c>
      <c r="M47" s="1">
        <v>-0.2</v>
      </c>
      <c r="N47" s="1">
        <v>0.4</v>
      </c>
    </row>
    <row r="48" s="1" customFormat="1" spans="1:14">
      <c r="A48" s="7">
        <v>248</v>
      </c>
      <c r="B48" s="1">
        <v>248</v>
      </c>
      <c r="C48" s="1">
        <v>0.556867003440857</v>
      </c>
      <c r="D48" s="1">
        <v>0.15160608291626</v>
      </c>
      <c r="E48" s="1">
        <v>9</v>
      </c>
      <c r="F48" s="1">
        <v>2</v>
      </c>
      <c r="G48" s="1">
        <v>1</v>
      </c>
      <c r="H48" s="1">
        <v>8</v>
      </c>
      <c r="I48" s="1">
        <v>0.9</v>
      </c>
      <c r="J48" s="1">
        <v>0.818181818181818</v>
      </c>
      <c r="K48" s="1">
        <v>0.857142857142857</v>
      </c>
      <c r="L48" s="1">
        <v>0.2</v>
      </c>
      <c r="M48" s="1">
        <v>0.7</v>
      </c>
      <c r="N48" s="1">
        <v>0.85</v>
      </c>
    </row>
    <row r="49" s="1" customFormat="1" spans="1:14">
      <c r="A49" s="7">
        <v>449</v>
      </c>
      <c r="B49" s="1">
        <v>449</v>
      </c>
      <c r="C49" s="1">
        <v>0.547256350517273</v>
      </c>
      <c r="D49" s="1">
        <v>0.13961124420166</v>
      </c>
      <c r="E49" s="1">
        <v>7</v>
      </c>
      <c r="F49" s="1">
        <v>4</v>
      </c>
      <c r="G49" s="1">
        <v>3</v>
      </c>
      <c r="H49" s="1">
        <v>6</v>
      </c>
      <c r="I49" s="1">
        <v>0.7</v>
      </c>
      <c r="J49" s="1">
        <v>0.636363636363636</v>
      </c>
      <c r="K49" s="1">
        <v>0.666666666666667</v>
      </c>
      <c r="L49" s="1">
        <v>0.4</v>
      </c>
      <c r="M49" s="1">
        <v>0.3</v>
      </c>
      <c r="N49" s="1">
        <v>0.65</v>
      </c>
    </row>
    <row r="50" s="1" customFormat="1" spans="1:14">
      <c r="A50" s="7">
        <v>163</v>
      </c>
      <c r="B50" s="1">
        <v>163</v>
      </c>
      <c r="C50" s="1">
        <v>0.564523220062256</v>
      </c>
      <c r="D50" s="1">
        <v>0.150947570800781</v>
      </c>
      <c r="E50" s="1">
        <v>8</v>
      </c>
      <c r="F50" s="1">
        <v>5</v>
      </c>
      <c r="G50" s="1">
        <v>2</v>
      </c>
      <c r="H50" s="1">
        <v>5</v>
      </c>
      <c r="I50" s="1">
        <v>0.8</v>
      </c>
      <c r="J50" s="1">
        <v>0.615384615384615</v>
      </c>
      <c r="K50" s="1">
        <v>0.695652173913043</v>
      </c>
      <c r="L50" s="1">
        <v>0.5</v>
      </c>
      <c r="M50" s="1">
        <v>0.3</v>
      </c>
      <c r="N50" s="1">
        <v>0.65</v>
      </c>
    </row>
    <row r="51" s="1" customFormat="1" spans="1:14">
      <c r="A51" s="7">
        <v>648</v>
      </c>
      <c r="B51" s="1">
        <v>648</v>
      </c>
      <c r="C51" s="1">
        <v>0.55717945098877</v>
      </c>
      <c r="D51" s="1">
        <v>0.155620455741882</v>
      </c>
      <c r="E51" s="1">
        <v>8</v>
      </c>
      <c r="F51" s="1">
        <v>3</v>
      </c>
      <c r="G51" s="1">
        <v>2</v>
      </c>
      <c r="H51" s="1">
        <v>7</v>
      </c>
      <c r="I51" s="1">
        <v>0.8</v>
      </c>
      <c r="J51" s="1">
        <v>0.727272727272727</v>
      </c>
      <c r="K51" s="1">
        <v>0.761904761904762</v>
      </c>
      <c r="L51" s="1">
        <v>0.3</v>
      </c>
      <c r="M51" s="1">
        <v>0.5</v>
      </c>
      <c r="N51" s="1">
        <v>0.75</v>
      </c>
    </row>
    <row r="52" s="1" customFormat="1" spans="1:14">
      <c r="A52" s="7">
        <v>454</v>
      </c>
      <c r="B52" s="1">
        <v>454</v>
      </c>
      <c r="C52" s="1">
        <v>0.81167459487915</v>
      </c>
      <c r="D52" s="1">
        <v>0.116322159767151</v>
      </c>
      <c r="E52" s="1">
        <v>5</v>
      </c>
      <c r="F52" s="1">
        <v>4</v>
      </c>
      <c r="G52" s="1">
        <v>5</v>
      </c>
      <c r="H52" s="1">
        <v>6</v>
      </c>
      <c r="I52" s="1">
        <v>0.5</v>
      </c>
      <c r="J52" s="1">
        <v>0.555555555555556</v>
      </c>
      <c r="K52" s="1">
        <v>0.526315789473684</v>
      </c>
      <c r="L52" s="1">
        <v>0.4</v>
      </c>
      <c r="M52" s="1">
        <v>0.1</v>
      </c>
      <c r="N52" s="1">
        <v>0.55</v>
      </c>
    </row>
    <row r="53" s="1" customFormat="1" spans="1:14">
      <c r="A53" s="7">
        <v>722</v>
      </c>
      <c r="B53" s="1">
        <v>722</v>
      </c>
      <c r="C53" s="1">
        <v>0.557411074638367</v>
      </c>
      <c r="D53" s="1">
        <v>0.133525133132935</v>
      </c>
      <c r="E53" s="1">
        <v>9</v>
      </c>
      <c r="F53" s="1">
        <v>2</v>
      </c>
      <c r="G53" s="1">
        <v>1</v>
      </c>
      <c r="H53" s="1">
        <v>8</v>
      </c>
      <c r="I53" s="1">
        <v>0.9</v>
      </c>
      <c r="J53" s="1">
        <v>0.818181818181818</v>
      </c>
      <c r="K53" s="1">
        <v>0.857142857142857</v>
      </c>
      <c r="L53" s="1">
        <v>0.2</v>
      </c>
      <c r="M53" s="1">
        <v>0.7</v>
      </c>
      <c r="N53" s="1">
        <v>0.85</v>
      </c>
    </row>
    <row r="54" s="1" customFormat="1" spans="1:14">
      <c r="A54" s="7">
        <v>61</v>
      </c>
      <c r="B54" s="1">
        <v>61</v>
      </c>
      <c r="C54" s="1">
        <v>0.564577460289001</v>
      </c>
      <c r="D54" s="1">
        <v>0.156044363975525</v>
      </c>
      <c r="E54" s="1">
        <v>7</v>
      </c>
      <c r="F54" s="1">
        <v>4</v>
      </c>
      <c r="G54" s="1">
        <v>3</v>
      </c>
      <c r="H54" s="1">
        <v>6</v>
      </c>
      <c r="I54" s="1">
        <v>0.7</v>
      </c>
      <c r="J54" s="1">
        <v>0.636363636363636</v>
      </c>
      <c r="K54" s="1">
        <v>0.666666666666667</v>
      </c>
      <c r="L54" s="1">
        <v>0.4</v>
      </c>
      <c r="M54" s="1">
        <v>0.3</v>
      </c>
      <c r="N54" s="1">
        <v>0.65</v>
      </c>
    </row>
    <row r="55" s="1" customFormat="1" spans="1:14">
      <c r="A55" s="7">
        <v>873</v>
      </c>
      <c r="B55" s="1">
        <v>873</v>
      </c>
      <c r="C55" s="1">
        <v>0.570534706115723</v>
      </c>
      <c r="D55" s="1">
        <v>0.215624690055847</v>
      </c>
      <c r="E55" s="1">
        <v>7</v>
      </c>
      <c r="F55" s="1">
        <v>9</v>
      </c>
      <c r="G55" s="1">
        <v>3</v>
      </c>
      <c r="H55" s="1">
        <v>1</v>
      </c>
      <c r="I55" s="1">
        <v>0.7</v>
      </c>
      <c r="J55" s="1">
        <v>0.4375</v>
      </c>
      <c r="K55" s="1">
        <v>0.538461538461538</v>
      </c>
      <c r="L55" s="1">
        <v>0.9</v>
      </c>
      <c r="M55" s="1">
        <v>-0.2</v>
      </c>
      <c r="N55" s="1">
        <v>0.4</v>
      </c>
    </row>
    <row r="56" s="1" customFormat="1" spans="1:14">
      <c r="A56" s="7">
        <v>228</v>
      </c>
      <c r="B56" s="1">
        <v>228</v>
      </c>
      <c r="C56" s="1">
        <v>0.557615518569946</v>
      </c>
      <c r="D56" s="1">
        <v>0.129617810249329</v>
      </c>
      <c r="E56" s="1">
        <v>8</v>
      </c>
      <c r="F56" s="1">
        <v>7</v>
      </c>
      <c r="G56" s="1">
        <v>2</v>
      </c>
      <c r="H56" s="1">
        <v>3</v>
      </c>
      <c r="I56" s="1">
        <v>0.8</v>
      </c>
      <c r="J56" s="1">
        <v>0.533333333333333</v>
      </c>
      <c r="K56" s="1">
        <v>0.64</v>
      </c>
      <c r="L56" s="1">
        <v>0.7</v>
      </c>
      <c r="M56" s="1">
        <v>0.1</v>
      </c>
      <c r="N56" s="1">
        <v>0.55</v>
      </c>
    </row>
    <row r="57" s="1" customFormat="1" spans="1:14">
      <c r="A57" s="7">
        <v>765</v>
      </c>
      <c r="B57" s="1">
        <v>765</v>
      </c>
      <c r="C57" s="1">
        <v>0.557815074920654</v>
      </c>
      <c r="D57" s="1">
        <v>0.176732897758484</v>
      </c>
      <c r="E57" s="1">
        <v>7</v>
      </c>
      <c r="F57" s="1">
        <v>6</v>
      </c>
      <c r="G57" s="1">
        <v>3</v>
      </c>
      <c r="H57" s="1">
        <v>4</v>
      </c>
      <c r="I57" s="1">
        <v>0.7</v>
      </c>
      <c r="J57" s="1">
        <v>0.538461538461539</v>
      </c>
      <c r="K57" s="1">
        <v>0.608695652173913</v>
      </c>
      <c r="L57" s="1">
        <v>0.6</v>
      </c>
      <c r="M57" s="1">
        <v>0.1</v>
      </c>
      <c r="N57" s="1">
        <v>0.55</v>
      </c>
    </row>
    <row r="58" s="1" customFormat="1" spans="1:14">
      <c r="A58" s="7">
        <v>799</v>
      </c>
      <c r="B58" s="1">
        <v>799</v>
      </c>
      <c r="C58" s="1">
        <v>0.567524433135986</v>
      </c>
      <c r="D58" s="1">
        <v>0.155826210975647</v>
      </c>
      <c r="E58" s="1">
        <v>6</v>
      </c>
      <c r="F58" s="1">
        <v>3</v>
      </c>
      <c r="G58" s="1">
        <v>4</v>
      </c>
      <c r="H58" s="1">
        <v>7</v>
      </c>
      <c r="I58" s="1">
        <v>0.6</v>
      </c>
      <c r="J58" s="1">
        <v>0.666666666666667</v>
      </c>
      <c r="K58" s="1">
        <v>0.631578947368421</v>
      </c>
      <c r="L58" s="1">
        <v>0.3</v>
      </c>
      <c r="M58" s="1">
        <v>0.3</v>
      </c>
      <c r="N58" s="1">
        <v>0.65</v>
      </c>
    </row>
    <row r="59" s="1" customFormat="1" spans="1:14">
      <c r="A59" s="7">
        <v>462</v>
      </c>
      <c r="B59" s="1">
        <v>462</v>
      </c>
      <c r="C59" s="1">
        <v>0.576398372650146</v>
      </c>
      <c r="D59" s="1">
        <v>0.160635709762573</v>
      </c>
      <c r="E59" s="1">
        <v>6</v>
      </c>
      <c r="F59" s="1">
        <v>7</v>
      </c>
      <c r="G59" s="1">
        <v>4</v>
      </c>
      <c r="H59" s="1">
        <v>3</v>
      </c>
      <c r="I59" s="1">
        <v>0.6</v>
      </c>
      <c r="J59" s="1">
        <v>0.461538461538462</v>
      </c>
      <c r="K59" s="1">
        <v>0.521739130434783</v>
      </c>
      <c r="L59" s="1">
        <v>0.7</v>
      </c>
      <c r="M59" s="1">
        <v>-0.1</v>
      </c>
      <c r="N59" s="1">
        <v>0.45</v>
      </c>
    </row>
    <row r="60" s="1" customFormat="1" spans="1:14">
      <c r="A60" s="7">
        <v>532</v>
      </c>
      <c r="B60" s="1">
        <v>532</v>
      </c>
      <c r="C60" s="1">
        <v>0.578299045562744</v>
      </c>
      <c r="D60" s="1">
        <v>0.178171277046204</v>
      </c>
      <c r="E60" s="1">
        <v>9</v>
      </c>
      <c r="F60" s="1">
        <v>4</v>
      </c>
      <c r="G60" s="1">
        <v>1</v>
      </c>
      <c r="H60" s="1">
        <v>6</v>
      </c>
      <c r="I60" s="1">
        <v>0.9</v>
      </c>
      <c r="J60" s="1">
        <v>0.692307692307692</v>
      </c>
      <c r="K60" s="1">
        <v>0.782608695652174</v>
      </c>
      <c r="L60" s="1">
        <v>0.4</v>
      </c>
      <c r="M60" s="1">
        <v>0.5</v>
      </c>
      <c r="N60" s="1">
        <v>0.75</v>
      </c>
    </row>
    <row r="61" s="1" customFormat="1" spans="1:14">
      <c r="A61" s="7">
        <v>719</v>
      </c>
      <c r="B61" s="1">
        <v>719</v>
      </c>
      <c r="C61" s="1">
        <v>0.55800187587738</v>
      </c>
      <c r="D61" s="1">
        <v>0.176747798919678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807</v>
      </c>
      <c r="B62" s="1">
        <v>807</v>
      </c>
      <c r="C62" s="1">
        <v>0.587384819984436</v>
      </c>
      <c r="D62" s="1">
        <v>0.212218403816223</v>
      </c>
      <c r="E62" s="1">
        <v>6</v>
      </c>
      <c r="F62" s="1">
        <v>6</v>
      </c>
      <c r="G62" s="1">
        <v>4</v>
      </c>
      <c r="H62" s="1">
        <v>4</v>
      </c>
      <c r="I62" s="1">
        <v>0.6</v>
      </c>
      <c r="J62" s="1">
        <v>0.5</v>
      </c>
      <c r="K62" s="1">
        <v>0.545454545454545</v>
      </c>
      <c r="L62" s="1">
        <v>0.6</v>
      </c>
      <c r="M62" s="1">
        <v>0</v>
      </c>
      <c r="N62" s="1">
        <v>0.5</v>
      </c>
    </row>
    <row r="63" s="1" customFormat="1" spans="1:14">
      <c r="A63" s="7">
        <v>311</v>
      </c>
      <c r="B63" s="1">
        <v>311</v>
      </c>
      <c r="C63" s="1">
        <v>0.558170199394226</v>
      </c>
      <c r="D63" s="1">
        <v>0.130020976066589</v>
      </c>
      <c r="E63" s="1">
        <v>8</v>
      </c>
      <c r="F63" s="1">
        <v>3</v>
      </c>
      <c r="G63" s="1">
        <v>2</v>
      </c>
      <c r="H63" s="1">
        <v>7</v>
      </c>
      <c r="I63" s="1">
        <v>0.8</v>
      </c>
      <c r="J63" s="1">
        <v>0.727272727272727</v>
      </c>
      <c r="K63" s="1">
        <v>0.761904761904762</v>
      </c>
      <c r="L63" s="1">
        <v>0.3</v>
      </c>
      <c r="M63" s="1">
        <v>0.5</v>
      </c>
      <c r="N63" s="1">
        <v>0.75</v>
      </c>
    </row>
    <row r="64" s="1" customFormat="1" spans="1:14">
      <c r="A64" s="7">
        <v>564</v>
      </c>
      <c r="B64" s="1">
        <v>564</v>
      </c>
      <c r="C64" s="1">
        <v>0.591322898864746</v>
      </c>
      <c r="D64" s="1">
        <v>0.230110764503479</v>
      </c>
      <c r="E64" s="1">
        <v>7</v>
      </c>
      <c r="F64" s="1">
        <v>6</v>
      </c>
      <c r="G64" s="1">
        <v>3</v>
      </c>
      <c r="H64" s="1">
        <v>4</v>
      </c>
      <c r="I64" s="1">
        <v>0.7</v>
      </c>
      <c r="J64" s="1">
        <v>0.538461538461539</v>
      </c>
      <c r="K64" s="1">
        <v>0.608695652173913</v>
      </c>
      <c r="L64" s="1">
        <v>0.6</v>
      </c>
      <c r="M64" s="1">
        <v>0.1</v>
      </c>
      <c r="N64" s="1">
        <v>0.55</v>
      </c>
    </row>
    <row r="65" s="1" customFormat="1" spans="1:14">
      <c r="A65" s="7">
        <v>128</v>
      </c>
      <c r="B65" s="1">
        <v>128</v>
      </c>
      <c r="C65" s="1">
        <v>0.591395378112793</v>
      </c>
      <c r="D65" s="1">
        <v>0.16316032409668</v>
      </c>
      <c r="E65" s="1">
        <v>9</v>
      </c>
      <c r="F65" s="1">
        <v>4</v>
      </c>
      <c r="G65" s="1">
        <v>1</v>
      </c>
      <c r="H65" s="1">
        <v>6</v>
      </c>
      <c r="I65" s="1">
        <v>0.9</v>
      </c>
      <c r="J65" s="1">
        <v>0.692307692307692</v>
      </c>
      <c r="K65" s="1">
        <v>0.782608695652174</v>
      </c>
      <c r="L65" s="1">
        <v>0.4</v>
      </c>
      <c r="M65" s="1">
        <v>0.5</v>
      </c>
      <c r="N65" s="1">
        <v>0.75</v>
      </c>
    </row>
    <row r="66" s="1" customFormat="1" spans="1:14">
      <c r="A66" s="7">
        <v>966</v>
      </c>
      <c r="B66" s="1">
        <v>966</v>
      </c>
      <c r="C66" s="1">
        <v>0.558695793151855</v>
      </c>
      <c r="D66" s="1">
        <v>0.0615495443344116</v>
      </c>
      <c r="E66" s="1">
        <v>8</v>
      </c>
      <c r="F66" s="1">
        <v>7</v>
      </c>
      <c r="G66" s="1">
        <v>2</v>
      </c>
      <c r="H66" s="1">
        <v>3</v>
      </c>
      <c r="I66" s="1">
        <v>0.8</v>
      </c>
      <c r="J66" s="1">
        <v>0.533333333333333</v>
      </c>
      <c r="K66" s="1">
        <v>0.64</v>
      </c>
      <c r="L66" s="1">
        <v>0.7</v>
      </c>
      <c r="M66" s="1">
        <v>0.1</v>
      </c>
      <c r="N66" s="1">
        <v>0.55</v>
      </c>
    </row>
    <row r="67" s="1" customFormat="1" spans="1:14">
      <c r="A67" s="7">
        <v>736</v>
      </c>
      <c r="B67" s="1">
        <v>736</v>
      </c>
      <c r="C67" s="1">
        <v>0.558700561523437</v>
      </c>
      <c r="D67" s="1">
        <v>0.0735324621200562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1" customFormat="1" spans="1:14">
      <c r="A68" s="7">
        <v>525</v>
      </c>
      <c r="B68" s="1">
        <v>525</v>
      </c>
      <c r="C68" s="1">
        <v>0.558811664581299</v>
      </c>
      <c r="D68" s="1">
        <v>0.0872689485549927</v>
      </c>
      <c r="E68" s="1">
        <v>9</v>
      </c>
      <c r="F68" s="1">
        <v>6</v>
      </c>
      <c r="G68" s="1">
        <v>1</v>
      </c>
      <c r="H68" s="1">
        <v>4</v>
      </c>
      <c r="I68" s="1">
        <v>0.9</v>
      </c>
      <c r="J68" s="1">
        <v>0.6</v>
      </c>
      <c r="K68" s="1">
        <v>0.72</v>
      </c>
      <c r="L68" s="1">
        <v>0.6</v>
      </c>
      <c r="M68" s="1">
        <v>0.3</v>
      </c>
      <c r="N68" s="1">
        <v>0.65</v>
      </c>
    </row>
    <row r="69" s="1" customFormat="1" spans="1:14">
      <c r="A69" s="7">
        <v>82</v>
      </c>
      <c r="B69" s="1">
        <v>82</v>
      </c>
      <c r="C69" s="1">
        <v>0.558902621269226</v>
      </c>
      <c r="D69" s="1">
        <v>0.124099373817444</v>
      </c>
      <c r="E69" s="1">
        <v>9</v>
      </c>
      <c r="F69" s="1">
        <v>2</v>
      </c>
      <c r="G69" s="1">
        <v>1</v>
      </c>
      <c r="H69" s="1">
        <v>8</v>
      </c>
      <c r="I69" s="1">
        <v>0.9</v>
      </c>
      <c r="J69" s="1">
        <v>0.818181818181818</v>
      </c>
      <c r="K69" s="1">
        <v>0.857142857142857</v>
      </c>
      <c r="L69" s="1">
        <v>0.2</v>
      </c>
      <c r="M69" s="1">
        <v>0.7</v>
      </c>
      <c r="N69" s="1">
        <v>0.85</v>
      </c>
    </row>
    <row r="70" s="1" customFormat="1" spans="1:14">
      <c r="A70" s="7">
        <v>812</v>
      </c>
      <c r="B70" s="1">
        <v>812</v>
      </c>
      <c r="C70" s="1">
        <v>0.558980822563171</v>
      </c>
      <c r="D70" s="1">
        <v>0.131692171096802</v>
      </c>
      <c r="E70" s="1">
        <v>9</v>
      </c>
      <c r="F70" s="1">
        <v>7</v>
      </c>
      <c r="G70" s="1">
        <v>1</v>
      </c>
      <c r="H70" s="1">
        <v>3</v>
      </c>
      <c r="I70" s="1">
        <v>0.9</v>
      </c>
      <c r="J70" s="1">
        <v>0.5625</v>
      </c>
      <c r="K70" s="1">
        <v>0.692307692307692</v>
      </c>
      <c r="L70" s="1">
        <v>0.7</v>
      </c>
      <c r="M70" s="1">
        <v>0.2</v>
      </c>
      <c r="N70" s="1">
        <v>0.6</v>
      </c>
    </row>
    <row r="71" s="1" customFormat="1" spans="1:14">
      <c r="A71" s="7">
        <v>268</v>
      </c>
      <c r="B71" s="1">
        <v>268</v>
      </c>
      <c r="C71" s="1">
        <v>0.559099912643433</v>
      </c>
      <c r="D71" s="1">
        <v>0.0859562158584595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697</v>
      </c>
      <c r="B72" s="1">
        <v>697</v>
      </c>
      <c r="C72" s="1">
        <v>0.559269785881042</v>
      </c>
      <c r="D72" s="1">
        <v>0.0718083381652832</v>
      </c>
      <c r="E72" s="1">
        <v>9</v>
      </c>
      <c r="F72" s="1">
        <v>3</v>
      </c>
      <c r="G72" s="1">
        <v>1</v>
      </c>
      <c r="H72" s="1">
        <v>7</v>
      </c>
      <c r="I72" s="1">
        <v>0.9</v>
      </c>
      <c r="J72" s="1">
        <v>0.75</v>
      </c>
      <c r="K72" s="1">
        <v>0.818181818181818</v>
      </c>
      <c r="L72" s="1">
        <v>0.3</v>
      </c>
      <c r="M72" s="1">
        <v>0.6</v>
      </c>
      <c r="N72" s="1">
        <v>0.8</v>
      </c>
    </row>
    <row r="73" s="1" customFormat="1" spans="1:14">
      <c r="A73" s="7">
        <v>317</v>
      </c>
      <c r="B73" s="1">
        <v>317</v>
      </c>
      <c r="C73" s="1">
        <v>0.559309482574463</v>
      </c>
      <c r="D73" s="1">
        <v>0.135785937309265</v>
      </c>
      <c r="E73" s="1">
        <v>7</v>
      </c>
      <c r="F73" s="1">
        <v>4</v>
      </c>
      <c r="G73" s="1">
        <v>3</v>
      </c>
      <c r="H73" s="1">
        <v>6</v>
      </c>
      <c r="I73" s="1">
        <v>0.7</v>
      </c>
      <c r="J73" s="1">
        <v>0.636363636363636</v>
      </c>
      <c r="K73" s="1">
        <v>0.666666666666667</v>
      </c>
      <c r="L73" s="1">
        <v>0.4</v>
      </c>
      <c r="M73" s="1">
        <v>0.3</v>
      </c>
      <c r="N73" s="1">
        <v>0.65</v>
      </c>
    </row>
    <row r="74" s="1" customFormat="1" spans="1:14">
      <c r="A74" s="7">
        <v>45</v>
      </c>
      <c r="B74" s="1">
        <v>45</v>
      </c>
      <c r="C74" s="1">
        <v>0.559455752372742</v>
      </c>
      <c r="D74" s="1">
        <v>0.0544650554656982</v>
      </c>
      <c r="E74" s="1">
        <v>10</v>
      </c>
      <c r="F74" s="1">
        <v>3</v>
      </c>
      <c r="G74" s="1">
        <v>0</v>
      </c>
      <c r="H74" s="1">
        <v>7</v>
      </c>
      <c r="I74" s="1">
        <v>1</v>
      </c>
      <c r="J74" s="1">
        <v>0.769230769230769</v>
      </c>
      <c r="K74" s="1">
        <v>0.869565217391304</v>
      </c>
      <c r="L74" s="1">
        <v>0.3</v>
      </c>
      <c r="M74" s="1">
        <v>0.7</v>
      </c>
      <c r="N74" s="1">
        <v>0.85</v>
      </c>
    </row>
    <row r="75" s="1" customFormat="1" spans="1:14">
      <c r="A75" s="7">
        <v>973</v>
      </c>
      <c r="B75" s="1">
        <v>973</v>
      </c>
      <c r="C75" s="1">
        <v>0.559474110603333</v>
      </c>
      <c r="D75" s="1">
        <v>0.0873973369598389</v>
      </c>
      <c r="E75" s="1">
        <v>10</v>
      </c>
      <c r="F75" s="1">
        <v>2</v>
      </c>
      <c r="G75" s="1">
        <v>0</v>
      </c>
      <c r="H75" s="1">
        <v>8</v>
      </c>
      <c r="I75" s="1">
        <v>1</v>
      </c>
      <c r="J75" s="1">
        <v>0.833333333333333</v>
      </c>
      <c r="K75" s="1">
        <v>0.909090909090909</v>
      </c>
      <c r="L75" s="1">
        <v>0.2</v>
      </c>
      <c r="M75" s="1">
        <v>0.8</v>
      </c>
      <c r="N75" s="1">
        <v>0.9</v>
      </c>
    </row>
    <row r="76" s="1" customFormat="1" spans="1:14">
      <c r="A76" s="7">
        <v>491</v>
      </c>
      <c r="B76" s="1">
        <v>491</v>
      </c>
      <c r="C76" s="1">
        <v>0.559697151184082</v>
      </c>
      <c r="D76" s="1">
        <v>0.0465866327285767</v>
      </c>
      <c r="E76" s="1">
        <v>10</v>
      </c>
      <c r="F76" s="1">
        <v>6</v>
      </c>
      <c r="G76" s="1">
        <v>0</v>
      </c>
      <c r="H76" s="1">
        <v>4</v>
      </c>
      <c r="I76" s="1">
        <v>1</v>
      </c>
      <c r="J76" s="1">
        <v>0.625</v>
      </c>
      <c r="K76" s="1">
        <v>0.769230769230769</v>
      </c>
      <c r="L76" s="1">
        <v>0.6</v>
      </c>
      <c r="M76" s="1">
        <v>0.4</v>
      </c>
      <c r="N76" s="1">
        <v>0.7</v>
      </c>
    </row>
    <row r="77" s="1" customFormat="1" spans="1:14">
      <c r="A77" s="7">
        <v>875</v>
      </c>
      <c r="B77" s="1">
        <v>875</v>
      </c>
      <c r="C77" s="1">
        <v>0.559751987457275</v>
      </c>
      <c r="D77" s="1">
        <v>0.14098048210144</v>
      </c>
      <c r="E77" s="1">
        <v>9</v>
      </c>
      <c r="F77" s="1">
        <v>6</v>
      </c>
      <c r="G77" s="1">
        <v>1</v>
      </c>
      <c r="H77" s="1">
        <v>4</v>
      </c>
      <c r="I77" s="1">
        <v>0.9</v>
      </c>
      <c r="J77" s="1">
        <v>0.6</v>
      </c>
      <c r="K77" s="1">
        <v>0.72</v>
      </c>
      <c r="L77" s="1">
        <v>0.6</v>
      </c>
      <c r="M77" s="1">
        <v>0.3</v>
      </c>
      <c r="N77" s="1">
        <v>0.65</v>
      </c>
    </row>
    <row r="78" s="1" customFormat="1" spans="1:14">
      <c r="A78" s="7">
        <v>538</v>
      </c>
      <c r="B78" s="1">
        <v>538</v>
      </c>
      <c r="C78" s="1">
        <v>0.559895634651184</v>
      </c>
      <c r="D78" s="1">
        <v>0.154874205589294</v>
      </c>
      <c r="E78" s="1">
        <v>9</v>
      </c>
      <c r="F78" s="1">
        <v>2</v>
      </c>
      <c r="G78" s="1">
        <v>1</v>
      </c>
      <c r="H78" s="1">
        <v>8</v>
      </c>
      <c r="I78" s="1">
        <v>0.9</v>
      </c>
      <c r="J78" s="1">
        <v>0.818181818181818</v>
      </c>
      <c r="K78" s="1">
        <v>0.857142857142857</v>
      </c>
      <c r="L78" s="1">
        <v>0.2</v>
      </c>
      <c r="M78" s="1">
        <v>0.7</v>
      </c>
      <c r="N78" s="1">
        <v>0.85</v>
      </c>
    </row>
    <row r="79" s="3" customFormat="1" spans="1:14">
      <c r="A79" s="9">
        <v>52</v>
      </c>
      <c r="B79" s="3">
        <v>52</v>
      </c>
      <c r="C79" s="3">
        <v>0.559979438781738</v>
      </c>
      <c r="D79" s="3">
        <v>0.0694026947021484</v>
      </c>
      <c r="E79" s="3">
        <v>10</v>
      </c>
      <c r="F79" s="3">
        <v>4</v>
      </c>
      <c r="G79" s="3">
        <v>0</v>
      </c>
      <c r="H79" s="3">
        <v>6</v>
      </c>
      <c r="I79" s="3">
        <v>1</v>
      </c>
      <c r="J79" s="3">
        <v>0.714285714285714</v>
      </c>
      <c r="K79" s="3">
        <v>0.833333333333333</v>
      </c>
      <c r="L79" s="3">
        <v>0.4</v>
      </c>
      <c r="M79" s="3">
        <v>0.6</v>
      </c>
      <c r="N79" s="3">
        <v>0.8</v>
      </c>
    </row>
    <row r="80" s="1" customFormat="1" spans="1:14">
      <c r="A80" s="7">
        <v>946</v>
      </c>
      <c r="B80" s="1">
        <v>946</v>
      </c>
      <c r="C80" s="1">
        <v>0.675660729408264</v>
      </c>
      <c r="D80" s="1">
        <v>0.0758144855499268</v>
      </c>
      <c r="E80" s="1">
        <v>8</v>
      </c>
      <c r="F80" s="1">
        <v>2</v>
      </c>
      <c r="G80" s="1">
        <v>2</v>
      </c>
      <c r="H80" s="1">
        <v>8</v>
      </c>
      <c r="I80" s="1">
        <v>0.8</v>
      </c>
      <c r="J80" s="1">
        <v>0.8</v>
      </c>
      <c r="K80" s="1">
        <v>0.8</v>
      </c>
      <c r="L80" s="1">
        <v>0.2</v>
      </c>
      <c r="M80" s="1">
        <v>0.6</v>
      </c>
      <c r="N80" s="1">
        <v>0.8</v>
      </c>
    </row>
    <row r="81" s="1" customFormat="1" spans="1:14">
      <c r="A81" s="7">
        <v>674</v>
      </c>
      <c r="B81" s="1">
        <v>674</v>
      </c>
      <c r="C81" s="1">
        <v>0.564037680625916</v>
      </c>
      <c r="D81" s="1">
        <v>0.191290736198425</v>
      </c>
      <c r="E81" s="1">
        <v>7</v>
      </c>
      <c r="F81" s="1">
        <v>4</v>
      </c>
      <c r="G81" s="1">
        <v>3</v>
      </c>
      <c r="H81" s="1">
        <v>6</v>
      </c>
      <c r="I81" s="1">
        <v>0.7</v>
      </c>
      <c r="J81" s="1">
        <v>0.636363636363636</v>
      </c>
      <c r="K81" s="1">
        <v>0.666666666666667</v>
      </c>
      <c r="L81" s="1">
        <v>0.4</v>
      </c>
      <c r="M81" s="1">
        <v>0.3</v>
      </c>
      <c r="N81" s="1">
        <v>0.65</v>
      </c>
    </row>
    <row r="82" s="1" customFormat="1" spans="1:14">
      <c r="A82" s="7">
        <v>725</v>
      </c>
      <c r="B82" s="1">
        <v>725</v>
      </c>
      <c r="C82" s="1">
        <v>0.803259372711182</v>
      </c>
      <c r="D82" s="1">
        <v>0.191452741622925</v>
      </c>
      <c r="E82" s="1">
        <v>9</v>
      </c>
      <c r="F82" s="1">
        <v>5</v>
      </c>
      <c r="G82" s="1">
        <v>1</v>
      </c>
      <c r="H82" s="1">
        <v>5</v>
      </c>
      <c r="I82" s="1">
        <v>0.9</v>
      </c>
      <c r="J82" s="1">
        <v>0.642857142857143</v>
      </c>
      <c r="K82" s="1">
        <v>0.75</v>
      </c>
      <c r="L82" s="1">
        <v>0.5</v>
      </c>
      <c r="M82" s="1">
        <v>0.4</v>
      </c>
      <c r="N82" s="1">
        <v>0.7</v>
      </c>
    </row>
    <row r="83" s="1" customFormat="1" spans="1:14">
      <c r="A83" s="7">
        <v>773</v>
      </c>
      <c r="B83" s="1">
        <v>773</v>
      </c>
      <c r="C83" s="1">
        <v>0.804943203926086</v>
      </c>
      <c r="D83" s="1">
        <v>0.0974832773208618</v>
      </c>
      <c r="E83" s="1">
        <v>9</v>
      </c>
      <c r="F83" s="1">
        <v>3</v>
      </c>
      <c r="G83" s="1">
        <v>1</v>
      </c>
      <c r="H83" s="1">
        <v>7</v>
      </c>
      <c r="I83" s="1">
        <v>0.9</v>
      </c>
      <c r="J83" s="1">
        <v>0.75</v>
      </c>
      <c r="K83" s="1">
        <v>0.818181818181818</v>
      </c>
      <c r="L83" s="1">
        <v>0.3</v>
      </c>
      <c r="M83" s="1">
        <v>0.6</v>
      </c>
      <c r="N83" s="1">
        <v>0.8</v>
      </c>
    </row>
    <row r="84" s="1" customFormat="1" spans="1:14">
      <c r="A84" s="7">
        <v>133</v>
      </c>
      <c r="B84" s="1">
        <v>133</v>
      </c>
      <c r="C84" s="1">
        <v>0.805436015129089</v>
      </c>
      <c r="D84" s="1">
        <v>0.172886252403259</v>
      </c>
      <c r="E84" s="1">
        <v>10</v>
      </c>
      <c r="F84" s="1">
        <v>4</v>
      </c>
      <c r="G84" s="1">
        <v>0</v>
      </c>
      <c r="H84" s="1">
        <v>6</v>
      </c>
      <c r="I84" s="1">
        <v>1</v>
      </c>
      <c r="J84" s="1">
        <v>0.714285714285714</v>
      </c>
      <c r="K84" s="1">
        <v>0.833333333333333</v>
      </c>
      <c r="L84" s="1">
        <v>0.4</v>
      </c>
      <c r="M84" s="1">
        <v>0.6</v>
      </c>
      <c r="N84" s="1">
        <v>0.8</v>
      </c>
    </row>
    <row r="85" s="1" customFormat="1" spans="1:14">
      <c r="A85" s="7">
        <v>347</v>
      </c>
      <c r="B85" s="1">
        <v>347</v>
      </c>
      <c r="C85" s="1">
        <v>0.807642936706543</v>
      </c>
      <c r="D85" s="1">
        <v>0.11441159248352</v>
      </c>
      <c r="E85" s="1">
        <v>10</v>
      </c>
      <c r="F85" s="1">
        <v>7</v>
      </c>
      <c r="G85" s="1">
        <v>0</v>
      </c>
      <c r="H85" s="1">
        <v>3</v>
      </c>
      <c r="I85" s="1">
        <v>1</v>
      </c>
      <c r="J85" s="1">
        <v>0.588235294117647</v>
      </c>
      <c r="K85" s="1">
        <v>0.740740740740741</v>
      </c>
      <c r="L85" s="1">
        <v>0.7</v>
      </c>
      <c r="M85" s="1">
        <v>0.3</v>
      </c>
      <c r="N85" s="1">
        <v>0.65</v>
      </c>
    </row>
    <row r="86" s="1" customFormat="1" spans="1:14">
      <c r="A86" s="7">
        <v>598</v>
      </c>
      <c r="B86" s="1">
        <v>598</v>
      </c>
      <c r="C86" s="1">
        <v>0.808453559875488</v>
      </c>
      <c r="D86" s="1">
        <v>0.0991584062576294</v>
      </c>
      <c r="E86" s="1">
        <v>10</v>
      </c>
      <c r="F86" s="1">
        <v>3</v>
      </c>
      <c r="G86" s="1">
        <v>0</v>
      </c>
      <c r="H86" s="1">
        <v>7</v>
      </c>
      <c r="I86" s="1">
        <v>1</v>
      </c>
      <c r="J86" s="1">
        <v>0.769230769230769</v>
      </c>
      <c r="K86" s="1">
        <v>0.869565217391304</v>
      </c>
      <c r="L86" s="1">
        <v>0.3</v>
      </c>
      <c r="M86" s="1">
        <v>0.7</v>
      </c>
      <c r="N86" s="1">
        <v>0.85</v>
      </c>
    </row>
    <row r="87" s="1" customFormat="1" spans="1:14">
      <c r="A87" s="7">
        <v>777</v>
      </c>
      <c r="B87" s="1">
        <v>777</v>
      </c>
      <c r="C87" s="1">
        <v>0.808679223060608</v>
      </c>
      <c r="D87" s="1">
        <v>0.145735383033752</v>
      </c>
      <c r="E87" s="1">
        <v>10</v>
      </c>
      <c r="F87" s="1">
        <v>3</v>
      </c>
      <c r="G87" s="1">
        <v>0</v>
      </c>
      <c r="H87" s="1">
        <v>7</v>
      </c>
      <c r="I87" s="1">
        <v>1</v>
      </c>
      <c r="J87" s="1">
        <v>0.769230769230769</v>
      </c>
      <c r="K87" s="1">
        <v>0.869565217391304</v>
      </c>
      <c r="L87" s="1">
        <v>0.3</v>
      </c>
      <c r="M87" s="1">
        <v>0.7</v>
      </c>
      <c r="N87" s="1">
        <v>0.85</v>
      </c>
    </row>
    <row r="88" s="1" customFormat="1" spans="1:14">
      <c r="A88" s="7">
        <v>516</v>
      </c>
      <c r="B88" s="1">
        <v>516</v>
      </c>
      <c r="C88" s="1">
        <v>0.808926939964294</v>
      </c>
      <c r="D88" s="1">
        <v>0.204248666763306</v>
      </c>
      <c r="E88" s="1">
        <v>7</v>
      </c>
      <c r="F88" s="1">
        <v>3</v>
      </c>
      <c r="G88" s="1">
        <v>3</v>
      </c>
      <c r="H88" s="1">
        <v>7</v>
      </c>
      <c r="I88" s="1">
        <v>0.7</v>
      </c>
      <c r="J88" s="1">
        <v>0.7</v>
      </c>
      <c r="K88" s="1">
        <v>0.7</v>
      </c>
      <c r="L88" s="1">
        <v>0.3</v>
      </c>
      <c r="M88" s="1">
        <v>0.4</v>
      </c>
      <c r="N88" s="1">
        <v>0.7</v>
      </c>
    </row>
    <row r="89" s="1" customFormat="1" spans="1:14">
      <c r="A89" s="7">
        <v>188</v>
      </c>
      <c r="B89" s="1">
        <v>188</v>
      </c>
      <c r="C89" s="1">
        <v>0.611397743225098</v>
      </c>
      <c r="D89" s="1">
        <v>0.0397995710372925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3:13">
      <c r="C90" s="1">
        <f>AVERAGE(C2:C89)</f>
        <v>0.543521327051249</v>
      </c>
      <c r="D90" s="1">
        <f>AVERAGE(D2:D89)</f>
        <v>0.110477624969049</v>
      </c>
      <c r="L90" s="1">
        <f>AVERAGE(L2:L89)</f>
        <v>0.454545454545454</v>
      </c>
      <c r="M90" s="1">
        <f>AVERAGE(M2:M89)</f>
        <v>0.365909090909091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183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1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12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11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6</v>
      </c>
      <c r="G97" s="11">
        <v>0.12</v>
      </c>
      <c r="H97" s="1">
        <v>-240</v>
      </c>
      <c r="I97" s="1">
        <v>1760</v>
      </c>
      <c r="J97" s="1">
        <v>88</v>
      </c>
    </row>
    <row r="98" s="1" customFormat="1" spans="3:5">
      <c r="C98" s="1" t="s">
        <v>19</v>
      </c>
      <c r="D98" s="1">
        <f>COUNTIF(C2:C89,"&lt;0.5")-COUNTIF(C2:C89,"&lt;0.48")</f>
        <v>0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2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4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32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7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3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1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0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0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1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0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0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8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8">
      <c r="C116" s="1" t="s">
        <v>37</v>
      </c>
      <c r="D116" s="1">
        <f>COUNTIF(C2:C89,"&lt;0.86")-COUNTIF(C2:C89,"&lt;0.84")</f>
        <v>0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0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0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3" workbookViewId="0">
      <selection activeCell="A1" sqref="$A1:$XFD135"/>
    </sheetView>
  </sheetViews>
  <sheetFormatPr defaultColWidth="9" defaultRowHeight="13.5"/>
  <cols>
    <col min="3" max="4" width="17.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471</v>
      </c>
      <c r="B23" s="1">
        <v>471</v>
      </c>
      <c r="C23" s="1">
        <v>0.46433687210083</v>
      </c>
      <c r="D23" s="1">
        <v>0.117367029190064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3" customFormat="1" spans="1:14">
      <c r="A28" s="9">
        <v>566</v>
      </c>
      <c r="B28" s="3">
        <v>566</v>
      </c>
      <c r="C28" s="3">
        <v>0.479554414749146</v>
      </c>
      <c r="D28" s="3">
        <v>0.09343421459198</v>
      </c>
      <c r="E28" s="3">
        <v>8</v>
      </c>
      <c r="F28" s="3">
        <v>8</v>
      </c>
      <c r="G28" s="3">
        <v>2</v>
      </c>
      <c r="H28" s="3">
        <v>2</v>
      </c>
      <c r="I28" s="3">
        <v>0.8</v>
      </c>
      <c r="J28" s="3">
        <v>0.5</v>
      </c>
      <c r="K28" s="3">
        <v>0.615384615384615</v>
      </c>
      <c r="L28" s="3">
        <v>0.8</v>
      </c>
      <c r="M28" s="3">
        <v>0</v>
      </c>
      <c r="N28" s="3">
        <v>0.5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213</v>
      </c>
      <c r="B32" s="1">
        <v>213</v>
      </c>
      <c r="C32" s="1">
        <v>0.540220141410828</v>
      </c>
      <c r="D32" s="1">
        <v>0.181421518325806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554</v>
      </c>
      <c r="B33" s="1">
        <v>554</v>
      </c>
      <c r="C33" s="1">
        <v>0.660832762718201</v>
      </c>
      <c r="D33" s="1">
        <v>0.225080013275147</v>
      </c>
      <c r="E33" s="1">
        <v>6</v>
      </c>
      <c r="F33" s="1">
        <v>7</v>
      </c>
      <c r="G33" s="1">
        <v>4</v>
      </c>
      <c r="H33" s="1">
        <v>3</v>
      </c>
      <c r="I33" s="1">
        <v>0.6</v>
      </c>
      <c r="J33" s="1">
        <v>0.461538461538462</v>
      </c>
      <c r="K33" s="1">
        <v>0.521739130434783</v>
      </c>
      <c r="L33" s="1">
        <v>0.7</v>
      </c>
      <c r="M33" s="1">
        <v>-0.1</v>
      </c>
      <c r="N33" s="1">
        <v>0.45</v>
      </c>
    </row>
    <row r="34" s="1" customFormat="1" spans="1:14">
      <c r="A34" s="7">
        <v>883</v>
      </c>
      <c r="B34" s="1">
        <v>883</v>
      </c>
      <c r="C34" s="1">
        <v>0.536781072616577</v>
      </c>
      <c r="D34" s="1">
        <v>0.176890254020691</v>
      </c>
      <c r="E34" s="1">
        <v>6</v>
      </c>
      <c r="F34" s="1">
        <v>5</v>
      </c>
      <c r="G34" s="1">
        <v>4</v>
      </c>
      <c r="H34" s="1">
        <v>5</v>
      </c>
      <c r="I34" s="1">
        <v>0.6</v>
      </c>
      <c r="J34" s="1">
        <v>0.545454545454545</v>
      </c>
      <c r="K34" s="1">
        <v>0.571428571428571</v>
      </c>
      <c r="L34" s="1">
        <v>0.5</v>
      </c>
      <c r="M34" s="1">
        <v>0.1</v>
      </c>
      <c r="N34" s="1">
        <v>0.55</v>
      </c>
    </row>
    <row r="35" s="1" customFormat="1" spans="1:14">
      <c r="A35" s="7">
        <v>635</v>
      </c>
      <c r="B35" s="1">
        <v>635</v>
      </c>
      <c r="C35" s="1">
        <v>0.511435985565186</v>
      </c>
      <c r="D35" s="1">
        <v>0.165743589401245</v>
      </c>
      <c r="E35" s="1">
        <v>8</v>
      </c>
      <c r="F35" s="1">
        <v>4</v>
      </c>
      <c r="G35" s="1">
        <v>2</v>
      </c>
      <c r="H35" s="1">
        <v>6</v>
      </c>
      <c r="I35" s="1">
        <v>0.8</v>
      </c>
      <c r="J35" s="1">
        <v>0.666666666666667</v>
      </c>
      <c r="K35" s="1">
        <v>0.727272727272727</v>
      </c>
      <c r="L35" s="1">
        <v>0.4</v>
      </c>
      <c r="M35" s="1">
        <v>0.4</v>
      </c>
      <c r="N35" s="1">
        <v>0.7</v>
      </c>
    </row>
    <row r="36" s="1" customFormat="1" spans="1:14">
      <c r="A36" s="7">
        <v>734</v>
      </c>
      <c r="B36" s="1">
        <v>734</v>
      </c>
      <c r="C36" s="1">
        <v>0.534730076789856</v>
      </c>
      <c r="D36" s="1">
        <v>0.167190194129944</v>
      </c>
      <c r="E36" s="1">
        <v>9</v>
      </c>
      <c r="F36" s="1">
        <v>5</v>
      </c>
      <c r="G36" s="1">
        <v>1</v>
      </c>
      <c r="H36" s="1">
        <v>5</v>
      </c>
      <c r="I36" s="1">
        <v>0.9</v>
      </c>
      <c r="J36" s="1">
        <v>0.642857142857143</v>
      </c>
      <c r="K36" s="1">
        <v>0.75</v>
      </c>
      <c r="L36" s="1">
        <v>0.5</v>
      </c>
      <c r="M36" s="1">
        <v>0.4</v>
      </c>
      <c r="N36" s="1">
        <v>0.7</v>
      </c>
    </row>
    <row r="37" s="1" customFormat="1" spans="1:14">
      <c r="A37" s="7">
        <v>909</v>
      </c>
      <c r="B37" s="1">
        <v>909</v>
      </c>
      <c r="C37" s="1">
        <v>0.651805877685547</v>
      </c>
      <c r="D37" s="1">
        <v>0.206578016281128</v>
      </c>
      <c r="E37" s="1">
        <v>9</v>
      </c>
      <c r="F37" s="1">
        <v>3</v>
      </c>
      <c r="G37" s="1">
        <v>1</v>
      </c>
      <c r="H37" s="1">
        <v>7</v>
      </c>
      <c r="I37" s="1">
        <v>0.9</v>
      </c>
      <c r="J37" s="1">
        <v>0.75</v>
      </c>
      <c r="K37" s="1">
        <v>0.818181818181818</v>
      </c>
      <c r="L37" s="1">
        <v>0.3</v>
      </c>
      <c r="M37" s="1">
        <v>0.6</v>
      </c>
      <c r="N37" s="1">
        <v>0.8</v>
      </c>
    </row>
    <row r="38" s="1" customFormat="1" spans="1:14">
      <c r="A38" s="7">
        <v>250</v>
      </c>
      <c r="B38" s="1">
        <v>250</v>
      </c>
      <c r="C38" s="1">
        <v>0.647572636604309</v>
      </c>
      <c r="D38" s="1">
        <v>0.24461555480957</v>
      </c>
      <c r="E38" s="1">
        <v>8</v>
      </c>
      <c r="F38" s="1">
        <v>5</v>
      </c>
      <c r="G38" s="1">
        <v>2</v>
      </c>
      <c r="H38" s="1">
        <v>5</v>
      </c>
      <c r="I38" s="1">
        <v>0.8</v>
      </c>
      <c r="J38" s="1">
        <v>0.615384615384615</v>
      </c>
      <c r="K38" s="1">
        <v>0.695652173913043</v>
      </c>
      <c r="L38" s="1">
        <v>0.5</v>
      </c>
      <c r="M38" s="1">
        <v>0.3</v>
      </c>
      <c r="N38" s="1">
        <v>0.65</v>
      </c>
    </row>
    <row r="39" s="1" customFormat="1" spans="1:14">
      <c r="A39" s="7">
        <v>798</v>
      </c>
      <c r="B39" s="1">
        <v>798</v>
      </c>
      <c r="C39" s="1">
        <v>0.678243517875671</v>
      </c>
      <c r="D39" s="1">
        <v>0.237145304679871</v>
      </c>
      <c r="E39" s="1">
        <v>7</v>
      </c>
      <c r="F39" s="1">
        <v>5</v>
      </c>
      <c r="G39" s="1">
        <v>3</v>
      </c>
      <c r="H39" s="1">
        <v>5</v>
      </c>
      <c r="I39" s="1">
        <v>0.7</v>
      </c>
      <c r="J39" s="1">
        <v>0.583333333333333</v>
      </c>
      <c r="K39" s="1">
        <v>0.636363636363636</v>
      </c>
      <c r="L39" s="1">
        <v>0.5</v>
      </c>
      <c r="M39" s="1">
        <v>0.2</v>
      </c>
      <c r="N39" s="1">
        <v>0.6</v>
      </c>
    </row>
    <row r="40" s="1" customFormat="1" spans="1:14">
      <c r="A40" s="7">
        <v>617</v>
      </c>
      <c r="B40" s="1">
        <v>617</v>
      </c>
      <c r="C40" s="1">
        <v>0.497442245483398</v>
      </c>
      <c r="D40" s="1">
        <v>0.169996380805969</v>
      </c>
      <c r="E40" s="1">
        <v>8</v>
      </c>
      <c r="F40" s="1">
        <v>5</v>
      </c>
      <c r="G40" s="1">
        <v>2</v>
      </c>
      <c r="H40" s="1">
        <v>5</v>
      </c>
      <c r="I40" s="1">
        <v>0.8</v>
      </c>
      <c r="J40" s="1">
        <v>0.615384615384615</v>
      </c>
      <c r="K40" s="1">
        <v>0.695652173913043</v>
      </c>
      <c r="L40" s="1">
        <v>0.5</v>
      </c>
      <c r="M40" s="1">
        <v>0.3</v>
      </c>
      <c r="N40" s="1">
        <v>0.65</v>
      </c>
    </row>
    <row r="41" s="1" customFormat="1" spans="1:14">
      <c r="A41" s="7">
        <v>827</v>
      </c>
      <c r="B41" s="1">
        <v>827</v>
      </c>
      <c r="C41" s="1">
        <v>0.664244651794434</v>
      </c>
      <c r="D41" s="1">
        <v>0.195667386054993</v>
      </c>
      <c r="E41" s="1">
        <v>7</v>
      </c>
      <c r="F41" s="1">
        <v>4</v>
      </c>
      <c r="G41" s="1">
        <v>3</v>
      </c>
      <c r="H41" s="1">
        <v>6</v>
      </c>
      <c r="I41" s="1">
        <v>0.7</v>
      </c>
      <c r="J41" s="1">
        <v>0.636363636363636</v>
      </c>
      <c r="K41" s="1">
        <v>0.666666666666667</v>
      </c>
      <c r="L41" s="1">
        <v>0.4</v>
      </c>
      <c r="M41" s="1">
        <v>0.3</v>
      </c>
      <c r="N41" s="1">
        <v>0.65</v>
      </c>
    </row>
    <row r="42" s="1" customFormat="1" spans="1:14">
      <c r="A42" s="7">
        <v>123</v>
      </c>
      <c r="B42" s="1">
        <v>123</v>
      </c>
      <c r="C42" s="1">
        <v>0.64593517780304</v>
      </c>
      <c r="D42" s="1">
        <v>0.242363452911377</v>
      </c>
      <c r="E42" s="1">
        <v>9</v>
      </c>
      <c r="F42" s="1">
        <v>7</v>
      </c>
      <c r="G42" s="1">
        <v>1</v>
      </c>
      <c r="H42" s="1">
        <v>3</v>
      </c>
      <c r="I42" s="1">
        <v>0.9</v>
      </c>
      <c r="J42" s="1">
        <v>0.5625</v>
      </c>
      <c r="K42" s="1">
        <v>0.692307692307692</v>
      </c>
      <c r="L42" s="1">
        <v>0.7</v>
      </c>
      <c r="M42" s="1">
        <v>0.2</v>
      </c>
      <c r="N42" s="1">
        <v>0.6</v>
      </c>
    </row>
    <row r="43" s="1" customFormat="1" spans="1:14">
      <c r="A43" s="7">
        <v>451</v>
      </c>
      <c r="B43" s="1">
        <v>451</v>
      </c>
      <c r="C43" s="1">
        <v>0.665182590484619</v>
      </c>
      <c r="D43" s="1">
        <v>0.250267744064331</v>
      </c>
      <c r="E43" s="1">
        <v>9</v>
      </c>
      <c r="F43" s="1">
        <v>6</v>
      </c>
      <c r="G43" s="1">
        <v>1</v>
      </c>
      <c r="H43" s="1">
        <v>4</v>
      </c>
      <c r="I43" s="1">
        <v>0.9</v>
      </c>
      <c r="J43" s="1">
        <v>0.6</v>
      </c>
      <c r="K43" s="1">
        <v>0.72</v>
      </c>
      <c r="L43" s="1">
        <v>0.6</v>
      </c>
      <c r="M43" s="1">
        <v>0.3</v>
      </c>
      <c r="N43" s="1">
        <v>0.65</v>
      </c>
    </row>
    <row r="44" s="1" customFormat="1" spans="1:14">
      <c r="A44" s="7">
        <v>883</v>
      </c>
      <c r="B44" s="1">
        <v>883</v>
      </c>
      <c r="C44" s="1">
        <v>0.536781072616577</v>
      </c>
      <c r="D44" s="1">
        <v>0.176890254020691</v>
      </c>
      <c r="E44" s="1">
        <v>6</v>
      </c>
      <c r="F44" s="1">
        <v>5</v>
      </c>
      <c r="G44" s="1">
        <v>4</v>
      </c>
      <c r="H44" s="1">
        <v>5</v>
      </c>
      <c r="I44" s="1">
        <v>0.6</v>
      </c>
      <c r="J44" s="1">
        <v>0.545454545454545</v>
      </c>
      <c r="K44" s="1">
        <v>0.571428571428571</v>
      </c>
      <c r="L44" s="1">
        <v>0.5</v>
      </c>
      <c r="M44" s="1">
        <v>0.1</v>
      </c>
      <c r="N44" s="1">
        <v>0.55</v>
      </c>
    </row>
    <row r="45" s="1" customFormat="1" spans="1:14">
      <c r="A45" s="7">
        <v>43</v>
      </c>
      <c r="B45" s="1">
        <v>43</v>
      </c>
      <c r="C45" s="1">
        <v>0.656714081764221</v>
      </c>
      <c r="D45" s="1">
        <v>0.224246263504028</v>
      </c>
      <c r="E45" s="1">
        <v>9</v>
      </c>
      <c r="F45" s="1">
        <v>5</v>
      </c>
      <c r="G45" s="1">
        <v>1</v>
      </c>
      <c r="H45" s="1">
        <v>5</v>
      </c>
      <c r="I45" s="1">
        <v>0.9</v>
      </c>
      <c r="J45" s="1">
        <v>0.642857142857143</v>
      </c>
      <c r="K45" s="1">
        <v>0.75</v>
      </c>
      <c r="L45" s="1">
        <v>0.5</v>
      </c>
      <c r="M45" s="1">
        <v>0.4</v>
      </c>
      <c r="N45" s="1">
        <v>0.7</v>
      </c>
    </row>
    <row r="46" s="1" customFormat="1" spans="1:14">
      <c r="A46" s="7">
        <v>40</v>
      </c>
      <c r="B46" s="1">
        <v>40</v>
      </c>
      <c r="C46" s="1">
        <v>0.634088516235352</v>
      </c>
      <c r="D46" s="1">
        <v>0.209302663803101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249</v>
      </c>
      <c r="B47" s="1">
        <v>249</v>
      </c>
      <c r="C47" s="1">
        <v>0.631833672523499</v>
      </c>
      <c r="D47" s="1">
        <v>0.211252689361572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617</v>
      </c>
      <c r="B48" s="1">
        <v>617</v>
      </c>
      <c r="C48" s="1">
        <v>0.497442245483398</v>
      </c>
      <c r="D48" s="1">
        <v>0.169996380805969</v>
      </c>
      <c r="E48" s="1">
        <v>8</v>
      </c>
      <c r="F48" s="1">
        <v>5</v>
      </c>
      <c r="G48" s="1">
        <v>2</v>
      </c>
      <c r="H48" s="1">
        <v>5</v>
      </c>
      <c r="I48" s="1">
        <v>0.8</v>
      </c>
      <c r="J48" s="1">
        <v>0.615384615384615</v>
      </c>
      <c r="K48" s="1">
        <v>0.695652173913043</v>
      </c>
      <c r="L48" s="1">
        <v>0.5</v>
      </c>
      <c r="M48" s="1">
        <v>0.3</v>
      </c>
      <c r="N48" s="1">
        <v>0.65</v>
      </c>
    </row>
    <row r="49" s="1" customFormat="1" spans="1:14">
      <c r="A49" s="7">
        <v>213</v>
      </c>
      <c r="B49" s="1">
        <v>213</v>
      </c>
      <c r="C49" s="1">
        <v>0.540220141410828</v>
      </c>
      <c r="D49" s="1">
        <v>0.181421518325806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651</v>
      </c>
      <c r="B50" s="1">
        <v>651</v>
      </c>
      <c r="C50" s="1">
        <v>0.501839160919189</v>
      </c>
      <c r="D50" s="1">
        <v>0.142430782318115</v>
      </c>
      <c r="E50" s="1">
        <v>10</v>
      </c>
      <c r="F50" s="1">
        <v>5</v>
      </c>
      <c r="G50" s="1">
        <v>0</v>
      </c>
      <c r="H50" s="1">
        <v>5</v>
      </c>
      <c r="I50" s="1">
        <v>1</v>
      </c>
      <c r="J50" s="1">
        <v>0.666666666666667</v>
      </c>
      <c r="K50" s="1">
        <v>0.8</v>
      </c>
      <c r="L50" s="1">
        <v>0.5</v>
      </c>
      <c r="M50" s="1">
        <v>0.5</v>
      </c>
      <c r="N50" s="1">
        <v>0.75</v>
      </c>
    </row>
    <row r="51" s="1" customFormat="1" spans="1:14">
      <c r="A51" s="7">
        <v>258</v>
      </c>
      <c r="B51" s="1">
        <v>258</v>
      </c>
      <c r="C51" s="1">
        <v>0.543748259544373</v>
      </c>
      <c r="D51" s="1">
        <v>0.161749958992004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635</v>
      </c>
      <c r="B52" s="1">
        <v>635</v>
      </c>
      <c r="C52" s="1">
        <v>0.511435985565186</v>
      </c>
      <c r="D52" s="1">
        <v>0.165743589401245</v>
      </c>
      <c r="E52" s="1">
        <v>8</v>
      </c>
      <c r="F52" s="1">
        <v>4</v>
      </c>
      <c r="G52" s="1">
        <v>2</v>
      </c>
      <c r="H52" s="1">
        <v>6</v>
      </c>
      <c r="I52" s="1">
        <v>0.8</v>
      </c>
      <c r="J52" s="1">
        <v>0.666666666666667</v>
      </c>
      <c r="K52" s="1">
        <v>0.727272727272727</v>
      </c>
      <c r="L52" s="1">
        <v>0.4</v>
      </c>
      <c r="M52" s="1">
        <v>0.4</v>
      </c>
      <c r="N52" s="1">
        <v>0.7</v>
      </c>
    </row>
    <row r="53" s="1" customFormat="1" spans="1:14">
      <c r="A53" s="7">
        <v>138</v>
      </c>
      <c r="B53" s="1">
        <v>138</v>
      </c>
      <c r="C53" s="1">
        <v>0.621886372566223</v>
      </c>
      <c r="D53" s="1">
        <v>0.197128534317017</v>
      </c>
      <c r="E53" s="1">
        <v>8</v>
      </c>
      <c r="F53" s="1">
        <v>7</v>
      </c>
      <c r="G53" s="1">
        <v>2</v>
      </c>
      <c r="H53" s="1">
        <v>3</v>
      </c>
      <c r="I53" s="1">
        <v>0.8</v>
      </c>
      <c r="J53" s="1">
        <v>0.533333333333333</v>
      </c>
      <c r="K53" s="1">
        <v>0.64</v>
      </c>
      <c r="L53" s="1">
        <v>0.7</v>
      </c>
      <c r="M53" s="1">
        <v>0.1</v>
      </c>
      <c r="N53" s="1">
        <v>0.55</v>
      </c>
    </row>
    <row r="54" s="1" customFormat="1" spans="1:14">
      <c r="A54" s="7">
        <v>124</v>
      </c>
      <c r="B54" s="1">
        <v>124</v>
      </c>
      <c r="C54" s="1">
        <v>0.629390001296997</v>
      </c>
      <c r="D54" s="1">
        <v>0.210688233375549</v>
      </c>
      <c r="E54" s="1">
        <v>10</v>
      </c>
      <c r="F54" s="1">
        <v>9</v>
      </c>
      <c r="G54" s="1">
        <v>0</v>
      </c>
      <c r="H54" s="1">
        <v>1</v>
      </c>
      <c r="I54" s="1">
        <v>1</v>
      </c>
      <c r="J54" s="1">
        <v>0.526315789473684</v>
      </c>
      <c r="K54" s="1">
        <v>0.689655172413793</v>
      </c>
      <c r="L54" s="1">
        <v>0.9</v>
      </c>
      <c r="M54" s="1">
        <v>0.1</v>
      </c>
      <c r="N54" s="1">
        <v>0.55</v>
      </c>
    </row>
    <row r="55" s="1" customFormat="1" spans="1:14">
      <c r="A55" s="7">
        <v>554</v>
      </c>
      <c r="B55" s="1">
        <v>554</v>
      </c>
      <c r="C55" s="1">
        <v>0.660832762718201</v>
      </c>
      <c r="D55" s="1">
        <v>0.225080013275147</v>
      </c>
      <c r="E55" s="1">
        <v>6</v>
      </c>
      <c r="F55" s="1">
        <v>7</v>
      </c>
      <c r="G55" s="1">
        <v>4</v>
      </c>
      <c r="H55" s="1">
        <v>3</v>
      </c>
      <c r="I55" s="1">
        <v>0.6</v>
      </c>
      <c r="J55" s="1">
        <v>0.461538461538462</v>
      </c>
      <c r="K55" s="1">
        <v>0.521739130434783</v>
      </c>
      <c r="L55" s="1">
        <v>0.7</v>
      </c>
      <c r="M55" s="1">
        <v>-0.1</v>
      </c>
      <c r="N55" s="1">
        <v>0.45</v>
      </c>
    </row>
    <row r="56" s="1" customFormat="1" spans="1:14">
      <c r="A56" s="7">
        <v>635</v>
      </c>
      <c r="B56" s="1">
        <v>635</v>
      </c>
      <c r="C56" s="1">
        <v>0.511435985565186</v>
      </c>
      <c r="D56" s="1">
        <v>0.165743589401245</v>
      </c>
      <c r="E56" s="1">
        <v>8</v>
      </c>
      <c r="F56" s="1">
        <v>4</v>
      </c>
      <c r="G56" s="1">
        <v>2</v>
      </c>
      <c r="H56" s="1">
        <v>6</v>
      </c>
      <c r="I56" s="1">
        <v>0.8</v>
      </c>
      <c r="J56" s="1">
        <v>0.666666666666667</v>
      </c>
      <c r="K56" s="1">
        <v>0.727272727272727</v>
      </c>
      <c r="L56" s="1">
        <v>0.4</v>
      </c>
      <c r="M56" s="1">
        <v>0.4</v>
      </c>
      <c r="N56" s="1">
        <v>0.7</v>
      </c>
    </row>
    <row r="57" s="1" customFormat="1" spans="1:14">
      <c r="A57" s="7">
        <v>68</v>
      </c>
      <c r="B57" s="1">
        <v>68</v>
      </c>
      <c r="C57" s="1">
        <v>0.616530895233154</v>
      </c>
      <c r="D57" s="1">
        <v>0.185717225074768</v>
      </c>
      <c r="E57" s="1">
        <v>6</v>
      </c>
      <c r="F57" s="1">
        <v>4</v>
      </c>
      <c r="G57" s="1">
        <v>4</v>
      </c>
      <c r="H57" s="1">
        <v>6</v>
      </c>
      <c r="I57" s="1">
        <v>0.6</v>
      </c>
      <c r="J57" s="1">
        <v>0.6</v>
      </c>
      <c r="K57" s="1">
        <v>0.6</v>
      </c>
      <c r="L57" s="1">
        <v>0.4</v>
      </c>
      <c r="M57" s="1">
        <v>0.2</v>
      </c>
      <c r="N57" s="1">
        <v>0.6</v>
      </c>
    </row>
    <row r="58" s="1" customFormat="1" spans="1:14">
      <c r="A58" s="7">
        <v>433</v>
      </c>
      <c r="B58" s="1">
        <v>433</v>
      </c>
      <c r="C58" s="1">
        <v>0.510927319526672</v>
      </c>
      <c r="D58" s="1">
        <v>0.150305390357971</v>
      </c>
      <c r="E58" s="1">
        <v>4</v>
      </c>
      <c r="F58" s="1">
        <v>4</v>
      </c>
      <c r="G58" s="1">
        <v>6</v>
      </c>
      <c r="H58" s="1">
        <v>6</v>
      </c>
      <c r="I58" s="1">
        <v>0.4</v>
      </c>
      <c r="J58" s="1">
        <v>0.5</v>
      </c>
      <c r="K58" s="1">
        <v>0.444444444444444</v>
      </c>
      <c r="L58" s="1">
        <v>0.4</v>
      </c>
      <c r="M58" s="1">
        <v>0</v>
      </c>
      <c r="N58" s="1">
        <v>0.5</v>
      </c>
    </row>
    <row r="59" s="1" customFormat="1" spans="1:14">
      <c r="A59" s="7">
        <v>340</v>
      </c>
      <c r="B59" s="1">
        <v>340</v>
      </c>
      <c r="C59" s="1">
        <v>0.69361400604248</v>
      </c>
      <c r="D59" s="1">
        <v>0.279063940048218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977</v>
      </c>
      <c r="B60" s="1">
        <v>977</v>
      </c>
      <c r="C60" s="1">
        <v>0.635453104972839</v>
      </c>
      <c r="D60" s="1">
        <v>0.185323357582092</v>
      </c>
      <c r="E60" s="1">
        <v>7</v>
      </c>
      <c r="F60" s="1">
        <v>6</v>
      </c>
      <c r="G60" s="1">
        <v>3</v>
      </c>
      <c r="H60" s="1">
        <v>4</v>
      </c>
      <c r="I60" s="1">
        <v>0.7</v>
      </c>
      <c r="J60" s="1">
        <v>0.538461538461539</v>
      </c>
      <c r="K60" s="1">
        <v>0.608695652173913</v>
      </c>
      <c r="L60" s="1">
        <v>0.6</v>
      </c>
      <c r="M60" s="1">
        <v>0.1</v>
      </c>
      <c r="N60" s="1">
        <v>0.55</v>
      </c>
    </row>
    <row r="61" s="1" customFormat="1" spans="1:14">
      <c r="A61" s="7">
        <v>61</v>
      </c>
      <c r="B61" s="1">
        <v>61</v>
      </c>
      <c r="C61" s="1">
        <v>0.564577460289001</v>
      </c>
      <c r="D61" s="1">
        <v>0.156044363975525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451</v>
      </c>
      <c r="B62" s="1">
        <v>451</v>
      </c>
      <c r="C62" s="1">
        <v>0.665182590484619</v>
      </c>
      <c r="D62" s="1">
        <v>0.250267744064331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873</v>
      </c>
      <c r="B63" s="1">
        <v>873</v>
      </c>
      <c r="C63" s="1">
        <v>0.570534706115723</v>
      </c>
      <c r="D63" s="1">
        <v>0.215624690055847</v>
      </c>
      <c r="E63" s="1">
        <v>7</v>
      </c>
      <c r="F63" s="1">
        <v>9</v>
      </c>
      <c r="G63" s="1">
        <v>3</v>
      </c>
      <c r="H63" s="1">
        <v>1</v>
      </c>
      <c r="I63" s="1">
        <v>0.7</v>
      </c>
      <c r="J63" s="1">
        <v>0.4375</v>
      </c>
      <c r="K63" s="1">
        <v>0.538461538461538</v>
      </c>
      <c r="L63" s="1">
        <v>0.9</v>
      </c>
      <c r="M63" s="1">
        <v>-0.2</v>
      </c>
      <c r="N63" s="1">
        <v>0.4</v>
      </c>
    </row>
    <row r="64" s="1" customFormat="1" spans="1:14">
      <c r="A64" s="7">
        <v>693</v>
      </c>
      <c r="B64" s="1">
        <v>693</v>
      </c>
      <c r="C64" s="1">
        <v>0.667569756507874</v>
      </c>
      <c r="D64" s="1">
        <v>0.195605278015137</v>
      </c>
      <c r="E64" s="1">
        <v>9</v>
      </c>
      <c r="F64" s="1">
        <v>7</v>
      </c>
      <c r="G64" s="1">
        <v>1</v>
      </c>
      <c r="H64" s="1">
        <v>3</v>
      </c>
      <c r="I64" s="1">
        <v>0.9</v>
      </c>
      <c r="J64" s="1">
        <v>0.5625</v>
      </c>
      <c r="K64" s="1">
        <v>0.692307692307692</v>
      </c>
      <c r="L64" s="1">
        <v>0.7</v>
      </c>
      <c r="M64" s="1">
        <v>0.2</v>
      </c>
      <c r="N64" s="1">
        <v>0.6</v>
      </c>
    </row>
    <row r="65" s="1" customFormat="1" spans="1:14">
      <c r="A65" s="7">
        <v>765</v>
      </c>
      <c r="B65" s="1">
        <v>765</v>
      </c>
      <c r="C65" s="1">
        <v>0.557815074920654</v>
      </c>
      <c r="D65" s="1">
        <v>0.176732897758484</v>
      </c>
      <c r="E65" s="1">
        <v>7</v>
      </c>
      <c r="F65" s="1">
        <v>6</v>
      </c>
      <c r="G65" s="1">
        <v>3</v>
      </c>
      <c r="H65" s="1">
        <v>4</v>
      </c>
      <c r="I65" s="1">
        <v>0.7</v>
      </c>
      <c r="J65" s="1">
        <v>0.538461538461539</v>
      </c>
      <c r="K65" s="1">
        <v>0.608695652173913</v>
      </c>
      <c r="L65" s="1">
        <v>0.6</v>
      </c>
      <c r="M65" s="1">
        <v>0.1</v>
      </c>
      <c r="N65" s="1">
        <v>0.55</v>
      </c>
    </row>
    <row r="66" s="1" customFormat="1" spans="1:14">
      <c r="A66" s="7">
        <v>942</v>
      </c>
      <c r="B66" s="1">
        <v>942</v>
      </c>
      <c r="C66" s="1">
        <v>0.514297127723694</v>
      </c>
      <c r="D66" s="1">
        <v>0.156838059425354</v>
      </c>
      <c r="E66" s="1">
        <v>7</v>
      </c>
      <c r="F66" s="1">
        <v>3</v>
      </c>
      <c r="G66" s="1">
        <v>3</v>
      </c>
      <c r="H66" s="1">
        <v>7</v>
      </c>
      <c r="I66" s="1">
        <v>0.7</v>
      </c>
      <c r="J66" s="1">
        <v>0.7</v>
      </c>
      <c r="K66" s="1">
        <v>0.7</v>
      </c>
      <c r="L66" s="1">
        <v>0.3</v>
      </c>
      <c r="M66" s="1">
        <v>0.4</v>
      </c>
      <c r="N66" s="1">
        <v>0.7</v>
      </c>
    </row>
    <row r="67" s="1" customFormat="1" spans="1:14">
      <c r="A67" s="7">
        <v>462</v>
      </c>
      <c r="B67" s="1">
        <v>462</v>
      </c>
      <c r="C67" s="1">
        <v>0.576398372650146</v>
      </c>
      <c r="D67" s="1">
        <v>0.160635709762573</v>
      </c>
      <c r="E67" s="1">
        <v>6</v>
      </c>
      <c r="F67" s="1">
        <v>7</v>
      </c>
      <c r="G67" s="1">
        <v>4</v>
      </c>
      <c r="H67" s="1">
        <v>3</v>
      </c>
      <c r="I67" s="1">
        <v>0.6</v>
      </c>
      <c r="J67" s="1">
        <v>0.461538461538462</v>
      </c>
      <c r="K67" s="1">
        <v>0.521739130434783</v>
      </c>
      <c r="L67" s="1">
        <v>0.7</v>
      </c>
      <c r="M67" s="1">
        <v>-0.1</v>
      </c>
      <c r="N67" s="1">
        <v>0.45</v>
      </c>
    </row>
    <row r="68" s="1" customFormat="1" spans="1:14">
      <c r="A68" s="7">
        <v>532</v>
      </c>
      <c r="B68" s="1">
        <v>532</v>
      </c>
      <c r="C68" s="1">
        <v>0.578299045562744</v>
      </c>
      <c r="D68" s="1">
        <v>0.178171277046204</v>
      </c>
      <c r="E68" s="1">
        <v>9</v>
      </c>
      <c r="F68" s="1">
        <v>4</v>
      </c>
      <c r="G68" s="1">
        <v>1</v>
      </c>
      <c r="H68" s="1">
        <v>6</v>
      </c>
      <c r="I68" s="1">
        <v>0.9</v>
      </c>
      <c r="J68" s="1">
        <v>0.692307692307692</v>
      </c>
      <c r="K68" s="1">
        <v>0.782608695652174</v>
      </c>
      <c r="L68" s="1">
        <v>0.4</v>
      </c>
      <c r="M68" s="1">
        <v>0.5</v>
      </c>
      <c r="N68" s="1">
        <v>0.75</v>
      </c>
    </row>
    <row r="69" s="1" customFormat="1" spans="1:14">
      <c r="A69" s="7">
        <v>719</v>
      </c>
      <c r="B69" s="1">
        <v>719</v>
      </c>
      <c r="C69" s="1">
        <v>0.55800187587738</v>
      </c>
      <c r="D69" s="1">
        <v>0.176747798919678</v>
      </c>
      <c r="E69" s="1">
        <v>7</v>
      </c>
      <c r="F69" s="1">
        <v>4</v>
      </c>
      <c r="G69" s="1">
        <v>3</v>
      </c>
      <c r="H69" s="1">
        <v>6</v>
      </c>
      <c r="I69" s="1">
        <v>0.7</v>
      </c>
      <c r="J69" s="1">
        <v>0.636363636363636</v>
      </c>
      <c r="K69" s="1">
        <v>0.666666666666667</v>
      </c>
      <c r="L69" s="1">
        <v>0.4</v>
      </c>
      <c r="M69" s="1">
        <v>0.3</v>
      </c>
      <c r="N69" s="1">
        <v>0.65</v>
      </c>
    </row>
    <row r="70" s="1" customFormat="1" spans="1:14">
      <c r="A70" s="7">
        <v>807</v>
      </c>
      <c r="B70" s="1">
        <v>807</v>
      </c>
      <c r="C70" s="1">
        <v>0.587384819984436</v>
      </c>
      <c r="D70" s="1">
        <v>0.212218403816223</v>
      </c>
      <c r="E70" s="1">
        <v>6</v>
      </c>
      <c r="F70" s="1">
        <v>6</v>
      </c>
      <c r="G70" s="1">
        <v>4</v>
      </c>
      <c r="H70" s="1">
        <v>4</v>
      </c>
      <c r="I70" s="1">
        <v>0.6</v>
      </c>
      <c r="J70" s="1">
        <v>0.5</v>
      </c>
      <c r="K70" s="1">
        <v>0.545454545454545</v>
      </c>
      <c r="L70" s="1">
        <v>0.6</v>
      </c>
      <c r="M70" s="1">
        <v>0</v>
      </c>
      <c r="N70" s="1">
        <v>0.5</v>
      </c>
    </row>
    <row r="71" s="1" customFormat="1" spans="1:14">
      <c r="A71" s="7">
        <v>674</v>
      </c>
      <c r="B71" s="1">
        <v>674</v>
      </c>
      <c r="C71" s="1">
        <v>0.564037680625916</v>
      </c>
      <c r="D71" s="1">
        <v>0.191290736198425</v>
      </c>
      <c r="E71" s="1">
        <v>7</v>
      </c>
      <c r="F71" s="1">
        <v>4</v>
      </c>
      <c r="G71" s="1">
        <v>3</v>
      </c>
      <c r="H71" s="1">
        <v>6</v>
      </c>
      <c r="I71" s="1">
        <v>0.7</v>
      </c>
      <c r="J71" s="1">
        <v>0.636363636363636</v>
      </c>
      <c r="K71" s="1">
        <v>0.666666666666667</v>
      </c>
      <c r="L71" s="1">
        <v>0.4</v>
      </c>
      <c r="M71" s="1">
        <v>0.3</v>
      </c>
      <c r="N71" s="1">
        <v>0.65</v>
      </c>
    </row>
    <row r="72" s="1" customFormat="1" spans="1:14">
      <c r="A72" s="7">
        <v>564</v>
      </c>
      <c r="B72" s="1">
        <v>564</v>
      </c>
      <c r="C72" s="1">
        <v>0.591322898864746</v>
      </c>
      <c r="D72" s="1">
        <v>0.230110764503479</v>
      </c>
      <c r="E72" s="1">
        <v>7</v>
      </c>
      <c r="F72" s="1">
        <v>6</v>
      </c>
      <c r="G72" s="1">
        <v>3</v>
      </c>
      <c r="H72" s="1">
        <v>4</v>
      </c>
      <c r="I72" s="1">
        <v>0.7</v>
      </c>
      <c r="J72" s="1">
        <v>0.538461538461539</v>
      </c>
      <c r="K72" s="1">
        <v>0.608695652173913</v>
      </c>
      <c r="L72" s="1">
        <v>0.6</v>
      </c>
      <c r="M72" s="1">
        <v>0.1</v>
      </c>
      <c r="N72" s="1">
        <v>0.55</v>
      </c>
    </row>
    <row r="73" s="1" customFormat="1" spans="1:14">
      <c r="A73" s="7">
        <v>128</v>
      </c>
      <c r="B73" s="1">
        <v>128</v>
      </c>
      <c r="C73" s="1">
        <v>0.591395378112793</v>
      </c>
      <c r="D73" s="1">
        <v>0.16316032409668</v>
      </c>
      <c r="E73" s="1">
        <v>9</v>
      </c>
      <c r="F73" s="1">
        <v>4</v>
      </c>
      <c r="G73" s="1">
        <v>1</v>
      </c>
      <c r="H73" s="1">
        <v>6</v>
      </c>
      <c r="I73" s="1">
        <v>0.9</v>
      </c>
      <c r="J73" s="1">
        <v>0.692307692307692</v>
      </c>
      <c r="K73" s="1">
        <v>0.782608695652174</v>
      </c>
      <c r="L73" s="1">
        <v>0.4</v>
      </c>
      <c r="M73" s="1">
        <v>0.5</v>
      </c>
      <c r="N73" s="1">
        <v>0.75</v>
      </c>
    </row>
    <row r="74" s="1" customFormat="1" spans="1:14">
      <c r="A74" s="7">
        <v>28</v>
      </c>
      <c r="B74" s="1">
        <v>28</v>
      </c>
      <c r="C74" s="1">
        <v>0.596928119659424</v>
      </c>
      <c r="D74" s="1">
        <v>0.172947764396668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1" customFormat="1" spans="1:14">
      <c r="A75" s="7">
        <v>873</v>
      </c>
      <c r="B75" s="1">
        <v>873</v>
      </c>
      <c r="C75" s="1">
        <v>0.570534706115723</v>
      </c>
      <c r="D75" s="1">
        <v>0.215624690055847</v>
      </c>
      <c r="E75" s="1">
        <v>7</v>
      </c>
      <c r="F75" s="1">
        <v>9</v>
      </c>
      <c r="G75" s="1">
        <v>3</v>
      </c>
      <c r="H75" s="1">
        <v>1</v>
      </c>
      <c r="I75" s="1">
        <v>0.7</v>
      </c>
      <c r="J75" s="1">
        <v>0.4375</v>
      </c>
      <c r="K75" s="1">
        <v>0.538461538461538</v>
      </c>
      <c r="L75" s="1">
        <v>0.9</v>
      </c>
      <c r="M75" s="1">
        <v>-0.2</v>
      </c>
      <c r="N75" s="1">
        <v>0.4</v>
      </c>
    </row>
    <row r="76" s="1" customFormat="1" spans="1:14">
      <c r="A76" s="7">
        <v>77</v>
      </c>
      <c r="B76" s="1">
        <v>77</v>
      </c>
      <c r="C76" s="1">
        <v>0.603342056274414</v>
      </c>
      <c r="D76" s="1">
        <v>0.210291981697082</v>
      </c>
      <c r="E76" s="1">
        <v>7</v>
      </c>
      <c r="F76" s="1">
        <v>6</v>
      </c>
      <c r="G76" s="1">
        <v>3</v>
      </c>
      <c r="H76" s="1">
        <v>4</v>
      </c>
      <c r="I76" s="1">
        <v>0.7</v>
      </c>
      <c r="J76" s="1">
        <v>0.538461538461539</v>
      </c>
      <c r="K76" s="1">
        <v>0.608695652173913</v>
      </c>
      <c r="L76" s="1">
        <v>0.6</v>
      </c>
      <c r="M76" s="1">
        <v>0.1</v>
      </c>
      <c r="N76" s="1">
        <v>0.55</v>
      </c>
    </row>
    <row r="77" s="1" customFormat="1" spans="1:14">
      <c r="A77" s="7">
        <v>564</v>
      </c>
      <c r="B77" s="1">
        <v>564</v>
      </c>
      <c r="C77" s="1">
        <v>0.591322898864746</v>
      </c>
      <c r="D77" s="1">
        <v>0.230110764503479</v>
      </c>
      <c r="E77" s="1">
        <v>7</v>
      </c>
      <c r="F77" s="1">
        <v>6</v>
      </c>
      <c r="G77" s="1">
        <v>3</v>
      </c>
      <c r="H77" s="1">
        <v>4</v>
      </c>
      <c r="I77" s="1">
        <v>0.7</v>
      </c>
      <c r="J77" s="1">
        <v>0.538461538461539</v>
      </c>
      <c r="K77" s="1">
        <v>0.608695652173913</v>
      </c>
      <c r="L77" s="1">
        <v>0.6</v>
      </c>
      <c r="M77" s="1">
        <v>0.1</v>
      </c>
      <c r="N77" s="1">
        <v>0.55</v>
      </c>
    </row>
    <row r="78" s="1" customFormat="1" spans="1:14">
      <c r="A78" s="7">
        <v>35</v>
      </c>
      <c r="B78" s="1">
        <v>35</v>
      </c>
      <c r="C78" s="1">
        <v>0.607787728309631</v>
      </c>
      <c r="D78" s="1">
        <v>0.209023833274841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798</v>
      </c>
      <c r="B79" s="1">
        <v>798</v>
      </c>
      <c r="C79" s="1">
        <v>0.678243517875671</v>
      </c>
      <c r="D79" s="1">
        <v>0.237145304679871</v>
      </c>
      <c r="E79" s="1">
        <v>7</v>
      </c>
      <c r="F79" s="1">
        <v>5</v>
      </c>
      <c r="G79" s="1">
        <v>3</v>
      </c>
      <c r="H79" s="1">
        <v>5</v>
      </c>
      <c r="I79" s="1">
        <v>0.7</v>
      </c>
      <c r="J79" s="1">
        <v>0.583333333333333</v>
      </c>
      <c r="K79" s="1">
        <v>0.636363636363636</v>
      </c>
      <c r="L79" s="1">
        <v>0.5</v>
      </c>
      <c r="M79" s="1">
        <v>0.2</v>
      </c>
      <c r="N79" s="1">
        <v>0.6</v>
      </c>
    </row>
    <row r="80" s="1" customFormat="1" spans="1:14">
      <c r="A80" s="7">
        <v>716</v>
      </c>
      <c r="B80" s="1">
        <v>716</v>
      </c>
      <c r="C80" s="1">
        <v>0.645399928092957</v>
      </c>
      <c r="D80" s="1">
        <v>0.204073429107666</v>
      </c>
      <c r="E80" s="1">
        <v>9</v>
      </c>
      <c r="F80" s="1">
        <v>3</v>
      </c>
      <c r="G80" s="1">
        <v>1</v>
      </c>
      <c r="H80" s="1">
        <v>7</v>
      </c>
      <c r="I80" s="1">
        <v>0.9</v>
      </c>
      <c r="J80" s="1">
        <v>0.75</v>
      </c>
      <c r="K80" s="1">
        <v>0.818181818181818</v>
      </c>
      <c r="L80" s="1">
        <v>0.3</v>
      </c>
      <c r="M80" s="1">
        <v>0.6</v>
      </c>
      <c r="N80" s="1">
        <v>0.8</v>
      </c>
    </row>
    <row r="81" s="1" customFormat="1" spans="1:14">
      <c r="A81" s="7">
        <v>313</v>
      </c>
      <c r="B81" s="1">
        <v>313</v>
      </c>
      <c r="C81" s="1">
        <v>0.621042728424072</v>
      </c>
      <c r="D81" s="1">
        <v>0.25707471370697</v>
      </c>
      <c r="E81" s="1">
        <v>8</v>
      </c>
      <c r="F81" s="1">
        <v>5</v>
      </c>
      <c r="G81" s="1">
        <v>2</v>
      </c>
      <c r="H81" s="1">
        <v>5</v>
      </c>
      <c r="I81" s="1">
        <v>0.8</v>
      </c>
      <c r="J81" s="1">
        <v>0.615384615384615</v>
      </c>
      <c r="K81" s="1">
        <v>0.695652173913043</v>
      </c>
      <c r="L81" s="1">
        <v>0.5</v>
      </c>
      <c r="M81" s="1">
        <v>0.3</v>
      </c>
      <c r="N81" s="1">
        <v>0.65</v>
      </c>
    </row>
    <row r="82" s="1" customFormat="1" spans="1:14">
      <c r="A82" s="7">
        <v>727</v>
      </c>
      <c r="B82" s="1">
        <v>727</v>
      </c>
      <c r="C82" s="1">
        <v>0.618215918540955</v>
      </c>
      <c r="D82" s="1">
        <v>0.194237232208252</v>
      </c>
      <c r="E82" s="1">
        <v>10</v>
      </c>
      <c r="F82" s="1">
        <v>2</v>
      </c>
      <c r="G82" s="1">
        <v>0</v>
      </c>
      <c r="H82" s="1">
        <v>8</v>
      </c>
      <c r="I82" s="1">
        <v>1</v>
      </c>
      <c r="J82" s="1">
        <v>0.833333333333333</v>
      </c>
      <c r="K82" s="1">
        <v>0.909090909090909</v>
      </c>
      <c r="L82" s="1">
        <v>0.2</v>
      </c>
      <c r="M82" s="1">
        <v>0.8</v>
      </c>
      <c r="N82" s="1">
        <v>0.9</v>
      </c>
    </row>
    <row r="83" s="1" customFormat="1" spans="1:14">
      <c r="A83" s="7">
        <v>137</v>
      </c>
      <c r="B83" s="1">
        <v>137</v>
      </c>
      <c r="C83" s="1">
        <v>0.525725841522217</v>
      </c>
      <c r="D83" s="1">
        <v>0.184110879898071</v>
      </c>
      <c r="E83" s="1">
        <v>7</v>
      </c>
      <c r="F83" s="1">
        <v>5</v>
      </c>
      <c r="G83" s="1">
        <v>3</v>
      </c>
      <c r="H83" s="1">
        <v>5</v>
      </c>
      <c r="I83" s="1">
        <v>0.7</v>
      </c>
      <c r="J83" s="1">
        <v>0.583333333333333</v>
      </c>
      <c r="K83" s="1">
        <v>0.636363636363636</v>
      </c>
      <c r="L83" s="1">
        <v>0.5</v>
      </c>
      <c r="M83" s="1">
        <v>0.2</v>
      </c>
      <c r="N83" s="1">
        <v>0.6</v>
      </c>
    </row>
    <row r="84" s="1" customFormat="1" spans="1:14">
      <c r="A84" s="7">
        <v>931</v>
      </c>
      <c r="B84" s="1">
        <v>931</v>
      </c>
      <c r="C84" s="1">
        <v>0.681087970733643</v>
      </c>
      <c r="D84" s="1">
        <v>0.24998950958252</v>
      </c>
      <c r="E84" s="1">
        <v>8</v>
      </c>
      <c r="F84" s="1">
        <v>5</v>
      </c>
      <c r="G84" s="1">
        <v>2</v>
      </c>
      <c r="H84" s="1">
        <v>5</v>
      </c>
      <c r="I84" s="1">
        <v>0.8</v>
      </c>
      <c r="J84" s="1">
        <v>0.615384615384615</v>
      </c>
      <c r="K84" s="1">
        <v>0.695652173913043</v>
      </c>
      <c r="L84" s="1">
        <v>0.5</v>
      </c>
      <c r="M84" s="1">
        <v>0.3</v>
      </c>
      <c r="N84" s="1">
        <v>0.65</v>
      </c>
    </row>
    <row r="85" s="1" customFormat="1" spans="1:14">
      <c r="A85" s="7">
        <v>925</v>
      </c>
      <c r="B85" s="1">
        <v>925</v>
      </c>
      <c r="C85" s="1">
        <v>0.618133544921875</v>
      </c>
      <c r="D85" s="1">
        <v>0.211237907409668</v>
      </c>
      <c r="E85" s="1">
        <v>6</v>
      </c>
      <c r="F85" s="1">
        <v>3</v>
      </c>
      <c r="G85" s="1">
        <v>4</v>
      </c>
      <c r="H85" s="1">
        <v>7</v>
      </c>
      <c r="I85" s="1">
        <v>0.6</v>
      </c>
      <c r="J85" s="1">
        <v>0.666666666666667</v>
      </c>
      <c r="K85" s="1">
        <v>0.631578947368421</v>
      </c>
      <c r="L85" s="1">
        <v>0.3</v>
      </c>
      <c r="M85" s="1">
        <v>0.3</v>
      </c>
      <c r="N85" s="1">
        <v>0.65</v>
      </c>
    </row>
    <row r="86" s="1" customFormat="1" spans="1:14">
      <c r="A86" s="7">
        <v>624</v>
      </c>
      <c r="B86" s="1">
        <v>624</v>
      </c>
      <c r="C86" s="1">
        <v>0.61599063873291</v>
      </c>
      <c r="D86" s="1">
        <v>0.213096857070923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122</v>
      </c>
      <c r="B87" s="1">
        <v>122</v>
      </c>
      <c r="C87" s="1">
        <v>0.562414288520813</v>
      </c>
      <c r="D87" s="1">
        <v>0.181339740753174</v>
      </c>
      <c r="E87" s="1">
        <v>9</v>
      </c>
      <c r="F87" s="1">
        <v>6</v>
      </c>
      <c r="G87" s="1">
        <v>1</v>
      </c>
      <c r="H87" s="1">
        <v>4</v>
      </c>
      <c r="I87" s="1">
        <v>0.9</v>
      </c>
      <c r="J87" s="1">
        <v>0.6</v>
      </c>
      <c r="K87" s="1">
        <v>0.72</v>
      </c>
      <c r="L87" s="1">
        <v>0.6</v>
      </c>
      <c r="M87" s="1">
        <v>0.3</v>
      </c>
      <c r="N87" s="1">
        <v>0.65</v>
      </c>
    </row>
    <row r="88" s="1" customFormat="1" spans="1:14">
      <c r="A88" s="7">
        <v>538</v>
      </c>
      <c r="B88" s="1">
        <v>538</v>
      </c>
      <c r="C88" s="1">
        <v>0.559895634651184</v>
      </c>
      <c r="D88" s="1">
        <v>0.154874205589294</v>
      </c>
      <c r="E88" s="1">
        <v>9</v>
      </c>
      <c r="F88" s="1">
        <v>2</v>
      </c>
      <c r="G88" s="1">
        <v>1</v>
      </c>
      <c r="H88" s="1">
        <v>8</v>
      </c>
      <c r="I88" s="1">
        <v>0.9</v>
      </c>
      <c r="J88" s="1">
        <v>0.818181818181818</v>
      </c>
      <c r="K88" s="1">
        <v>0.857142857142857</v>
      </c>
      <c r="L88" s="1">
        <v>0.2</v>
      </c>
      <c r="M88" s="1">
        <v>0.7</v>
      </c>
      <c r="N88" s="1">
        <v>0.85</v>
      </c>
    </row>
    <row r="89" s="1" customFormat="1" spans="1:14">
      <c r="A89" s="7">
        <v>584</v>
      </c>
      <c r="B89" s="1">
        <v>584</v>
      </c>
      <c r="C89" s="1">
        <v>0.62827479839325</v>
      </c>
      <c r="D89" s="1">
        <v>0.217533111572266</v>
      </c>
      <c r="E89" s="1">
        <v>10</v>
      </c>
      <c r="F89" s="1">
        <v>5</v>
      </c>
      <c r="G89" s="1">
        <v>0</v>
      </c>
      <c r="H89" s="1">
        <v>5</v>
      </c>
      <c r="I89" s="1">
        <v>1</v>
      </c>
      <c r="J89" s="1">
        <v>0.666666666666667</v>
      </c>
      <c r="K89" s="1">
        <v>0.8</v>
      </c>
      <c r="L89" s="1">
        <v>0.5</v>
      </c>
      <c r="M89" s="1">
        <v>0.5</v>
      </c>
      <c r="N89" s="1">
        <v>0.75</v>
      </c>
    </row>
    <row r="90" s="1" customFormat="1" spans="1:14">
      <c r="A90" s="7">
        <v>394</v>
      </c>
      <c r="B90" s="1">
        <v>394</v>
      </c>
      <c r="C90" s="1">
        <v>0.611793041229248</v>
      </c>
      <c r="D90" s="1">
        <v>0.229255795478821</v>
      </c>
      <c r="E90" s="1">
        <v>8</v>
      </c>
      <c r="F90" s="1">
        <v>6</v>
      </c>
      <c r="G90" s="1">
        <v>2</v>
      </c>
      <c r="H90" s="1">
        <v>4</v>
      </c>
      <c r="I90" s="1">
        <v>0.8</v>
      </c>
      <c r="J90" s="1">
        <v>0.571428571428572</v>
      </c>
      <c r="K90" s="1">
        <v>0.666666666666667</v>
      </c>
      <c r="L90" s="1">
        <v>0.6</v>
      </c>
      <c r="M90" s="1">
        <v>0.2</v>
      </c>
      <c r="N90" s="1">
        <v>0.6</v>
      </c>
    </row>
    <row r="91" s="1" customFormat="1" spans="1:14">
      <c r="A91" s="7">
        <v>674</v>
      </c>
      <c r="B91" s="1">
        <v>674</v>
      </c>
      <c r="C91" s="1">
        <v>0.564037680625916</v>
      </c>
      <c r="D91" s="1">
        <v>0.191290736198425</v>
      </c>
      <c r="E91" s="1">
        <v>7</v>
      </c>
      <c r="F91" s="1">
        <v>4</v>
      </c>
      <c r="G91" s="1">
        <v>3</v>
      </c>
      <c r="H91" s="1">
        <v>6</v>
      </c>
      <c r="I91" s="1">
        <v>0.7</v>
      </c>
      <c r="J91" s="1">
        <v>0.636363636363636</v>
      </c>
      <c r="K91" s="1">
        <v>0.666666666666667</v>
      </c>
      <c r="L91" s="1">
        <v>0.4</v>
      </c>
      <c r="M91" s="1">
        <v>0.3</v>
      </c>
      <c r="N91" s="1">
        <v>0.65</v>
      </c>
    </row>
    <row r="92" s="1" customFormat="1" spans="1:14">
      <c r="A92" s="7">
        <v>0</v>
      </c>
      <c r="B92" s="1">
        <v>0</v>
      </c>
      <c r="C92" s="1">
        <v>0.627311706542969</v>
      </c>
      <c r="D92" s="1">
        <v>0.206335783004761</v>
      </c>
      <c r="E92" s="1">
        <v>10</v>
      </c>
      <c r="F92" s="1">
        <v>5</v>
      </c>
      <c r="G92" s="1">
        <v>0</v>
      </c>
      <c r="H92" s="1">
        <v>5</v>
      </c>
      <c r="I92" s="1">
        <v>1</v>
      </c>
      <c r="J92" s="1">
        <v>0.666666666666667</v>
      </c>
      <c r="K92" s="1">
        <v>0.8</v>
      </c>
      <c r="L92" s="1">
        <v>0.5</v>
      </c>
      <c r="M92" s="1">
        <v>0.5</v>
      </c>
      <c r="N92" s="1">
        <v>0.75</v>
      </c>
    </row>
    <row r="93" s="1" customFormat="1" spans="1:14">
      <c r="A93" s="7">
        <v>138</v>
      </c>
      <c r="B93" s="1">
        <v>138</v>
      </c>
      <c r="C93" s="1">
        <v>0.621886372566223</v>
      </c>
      <c r="D93" s="1">
        <v>0.197128534317017</v>
      </c>
      <c r="E93" s="1">
        <v>8</v>
      </c>
      <c r="F93" s="1">
        <v>7</v>
      </c>
      <c r="G93" s="1">
        <v>2</v>
      </c>
      <c r="H93" s="1">
        <v>3</v>
      </c>
      <c r="I93" s="1">
        <v>0.8</v>
      </c>
      <c r="J93" s="1">
        <v>0.533333333333333</v>
      </c>
      <c r="K93" s="1">
        <v>0.64</v>
      </c>
      <c r="L93" s="1">
        <v>0.7</v>
      </c>
      <c r="M93" s="1">
        <v>0.1</v>
      </c>
      <c r="N93" s="1">
        <v>0.55</v>
      </c>
    </row>
    <row r="94" s="1" customFormat="1" spans="1:14">
      <c r="A94" s="7">
        <v>473</v>
      </c>
      <c r="B94" s="1">
        <v>473</v>
      </c>
      <c r="C94" s="1">
        <v>0.622597098350525</v>
      </c>
      <c r="D94" s="1">
        <v>0.209457159042358</v>
      </c>
      <c r="E94" s="1">
        <v>8</v>
      </c>
      <c r="F94" s="1">
        <v>5</v>
      </c>
      <c r="G94" s="1">
        <v>2</v>
      </c>
      <c r="H94" s="1">
        <v>5</v>
      </c>
      <c r="I94" s="1">
        <v>0.8</v>
      </c>
      <c r="J94" s="1">
        <v>0.615384615384615</v>
      </c>
      <c r="K94" s="1">
        <v>0.695652173913043</v>
      </c>
      <c r="L94" s="1">
        <v>0.5</v>
      </c>
      <c r="M94" s="1">
        <v>0.3</v>
      </c>
      <c r="N94" s="1">
        <v>0.65</v>
      </c>
    </row>
    <row r="95" s="1" customFormat="1" spans="1:14">
      <c r="A95" s="7">
        <v>396</v>
      </c>
      <c r="B95" s="1">
        <v>396</v>
      </c>
      <c r="C95" s="1">
        <v>0.615647792816162</v>
      </c>
      <c r="D95" s="1">
        <v>0.24639880657196</v>
      </c>
      <c r="E95" s="1">
        <v>8</v>
      </c>
      <c r="F95" s="1">
        <v>3</v>
      </c>
      <c r="G95" s="1">
        <v>2</v>
      </c>
      <c r="H95" s="1">
        <v>7</v>
      </c>
      <c r="I95" s="1">
        <v>0.8</v>
      </c>
      <c r="J95" s="1">
        <v>0.727272727272727</v>
      </c>
      <c r="K95" s="1">
        <v>0.761904761904762</v>
      </c>
      <c r="L95" s="1">
        <v>0.3</v>
      </c>
      <c r="M95" s="1">
        <v>0.5</v>
      </c>
      <c r="N95" s="1">
        <v>0.75</v>
      </c>
    </row>
    <row r="96" s="1" customFormat="1" spans="1:14">
      <c r="A96" s="7">
        <v>849</v>
      </c>
      <c r="B96" s="1">
        <v>849</v>
      </c>
      <c r="C96" s="1">
        <v>0.624196410179138</v>
      </c>
      <c r="D96" s="1">
        <v>0.19188642501831</v>
      </c>
      <c r="E96" s="1">
        <v>10</v>
      </c>
      <c r="F96" s="1">
        <v>6</v>
      </c>
      <c r="G96" s="1">
        <v>0</v>
      </c>
      <c r="H96" s="1">
        <v>4</v>
      </c>
      <c r="I96" s="1">
        <v>1</v>
      </c>
      <c r="J96" s="1">
        <v>0.625</v>
      </c>
      <c r="K96" s="1">
        <v>0.769230769230769</v>
      </c>
      <c r="L96" s="1">
        <v>0.6</v>
      </c>
      <c r="M96" s="1">
        <v>0.4</v>
      </c>
      <c r="N96" s="1">
        <v>0.7</v>
      </c>
    </row>
    <row r="97" s="1" customFormat="1" spans="1:14">
      <c r="A97" s="7">
        <v>175</v>
      </c>
      <c r="B97" s="1">
        <v>175</v>
      </c>
      <c r="C97" s="1">
        <v>0.614850163459778</v>
      </c>
      <c r="D97" s="1">
        <v>0.220418334007263</v>
      </c>
      <c r="E97" s="1">
        <v>8</v>
      </c>
      <c r="F97" s="1">
        <v>6</v>
      </c>
      <c r="G97" s="1">
        <v>2</v>
      </c>
      <c r="H97" s="1">
        <v>4</v>
      </c>
      <c r="I97" s="1">
        <v>0.8</v>
      </c>
      <c r="J97" s="1">
        <v>0.571428571428572</v>
      </c>
      <c r="K97" s="1">
        <v>0.666666666666667</v>
      </c>
      <c r="L97" s="1">
        <v>0.6</v>
      </c>
      <c r="M97" s="1">
        <v>0.2</v>
      </c>
      <c r="N97" s="1">
        <v>0.6</v>
      </c>
    </row>
    <row r="98" s="1" customFormat="1" spans="1:14">
      <c r="A98" s="7">
        <v>691</v>
      </c>
      <c r="B98" s="1">
        <v>691</v>
      </c>
      <c r="C98" s="1">
        <v>0.623918414115906</v>
      </c>
      <c r="D98" s="1">
        <v>0.202264666557312</v>
      </c>
      <c r="E98" s="1">
        <v>10</v>
      </c>
      <c r="F98" s="1">
        <v>4</v>
      </c>
      <c r="G98" s="1">
        <v>0</v>
      </c>
      <c r="H98" s="1">
        <v>6</v>
      </c>
      <c r="I98" s="1">
        <v>1</v>
      </c>
      <c r="J98" s="1">
        <v>0.714285714285714</v>
      </c>
      <c r="K98" s="1">
        <v>0.833333333333333</v>
      </c>
      <c r="L98" s="1">
        <v>0.4</v>
      </c>
      <c r="M98" s="1">
        <v>0.6</v>
      </c>
      <c r="N98" s="1">
        <v>0.8</v>
      </c>
    </row>
    <row r="99" s="1" customFormat="1" spans="1:14">
      <c r="A99" s="7">
        <v>807</v>
      </c>
      <c r="B99" s="1">
        <v>807</v>
      </c>
      <c r="C99" s="1">
        <v>0.587384819984436</v>
      </c>
      <c r="D99" s="1">
        <v>0.212218403816223</v>
      </c>
      <c r="E99" s="1">
        <v>6</v>
      </c>
      <c r="F99" s="1">
        <v>6</v>
      </c>
      <c r="G99" s="1">
        <v>4</v>
      </c>
      <c r="H99" s="1">
        <v>4</v>
      </c>
      <c r="I99" s="1">
        <v>0.6</v>
      </c>
      <c r="J99" s="1">
        <v>0.5</v>
      </c>
      <c r="K99" s="1">
        <v>0.545454545454545</v>
      </c>
      <c r="L99" s="1">
        <v>0.6</v>
      </c>
      <c r="M99" s="1">
        <v>0</v>
      </c>
      <c r="N99" s="1">
        <v>0.5</v>
      </c>
    </row>
    <row r="100" s="1" customFormat="1" spans="3:13">
      <c r="C100" s="1">
        <f>AVERAGE(C2:C99)</f>
        <v>0.55075189653708</v>
      </c>
      <c r="D100" s="1">
        <f>AVERAGE(D2:D99)</f>
        <v>0.155799828013595</v>
      </c>
      <c r="L100" s="1">
        <f>AVERAGE(L2:L99)</f>
        <v>0.494897959183673</v>
      </c>
      <c r="M100" s="1">
        <f>AVERAGE(M2:M99)</f>
        <v>0.31530612244898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183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1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12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11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6</v>
      </c>
      <c r="G107" s="11">
        <v>0.12</v>
      </c>
      <c r="H107" s="1">
        <v>-240</v>
      </c>
      <c r="I107" s="1">
        <v>1760</v>
      </c>
      <c r="J107" s="1">
        <v>88</v>
      </c>
    </row>
    <row r="108" s="1" customFormat="1" spans="3:5">
      <c r="C108" s="1" t="s">
        <v>19</v>
      </c>
      <c r="D108" s="1">
        <f>COUNTIF(C2:C99,"&lt;0.5")-COUNTIF(C2:C99,"&lt;0.48")</f>
        <v>2</v>
      </c>
      <c r="E108" s="1">
        <v>2</v>
      </c>
    </row>
    <row r="109" s="1" customFormat="1" spans="3:5">
      <c r="C109" s="1" t="s">
        <v>20</v>
      </c>
      <c r="D109" s="1">
        <f>COUNTIF(C2:C99,"&lt;0.52")-COUNTIF(C2:C99,"&lt;0.5")</f>
        <v>6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4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6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8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6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9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12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5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8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2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0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0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0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0</v>
      </c>
    </row>
    <row r="124" s="1" customFormat="1" spans="3:4">
      <c r="C124" s="1" t="s">
        <v>35</v>
      </c>
      <c r="D124" s="1">
        <f>COUNTIF(C2:C99,"&lt;0.82")-COUNTIF(C2:C99,"&lt;0.8")</f>
        <v>0</v>
      </c>
    </row>
    <row r="125" s="1" customFormat="1" spans="3:4">
      <c r="C125" s="1" t="s">
        <v>36</v>
      </c>
      <c r="D125" s="1">
        <f>COUNTIF(C2:C99,"&lt;0.84")-COUNTIF(C2:C99,"&lt;0.82")</f>
        <v>0</v>
      </c>
    </row>
    <row r="126" s="1" customFormat="1" spans="3:8">
      <c r="C126" s="1" t="s">
        <v>37</v>
      </c>
      <c r="D126" s="1">
        <f>COUNTIF(C2:C99,"&lt;0.86")-COUNTIF(C2:C99,"&lt;0.84")</f>
        <v>0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0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0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0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9" workbookViewId="0">
      <selection activeCell="A1" sqref="$A1:$XFD133"/>
    </sheetView>
  </sheetViews>
  <sheetFormatPr defaultColWidth="9" defaultRowHeight="13.5"/>
  <cols>
    <col min="3" max="4" width="16.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471</v>
      </c>
      <c r="B23" s="1">
        <v>471</v>
      </c>
      <c r="C23" s="1">
        <v>0.46433687210083</v>
      </c>
      <c r="D23" s="1">
        <v>0.117367029190064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3" customFormat="1" spans="1:14">
      <c r="A28" s="9">
        <v>566</v>
      </c>
      <c r="B28" s="3">
        <v>566</v>
      </c>
      <c r="C28" s="3">
        <v>0.479554414749146</v>
      </c>
      <c r="D28" s="3">
        <v>0.09343421459198</v>
      </c>
      <c r="E28" s="3">
        <v>8</v>
      </c>
      <c r="F28" s="3">
        <v>8</v>
      </c>
      <c r="G28" s="3">
        <v>2</v>
      </c>
      <c r="H28" s="3">
        <v>2</v>
      </c>
      <c r="I28" s="3">
        <v>0.8</v>
      </c>
      <c r="J28" s="3">
        <v>0.5</v>
      </c>
      <c r="K28" s="3">
        <v>0.615384615384615</v>
      </c>
      <c r="L28" s="3">
        <v>0.8</v>
      </c>
      <c r="M28" s="3">
        <v>0</v>
      </c>
      <c r="N28" s="3">
        <v>0.5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213</v>
      </c>
      <c r="B32" s="1">
        <v>213</v>
      </c>
      <c r="C32" s="1">
        <v>0.540220141410828</v>
      </c>
      <c r="D32" s="1">
        <v>0.181421518325806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554</v>
      </c>
      <c r="B33" s="1">
        <v>554</v>
      </c>
      <c r="C33" s="1">
        <v>0.660832762718201</v>
      </c>
      <c r="D33" s="1">
        <v>0.225080013275147</v>
      </c>
      <c r="E33" s="1">
        <v>6</v>
      </c>
      <c r="F33" s="1">
        <v>7</v>
      </c>
      <c r="G33" s="1">
        <v>4</v>
      </c>
      <c r="H33" s="1">
        <v>3</v>
      </c>
      <c r="I33" s="1">
        <v>0.6</v>
      </c>
      <c r="J33" s="1">
        <v>0.461538461538462</v>
      </c>
      <c r="K33" s="1">
        <v>0.521739130434783</v>
      </c>
      <c r="L33" s="1">
        <v>0.7</v>
      </c>
      <c r="M33" s="1">
        <v>-0.1</v>
      </c>
      <c r="N33" s="1">
        <v>0.45</v>
      </c>
    </row>
    <row r="34" s="1" customFormat="1" spans="1:14">
      <c r="A34" s="7">
        <v>883</v>
      </c>
      <c r="B34" s="1">
        <v>883</v>
      </c>
      <c r="C34" s="1">
        <v>0.536781072616577</v>
      </c>
      <c r="D34" s="1">
        <v>0.176890254020691</v>
      </c>
      <c r="E34" s="1">
        <v>6</v>
      </c>
      <c r="F34" s="1">
        <v>5</v>
      </c>
      <c r="G34" s="1">
        <v>4</v>
      </c>
      <c r="H34" s="1">
        <v>5</v>
      </c>
      <c r="I34" s="1">
        <v>0.6</v>
      </c>
      <c r="J34" s="1">
        <v>0.545454545454545</v>
      </c>
      <c r="K34" s="1">
        <v>0.571428571428571</v>
      </c>
      <c r="L34" s="1">
        <v>0.5</v>
      </c>
      <c r="M34" s="1">
        <v>0.1</v>
      </c>
      <c r="N34" s="1">
        <v>0.55</v>
      </c>
    </row>
    <row r="35" s="1" customFormat="1" spans="1:14">
      <c r="A35" s="7">
        <v>635</v>
      </c>
      <c r="B35" s="1">
        <v>635</v>
      </c>
      <c r="C35" s="1">
        <v>0.511435985565186</v>
      </c>
      <c r="D35" s="1">
        <v>0.165743589401245</v>
      </c>
      <c r="E35" s="1">
        <v>8</v>
      </c>
      <c r="F35" s="1">
        <v>4</v>
      </c>
      <c r="G35" s="1">
        <v>2</v>
      </c>
      <c r="H35" s="1">
        <v>6</v>
      </c>
      <c r="I35" s="1">
        <v>0.8</v>
      </c>
      <c r="J35" s="1">
        <v>0.666666666666667</v>
      </c>
      <c r="K35" s="1">
        <v>0.727272727272727</v>
      </c>
      <c r="L35" s="1">
        <v>0.4</v>
      </c>
      <c r="M35" s="1">
        <v>0.4</v>
      </c>
      <c r="N35" s="1">
        <v>0.7</v>
      </c>
    </row>
    <row r="36" s="1" customFormat="1" spans="1:14">
      <c r="A36" s="7">
        <v>734</v>
      </c>
      <c r="B36" s="1">
        <v>734</v>
      </c>
      <c r="C36" s="1">
        <v>0.534730076789856</v>
      </c>
      <c r="D36" s="1">
        <v>0.167190194129944</v>
      </c>
      <c r="E36" s="1">
        <v>9</v>
      </c>
      <c r="F36" s="1">
        <v>5</v>
      </c>
      <c r="G36" s="1">
        <v>1</v>
      </c>
      <c r="H36" s="1">
        <v>5</v>
      </c>
      <c r="I36" s="1">
        <v>0.9</v>
      </c>
      <c r="J36" s="1">
        <v>0.642857142857143</v>
      </c>
      <c r="K36" s="1">
        <v>0.75</v>
      </c>
      <c r="L36" s="1">
        <v>0.5</v>
      </c>
      <c r="M36" s="1">
        <v>0.4</v>
      </c>
      <c r="N36" s="1">
        <v>0.7</v>
      </c>
    </row>
    <row r="37" s="1" customFormat="1" spans="1:14">
      <c r="A37" s="7">
        <v>909</v>
      </c>
      <c r="B37" s="1">
        <v>909</v>
      </c>
      <c r="C37" s="1">
        <v>0.651805877685547</v>
      </c>
      <c r="D37" s="1">
        <v>0.206578016281128</v>
      </c>
      <c r="E37" s="1">
        <v>9</v>
      </c>
      <c r="F37" s="1">
        <v>3</v>
      </c>
      <c r="G37" s="1">
        <v>1</v>
      </c>
      <c r="H37" s="1">
        <v>7</v>
      </c>
      <c r="I37" s="1">
        <v>0.9</v>
      </c>
      <c r="J37" s="1">
        <v>0.75</v>
      </c>
      <c r="K37" s="1">
        <v>0.818181818181818</v>
      </c>
      <c r="L37" s="1">
        <v>0.3</v>
      </c>
      <c r="M37" s="1">
        <v>0.6</v>
      </c>
      <c r="N37" s="1">
        <v>0.8</v>
      </c>
    </row>
    <row r="38" s="1" customFormat="1" spans="1:14">
      <c r="A38" s="7">
        <v>250</v>
      </c>
      <c r="B38" s="1">
        <v>250</v>
      </c>
      <c r="C38" s="1">
        <v>0.647572636604309</v>
      </c>
      <c r="D38" s="1">
        <v>0.24461555480957</v>
      </c>
      <c r="E38" s="1">
        <v>8</v>
      </c>
      <c r="F38" s="1">
        <v>5</v>
      </c>
      <c r="G38" s="1">
        <v>2</v>
      </c>
      <c r="H38" s="1">
        <v>5</v>
      </c>
      <c r="I38" s="1">
        <v>0.8</v>
      </c>
      <c r="J38" s="1">
        <v>0.615384615384615</v>
      </c>
      <c r="K38" s="1">
        <v>0.695652173913043</v>
      </c>
      <c r="L38" s="1">
        <v>0.5</v>
      </c>
      <c r="M38" s="1">
        <v>0.3</v>
      </c>
      <c r="N38" s="1">
        <v>0.65</v>
      </c>
    </row>
    <row r="39" s="1" customFormat="1" spans="1:14">
      <c r="A39" s="7">
        <v>798</v>
      </c>
      <c r="B39" s="1">
        <v>798</v>
      </c>
      <c r="C39" s="1">
        <v>0.678243517875671</v>
      </c>
      <c r="D39" s="1">
        <v>0.237145304679871</v>
      </c>
      <c r="E39" s="1">
        <v>7</v>
      </c>
      <c r="F39" s="1">
        <v>5</v>
      </c>
      <c r="G39" s="1">
        <v>3</v>
      </c>
      <c r="H39" s="1">
        <v>5</v>
      </c>
      <c r="I39" s="1">
        <v>0.7</v>
      </c>
      <c r="J39" s="1">
        <v>0.583333333333333</v>
      </c>
      <c r="K39" s="1">
        <v>0.636363636363636</v>
      </c>
      <c r="L39" s="1">
        <v>0.5</v>
      </c>
      <c r="M39" s="1">
        <v>0.2</v>
      </c>
      <c r="N39" s="1">
        <v>0.6</v>
      </c>
    </row>
    <row r="40" s="1" customFormat="1" spans="1:14">
      <c r="A40" s="7">
        <v>617</v>
      </c>
      <c r="B40" s="1">
        <v>617</v>
      </c>
      <c r="C40" s="1">
        <v>0.497442245483398</v>
      </c>
      <c r="D40" s="1">
        <v>0.169996380805969</v>
      </c>
      <c r="E40" s="1">
        <v>8</v>
      </c>
      <c r="F40" s="1">
        <v>5</v>
      </c>
      <c r="G40" s="1">
        <v>2</v>
      </c>
      <c r="H40" s="1">
        <v>5</v>
      </c>
      <c r="I40" s="1">
        <v>0.8</v>
      </c>
      <c r="J40" s="1">
        <v>0.615384615384615</v>
      </c>
      <c r="K40" s="1">
        <v>0.695652173913043</v>
      </c>
      <c r="L40" s="1">
        <v>0.5</v>
      </c>
      <c r="M40" s="1">
        <v>0.3</v>
      </c>
      <c r="N40" s="1">
        <v>0.65</v>
      </c>
    </row>
    <row r="41" s="1" customFormat="1" spans="1:14">
      <c r="A41" s="7">
        <v>827</v>
      </c>
      <c r="B41" s="1">
        <v>827</v>
      </c>
      <c r="C41" s="1">
        <v>0.664244651794434</v>
      </c>
      <c r="D41" s="1">
        <v>0.195667386054993</v>
      </c>
      <c r="E41" s="1">
        <v>7</v>
      </c>
      <c r="F41" s="1">
        <v>4</v>
      </c>
      <c r="G41" s="1">
        <v>3</v>
      </c>
      <c r="H41" s="1">
        <v>6</v>
      </c>
      <c r="I41" s="1">
        <v>0.7</v>
      </c>
      <c r="J41" s="1">
        <v>0.636363636363636</v>
      </c>
      <c r="K41" s="1">
        <v>0.666666666666667</v>
      </c>
      <c r="L41" s="1">
        <v>0.4</v>
      </c>
      <c r="M41" s="1">
        <v>0.3</v>
      </c>
      <c r="N41" s="1">
        <v>0.65</v>
      </c>
    </row>
    <row r="42" s="1" customFormat="1" spans="1:14">
      <c r="A42" s="7">
        <v>123</v>
      </c>
      <c r="B42" s="1">
        <v>123</v>
      </c>
      <c r="C42" s="1">
        <v>0.64593517780304</v>
      </c>
      <c r="D42" s="1">
        <v>0.242363452911377</v>
      </c>
      <c r="E42" s="1">
        <v>9</v>
      </c>
      <c r="F42" s="1">
        <v>7</v>
      </c>
      <c r="G42" s="1">
        <v>1</v>
      </c>
      <c r="H42" s="1">
        <v>3</v>
      </c>
      <c r="I42" s="1">
        <v>0.9</v>
      </c>
      <c r="J42" s="1">
        <v>0.5625</v>
      </c>
      <c r="K42" s="1">
        <v>0.692307692307692</v>
      </c>
      <c r="L42" s="1">
        <v>0.7</v>
      </c>
      <c r="M42" s="1">
        <v>0.2</v>
      </c>
      <c r="N42" s="1">
        <v>0.6</v>
      </c>
    </row>
    <row r="43" s="1" customFormat="1" spans="1:14">
      <c r="A43" s="7">
        <v>451</v>
      </c>
      <c r="B43" s="1">
        <v>451</v>
      </c>
      <c r="C43" s="1">
        <v>0.665182590484619</v>
      </c>
      <c r="D43" s="1">
        <v>0.250267744064331</v>
      </c>
      <c r="E43" s="1">
        <v>9</v>
      </c>
      <c r="F43" s="1">
        <v>6</v>
      </c>
      <c r="G43" s="1">
        <v>1</v>
      </c>
      <c r="H43" s="1">
        <v>4</v>
      </c>
      <c r="I43" s="1">
        <v>0.9</v>
      </c>
      <c r="J43" s="1">
        <v>0.6</v>
      </c>
      <c r="K43" s="1">
        <v>0.72</v>
      </c>
      <c r="L43" s="1">
        <v>0.6</v>
      </c>
      <c r="M43" s="1">
        <v>0.3</v>
      </c>
      <c r="N43" s="1">
        <v>0.65</v>
      </c>
    </row>
    <row r="44" s="1" customFormat="1" spans="1:14">
      <c r="A44" s="7">
        <v>883</v>
      </c>
      <c r="B44" s="1">
        <v>883</v>
      </c>
      <c r="C44" s="1">
        <v>0.536781072616577</v>
      </c>
      <c r="D44" s="1">
        <v>0.176890254020691</v>
      </c>
      <c r="E44" s="1">
        <v>6</v>
      </c>
      <c r="F44" s="1">
        <v>5</v>
      </c>
      <c r="G44" s="1">
        <v>4</v>
      </c>
      <c r="H44" s="1">
        <v>5</v>
      </c>
      <c r="I44" s="1">
        <v>0.6</v>
      </c>
      <c r="J44" s="1">
        <v>0.545454545454545</v>
      </c>
      <c r="K44" s="1">
        <v>0.571428571428571</v>
      </c>
      <c r="L44" s="1">
        <v>0.5</v>
      </c>
      <c r="M44" s="1">
        <v>0.1</v>
      </c>
      <c r="N44" s="1">
        <v>0.55</v>
      </c>
    </row>
    <row r="45" s="1" customFormat="1" spans="1:14">
      <c r="A45" s="7">
        <v>43</v>
      </c>
      <c r="B45" s="1">
        <v>43</v>
      </c>
      <c r="C45" s="1">
        <v>0.656714081764221</v>
      </c>
      <c r="D45" s="1">
        <v>0.224246263504028</v>
      </c>
      <c r="E45" s="1">
        <v>9</v>
      </c>
      <c r="F45" s="1">
        <v>5</v>
      </c>
      <c r="G45" s="1">
        <v>1</v>
      </c>
      <c r="H45" s="1">
        <v>5</v>
      </c>
      <c r="I45" s="1">
        <v>0.9</v>
      </c>
      <c r="J45" s="1">
        <v>0.642857142857143</v>
      </c>
      <c r="K45" s="1">
        <v>0.75</v>
      </c>
      <c r="L45" s="1">
        <v>0.5</v>
      </c>
      <c r="M45" s="1">
        <v>0.4</v>
      </c>
      <c r="N45" s="1">
        <v>0.7</v>
      </c>
    </row>
    <row r="46" s="1" customFormat="1" spans="1:14">
      <c r="A46" s="7">
        <v>40</v>
      </c>
      <c r="B46" s="1">
        <v>40</v>
      </c>
      <c r="C46" s="1">
        <v>0.634088516235352</v>
      </c>
      <c r="D46" s="1">
        <v>0.209302663803101</v>
      </c>
      <c r="E46" s="1">
        <v>9</v>
      </c>
      <c r="F46" s="1">
        <v>3</v>
      </c>
      <c r="G46" s="1">
        <v>1</v>
      </c>
      <c r="H46" s="1">
        <v>7</v>
      </c>
      <c r="I46" s="1">
        <v>0.9</v>
      </c>
      <c r="J46" s="1">
        <v>0.75</v>
      </c>
      <c r="K46" s="1">
        <v>0.818181818181818</v>
      </c>
      <c r="L46" s="1">
        <v>0.3</v>
      </c>
      <c r="M46" s="1">
        <v>0.6</v>
      </c>
      <c r="N46" s="1">
        <v>0.8</v>
      </c>
    </row>
    <row r="47" s="1" customFormat="1" spans="1:14">
      <c r="A47" s="7">
        <v>249</v>
      </c>
      <c r="B47" s="1">
        <v>249</v>
      </c>
      <c r="C47" s="1">
        <v>0.631833672523499</v>
      </c>
      <c r="D47" s="1">
        <v>0.211252689361572</v>
      </c>
      <c r="E47" s="1">
        <v>8</v>
      </c>
      <c r="F47" s="1">
        <v>4</v>
      </c>
      <c r="G47" s="1">
        <v>2</v>
      </c>
      <c r="H47" s="1">
        <v>6</v>
      </c>
      <c r="I47" s="1">
        <v>0.8</v>
      </c>
      <c r="J47" s="1">
        <v>0.666666666666667</v>
      </c>
      <c r="K47" s="1">
        <v>0.727272727272727</v>
      </c>
      <c r="L47" s="1">
        <v>0.4</v>
      </c>
      <c r="M47" s="1">
        <v>0.4</v>
      </c>
      <c r="N47" s="1">
        <v>0.7</v>
      </c>
    </row>
    <row r="48" s="1" customFormat="1" spans="1:14">
      <c r="A48" s="7">
        <v>617</v>
      </c>
      <c r="B48" s="1">
        <v>617</v>
      </c>
      <c r="C48" s="1">
        <v>0.497442245483398</v>
      </c>
      <c r="D48" s="1">
        <v>0.169996380805969</v>
      </c>
      <c r="E48" s="1">
        <v>8</v>
      </c>
      <c r="F48" s="1">
        <v>5</v>
      </c>
      <c r="G48" s="1">
        <v>2</v>
      </c>
      <c r="H48" s="1">
        <v>5</v>
      </c>
      <c r="I48" s="1">
        <v>0.8</v>
      </c>
      <c r="J48" s="1">
        <v>0.615384615384615</v>
      </c>
      <c r="K48" s="1">
        <v>0.695652173913043</v>
      </c>
      <c r="L48" s="1">
        <v>0.5</v>
      </c>
      <c r="M48" s="1">
        <v>0.3</v>
      </c>
      <c r="N48" s="1">
        <v>0.65</v>
      </c>
    </row>
    <row r="49" s="1" customFormat="1" spans="1:14">
      <c r="A49" s="7">
        <v>213</v>
      </c>
      <c r="B49" s="1">
        <v>213</v>
      </c>
      <c r="C49" s="1">
        <v>0.540220141410828</v>
      </c>
      <c r="D49" s="1">
        <v>0.181421518325806</v>
      </c>
      <c r="E49" s="1">
        <v>8</v>
      </c>
      <c r="F49" s="1">
        <v>6</v>
      </c>
      <c r="G49" s="1">
        <v>2</v>
      </c>
      <c r="H49" s="1">
        <v>4</v>
      </c>
      <c r="I49" s="1">
        <v>0.8</v>
      </c>
      <c r="J49" s="1">
        <v>0.571428571428572</v>
      </c>
      <c r="K49" s="1">
        <v>0.666666666666667</v>
      </c>
      <c r="L49" s="1">
        <v>0.6</v>
      </c>
      <c r="M49" s="1">
        <v>0.2</v>
      </c>
      <c r="N49" s="1">
        <v>0.6</v>
      </c>
    </row>
    <row r="50" s="1" customFormat="1" spans="1:14">
      <c r="A50" s="7">
        <v>651</v>
      </c>
      <c r="B50" s="1">
        <v>651</v>
      </c>
      <c r="C50" s="1">
        <v>0.501839160919189</v>
      </c>
      <c r="D50" s="1">
        <v>0.142430782318115</v>
      </c>
      <c r="E50" s="1">
        <v>10</v>
      </c>
      <c r="F50" s="1">
        <v>5</v>
      </c>
      <c r="G50" s="1">
        <v>0</v>
      </c>
      <c r="H50" s="1">
        <v>5</v>
      </c>
      <c r="I50" s="1">
        <v>1</v>
      </c>
      <c r="J50" s="1">
        <v>0.666666666666667</v>
      </c>
      <c r="K50" s="1">
        <v>0.8</v>
      </c>
      <c r="L50" s="1">
        <v>0.5</v>
      </c>
      <c r="M50" s="1">
        <v>0.5</v>
      </c>
      <c r="N50" s="1">
        <v>0.75</v>
      </c>
    </row>
    <row r="51" s="1" customFormat="1" spans="1:14">
      <c r="A51" s="7">
        <v>258</v>
      </c>
      <c r="B51" s="1">
        <v>258</v>
      </c>
      <c r="C51" s="1">
        <v>0.543748259544373</v>
      </c>
      <c r="D51" s="1">
        <v>0.161749958992004</v>
      </c>
      <c r="E51" s="1">
        <v>9</v>
      </c>
      <c r="F51" s="1">
        <v>7</v>
      </c>
      <c r="G51" s="1">
        <v>1</v>
      </c>
      <c r="H51" s="1">
        <v>3</v>
      </c>
      <c r="I51" s="1">
        <v>0.9</v>
      </c>
      <c r="J51" s="1">
        <v>0.5625</v>
      </c>
      <c r="K51" s="1">
        <v>0.692307692307692</v>
      </c>
      <c r="L51" s="1">
        <v>0.7</v>
      </c>
      <c r="M51" s="1">
        <v>0.2</v>
      </c>
      <c r="N51" s="1">
        <v>0.6</v>
      </c>
    </row>
    <row r="52" s="1" customFormat="1" spans="1:14">
      <c r="A52" s="7">
        <v>635</v>
      </c>
      <c r="B52" s="1">
        <v>635</v>
      </c>
      <c r="C52" s="1">
        <v>0.511435985565186</v>
      </c>
      <c r="D52" s="1">
        <v>0.165743589401245</v>
      </c>
      <c r="E52" s="1">
        <v>8</v>
      </c>
      <c r="F52" s="1">
        <v>4</v>
      </c>
      <c r="G52" s="1">
        <v>2</v>
      </c>
      <c r="H52" s="1">
        <v>6</v>
      </c>
      <c r="I52" s="1">
        <v>0.8</v>
      </c>
      <c r="J52" s="1">
        <v>0.666666666666667</v>
      </c>
      <c r="K52" s="1">
        <v>0.727272727272727</v>
      </c>
      <c r="L52" s="1">
        <v>0.4</v>
      </c>
      <c r="M52" s="1">
        <v>0.4</v>
      </c>
      <c r="N52" s="1">
        <v>0.7</v>
      </c>
    </row>
    <row r="53" s="1" customFormat="1" spans="1:14">
      <c r="A53" s="7">
        <v>138</v>
      </c>
      <c r="B53" s="1">
        <v>138</v>
      </c>
      <c r="C53" s="1">
        <v>0.621886372566223</v>
      </c>
      <c r="D53" s="1">
        <v>0.197128534317017</v>
      </c>
      <c r="E53" s="1">
        <v>8</v>
      </c>
      <c r="F53" s="1">
        <v>7</v>
      </c>
      <c r="G53" s="1">
        <v>2</v>
      </c>
      <c r="H53" s="1">
        <v>3</v>
      </c>
      <c r="I53" s="1">
        <v>0.8</v>
      </c>
      <c r="J53" s="1">
        <v>0.533333333333333</v>
      </c>
      <c r="K53" s="1">
        <v>0.64</v>
      </c>
      <c r="L53" s="1">
        <v>0.7</v>
      </c>
      <c r="M53" s="1">
        <v>0.1</v>
      </c>
      <c r="N53" s="1">
        <v>0.55</v>
      </c>
    </row>
    <row r="54" s="1" customFormat="1" spans="1:14">
      <c r="A54" s="7">
        <v>124</v>
      </c>
      <c r="B54" s="1">
        <v>124</v>
      </c>
      <c r="C54" s="1">
        <v>0.629390001296997</v>
      </c>
      <c r="D54" s="1">
        <v>0.210688233375549</v>
      </c>
      <c r="E54" s="1">
        <v>10</v>
      </c>
      <c r="F54" s="1">
        <v>9</v>
      </c>
      <c r="G54" s="1">
        <v>0</v>
      </c>
      <c r="H54" s="1">
        <v>1</v>
      </c>
      <c r="I54" s="1">
        <v>1</v>
      </c>
      <c r="J54" s="1">
        <v>0.526315789473684</v>
      </c>
      <c r="K54" s="1">
        <v>0.689655172413793</v>
      </c>
      <c r="L54" s="1">
        <v>0.9</v>
      </c>
      <c r="M54" s="1">
        <v>0.1</v>
      </c>
      <c r="N54" s="1">
        <v>0.55</v>
      </c>
    </row>
    <row r="55" s="1" customFormat="1" spans="1:14">
      <c r="A55" s="7">
        <v>554</v>
      </c>
      <c r="B55" s="1">
        <v>554</v>
      </c>
      <c r="C55" s="1">
        <v>0.660832762718201</v>
      </c>
      <c r="D55" s="1">
        <v>0.225080013275147</v>
      </c>
      <c r="E55" s="1">
        <v>6</v>
      </c>
      <c r="F55" s="1">
        <v>7</v>
      </c>
      <c r="G55" s="1">
        <v>4</v>
      </c>
      <c r="H55" s="1">
        <v>3</v>
      </c>
      <c r="I55" s="1">
        <v>0.6</v>
      </c>
      <c r="J55" s="1">
        <v>0.461538461538462</v>
      </c>
      <c r="K55" s="1">
        <v>0.521739130434783</v>
      </c>
      <c r="L55" s="1">
        <v>0.7</v>
      </c>
      <c r="M55" s="1">
        <v>-0.1</v>
      </c>
      <c r="N55" s="1">
        <v>0.45</v>
      </c>
    </row>
    <row r="56" s="1" customFormat="1" spans="1:14">
      <c r="A56" s="7">
        <v>635</v>
      </c>
      <c r="B56" s="1">
        <v>635</v>
      </c>
      <c r="C56" s="1">
        <v>0.511435985565186</v>
      </c>
      <c r="D56" s="1">
        <v>0.165743589401245</v>
      </c>
      <c r="E56" s="1">
        <v>8</v>
      </c>
      <c r="F56" s="1">
        <v>4</v>
      </c>
      <c r="G56" s="1">
        <v>2</v>
      </c>
      <c r="H56" s="1">
        <v>6</v>
      </c>
      <c r="I56" s="1">
        <v>0.8</v>
      </c>
      <c r="J56" s="1">
        <v>0.666666666666667</v>
      </c>
      <c r="K56" s="1">
        <v>0.727272727272727</v>
      </c>
      <c r="L56" s="1">
        <v>0.4</v>
      </c>
      <c r="M56" s="1">
        <v>0.4</v>
      </c>
      <c r="N56" s="1">
        <v>0.7</v>
      </c>
    </row>
    <row r="57" s="1" customFormat="1" spans="1:14">
      <c r="A57" s="7">
        <v>68</v>
      </c>
      <c r="B57" s="1">
        <v>68</v>
      </c>
      <c r="C57" s="1">
        <v>0.616530895233154</v>
      </c>
      <c r="D57" s="1">
        <v>0.185717225074768</v>
      </c>
      <c r="E57" s="1">
        <v>6</v>
      </c>
      <c r="F57" s="1">
        <v>4</v>
      </c>
      <c r="G57" s="1">
        <v>4</v>
      </c>
      <c r="H57" s="1">
        <v>6</v>
      </c>
      <c r="I57" s="1">
        <v>0.6</v>
      </c>
      <c r="J57" s="1">
        <v>0.6</v>
      </c>
      <c r="K57" s="1">
        <v>0.6</v>
      </c>
      <c r="L57" s="1">
        <v>0.4</v>
      </c>
      <c r="M57" s="1">
        <v>0.2</v>
      </c>
      <c r="N57" s="1">
        <v>0.6</v>
      </c>
    </row>
    <row r="58" s="1" customFormat="1" spans="1:14">
      <c r="A58" s="7">
        <v>433</v>
      </c>
      <c r="B58" s="1">
        <v>433</v>
      </c>
      <c r="C58" s="1">
        <v>0.510927319526672</v>
      </c>
      <c r="D58" s="1">
        <v>0.150305390357971</v>
      </c>
      <c r="E58" s="1">
        <v>4</v>
      </c>
      <c r="F58" s="1">
        <v>4</v>
      </c>
      <c r="G58" s="1">
        <v>6</v>
      </c>
      <c r="H58" s="1">
        <v>6</v>
      </c>
      <c r="I58" s="1">
        <v>0.4</v>
      </c>
      <c r="J58" s="1">
        <v>0.5</v>
      </c>
      <c r="K58" s="1">
        <v>0.444444444444444</v>
      </c>
      <c r="L58" s="1">
        <v>0.4</v>
      </c>
      <c r="M58" s="1">
        <v>0</v>
      </c>
      <c r="N58" s="1">
        <v>0.5</v>
      </c>
    </row>
    <row r="59" s="1" customFormat="1" spans="1:14">
      <c r="A59" s="7">
        <v>340</v>
      </c>
      <c r="B59" s="1">
        <v>340</v>
      </c>
      <c r="C59" s="1">
        <v>0.69361400604248</v>
      </c>
      <c r="D59" s="1">
        <v>0.279063940048218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977</v>
      </c>
      <c r="B60" s="1">
        <v>977</v>
      </c>
      <c r="C60" s="1">
        <v>0.635453104972839</v>
      </c>
      <c r="D60" s="1">
        <v>0.185323357582092</v>
      </c>
      <c r="E60" s="1">
        <v>7</v>
      </c>
      <c r="F60" s="1">
        <v>6</v>
      </c>
      <c r="G60" s="1">
        <v>3</v>
      </c>
      <c r="H60" s="1">
        <v>4</v>
      </c>
      <c r="I60" s="1">
        <v>0.7</v>
      </c>
      <c r="J60" s="1">
        <v>0.538461538461539</v>
      </c>
      <c r="K60" s="1">
        <v>0.608695652173913</v>
      </c>
      <c r="L60" s="1">
        <v>0.6</v>
      </c>
      <c r="M60" s="1">
        <v>0.1</v>
      </c>
      <c r="N60" s="1">
        <v>0.55</v>
      </c>
    </row>
    <row r="61" s="1" customFormat="1" spans="1:14">
      <c r="A61" s="7">
        <v>61</v>
      </c>
      <c r="B61" s="1">
        <v>61</v>
      </c>
      <c r="C61" s="1">
        <v>0.564577460289001</v>
      </c>
      <c r="D61" s="1">
        <v>0.156044363975525</v>
      </c>
      <c r="E61" s="1">
        <v>7</v>
      </c>
      <c r="F61" s="1">
        <v>4</v>
      </c>
      <c r="G61" s="1">
        <v>3</v>
      </c>
      <c r="H61" s="1">
        <v>6</v>
      </c>
      <c r="I61" s="1">
        <v>0.7</v>
      </c>
      <c r="J61" s="1">
        <v>0.636363636363636</v>
      </c>
      <c r="K61" s="1">
        <v>0.666666666666667</v>
      </c>
      <c r="L61" s="1">
        <v>0.4</v>
      </c>
      <c r="M61" s="1">
        <v>0.3</v>
      </c>
      <c r="N61" s="1">
        <v>0.65</v>
      </c>
    </row>
    <row r="62" s="1" customFormat="1" spans="1:14">
      <c r="A62" s="7">
        <v>451</v>
      </c>
      <c r="B62" s="1">
        <v>451</v>
      </c>
      <c r="C62" s="1">
        <v>0.665182590484619</v>
      </c>
      <c r="D62" s="1">
        <v>0.250267744064331</v>
      </c>
      <c r="E62" s="1">
        <v>9</v>
      </c>
      <c r="F62" s="1">
        <v>6</v>
      </c>
      <c r="G62" s="1">
        <v>1</v>
      </c>
      <c r="H62" s="1">
        <v>4</v>
      </c>
      <c r="I62" s="1">
        <v>0.9</v>
      </c>
      <c r="J62" s="1">
        <v>0.6</v>
      </c>
      <c r="K62" s="1">
        <v>0.72</v>
      </c>
      <c r="L62" s="1">
        <v>0.6</v>
      </c>
      <c r="M62" s="1">
        <v>0.3</v>
      </c>
      <c r="N62" s="1">
        <v>0.65</v>
      </c>
    </row>
    <row r="63" s="1" customFormat="1" spans="1:14">
      <c r="A63" s="7">
        <v>873</v>
      </c>
      <c r="B63" s="1">
        <v>873</v>
      </c>
      <c r="C63" s="1">
        <v>0.570534706115723</v>
      </c>
      <c r="D63" s="1">
        <v>0.215624690055847</v>
      </c>
      <c r="E63" s="1">
        <v>7</v>
      </c>
      <c r="F63" s="1">
        <v>9</v>
      </c>
      <c r="G63" s="1">
        <v>3</v>
      </c>
      <c r="H63" s="1">
        <v>1</v>
      </c>
      <c r="I63" s="1">
        <v>0.7</v>
      </c>
      <c r="J63" s="1">
        <v>0.4375</v>
      </c>
      <c r="K63" s="1">
        <v>0.538461538461538</v>
      </c>
      <c r="L63" s="1">
        <v>0.9</v>
      </c>
      <c r="M63" s="1">
        <v>-0.2</v>
      </c>
      <c r="N63" s="1">
        <v>0.4</v>
      </c>
    </row>
    <row r="64" s="1" customFormat="1" spans="1:14">
      <c r="A64" s="7">
        <v>693</v>
      </c>
      <c r="B64" s="1">
        <v>693</v>
      </c>
      <c r="C64" s="1">
        <v>0.667569756507874</v>
      </c>
      <c r="D64" s="1">
        <v>0.195605278015137</v>
      </c>
      <c r="E64" s="1">
        <v>9</v>
      </c>
      <c r="F64" s="1">
        <v>7</v>
      </c>
      <c r="G64" s="1">
        <v>1</v>
      </c>
      <c r="H64" s="1">
        <v>3</v>
      </c>
      <c r="I64" s="1">
        <v>0.9</v>
      </c>
      <c r="J64" s="1">
        <v>0.5625</v>
      </c>
      <c r="K64" s="1">
        <v>0.692307692307692</v>
      </c>
      <c r="L64" s="1">
        <v>0.7</v>
      </c>
      <c r="M64" s="1">
        <v>0.2</v>
      </c>
      <c r="N64" s="1">
        <v>0.6</v>
      </c>
    </row>
    <row r="65" s="1" customFormat="1" spans="1:14">
      <c r="A65" s="7">
        <v>765</v>
      </c>
      <c r="B65" s="1">
        <v>765</v>
      </c>
      <c r="C65" s="1">
        <v>0.557815074920654</v>
      </c>
      <c r="D65" s="1">
        <v>0.176732897758484</v>
      </c>
      <c r="E65" s="1">
        <v>7</v>
      </c>
      <c r="F65" s="1">
        <v>6</v>
      </c>
      <c r="G65" s="1">
        <v>3</v>
      </c>
      <c r="H65" s="1">
        <v>4</v>
      </c>
      <c r="I65" s="1">
        <v>0.7</v>
      </c>
      <c r="J65" s="1">
        <v>0.538461538461539</v>
      </c>
      <c r="K65" s="1">
        <v>0.608695652173913</v>
      </c>
      <c r="L65" s="1">
        <v>0.6</v>
      </c>
      <c r="M65" s="1">
        <v>0.1</v>
      </c>
      <c r="N65" s="1">
        <v>0.55</v>
      </c>
    </row>
    <row r="66" s="1" customFormat="1" spans="1:14">
      <c r="A66" s="7">
        <v>942</v>
      </c>
      <c r="B66" s="1">
        <v>942</v>
      </c>
      <c r="C66" s="1">
        <v>0.514297127723694</v>
      </c>
      <c r="D66" s="1">
        <v>0.156838059425354</v>
      </c>
      <c r="E66" s="1">
        <v>7</v>
      </c>
      <c r="F66" s="1">
        <v>3</v>
      </c>
      <c r="G66" s="1">
        <v>3</v>
      </c>
      <c r="H66" s="1">
        <v>7</v>
      </c>
      <c r="I66" s="1">
        <v>0.7</v>
      </c>
      <c r="J66" s="1">
        <v>0.7</v>
      </c>
      <c r="K66" s="1">
        <v>0.7</v>
      </c>
      <c r="L66" s="1">
        <v>0.3</v>
      </c>
      <c r="M66" s="1">
        <v>0.4</v>
      </c>
      <c r="N66" s="1">
        <v>0.7</v>
      </c>
    </row>
    <row r="67" s="1" customFormat="1" spans="1:14">
      <c r="A67" s="7">
        <v>719</v>
      </c>
      <c r="B67" s="1">
        <v>719</v>
      </c>
      <c r="C67" s="1">
        <v>0.55800187587738</v>
      </c>
      <c r="D67" s="1">
        <v>0.176747798919678</v>
      </c>
      <c r="E67" s="1">
        <v>7</v>
      </c>
      <c r="F67" s="1">
        <v>4</v>
      </c>
      <c r="G67" s="1">
        <v>3</v>
      </c>
      <c r="H67" s="1">
        <v>6</v>
      </c>
      <c r="I67" s="1">
        <v>0.7</v>
      </c>
      <c r="J67" s="1">
        <v>0.636363636363636</v>
      </c>
      <c r="K67" s="1">
        <v>0.666666666666667</v>
      </c>
      <c r="L67" s="1">
        <v>0.4</v>
      </c>
      <c r="M67" s="1">
        <v>0.3</v>
      </c>
      <c r="N67" s="1">
        <v>0.65</v>
      </c>
    </row>
    <row r="68" s="1" customFormat="1" spans="1:14">
      <c r="A68" s="7">
        <v>807</v>
      </c>
      <c r="B68" s="1">
        <v>807</v>
      </c>
      <c r="C68" s="1">
        <v>0.587384819984436</v>
      </c>
      <c r="D68" s="1">
        <v>0.212218403816223</v>
      </c>
      <c r="E68" s="1">
        <v>6</v>
      </c>
      <c r="F68" s="1">
        <v>6</v>
      </c>
      <c r="G68" s="1">
        <v>4</v>
      </c>
      <c r="H68" s="1">
        <v>4</v>
      </c>
      <c r="I68" s="1">
        <v>0.6</v>
      </c>
      <c r="J68" s="1">
        <v>0.5</v>
      </c>
      <c r="K68" s="1">
        <v>0.545454545454545</v>
      </c>
      <c r="L68" s="1">
        <v>0.6</v>
      </c>
      <c r="M68" s="1">
        <v>0</v>
      </c>
      <c r="N68" s="1">
        <v>0.5</v>
      </c>
    </row>
    <row r="69" s="1" customFormat="1" spans="1:14">
      <c r="A69" s="7">
        <v>674</v>
      </c>
      <c r="B69" s="1">
        <v>674</v>
      </c>
      <c r="C69" s="1">
        <v>0.564037680625916</v>
      </c>
      <c r="D69" s="1">
        <v>0.191290736198425</v>
      </c>
      <c r="E69" s="1">
        <v>7</v>
      </c>
      <c r="F69" s="1">
        <v>4</v>
      </c>
      <c r="G69" s="1">
        <v>3</v>
      </c>
      <c r="H69" s="1">
        <v>6</v>
      </c>
      <c r="I69" s="1">
        <v>0.7</v>
      </c>
      <c r="J69" s="1">
        <v>0.636363636363636</v>
      </c>
      <c r="K69" s="1">
        <v>0.666666666666667</v>
      </c>
      <c r="L69" s="1">
        <v>0.4</v>
      </c>
      <c r="M69" s="1">
        <v>0.3</v>
      </c>
      <c r="N69" s="1">
        <v>0.65</v>
      </c>
    </row>
    <row r="70" s="1" customFormat="1" spans="1:14">
      <c r="A70" s="7">
        <v>564</v>
      </c>
      <c r="B70" s="1">
        <v>564</v>
      </c>
      <c r="C70" s="1">
        <v>0.591322898864746</v>
      </c>
      <c r="D70" s="1">
        <v>0.230110764503479</v>
      </c>
      <c r="E70" s="1">
        <v>7</v>
      </c>
      <c r="F70" s="1">
        <v>6</v>
      </c>
      <c r="G70" s="1">
        <v>3</v>
      </c>
      <c r="H70" s="1">
        <v>4</v>
      </c>
      <c r="I70" s="1">
        <v>0.7</v>
      </c>
      <c r="J70" s="1">
        <v>0.538461538461539</v>
      </c>
      <c r="K70" s="1">
        <v>0.608695652173913</v>
      </c>
      <c r="L70" s="1">
        <v>0.6</v>
      </c>
      <c r="M70" s="1">
        <v>0.1</v>
      </c>
      <c r="N70" s="1">
        <v>0.55</v>
      </c>
    </row>
    <row r="71" s="1" customFormat="1" spans="1:14">
      <c r="A71" s="7">
        <v>128</v>
      </c>
      <c r="B71" s="1">
        <v>128</v>
      </c>
      <c r="C71" s="1">
        <v>0.591395378112793</v>
      </c>
      <c r="D71" s="1">
        <v>0.16316032409668</v>
      </c>
      <c r="E71" s="1">
        <v>9</v>
      </c>
      <c r="F71" s="1">
        <v>4</v>
      </c>
      <c r="G71" s="1">
        <v>1</v>
      </c>
      <c r="H71" s="1">
        <v>6</v>
      </c>
      <c r="I71" s="1">
        <v>0.9</v>
      </c>
      <c r="J71" s="1">
        <v>0.692307692307692</v>
      </c>
      <c r="K71" s="1">
        <v>0.782608695652174</v>
      </c>
      <c r="L71" s="1">
        <v>0.4</v>
      </c>
      <c r="M71" s="1">
        <v>0.5</v>
      </c>
      <c r="N71" s="1">
        <v>0.75</v>
      </c>
    </row>
    <row r="72" s="1" customFormat="1" spans="1:14">
      <c r="A72" s="7">
        <v>28</v>
      </c>
      <c r="B72" s="1">
        <v>28</v>
      </c>
      <c r="C72" s="1">
        <v>0.596928119659424</v>
      </c>
      <c r="D72" s="1">
        <v>0.172947764396668</v>
      </c>
      <c r="E72" s="1">
        <v>10</v>
      </c>
      <c r="F72" s="1">
        <v>4</v>
      </c>
      <c r="G72" s="1">
        <v>0</v>
      </c>
      <c r="H72" s="1">
        <v>6</v>
      </c>
      <c r="I72" s="1">
        <v>1</v>
      </c>
      <c r="J72" s="1">
        <v>0.714285714285714</v>
      </c>
      <c r="K72" s="1">
        <v>0.833333333333333</v>
      </c>
      <c r="L72" s="1">
        <v>0.4</v>
      </c>
      <c r="M72" s="1">
        <v>0.6</v>
      </c>
      <c r="N72" s="1">
        <v>0.8</v>
      </c>
    </row>
    <row r="73" s="1" customFormat="1" spans="1:14">
      <c r="A73" s="7">
        <v>873</v>
      </c>
      <c r="B73" s="1">
        <v>873</v>
      </c>
      <c r="C73" s="1">
        <v>0.570534706115723</v>
      </c>
      <c r="D73" s="1">
        <v>0.215624690055847</v>
      </c>
      <c r="E73" s="1">
        <v>7</v>
      </c>
      <c r="F73" s="1">
        <v>9</v>
      </c>
      <c r="G73" s="1">
        <v>3</v>
      </c>
      <c r="H73" s="1">
        <v>1</v>
      </c>
      <c r="I73" s="1">
        <v>0.7</v>
      </c>
      <c r="J73" s="1">
        <v>0.4375</v>
      </c>
      <c r="K73" s="1">
        <v>0.538461538461538</v>
      </c>
      <c r="L73" s="1">
        <v>0.9</v>
      </c>
      <c r="M73" s="1">
        <v>-0.2</v>
      </c>
      <c r="N73" s="1">
        <v>0.4</v>
      </c>
    </row>
    <row r="74" s="1" customFormat="1" spans="1:14">
      <c r="A74" s="7">
        <v>77</v>
      </c>
      <c r="B74" s="1">
        <v>77</v>
      </c>
      <c r="C74" s="1">
        <v>0.603342056274414</v>
      </c>
      <c r="D74" s="1">
        <v>0.210291981697082</v>
      </c>
      <c r="E74" s="1">
        <v>7</v>
      </c>
      <c r="F74" s="1">
        <v>6</v>
      </c>
      <c r="G74" s="1">
        <v>3</v>
      </c>
      <c r="H74" s="1">
        <v>4</v>
      </c>
      <c r="I74" s="1">
        <v>0.7</v>
      </c>
      <c r="J74" s="1">
        <v>0.538461538461539</v>
      </c>
      <c r="K74" s="1">
        <v>0.608695652173913</v>
      </c>
      <c r="L74" s="1">
        <v>0.6</v>
      </c>
      <c r="M74" s="1">
        <v>0.1</v>
      </c>
      <c r="N74" s="1">
        <v>0.55</v>
      </c>
    </row>
    <row r="75" s="1" customFormat="1" spans="1:14">
      <c r="A75" s="7">
        <v>564</v>
      </c>
      <c r="B75" s="1">
        <v>564</v>
      </c>
      <c r="C75" s="1">
        <v>0.591322898864746</v>
      </c>
      <c r="D75" s="1">
        <v>0.230110764503479</v>
      </c>
      <c r="E75" s="1">
        <v>7</v>
      </c>
      <c r="F75" s="1">
        <v>6</v>
      </c>
      <c r="G75" s="1">
        <v>3</v>
      </c>
      <c r="H75" s="1">
        <v>4</v>
      </c>
      <c r="I75" s="1">
        <v>0.7</v>
      </c>
      <c r="J75" s="1">
        <v>0.538461538461539</v>
      </c>
      <c r="K75" s="1">
        <v>0.608695652173913</v>
      </c>
      <c r="L75" s="1">
        <v>0.6</v>
      </c>
      <c r="M75" s="1">
        <v>0.1</v>
      </c>
      <c r="N75" s="1">
        <v>0.55</v>
      </c>
    </row>
    <row r="76" s="1" customFormat="1" spans="1:14">
      <c r="A76" s="7">
        <v>35</v>
      </c>
      <c r="B76" s="1">
        <v>35</v>
      </c>
      <c r="C76" s="1">
        <v>0.607787728309631</v>
      </c>
      <c r="D76" s="1">
        <v>0.209023833274841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798</v>
      </c>
      <c r="B77" s="1">
        <v>798</v>
      </c>
      <c r="C77" s="1">
        <v>0.678243517875671</v>
      </c>
      <c r="D77" s="1">
        <v>0.237145304679871</v>
      </c>
      <c r="E77" s="1">
        <v>7</v>
      </c>
      <c r="F77" s="1">
        <v>5</v>
      </c>
      <c r="G77" s="1">
        <v>3</v>
      </c>
      <c r="H77" s="1">
        <v>5</v>
      </c>
      <c r="I77" s="1">
        <v>0.7</v>
      </c>
      <c r="J77" s="1">
        <v>0.583333333333333</v>
      </c>
      <c r="K77" s="1">
        <v>0.636363636363636</v>
      </c>
      <c r="L77" s="1">
        <v>0.5</v>
      </c>
      <c r="M77" s="1">
        <v>0.2</v>
      </c>
      <c r="N77" s="1">
        <v>0.6</v>
      </c>
    </row>
    <row r="78" s="1" customFormat="1" spans="1:14">
      <c r="A78" s="7">
        <v>716</v>
      </c>
      <c r="B78" s="1">
        <v>716</v>
      </c>
      <c r="C78" s="1">
        <v>0.645399928092957</v>
      </c>
      <c r="D78" s="1">
        <v>0.204073429107666</v>
      </c>
      <c r="E78" s="1">
        <v>9</v>
      </c>
      <c r="F78" s="1">
        <v>3</v>
      </c>
      <c r="G78" s="1">
        <v>1</v>
      </c>
      <c r="H78" s="1">
        <v>7</v>
      </c>
      <c r="I78" s="1">
        <v>0.9</v>
      </c>
      <c r="J78" s="1">
        <v>0.75</v>
      </c>
      <c r="K78" s="1">
        <v>0.818181818181818</v>
      </c>
      <c r="L78" s="1">
        <v>0.3</v>
      </c>
      <c r="M78" s="1">
        <v>0.6</v>
      </c>
      <c r="N78" s="1">
        <v>0.8</v>
      </c>
    </row>
    <row r="79" s="1" customFormat="1" spans="1:14">
      <c r="A79" s="7">
        <v>313</v>
      </c>
      <c r="B79" s="1">
        <v>313</v>
      </c>
      <c r="C79" s="1">
        <v>0.621042728424072</v>
      </c>
      <c r="D79" s="1">
        <v>0.25707471370697</v>
      </c>
      <c r="E79" s="1">
        <v>8</v>
      </c>
      <c r="F79" s="1">
        <v>5</v>
      </c>
      <c r="G79" s="1">
        <v>2</v>
      </c>
      <c r="H79" s="1">
        <v>5</v>
      </c>
      <c r="I79" s="1">
        <v>0.8</v>
      </c>
      <c r="J79" s="1">
        <v>0.615384615384615</v>
      </c>
      <c r="K79" s="1">
        <v>0.695652173913043</v>
      </c>
      <c r="L79" s="1">
        <v>0.5</v>
      </c>
      <c r="M79" s="1">
        <v>0.3</v>
      </c>
      <c r="N79" s="1">
        <v>0.65</v>
      </c>
    </row>
    <row r="80" s="1" customFormat="1" spans="1:14">
      <c r="A80" s="7">
        <v>727</v>
      </c>
      <c r="B80" s="1">
        <v>727</v>
      </c>
      <c r="C80" s="1">
        <v>0.618215918540955</v>
      </c>
      <c r="D80" s="1">
        <v>0.194237232208252</v>
      </c>
      <c r="E80" s="1">
        <v>10</v>
      </c>
      <c r="F80" s="1">
        <v>2</v>
      </c>
      <c r="G80" s="1">
        <v>0</v>
      </c>
      <c r="H80" s="1">
        <v>8</v>
      </c>
      <c r="I80" s="1">
        <v>1</v>
      </c>
      <c r="J80" s="1">
        <v>0.833333333333333</v>
      </c>
      <c r="K80" s="1">
        <v>0.909090909090909</v>
      </c>
      <c r="L80" s="1">
        <v>0.2</v>
      </c>
      <c r="M80" s="1">
        <v>0.8</v>
      </c>
      <c r="N80" s="1">
        <v>0.9</v>
      </c>
    </row>
    <row r="81" s="1" customFormat="1" spans="1:14">
      <c r="A81" s="7">
        <v>137</v>
      </c>
      <c r="B81" s="1">
        <v>137</v>
      </c>
      <c r="C81" s="1">
        <v>0.525725841522217</v>
      </c>
      <c r="D81" s="1">
        <v>0.184110879898071</v>
      </c>
      <c r="E81" s="1">
        <v>7</v>
      </c>
      <c r="F81" s="1">
        <v>5</v>
      </c>
      <c r="G81" s="1">
        <v>3</v>
      </c>
      <c r="H81" s="1">
        <v>5</v>
      </c>
      <c r="I81" s="1">
        <v>0.7</v>
      </c>
      <c r="J81" s="1">
        <v>0.583333333333333</v>
      </c>
      <c r="K81" s="1">
        <v>0.636363636363636</v>
      </c>
      <c r="L81" s="1">
        <v>0.5</v>
      </c>
      <c r="M81" s="1">
        <v>0.2</v>
      </c>
      <c r="N81" s="1">
        <v>0.6</v>
      </c>
    </row>
    <row r="82" s="1" customFormat="1" spans="1:14">
      <c r="A82" s="7">
        <v>931</v>
      </c>
      <c r="B82" s="1">
        <v>931</v>
      </c>
      <c r="C82" s="1">
        <v>0.681087970733643</v>
      </c>
      <c r="D82" s="1">
        <v>0.24998950958252</v>
      </c>
      <c r="E82" s="1">
        <v>8</v>
      </c>
      <c r="F82" s="1">
        <v>5</v>
      </c>
      <c r="G82" s="1">
        <v>2</v>
      </c>
      <c r="H82" s="1">
        <v>5</v>
      </c>
      <c r="I82" s="1">
        <v>0.8</v>
      </c>
      <c r="J82" s="1">
        <v>0.615384615384615</v>
      </c>
      <c r="K82" s="1">
        <v>0.695652173913043</v>
      </c>
      <c r="L82" s="1">
        <v>0.5</v>
      </c>
      <c r="M82" s="1">
        <v>0.3</v>
      </c>
      <c r="N82" s="1">
        <v>0.65</v>
      </c>
    </row>
    <row r="83" s="1" customFormat="1" spans="1:14">
      <c r="A83" s="7">
        <v>925</v>
      </c>
      <c r="B83" s="1">
        <v>925</v>
      </c>
      <c r="C83" s="1">
        <v>0.618133544921875</v>
      </c>
      <c r="D83" s="1">
        <v>0.211237907409668</v>
      </c>
      <c r="E83" s="1">
        <v>6</v>
      </c>
      <c r="F83" s="1">
        <v>3</v>
      </c>
      <c r="G83" s="1">
        <v>4</v>
      </c>
      <c r="H83" s="1">
        <v>7</v>
      </c>
      <c r="I83" s="1">
        <v>0.6</v>
      </c>
      <c r="J83" s="1">
        <v>0.666666666666667</v>
      </c>
      <c r="K83" s="1">
        <v>0.631578947368421</v>
      </c>
      <c r="L83" s="1">
        <v>0.3</v>
      </c>
      <c r="M83" s="1">
        <v>0.3</v>
      </c>
      <c r="N83" s="1">
        <v>0.65</v>
      </c>
    </row>
    <row r="84" s="1" customFormat="1" spans="1:14">
      <c r="A84" s="7">
        <v>624</v>
      </c>
      <c r="B84" s="1">
        <v>624</v>
      </c>
      <c r="C84" s="1">
        <v>0.61599063873291</v>
      </c>
      <c r="D84" s="1">
        <v>0.213096857070923</v>
      </c>
      <c r="E84" s="1">
        <v>8</v>
      </c>
      <c r="F84" s="1">
        <v>6</v>
      </c>
      <c r="G84" s="1">
        <v>2</v>
      </c>
      <c r="H84" s="1">
        <v>4</v>
      </c>
      <c r="I84" s="1">
        <v>0.8</v>
      </c>
      <c r="J84" s="1">
        <v>0.571428571428572</v>
      </c>
      <c r="K84" s="1">
        <v>0.666666666666667</v>
      </c>
      <c r="L84" s="1">
        <v>0.6</v>
      </c>
      <c r="M84" s="1">
        <v>0.2</v>
      </c>
      <c r="N84" s="1">
        <v>0.6</v>
      </c>
    </row>
    <row r="85" s="1" customFormat="1" spans="1:14">
      <c r="A85" s="7">
        <v>122</v>
      </c>
      <c r="B85" s="1">
        <v>122</v>
      </c>
      <c r="C85" s="1">
        <v>0.562414288520813</v>
      </c>
      <c r="D85" s="1">
        <v>0.181339740753174</v>
      </c>
      <c r="E85" s="1">
        <v>9</v>
      </c>
      <c r="F85" s="1">
        <v>6</v>
      </c>
      <c r="G85" s="1">
        <v>1</v>
      </c>
      <c r="H85" s="1">
        <v>4</v>
      </c>
      <c r="I85" s="1">
        <v>0.9</v>
      </c>
      <c r="J85" s="1">
        <v>0.6</v>
      </c>
      <c r="K85" s="1">
        <v>0.72</v>
      </c>
      <c r="L85" s="1">
        <v>0.6</v>
      </c>
      <c r="M85" s="1">
        <v>0.3</v>
      </c>
      <c r="N85" s="1">
        <v>0.65</v>
      </c>
    </row>
    <row r="86" s="1" customFormat="1" spans="1:14">
      <c r="A86" s="7">
        <v>538</v>
      </c>
      <c r="B86" s="1">
        <v>538</v>
      </c>
      <c r="C86" s="1">
        <v>0.559895634651184</v>
      </c>
      <c r="D86" s="1">
        <v>0.154874205589294</v>
      </c>
      <c r="E86" s="1">
        <v>9</v>
      </c>
      <c r="F86" s="1">
        <v>2</v>
      </c>
      <c r="G86" s="1">
        <v>1</v>
      </c>
      <c r="H86" s="1">
        <v>8</v>
      </c>
      <c r="I86" s="1">
        <v>0.9</v>
      </c>
      <c r="J86" s="1">
        <v>0.818181818181818</v>
      </c>
      <c r="K86" s="1">
        <v>0.857142857142857</v>
      </c>
      <c r="L86" s="1">
        <v>0.2</v>
      </c>
      <c r="M86" s="1">
        <v>0.7</v>
      </c>
      <c r="N86" s="1">
        <v>0.85</v>
      </c>
    </row>
    <row r="87" s="1" customFormat="1" spans="1:14">
      <c r="A87" s="7">
        <v>584</v>
      </c>
      <c r="B87" s="1">
        <v>584</v>
      </c>
      <c r="C87" s="1">
        <v>0.62827479839325</v>
      </c>
      <c r="D87" s="1">
        <v>0.217533111572266</v>
      </c>
      <c r="E87" s="1">
        <v>10</v>
      </c>
      <c r="F87" s="1">
        <v>5</v>
      </c>
      <c r="G87" s="1">
        <v>0</v>
      </c>
      <c r="H87" s="1">
        <v>5</v>
      </c>
      <c r="I87" s="1">
        <v>1</v>
      </c>
      <c r="J87" s="1">
        <v>0.666666666666667</v>
      </c>
      <c r="K87" s="1">
        <v>0.8</v>
      </c>
      <c r="L87" s="1">
        <v>0.5</v>
      </c>
      <c r="M87" s="1">
        <v>0.5</v>
      </c>
      <c r="N87" s="1">
        <v>0.75</v>
      </c>
    </row>
    <row r="88" s="1" customFormat="1" spans="1:14">
      <c r="A88" s="7">
        <v>394</v>
      </c>
      <c r="B88" s="1">
        <v>394</v>
      </c>
      <c r="C88" s="1">
        <v>0.611793041229248</v>
      </c>
      <c r="D88" s="1">
        <v>0.229255795478821</v>
      </c>
      <c r="E88" s="1">
        <v>8</v>
      </c>
      <c r="F88" s="1">
        <v>6</v>
      </c>
      <c r="G88" s="1">
        <v>2</v>
      </c>
      <c r="H88" s="1">
        <v>4</v>
      </c>
      <c r="I88" s="1">
        <v>0.8</v>
      </c>
      <c r="J88" s="1">
        <v>0.571428571428572</v>
      </c>
      <c r="K88" s="1">
        <v>0.666666666666667</v>
      </c>
      <c r="L88" s="1">
        <v>0.6</v>
      </c>
      <c r="M88" s="1">
        <v>0.2</v>
      </c>
      <c r="N88" s="1">
        <v>0.6</v>
      </c>
    </row>
    <row r="89" s="1" customFormat="1" spans="1:14">
      <c r="A89" s="7">
        <v>674</v>
      </c>
      <c r="B89" s="1">
        <v>674</v>
      </c>
      <c r="C89" s="1">
        <v>0.564037680625916</v>
      </c>
      <c r="D89" s="1">
        <v>0.191290736198425</v>
      </c>
      <c r="E89" s="1">
        <v>7</v>
      </c>
      <c r="F89" s="1">
        <v>4</v>
      </c>
      <c r="G89" s="1">
        <v>3</v>
      </c>
      <c r="H89" s="1">
        <v>6</v>
      </c>
      <c r="I89" s="1">
        <v>0.7</v>
      </c>
      <c r="J89" s="1">
        <v>0.636363636363636</v>
      </c>
      <c r="K89" s="1">
        <v>0.666666666666667</v>
      </c>
      <c r="L89" s="1">
        <v>0.4</v>
      </c>
      <c r="M89" s="1">
        <v>0.3</v>
      </c>
      <c r="N89" s="1">
        <v>0.65</v>
      </c>
    </row>
    <row r="90" s="1" customFormat="1" spans="1:14">
      <c r="A90" s="7">
        <v>0</v>
      </c>
      <c r="B90" s="1">
        <v>0</v>
      </c>
      <c r="C90" s="1">
        <v>0.627311706542969</v>
      </c>
      <c r="D90" s="1">
        <v>0.206335783004761</v>
      </c>
      <c r="E90" s="1">
        <v>10</v>
      </c>
      <c r="F90" s="1">
        <v>5</v>
      </c>
      <c r="G90" s="1">
        <v>0</v>
      </c>
      <c r="H90" s="1">
        <v>5</v>
      </c>
      <c r="I90" s="1">
        <v>1</v>
      </c>
      <c r="J90" s="1">
        <v>0.666666666666667</v>
      </c>
      <c r="K90" s="1">
        <v>0.8</v>
      </c>
      <c r="L90" s="1">
        <v>0.5</v>
      </c>
      <c r="M90" s="1">
        <v>0.5</v>
      </c>
      <c r="N90" s="1">
        <v>0.75</v>
      </c>
    </row>
    <row r="91" s="1" customFormat="1" spans="1:14">
      <c r="A91" s="7">
        <v>138</v>
      </c>
      <c r="B91" s="1">
        <v>138</v>
      </c>
      <c r="C91" s="1">
        <v>0.621886372566223</v>
      </c>
      <c r="D91" s="1">
        <v>0.197128534317017</v>
      </c>
      <c r="E91" s="1">
        <v>8</v>
      </c>
      <c r="F91" s="1">
        <v>7</v>
      </c>
      <c r="G91" s="1">
        <v>2</v>
      </c>
      <c r="H91" s="1">
        <v>3</v>
      </c>
      <c r="I91" s="1">
        <v>0.8</v>
      </c>
      <c r="J91" s="1">
        <v>0.533333333333333</v>
      </c>
      <c r="K91" s="1">
        <v>0.64</v>
      </c>
      <c r="L91" s="1">
        <v>0.7</v>
      </c>
      <c r="M91" s="1">
        <v>0.1</v>
      </c>
      <c r="N91" s="1">
        <v>0.55</v>
      </c>
    </row>
    <row r="92" s="1" customFormat="1" spans="1:14">
      <c r="A92" s="7">
        <v>473</v>
      </c>
      <c r="B92" s="1">
        <v>473</v>
      </c>
      <c r="C92" s="1">
        <v>0.622597098350525</v>
      </c>
      <c r="D92" s="1">
        <v>0.209457159042358</v>
      </c>
      <c r="E92" s="1">
        <v>8</v>
      </c>
      <c r="F92" s="1">
        <v>5</v>
      </c>
      <c r="G92" s="1">
        <v>2</v>
      </c>
      <c r="H92" s="1">
        <v>5</v>
      </c>
      <c r="I92" s="1">
        <v>0.8</v>
      </c>
      <c r="J92" s="1">
        <v>0.615384615384615</v>
      </c>
      <c r="K92" s="1">
        <v>0.695652173913043</v>
      </c>
      <c r="L92" s="1">
        <v>0.5</v>
      </c>
      <c r="M92" s="1">
        <v>0.3</v>
      </c>
      <c r="N92" s="1">
        <v>0.65</v>
      </c>
    </row>
    <row r="93" s="1" customFormat="1" spans="1:14">
      <c r="A93" s="7">
        <v>396</v>
      </c>
      <c r="B93" s="1">
        <v>396</v>
      </c>
      <c r="C93" s="1">
        <v>0.615647792816162</v>
      </c>
      <c r="D93" s="1">
        <v>0.24639880657196</v>
      </c>
      <c r="E93" s="1">
        <v>8</v>
      </c>
      <c r="F93" s="1">
        <v>3</v>
      </c>
      <c r="G93" s="1">
        <v>2</v>
      </c>
      <c r="H93" s="1">
        <v>7</v>
      </c>
      <c r="I93" s="1">
        <v>0.8</v>
      </c>
      <c r="J93" s="1">
        <v>0.727272727272727</v>
      </c>
      <c r="K93" s="1">
        <v>0.761904761904762</v>
      </c>
      <c r="L93" s="1">
        <v>0.3</v>
      </c>
      <c r="M93" s="1">
        <v>0.5</v>
      </c>
      <c r="N93" s="1">
        <v>0.75</v>
      </c>
    </row>
    <row r="94" s="1" customFormat="1" spans="1:14">
      <c r="A94" s="7">
        <v>849</v>
      </c>
      <c r="B94" s="1">
        <v>849</v>
      </c>
      <c r="C94" s="1">
        <v>0.624196410179138</v>
      </c>
      <c r="D94" s="1">
        <v>0.19188642501831</v>
      </c>
      <c r="E94" s="1">
        <v>10</v>
      </c>
      <c r="F94" s="1">
        <v>6</v>
      </c>
      <c r="G94" s="1">
        <v>0</v>
      </c>
      <c r="H94" s="1">
        <v>4</v>
      </c>
      <c r="I94" s="1">
        <v>1</v>
      </c>
      <c r="J94" s="1">
        <v>0.625</v>
      </c>
      <c r="K94" s="1">
        <v>0.769230769230769</v>
      </c>
      <c r="L94" s="1">
        <v>0.6</v>
      </c>
      <c r="M94" s="1">
        <v>0.4</v>
      </c>
      <c r="N94" s="1">
        <v>0.7</v>
      </c>
    </row>
    <row r="95" s="1" customFormat="1" spans="1:14">
      <c r="A95" s="7">
        <v>175</v>
      </c>
      <c r="B95" s="1">
        <v>175</v>
      </c>
      <c r="C95" s="1">
        <v>0.614850163459778</v>
      </c>
      <c r="D95" s="1">
        <v>0.220418334007263</v>
      </c>
      <c r="E95" s="1">
        <v>8</v>
      </c>
      <c r="F95" s="1">
        <v>6</v>
      </c>
      <c r="G95" s="1">
        <v>2</v>
      </c>
      <c r="H95" s="1">
        <v>4</v>
      </c>
      <c r="I95" s="1">
        <v>0.8</v>
      </c>
      <c r="J95" s="1">
        <v>0.571428571428572</v>
      </c>
      <c r="K95" s="1">
        <v>0.666666666666667</v>
      </c>
      <c r="L95" s="1">
        <v>0.6</v>
      </c>
      <c r="M95" s="1">
        <v>0.2</v>
      </c>
      <c r="N95" s="1">
        <v>0.6</v>
      </c>
    </row>
    <row r="96" s="1" customFormat="1" spans="1:14">
      <c r="A96" s="7">
        <v>691</v>
      </c>
      <c r="B96" s="1">
        <v>691</v>
      </c>
      <c r="C96" s="1">
        <v>0.623918414115906</v>
      </c>
      <c r="D96" s="1">
        <v>0.202264666557312</v>
      </c>
      <c r="E96" s="1">
        <v>10</v>
      </c>
      <c r="F96" s="1">
        <v>4</v>
      </c>
      <c r="G96" s="1">
        <v>0</v>
      </c>
      <c r="H96" s="1">
        <v>6</v>
      </c>
      <c r="I96" s="1">
        <v>1</v>
      </c>
      <c r="J96" s="1">
        <v>0.714285714285714</v>
      </c>
      <c r="K96" s="1">
        <v>0.833333333333333</v>
      </c>
      <c r="L96" s="1">
        <v>0.4</v>
      </c>
      <c r="M96" s="1">
        <v>0.6</v>
      </c>
      <c r="N96" s="1">
        <v>0.8</v>
      </c>
    </row>
    <row r="97" s="1" customFormat="1" spans="1:14">
      <c r="A97" s="7">
        <v>807</v>
      </c>
      <c r="B97" s="1">
        <v>807</v>
      </c>
      <c r="C97" s="1">
        <v>0.587384819984436</v>
      </c>
      <c r="D97" s="1">
        <v>0.212218403816223</v>
      </c>
      <c r="E97" s="1">
        <v>6</v>
      </c>
      <c r="F97" s="1">
        <v>6</v>
      </c>
      <c r="G97" s="1">
        <v>4</v>
      </c>
      <c r="H97" s="1">
        <v>4</v>
      </c>
      <c r="I97" s="1">
        <v>0.6</v>
      </c>
      <c r="J97" s="1">
        <v>0.5</v>
      </c>
      <c r="K97" s="1">
        <v>0.545454545454545</v>
      </c>
      <c r="L97" s="1">
        <v>0.6</v>
      </c>
      <c r="M97" s="1">
        <v>0</v>
      </c>
      <c r="N97" s="1">
        <v>0.5</v>
      </c>
    </row>
    <row r="98" s="1" customFormat="1" spans="3:13">
      <c r="C98" s="1">
        <f>AVERAGE(C2:C97)</f>
        <v>0.550197796275218</v>
      </c>
      <c r="D98" s="1">
        <f>AVERAGE(D2:D97)</f>
        <v>0.155516418317954</v>
      </c>
      <c r="L98" s="1">
        <f>AVERAGE(L2:L97)</f>
        <v>0.49375</v>
      </c>
      <c r="M98" s="1">
        <f>AVERAGE(M2:M97)</f>
        <v>0.317708333333333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183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1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12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11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6</v>
      </c>
      <c r="G105" s="11">
        <v>0.12</v>
      </c>
      <c r="H105" s="1">
        <v>-240</v>
      </c>
      <c r="I105" s="1">
        <v>1760</v>
      </c>
      <c r="J105" s="1">
        <v>88</v>
      </c>
    </row>
    <row r="106" s="1" customFormat="1" spans="3:5">
      <c r="C106" s="1" t="s">
        <v>19</v>
      </c>
      <c r="D106" s="1">
        <f>COUNTIF(C2:C97,"&lt;0.5")-COUNTIF(C2:C97,"&lt;0.48")</f>
        <v>2</v>
      </c>
      <c r="E106" s="1">
        <v>2</v>
      </c>
    </row>
    <row r="107" s="1" customFormat="1" spans="3:5">
      <c r="C107" s="1" t="s">
        <v>20</v>
      </c>
      <c r="D107" s="1">
        <f>COUNTIF(C2:C97,"&lt;0.52")-COUNTIF(C2:C97,"&lt;0.5")</f>
        <v>6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4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6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6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6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9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12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5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8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2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0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0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0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0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0</v>
      </c>
    </row>
    <row r="122" s="1" customFormat="1" spans="3:4">
      <c r="C122" s="1" t="s">
        <v>35</v>
      </c>
      <c r="D122" s="1">
        <f>COUNTIF(C2:C97,"&lt;0.82")-COUNTIF(C2:C97,"&lt;0.8")</f>
        <v>0</v>
      </c>
    </row>
    <row r="123" s="1" customFormat="1" spans="3:4">
      <c r="C123" s="1" t="s">
        <v>36</v>
      </c>
      <c r="D123" s="1">
        <f>COUNTIF(C2:C97,"&lt;0.84")-COUNTIF(C2:C97,"&lt;0.82")</f>
        <v>0</v>
      </c>
    </row>
    <row r="124" s="1" customFormat="1" spans="3:8">
      <c r="C124" s="1" t="s">
        <v>37</v>
      </c>
      <c r="D124" s="1">
        <f>COUNTIF(C2:C97,"&lt;0.86")-COUNTIF(C2:C97,"&lt;0.84")</f>
        <v>0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0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0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0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3" workbookViewId="0">
      <selection activeCell="A1" sqref="$A1:$XFD127"/>
    </sheetView>
  </sheetViews>
  <sheetFormatPr defaultColWidth="9" defaultRowHeight="13.5"/>
  <cols>
    <col min="3" max="4" width="18.2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471</v>
      </c>
      <c r="B23" s="1">
        <v>471</v>
      </c>
      <c r="C23" s="1">
        <v>0.46433687210083</v>
      </c>
      <c r="D23" s="1">
        <v>0.117367029190064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3" customFormat="1" spans="1:14">
      <c r="A28" s="9">
        <v>566</v>
      </c>
      <c r="B28" s="3">
        <v>566</v>
      </c>
      <c r="C28" s="3">
        <v>0.479554414749146</v>
      </c>
      <c r="D28" s="3">
        <v>0.09343421459198</v>
      </c>
      <c r="E28" s="3">
        <v>8</v>
      </c>
      <c r="F28" s="3">
        <v>8</v>
      </c>
      <c r="G28" s="3">
        <v>2</v>
      </c>
      <c r="H28" s="3">
        <v>2</v>
      </c>
      <c r="I28" s="3">
        <v>0.8</v>
      </c>
      <c r="J28" s="3">
        <v>0.5</v>
      </c>
      <c r="K28" s="3">
        <v>0.615384615384615</v>
      </c>
      <c r="L28" s="3">
        <v>0.8</v>
      </c>
      <c r="M28" s="3">
        <v>0</v>
      </c>
      <c r="N28" s="3">
        <v>0.5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213</v>
      </c>
      <c r="B32" s="1">
        <v>213</v>
      </c>
      <c r="C32" s="1">
        <v>0.540220141410828</v>
      </c>
      <c r="D32" s="1">
        <v>0.181421518325806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554</v>
      </c>
      <c r="B33" s="1">
        <v>554</v>
      </c>
      <c r="C33" s="1">
        <v>0.660832762718201</v>
      </c>
      <c r="D33" s="1">
        <v>0.225080013275147</v>
      </c>
      <c r="E33" s="1">
        <v>6</v>
      </c>
      <c r="F33" s="1">
        <v>7</v>
      </c>
      <c r="G33" s="1">
        <v>4</v>
      </c>
      <c r="H33" s="1">
        <v>3</v>
      </c>
      <c r="I33" s="1">
        <v>0.6</v>
      </c>
      <c r="J33" s="1">
        <v>0.461538461538462</v>
      </c>
      <c r="K33" s="1">
        <v>0.521739130434783</v>
      </c>
      <c r="L33" s="1">
        <v>0.7</v>
      </c>
      <c r="M33" s="1">
        <v>-0.1</v>
      </c>
      <c r="N33" s="1">
        <v>0.45</v>
      </c>
    </row>
    <row r="34" s="1" customFormat="1" spans="1:14">
      <c r="A34" s="7">
        <v>883</v>
      </c>
      <c r="B34" s="1">
        <v>883</v>
      </c>
      <c r="C34" s="1">
        <v>0.536781072616577</v>
      </c>
      <c r="D34" s="1">
        <v>0.176890254020691</v>
      </c>
      <c r="E34" s="1">
        <v>6</v>
      </c>
      <c r="F34" s="1">
        <v>5</v>
      </c>
      <c r="G34" s="1">
        <v>4</v>
      </c>
      <c r="H34" s="1">
        <v>5</v>
      </c>
      <c r="I34" s="1">
        <v>0.6</v>
      </c>
      <c r="J34" s="1">
        <v>0.545454545454545</v>
      </c>
      <c r="K34" s="1">
        <v>0.571428571428571</v>
      </c>
      <c r="L34" s="1">
        <v>0.5</v>
      </c>
      <c r="M34" s="1">
        <v>0.1</v>
      </c>
      <c r="N34" s="1">
        <v>0.55</v>
      </c>
    </row>
    <row r="35" s="1" customFormat="1" spans="1:14">
      <c r="A35" s="7">
        <v>635</v>
      </c>
      <c r="B35" s="1">
        <v>635</v>
      </c>
      <c r="C35" s="1">
        <v>0.511435985565186</v>
      </c>
      <c r="D35" s="1">
        <v>0.165743589401245</v>
      </c>
      <c r="E35" s="1">
        <v>8</v>
      </c>
      <c r="F35" s="1">
        <v>4</v>
      </c>
      <c r="G35" s="1">
        <v>2</v>
      </c>
      <c r="H35" s="1">
        <v>6</v>
      </c>
      <c r="I35" s="1">
        <v>0.8</v>
      </c>
      <c r="J35" s="1">
        <v>0.666666666666667</v>
      </c>
      <c r="K35" s="1">
        <v>0.727272727272727</v>
      </c>
      <c r="L35" s="1">
        <v>0.4</v>
      </c>
      <c r="M35" s="1">
        <v>0.4</v>
      </c>
      <c r="N35" s="1">
        <v>0.7</v>
      </c>
    </row>
    <row r="36" s="1" customFormat="1" spans="1:14">
      <c r="A36" s="7">
        <v>909</v>
      </c>
      <c r="B36" s="1">
        <v>909</v>
      </c>
      <c r="C36" s="1">
        <v>0.651805877685547</v>
      </c>
      <c r="D36" s="1">
        <v>0.206578016281128</v>
      </c>
      <c r="E36" s="1">
        <v>9</v>
      </c>
      <c r="F36" s="1">
        <v>3</v>
      </c>
      <c r="G36" s="1">
        <v>1</v>
      </c>
      <c r="H36" s="1">
        <v>7</v>
      </c>
      <c r="I36" s="1">
        <v>0.9</v>
      </c>
      <c r="J36" s="1">
        <v>0.75</v>
      </c>
      <c r="K36" s="1">
        <v>0.818181818181818</v>
      </c>
      <c r="L36" s="1">
        <v>0.3</v>
      </c>
      <c r="M36" s="1">
        <v>0.6</v>
      </c>
      <c r="N36" s="1">
        <v>0.8</v>
      </c>
    </row>
    <row r="37" s="1" customFormat="1" spans="1:14">
      <c r="A37" s="7">
        <v>250</v>
      </c>
      <c r="B37" s="1">
        <v>250</v>
      </c>
      <c r="C37" s="1">
        <v>0.647572636604309</v>
      </c>
      <c r="D37" s="1">
        <v>0.24461555480957</v>
      </c>
      <c r="E37" s="1">
        <v>8</v>
      </c>
      <c r="F37" s="1">
        <v>5</v>
      </c>
      <c r="G37" s="1">
        <v>2</v>
      </c>
      <c r="H37" s="1">
        <v>5</v>
      </c>
      <c r="I37" s="1">
        <v>0.8</v>
      </c>
      <c r="J37" s="1">
        <v>0.615384615384615</v>
      </c>
      <c r="K37" s="1">
        <v>0.695652173913043</v>
      </c>
      <c r="L37" s="1">
        <v>0.5</v>
      </c>
      <c r="M37" s="1">
        <v>0.3</v>
      </c>
      <c r="N37" s="1">
        <v>0.65</v>
      </c>
    </row>
    <row r="38" s="1" customFormat="1" spans="1:14">
      <c r="A38" s="7">
        <v>798</v>
      </c>
      <c r="B38" s="1">
        <v>798</v>
      </c>
      <c r="C38" s="1">
        <v>0.678243517875671</v>
      </c>
      <c r="D38" s="1">
        <v>0.237145304679871</v>
      </c>
      <c r="E38" s="1">
        <v>7</v>
      </c>
      <c r="F38" s="1">
        <v>5</v>
      </c>
      <c r="G38" s="1">
        <v>3</v>
      </c>
      <c r="H38" s="1">
        <v>5</v>
      </c>
      <c r="I38" s="1">
        <v>0.7</v>
      </c>
      <c r="J38" s="1">
        <v>0.583333333333333</v>
      </c>
      <c r="K38" s="1">
        <v>0.636363636363636</v>
      </c>
      <c r="L38" s="1">
        <v>0.5</v>
      </c>
      <c r="M38" s="1">
        <v>0.2</v>
      </c>
      <c r="N38" s="1">
        <v>0.6</v>
      </c>
    </row>
    <row r="39" s="1" customFormat="1" spans="1:14">
      <c r="A39" s="7">
        <v>617</v>
      </c>
      <c r="B39" s="1">
        <v>617</v>
      </c>
      <c r="C39" s="1">
        <v>0.497442245483398</v>
      </c>
      <c r="D39" s="1">
        <v>0.169996380805969</v>
      </c>
      <c r="E39" s="1">
        <v>8</v>
      </c>
      <c r="F39" s="1">
        <v>5</v>
      </c>
      <c r="G39" s="1">
        <v>2</v>
      </c>
      <c r="H39" s="1">
        <v>5</v>
      </c>
      <c r="I39" s="1">
        <v>0.8</v>
      </c>
      <c r="J39" s="1">
        <v>0.615384615384615</v>
      </c>
      <c r="K39" s="1">
        <v>0.695652173913043</v>
      </c>
      <c r="L39" s="1">
        <v>0.5</v>
      </c>
      <c r="M39" s="1">
        <v>0.3</v>
      </c>
      <c r="N39" s="1">
        <v>0.65</v>
      </c>
    </row>
    <row r="40" s="1" customFormat="1" spans="1:14">
      <c r="A40" s="7">
        <v>827</v>
      </c>
      <c r="B40" s="1">
        <v>827</v>
      </c>
      <c r="C40" s="1">
        <v>0.664244651794434</v>
      </c>
      <c r="D40" s="1">
        <v>0.195667386054993</v>
      </c>
      <c r="E40" s="1">
        <v>7</v>
      </c>
      <c r="F40" s="1">
        <v>4</v>
      </c>
      <c r="G40" s="1">
        <v>3</v>
      </c>
      <c r="H40" s="1">
        <v>6</v>
      </c>
      <c r="I40" s="1">
        <v>0.7</v>
      </c>
      <c r="J40" s="1">
        <v>0.636363636363636</v>
      </c>
      <c r="K40" s="1">
        <v>0.666666666666667</v>
      </c>
      <c r="L40" s="1">
        <v>0.4</v>
      </c>
      <c r="M40" s="1">
        <v>0.3</v>
      </c>
      <c r="N40" s="1">
        <v>0.65</v>
      </c>
    </row>
    <row r="41" s="1" customFormat="1" spans="1:14">
      <c r="A41" s="7">
        <v>123</v>
      </c>
      <c r="B41" s="1">
        <v>123</v>
      </c>
      <c r="C41" s="1">
        <v>0.64593517780304</v>
      </c>
      <c r="D41" s="1">
        <v>0.242363452911377</v>
      </c>
      <c r="E41" s="1">
        <v>9</v>
      </c>
      <c r="F41" s="1">
        <v>7</v>
      </c>
      <c r="G41" s="1">
        <v>1</v>
      </c>
      <c r="H41" s="1">
        <v>3</v>
      </c>
      <c r="I41" s="1">
        <v>0.9</v>
      </c>
      <c r="J41" s="1">
        <v>0.5625</v>
      </c>
      <c r="K41" s="1">
        <v>0.692307692307692</v>
      </c>
      <c r="L41" s="1">
        <v>0.7</v>
      </c>
      <c r="M41" s="1">
        <v>0.2</v>
      </c>
      <c r="N41" s="1">
        <v>0.6</v>
      </c>
    </row>
    <row r="42" s="1" customFormat="1" spans="1:14">
      <c r="A42" s="7">
        <v>451</v>
      </c>
      <c r="B42" s="1">
        <v>451</v>
      </c>
      <c r="C42" s="1">
        <v>0.665182590484619</v>
      </c>
      <c r="D42" s="1">
        <v>0.250267744064331</v>
      </c>
      <c r="E42" s="1">
        <v>9</v>
      </c>
      <c r="F42" s="1">
        <v>6</v>
      </c>
      <c r="G42" s="1">
        <v>1</v>
      </c>
      <c r="H42" s="1">
        <v>4</v>
      </c>
      <c r="I42" s="1">
        <v>0.9</v>
      </c>
      <c r="J42" s="1">
        <v>0.6</v>
      </c>
      <c r="K42" s="1">
        <v>0.72</v>
      </c>
      <c r="L42" s="1">
        <v>0.6</v>
      </c>
      <c r="M42" s="1">
        <v>0.3</v>
      </c>
      <c r="N42" s="1">
        <v>0.65</v>
      </c>
    </row>
    <row r="43" s="1" customFormat="1" spans="1:14">
      <c r="A43" s="7">
        <v>43</v>
      </c>
      <c r="B43" s="1">
        <v>43</v>
      </c>
      <c r="C43" s="1">
        <v>0.656714081764221</v>
      </c>
      <c r="D43" s="1">
        <v>0.224246263504028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40</v>
      </c>
      <c r="B44" s="1">
        <v>40</v>
      </c>
      <c r="C44" s="1">
        <v>0.634088516235352</v>
      </c>
      <c r="D44" s="1">
        <v>0.209302663803101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249</v>
      </c>
      <c r="B45" s="1">
        <v>249</v>
      </c>
      <c r="C45" s="1">
        <v>0.631833672523499</v>
      </c>
      <c r="D45" s="1">
        <v>0.211252689361572</v>
      </c>
      <c r="E45" s="1">
        <v>8</v>
      </c>
      <c r="F45" s="1">
        <v>4</v>
      </c>
      <c r="G45" s="1">
        <v>2</v>
      </c>
      <c r="H45" s="1">
        <v>6</v>
      </c>
      <c r="I45" s="1">
        <v>0.8</v>
      </c>
      <c r="J45" s="1">
        <v>0.666666666666667</v>
      </c>
      <c r="K45" s="1">
        <v>0.727272727272727</v>
      </c>
      <c r="L45" s="1">
        <v>0.4</v>
      </c>
      <c r="M45" s="1">
        <v>0.4</v>
      </c>
      <c r="N45" s="1">
        <v>0.7</v>
      </c>
    </row>
    <row r="46" s="1" customFormat="1" spans="1:14">
      <c r="A46" s="7">
        <v>617</v>
      </c>
      <c r="B46" s="1">
        <v>617</v>
      </c>
      <c r="C46" s="1">
        <v>0.497442245483398</v>
      </c>
      <c r="D46" s="1">
        <v>0.169996380805969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213</v>
      </c>
      <c r="B47" s="1">
        <v>213</v>
      </c>
      <c r="C47" s="1">
        <v>0.540220141410828</v>
      </c>
      <c r="D47" s="1">
        <v>0.181421518325806</v>
      </c>
      <c r="E47" s="1">
        <v>8</v>
      </c>
      <c r="F47" s="1">
        <v>6</v>
      </c>
      <c r="G47" s="1">
        <v>2</v>
      </c>
      <c r="H47" s="1">
        <v>4</v>
      </c>
      <c r="I47" s="1">
        <v>0.8</v>
      </c>
      <c r="J47" s="1">
        <v>0.571428571428572</v>
      </c>
      <c r="K47" s="1">
        <v>0.666666666666667</v>
      </c>
      <c r="L47" s="1">
        <v>0.6</v>
      </c>
      <c r="M47" s="1">
        <v>0.2</v>
      </c>
      <c r="N47" s="1">
        <v>0.6</v>
      </c>
    </row>
    <row r="48" s="1" customFormat="1" spans="1:14">
      <c r="A48" s="7">
        <v>651</v>
      </c>
      <c r="B48" s="1">
        <v>651</v>
      </c>
      <c r="C48" s="1">
        <v>0.501839160919189</v>
      </c>
      <c r="D48" s="1">
        <v>0.142430782318115</v>
      </c>
      <c r="E48" s="1">
        <v>10</v>
      </c>
      <c r="F48" s="1">
        <v>5</v>
      </c>
      <c r="G48" s="1">
        <v>0</v>
      </c>
      <c r="H48" s="1">
        <v>5</v>
      </c>
      <c r="I48" s="1">
        <v>1</v>
      </c>
      <c r="J48" s="1">
        <v>0.666666666666667</v>
      </c>
      <c r="K48" s="1">
        <v>0.8</v>
      </c>
      <c r="L48" s="1">
        <v>0.5</v>
      </c>
      <c r="M48" s="1">
        <v>0.5</v>
      </c>
      <c r="N48" s="1">
        <v>0.75</v>
      </c>
    </row>
    <row r="49" s="1" customFormat="1" spans="1:14">
      <c r="A49" s="7">
        <v>258</v>
      </c>
      <c r="B49" s="1">
        <v>258</v>
      </c>
      <c r="C49" s="1">
        <v>0.543748259544373</v>
      </c>
      <c r="D49" s="1">
        <v>0.161749958992004</v>
      </c>
      <c r="E49" s="1">
        <v>9</v>
      </c>
      <c r="F49" s="1">
        <v>7</v>
      </c>
      <c r="G49" s="1">
        <v>1</v>
      </c>
      <c r="H49" s="1">
        <v>3</v>
      </c>
      <c r="I49" s="1">
        <v>0.9</v>
      </c>
      <c r="J49" s="1">
        <v>0.5625</v>
      </c>
      <c r="K49" s="1">
        <v>0.692307692307692</v>
      </c>
      <c r="L49" s="1">
        <v>0.7</v>
      </c>
      <c r="M49" s="1">
        <v>0.2</v>
      </c>
      <c r="N49" s="1">
        <v>0.6</v>
      </c>
    </row>
    <row r="50" s="1" customFormat="1" spans="1:14">
      <c r="A50" s="7">
        <v>635</v>
      </c>
      <c r="B50" s="1">
        <v>635</v>
      </c>
      <c r="C50" s="1">
        <v>0.511435985565186</v>
      </c>
      <c r="D50" s="1">
        <v>0.165743589401245</v>
      </c>
      <c r="E50" s="1">
        <v>8</v>
      </c>
      <c r="F50" s="1">
        <v>4</v>
      </c>
      <c r="G50" s="1">
        <v>2</v>
      </c>
      <c r="H50" s="1">
        <v>6</v>
      </c>
      <c r="I50" s="1">
        <v>0.8</v>
      </c>
      <c r="J50" s="1">
        <v>0.666666666666667</v>
      </c>
      <c r="K50" s="1">
        <v>0.727272727272727</v>
      </c>
      <c r="L50" s="1">
        <v>0.4</v>
      </c>
      <c r="M50" s="1">
        <v>0.4</v>
      </c>
      <c r="N50" s="1">
        <v>0.7</v>
      </c>
    </row>
    <row r="51" s="1" customFormat="1" spans="1:14">
      <c r="A51" s="7">
        <v>138</v>
      </c>
      <c r="B51" s="1">
        <v>138</v>
      </c>
      <c r="C51" s="1">
        <v>0.621886372566223</v>
      </c>
      <c r="D51" s="1">
        <v>0.197128534317017</v>
      </c>
      <c r="E51" s="1">
        <v>8</v>
      </c>
      <c r="F51" s="1">
        <v>7</v>
      </c>
      <c r="G51" s="1">
        <v>2</v>
      </c>
      <c r="H51" s="1">
        <v>3</v>
      </c>
      <c r="I51" s="1">
        <v>0.8</v>
      </c>
      <c r="J51" s="1">
        <v>0.533333333333333</v>
      </c>
      <c r="K51" s="1">
        <v>0.64</v>
      </c>
      <c r="L51" s="1">
        <v>0.7</v>
      </c>
      <c r="M51" s="1">
        <v>0.1</v>
      </c>
      <c r="N51" s="1">
        <v>0.55</v>
      </c>
    </row>
    <row r="52" s="1" customFormat="1" spans="1:14">
      <c r="A52" s="7">
        <v>124</v>
      </c>
      <c r="B52" s="1">
        <v>124</v>
      </c>
      <c r="C52" s="1">
        <v>0.629390001296997</v>
      </c>
      <c r="D52" s="1">
        <v>0.210688233375549</v>
      </c>
      <c r="E52" s="1">
        <v>10</v>
      </c>
      <c r="F52" s="1">
        <v>9</v>
      </c>
      <c r="G52" s="1">
        <v>0</v>
      </c>
      <c r="H52" s="1">
        <v>1</v>
      </c>
      <c r="I52" s="1">
        <v>1</v>
      </c>
      <c r="J52" s="1">
        <v>0.526315789473684</v>
      </c>
      <c r="K52" s="1">
        <v>0.689655172413793</v>
      </c>
      <c r="L52" s="1">
        <v>0.9</v>
      </c>
      <c r="M52" s="1">
        <v>0.1</v>
      </c>
      <c r="N52" s="1">
        <v>0.55</v>
      </c>
    </row>
    <row r="53" s="1" customFormat="1" spans="1:14">
      <c r="A53" s="7">
        <v>554</v>
      </c>
      <c r="B53" s="1">
        <v>554</v>
      </c>
      <c r="C53" s="1">
        <v>0.660832762718201</v>
      </c>
      <c r="D53" s="1">
        <v>0.225080013275147</v>
      </c>
      <c r="E53" s="1">
        <v>6</v>
      </c>
      <c r="F53" s="1">
        <v>7</v>
      </c>
      <c r="G53" s="1">
        <v>4</v>
      </c>
      <c r="H53" s="1">
        <v>3</v>
      </c>
      <c r="I53" s="1">
        <v>0.6</v>
      </c>
      <c r="J53" s="1">
        <v>0.461538461538462</v>
      </c>
      <c r="K53" s="1">
        <v>0.521739130434783</v>
      </c>
      <c r="L53" s="1">
        <v>0.7</v>
      </c>
      <c r="M53" s="1">
        <v>-0.1</v>
      </c>
      <c r="N53" s="1">
        <v>0.45</v>
      </c>
    </row>
    <row r="54" s="1" customFormat="1" spans="1:14">
      <c r="A54" s="7">
        <v>68</v>
      </c>
      <c r="B54" s="1">
        <v>68</v>
      </c>
      <c r="C54" s="1">
        <v>0.616530895233154</v>
      </c>
      <c r="D54" s="1">
        <v>0.185717225074768</v>
      </c>
      <c r="E54" s="1">
        <v>6</v>
      </c>
      <c r="F54" s="1">
        <v>4</v>
      </c>
      <c r="G54" s="1">
        <v>4</v>
      </c>
      <c r="H54" s="1">
        <v>6</v>
      </c>
      <c r="I54" s="1">
        <v>0.6</v>
      </c>
      <c r="J54" s="1">
        <v>0.6</v>
      </c>
      <c r="K54" s="1">
        <v>0.6</v>
      </c>
      <c r="L54" s="1">
        <v>0.4</v>
      </c>
      <c r="M54" s="1">
        <v>0.2</v>
      </c>
      <c r="N54" s="1">
        <v>0.6</v>
      </c>
    </row>
    <row r="55" s="1" customFormat="1" spans="1:14">
      <c r="A55" s="7">
        <v>340</v>
      </c>
      <c r="B55" s="1">
        <v>340</v>
      </c>
      <c r="C55" s="1">
        <v>0.69361400604248</v>
      </c>
      <c r="D55" s="1">
        <v>0.279063940048218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1" customFormat="1" spans="1:14">
      <c r="A56" s="7">
        <v>977</v>
      </c>
      <c r="B56" s="1">
        <v>977</v>
      </c>
      <c r="C56" s="1">
        <v>0.635453104972839</v>
      </c>
      <c r="D56" s="1">
        <v>0.185323357582092</v>
      </c>
      <c r="E56" s="1">
        <v>7</v>
      </c>
      <c r="F56" s="1">
        <v>6</v>
      </c>
      <c r="G56" s="1">
        <v>3</v>
      </c>
      <c r="H56" s="1">
        <v>4</v>
      </c>
      <c r="I56" s="1">
        <v>0.7</v>
      </c>
      <c r="J56" s="1">
        <v>0.538461538461539</v>
      </c>
      <c r="K56" s="1">
        <v>0.608695652173913</v>
      </c>
      <c r="L56" s="1">
        <v>0.6</v>
      </c>
      <c r="M56" s="1">
        <v>0.1</v>
      </c>
      <c r="N56" s="1">
        <v>0.55</v>
      </c>
    </row>
    <row r="57" s="1" customFormat="1" spans="1:14">
      <c r="A57" s="7">
        <v>451</v>
      </c>
      <c r="B57" s="1">
        <v>451</v>
      </c>
      <c r="C57" s="1">
        <v>0.665182590484619</v>
      </c>
      <c r="D57" s="1">
        <v>0.250267744064331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873</v>
      </c>
      <c r="B58" s="1">
        <v>873</v>
      </c>
      <c r="C58" s="1">
        <v>0.570534706115723</v>
      </c>
      <c r="D58" s="1">
        <v>0.215624690055847</v>
      </c>
      <c r="E58" s="1">
        <v>7</v>
      </c>
      <c r="F58" s="1">
        <v>9</v>
      </c>
      <c r="G58" s="1">
        <v>3</v>
      </c>
      <c r="H58" s="1">
        <v>1</v>
      </c>
      <c r="I58" s="1">
        <v>0.7</v>
      </c>
      <c r="J58" s="1">
        <v>0.4375</v>
      </c>
      <c r="K58" s="1">
        <v>0.538461538461538</v>
      </c>
      <c r="L58" s="1">
        <v>0.9</v>
      </c>
      <c r="M58" s="1">
        <v>-0.2</v>
      </c>
      <c r="N58" s="1">
        <v>0.4</v>
      </c>
    </row>
    <row r="59" s="1" customFormat="1" spans="1:14">
      <c r="A59" s="7">
        <v>693</v>
      </c>
      <c r="B59" s="1">
        <v>693</v>
      </c>
      <c r="C59" s="1">
        <v>0.667569756507874</v>
      </c>
      <c r="D59" s="1">
        <v>0.195605278015137</v>
      </c>
      <c r="E59" s="1">
        <v>9</v>
      </c>
      <c r="F59" s="1">
        <v>7</v>
      </c>
      <c r="G59" s="1">
        <v>1</v>
      </c>
      <c r="H59" s="1">
        <v>3</v>
      </c>
      <c r="I59" s="1">
        <v>0.9</v>
      </c>
      <c r="J59" s="1">
        <v>0.5625</v>
      </c>
      <c r="K59" s="1">
        <v>0.692307692307692</v>
      </c>
      <c r="L59" s="1">
        <v>0.7</v>
      </c>
      <c r="M59" s="1">
        <v>0.2</v>
      </c>
      <c r="N59" s="1">
        <v>0.6</v>
      </c>
    </row>
    <row r="60" s="1" customFormat="1" spans="1:14">
      <c r="A60" s="7">
        <v>765</v>
      </c>
      <c r="B60" s="1">
        <v>765</v>
      </c>
      <c r="C60" s="1">
        <v>0.557815074920654</v>
      </c>
      <c r="D60" s="1">
        <v>0.176732897758484</v>
      </c>
      <c r="E60" s="1">
        <v>7</v>
      </c>
      <c r="F60" s="1">
        <v>6</v>
      </c>
      <c r="G60" s="1">
        <v>3</v>
      </c>
      <c r="H60" s="1">
        <v>4</v>
      </c>
      <c r="I60" s="1">
        <v>0.7</v>
      </c>
      <c r="J60" s="1">
        <v>0.538461538461539</v>
      </c>
      <c r="K60" s="1">
        <v>0.608695652173913</v>
      </c>
      <c r="L60" s="1">
        <v>0.6</v>
      </c>
      <c r="M60" s="1">
        <v>0.1</v>
      </c>
      <c r="N60" s="1">
        <v>0.55</v>
      </c>
    </row>
    <row r="61" s="1" customFormat="1" spans="1:14">
      <c r="A61" s="7">
        <v>942</v>
      </c>
      <c r="B61" s="1">
        <v>942</v>
      </c>
      <c r="C61" s="1">
        <v>0.514297127723694</v>
      </c>
      <c r="D61" s="1">
        <v>0.156838059425354</v>
      </c>
      <c r="E61" s="1">
        <v>7</v>
      </c>
      <c r="F61" s="1">
        <v>3</v>
      </c>
      <c r="G61" s="1">
        <v>3</v>
      </c>
      <c r="H61" s="1">
        <v>7</v>
      </c>
      <c r="I61" s="1">
        <v>0.7</v>
      </c>
      <c r="J61" s="1">
        <v>0.7</v>
      </c>
      <c r="K61" s="1">
        <v>0.7</v>
      </c>
      <c r="L61" s="1">
        <v>0.3</v>
      </c>
      <c r="M61" s="1">
        <v>0.4</v>
      </c>
      <c r="N61" s="1">
        <v>0.7</v>
      </c>
    </row>
    <row r="62" s="1" customFormat="1" spans="1:14">
      <c r="A62" s="7">
        <v>719</v>
      </c>
      <c r="B62" s="1">
        <v>719</v>
      </c>
      <c r="C62" s="1">
        <v>0.55800187587738</v>
      </c>
      <c r="D62" s="1">
        <v>0.176747798919678</v>
      </c>
      <c r="E62" s="1">
        <v>7</v>
      </c>
      <c r="F62" s="1">
        <v>4</v>
      </c>
      <c r="G62" s="1">
        <v>3</v>
      </c>
      <c r="H62" s="1">
        <v>6</v>
      </c>
      <c r="I62" s="1">
        <v>0.7</v>
      </c>
      <c r="J62" s="1">
        <v>0.636363636363636</v>
      </c>
      <c r="K62" s="1">
        <v>0.666666666666667</v>
      </c>
      <c r="L62" s="1">
        <v>0.4</v>
      </c>
      <c r="M62" s="1">
        <v>0.3</v>
      </c>
      <c r="N62" s="1">
        <v>0.65</v>
      </c>
    </row>
    <row r="63" s="1" customFormat="1" spans="1:14">
      <c r="A63" s="7">
        <v>807</v>
      </c>
      <c r="B63" s="1">
        <v>807</v>
      </c>
      <c r="C63" s="1">
        <v>0.587384819984436</v>
      </c>
      <c r="D63" s="1">
        <v>0.212218403816223</v>
      </c>
      <c r="E63" s="1">
        <v>6</v>
      </c>
      <c r="F63" s="1">
        <v>6</v>
      </c>
      <c r="G63" s="1">
        <v>4</v>
      </c>
      <c r="H63" s="1">
        <v>4</v>
      </c>
      <c r="I63" s="1">
        <v>0.6</v>
      </c>
      <c r="J63" s="1">
        <v>0.5</v>
      </c>
      <c r="K63" s="1">
        <v>0.545454545454545</v>
      </c>
      <c r="L63" s="1">
        <v>0.6</v>
      </c>
      <c r="M63" s="1">
        <v>0</v>
      </c>
      <c r="N63" s="1">
        <v>0.5</v>
      </c>
    </row>
    <row r="64" s="1" customFormat="1" spans="1:14">
      <c r="A64" s="7">
        <v>674</v>
      </c>
      <c r="B64" s="1">
        <v>674</v>
      </c>
      <c r="C64" s="1">
        <v>0.564037680625916</v>
      </c>
      <c r="D64" s="1">
        <v>0.191290736198425</v>
      </c>
      <c r="E64" s="1">
        <v>7</v>
      </c>
      <c r="F64" s="1">
        <v>4</v>
      </c>
      <c r="G64" s="1">
        <v>3</v>
      </c>
      <c r="H64" s="1">
        <v>6</v>
      </c>
      <c r="I64" s="1">
        <v>0.7</v>
      </c>
      <c r="J64" s="1">
        <v>0.636363636363636</v>
      </c>
      <c r="K64" s="1">
        <v>0.666666666666667</v>
      </c>
      <c r="L64" s="1">
        <v>0.4</v>
      </c>
      <c r="M64" s="1">
        <v>0.3</v>
      </c>
      <c r="N64" s="1">
        <v>0.65</v>
      </c>
    </row>
    <row r="65" s="1" customFormat="1" spans="1:14">
      <c r="A65" s="7">
        <v>564</v>
      </c>
      <c r="B65" s="1">
        <v>564</v>
      </c>
      <c r="C65" s="1">
        <v>0.591322898864746</v>
      </c>
      <c r="D65" s="1">
        <v>0.230110764503479</v>
      </c>
      <c r="E65" s="1">
        <v>7</v>
      </c>
      <c r="F65" s="1">
        <v>6</v>
      </c>
      <c r="G65" s="1">
        <v>3</v>
      </c>
      <c r="H65" s="1">
        <v>4</v>
      </c>
      <c r="I65" s="1">
        <v>0.7</v>
      </c>
      <c r="J65" s="1">
        <v>0.538461538461539</v>
      </c>
      <c r="K65" s="1">
        <v>0.608695652173913</v>
      </c>
      <c r="L65" s="1">
        <v>0.6</v>
      </c>
      <c r="M65" s="1">
        <v>0.1</v>
      </c>
      <c r="N65" s="1">
        <v>0.55</v>
      </c>
    </row>
    <row r="66" s="1" customFormat="1" spans="1:14">
      <c r="A66" s="7">
        <v>28</v>
      </c>
      <c r="B66" s="1">
        <v>28</v>
      </c>
      <c r="C66" s="1">
        <v>0.596928119659424</v>
      </c>
      <c r="D66" s="1">
        <v>0.172947764396668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1" customFormat="1" spans="1:14">
      <c r="A67" s="7">
        <v>873</v>
      </c>
      <c r="B67" s="1">
        <v>873</v>
      </c>
      <c r="C67" s="1">
        <v>0.570534706115723</v>
      </c>
      <c r="D67" s="1">
        <v>0.215624690055847</v>
      </c>
      <c r="E67" s="1">
        <v>7</v>
      </c>
      <c r="F67" s="1">
        <v>9</v>
      </c>
      <c r="G67" s="1">
        <v>3</v>
      </c>
      <c r="H67" s="1">
        <v>1</v>
      </c>
      <c r="I67" s="1">
        <v>0.7</v>
      </c>
      <c r="J67" s="1">
        <v>0.4375</v>
      </c>
      <c r="K67" s="1">
        <v>0.538461538461538</v>
      </c>
      <c r="L67" s="1">
        <v>0.9</v>
      </c>
      <c r="M67" s="1">
        <v>-0.2</v>
      </c>
      <c r="N67" s="1">
        <v>0.4</v>
      </c>
    </row>
    <row r="68" s="1" customFormat="1" spans="1:14">
      <c r="A68" s="7">
        <v>77</v>
      </c>
      <c r="B68" s="1">
        <v>77</v>
      </c>
      <c r="C68" s="1">
        <v>0.603342056274414</v>
      </c>
      <c r="D68" s="1">
        <v>0.210291981697082</v>
      </c>
      <c r="E68" s="1">
        <v>7</v>
      </c>
      <c r="F68" s="1">
        <v>6</v>
      </c>
      <c r="G68" s="1">
        <v>3</v>
      </c>
      <c r="H68" s="1">
        <v>4</v>
      </c>
      <c r="I68" s="1">
        <v>0.7</v>
      </c>
      <c r="J68" s="1">
        <v>0.538461538461539</v>
      </c>
      <c r="K68" s="1">
        <v>0.608695652173913</v>
      </c>
      <c r="L68" s="1">
        <v>0.6</v>
      </c>
      <c r="M68" s="1">
        <v>0.1</v>
      </c>
      <c r="N68" s="1">
        <v>0.55</v>
      </c>
    </row>
    <row r="69" s="1" customFormat="1" spans="1:14">
      <c r="A69" s="7">
        <v>564</v>
      </c>
      <c r="B69" s="1">
        <v>564</v>
      </c>
      <c r="C69" s="1">
        <v>0.591322898864746</v>
      </c>
      <c r="D69" s="1">
        <v>0.230110764503479</v>
      </c>
      <c r="E69" s="1">
        <v>7</v>
      </c>
      <c r="F69" s="1">
        <v>6</v>
      </c>
      <c r="G69" s="1">
        <v>3</v>
      </c>
      <c r="H69" s="1">
        <v>4</v>
      </c>
      <c r="I69" s="1">
        <v>0.7</v>
      </c>
      <c r="J69" s="1">
        <v>0.538461538461539</v>
      </c>
      <c r="K69" s="1">
        <v>0.608695652173913</v>
      </c>
      <c r="L69" s="1">
        <v>0.6</v>
      </c>
      <c r="M69" s="1">
        <v>0.1</v>
      </c>
      <c r="N69" s="1">
        <v>0.55</v>
      </c>
    </row>
    <row r="70" s="1" customFormat="1" spans="1:14">
      <c r="A70" s="7">
        <v>35</v>
      </c>
      <c r="B70" s="1">
        <v>35</v>
      </c>
      <c r="C70" s="1">
        <v>0.607787728309631</v>
      </c>
      <c r="D70" s="1">
        <v>0.209023833274841</v>
      </c>
      <c r="E70" s="1">
        <v>9</v>
      </c>
      <c r="F70" s="1">
        <v>5</v>
      </c>
      <c r="G70" s="1">
        <v>1</v>
      </c>
      <c r="H70" s="1">
        <v>5</v>
      </c>
      <c r="I70" s="1">
        <v>0.9</v>
      </c>
      <c r="J70" s="1">
        <v>0.642857142857143</v>
      </c>
      <c r="K70" s="1">
        <v>0.75</v>
      </c>
      <c r="L70" s="1">
        <v>0.5</v>
      </c>
      <c r="M70" s="1">
        <v>0.4</v>
      </c>
      <c r="N70" s="1">
        <v>0.7</v>
      </c>
    </row>
    <row r="71" s="1" customFormat="1" spans="1:14">
      <c r="A71" s="7">
        <v>798</v>
      </c>
      <c r="B71" s="1">
        <v>798</v>
      </c>
      <c r="C71" s="1">
        <v>0.678243517875671</v>
      </c>
      <c r="D71" s="1">
        <v>0.237145304679871</v>
      </c>
      <c r="E71" s="1">
        <v>7</v>
      </c>
      <c r="F71" s="1">
        <v>5</v>
      </c>
      <c r="G71" s="1">
        <v>3</v>
      </c>
      <c r="H71" s="1">
        <v>5</v>
      </c>
      <c r="I71" s="1">
        <v>0.7</v>
      </c>
      <c r="J71" s="1">
        <v>0.583333333333333</v>
      </c>
      <c r="K71" s="1">
        <v>0.636363636363636</v>
      </c>
      <c r="L71" s="1">
        <v>0.5</v>
      </c>
      <c r="M71" s="1">
        <v>0.2</v>
      </c>
      <c r="N71" s="1">
        <v>0.6</v>
      </c>
    </row>
    <row r="72" s="1" customFormat="1" spans="1:14">
      <c r="A72" s="7">
        <v>716</v>
      </c>
      <c r="B72" s="1">
        <v>716</v>
      </c>
      <c r="C72" s="1">
        <v>0.645399928092957</v>
      </c>
      <c r="D72" s="1">
        <v>0.204073429107666</v>
      </c>
      <c r="E72" s="1">
        <v>9</v>
      </c>
      <c r="F72" s="1">
        <v>3</v>
      </c>
      <c r="G72" s="1">
        <v>1</v>
      </c>
      <c r="H72" s="1">
        <v>7</v>
      </c>
      <c r="I72" s="1">
        <v>0.9</v>
      </c>
      <c r="J72" s="1">
        <v>0.75</v>
      </c>
      <c r="K72" s="1">
        <v>0.818181818181818</v>
      </c>
      <c r="L72" s="1">
        <v>0.3</v>
      </c>
      <c r="M72" s="1">
        <v>0.6</v>
      </c>
      <c r="N72" s="1">
        <v>0.8</v>
      </c>
    </row>
    <row r="73" s="1" customFormat="1" spans="1:14">
      <c r="A73" s="7">
        <v>313</v>
      </c>
      <c r="B73" s="1">
        <v>313</v>
      </c>
      <c r="C73" s="1">
        <v>0.621042728424072</v>
      </c>
      <c r="D73" s="1">
        <v>0.25707471370697</v>
      </c>
      <c r="E73" s="1">
        <v>8</v>
      </c>
      <c r="F73" s="1">
        <v>5</v>
      </c>
      <c r="G73" s="1">
        <v>2</v>
      </c>
      <c r="H73" s="1">
        <v>5</v>
      </c>
      <c r="I73" s="1">
        <v>0.8</v>
      </c>
      <c r="J73" s="1">
        <v>0.615384615384615</v>
      </c>
      <c r="K73" s="1">
        <v>0.695652173913043</v>
      </c>
      <c r="L73" s="1">
        <v>0.5</v>
      </c>
      <c r="M73" s="1">
        <v>0.3</v>
      </c>
      <c r="N73" s="1">
        <v>0.65</v>
      </c>
    </row>
    <row r="74" s="1" customFormat="1" spans="1:14">
      <c r="A74" s="7">
        <v>727</v>
      </c>
      <c r="B74" s="1">
        <v>727</v>
      </c>
      <c r="C74" s="1">
        <v>0.618215918540955</v>
      </c>
      <c r="D74" s="1">
        <v>0.194237232208252</v>
      </c>
      <c r="E74" s="1">
        <v>10</v>
      </c>
      <c r="F74" s="1">
        <v>2</v>
      </c>
      <c r="G74" s="1">
        <v>0</v>
      </c>
      <c r="H74" s="1">
        <v>8</v>
      </c>
      <c r="I74" s="1">
        <v>1</v>
      </c>
      <c r="J74" s="1">
        <v>0.833333333333333</v>
      </c>
      <c r="K74" s="1">
        <v>0.909090909090909</v>
      </c>
      <c r="L74" s="1">
        <v>0.2</v>
      </c>
      <c r="M74" s="1">
        <v>0.8</v>
      </c>
      <c r="N74" s="1">
        <v>0.9</v>
      </c>
    </row>
    <row r="75" s="1" customFormat="1" spans="1:14">
      <c r="A75" s="7">
        <v>137</v>
      </c>
      <c r="B75" s="1">
        <v>137</v>
      </c>
      <c r="C75" s="1">
        <v>0.525725841522217</v>
      </c>
      <c r="D75" s="1">
        <v>0.184110879898071</v>
      </c>
      <c r="E75" s="1">
        <v>7</v>
      </c>
      <c r="F75" s="1">
        <v>5</v>
      </c>
      <c r="G75" s="1">
        <v>3</v>
      </c>
      <c r="H75" s="1">
        <v>5</v>
      </c>
      <c r="I75" s="1">
        <v>0.7</v>
      </c>
      <c r="J75" s="1">
        <v>0.583333333333333</v>
      </c>
      <c r="K75" s="1">
        <v>0.636363636363636</v>
      </c>
      <c r="L75" s="1">
        <v>0.5</v>
      </c>
      <c r="M75" s="1">
        <v>0.2</v>
      </c>
      <c r="N75" s="1">
        <v>0.6</v>
      </c>
    </row>
    <row r="76" s="1" customFormat="1" spans="1:14">
      <c r="A76" s="7">
        <v>931</v>
      </c>
      <c r="B76" s="1">
        <v>931</v>
      </c>
      <c r="C76" s="1">
        <v>0.681087970733643</v>
      </c>
      <c r="D76" s="1">
        <v>0.24998950958252</v>
      </c>
      <c r="E76" s="1">
        <v>8</v>
      </c>
      <c r="F76" s="1">
        <v>5</v>
      </c>
      <c r="G76" s="1">
        <v>2</v>
      </c>
      <c r="H76" s="1">
        <v>5</v>
      </c>
      <c r="I76" s="1">
        <v>0.8</v>
      </c>
      <c r="J76" s="1">
        <v>0.615384615384615</v>
      </c>
      <c r="K76" s="1">
        <v>0.695652173913043</v>
      </c>
      <c r="L76" s="1">
        <v>0.5</v>
      </c>
      <c r="M76" s="1">
        <v>0.3</v>
      </c>
      <c r="N76" s="1">
        <v>0.65</v>
      </c>
    </row>
    <row r="77" s="1" customFormat="1" spans="1:14">
      <c r="A77" s="7">
        <v>925</v>
      </c>
      <c r="B77" s="1">
        <v>925</v>
      </c>
      <c r="C77" s="1">
        <v>0.618133544921875</v>
      </c>
      <c r="D77" s="1">
        <v>0.211237907409668</v>
      </c>
      <c r="E77" s="1">
        <v>6</v>
      </c>
      <c r="F77" s="1">
        <v>3</v>
      </c>
      <c r="G77" s="1">
        <v>4</v>
      </c>
      <c r="H77" s="1">
        <v>7</v>
      </c>
      <c r="I77" s="1">
        <v>0.6</v>
      </c>
      <c r="J77" s="1">
        <v>0.666666666666667</v>
      </c>
      <c r="K77" s="1">
        <v>0.631578947368421</v>
      </c>
      <c r="L77" s="1">
        <v>0.3</v>
      </c>
      <c r="M77" s="1">
        <v>0.3</v>
      </c>
      <c r="N77" s="1">
        <v>0.65</v>
      </c>
    </row>
    <row r="78" s="1" customFormat="1" spans="1:14">
      <c r="A78" s="7">
        <v>624</v>
      </c>
      <c r="B78" s="1">
        <v>624</v>
      </c>
      <c r="C78" s="1">
        <v>0.61599063873291</v>
      </c>
      <c r="D78" s="1">
        <v>0.213096857070923</v>
      </c>
      <c r="E78" s="1">
        <v>8</v>
      </c>
      <c r="F78" s="1">
        <v>6</v>
      </c>
      <c r="G78" s="1">
        <v>2</v>
      </c>
      <c r="H78" s="1">
        <v>4</v>
      </c>
      <c r="I78" s="1">
        <v>0.8</v>
      </c>
      <c r="J78" s="1">
        <v>0.571428571428572</v>
      </c>
      <c r="K78" s="1">
        <v>0.666666666666667</v>
      </c>
      <c r="L78" s="1">
        <v>0.6</v>
      </c>
      <c r="M78" s="1">
        <v>0.2</v>
      </c>
      <c r="N78" s="1">
        <v>0.6</v>
      </c>
    </row>
    <row r="79" s="1" customFormat="1" spans="1:14">
      <c r="A79" s="7">
        <v>122</v>
      </c>
      <c r="B79" s="1">
        <v>122</v>
      </c>
      <c r="C79" s="1">
        <v>0.562414288520813</v>
      </c>
      <c r="D79" s="1">
        <v>0.181339740753174</v>
      </c>
      <c r="E79" s="1">
        <v>9</v>
      </c>
      <c r="F79" s="1">
        <v>6</v>
      </c>
      <c r="G79" s="1">
        <v>1</v>
      </c>
      <c r="H79" s="1">
        <v>4</v>
      </c>
      <c r="I79" s="1">
        <v>0.9</v>
      </c>
      <c r="J79" s="1">
        <v>0.6</v>
      </c>
      <c r="K79" s="1">
        <v>0.72</v>
      </c>
      <c r="L79" s="1">
        <v>0.6</v>
      </c>
      <c r="M79" s="1">
        <v>0.3</v>
      </c>
      <c r="N79" s="1">
        <v>0.65</v>
      </c>
    </row>
    <row r="80" s="1" customFormat="1" spans="1:14">
      <c r="A80" s="7">
        <v>538</v>
      </c>
      <c r="B80" s="1">
        <v>538</v>
      </c>
      <c r="C80" s="1">
        <v>0.559895634651184</v>
      </c>
      <c r="D80" s="1">
        <v>0.154874205589294</v>
      </c>
      <c r="E80" s="1">
        <v>9</v>
      </c>
      <c r="F80" s="1">
        <v>2</v>
      </c>
      <c r="G80" s="1">
        <v>1</v>
      </c>
      <c r="H80" s="1">
        <v>8</v>
      </c>
      <c r="I80" s="1">
        <v>0.9</v>
      </c>
      <c r="J80" s="1">
        <v>0.818181818181818</v>
      </c>
      <c r="K80" s="1">
        <v>0.857142857142857</v>
      </c>
      <c r="L80" s="1">
        <v>0.2</v>
      </c>
      <c r="M80" s="1">
        <v>0.7</v>
      </c>
      <c r="N80" s="1">
        <v>0.85</v>
      </c>
    </row>
    <row r="81" s="1" customFormat="1" spans="1:14">
      <c r="A81" s="7">
        <v>584</v>
      </c>
      <c r="B81" s="1">
        <v>584</v>
      </c>
      <c r="C81" s="1">
        <v>0.62827479839325</v>
      </c>
      <c r="D81" s="1">
        <v>0.217533111572266</v>
      </c>
      <c r="E81" s="1">
        <v>10</v>
      </c>
      <c r="F81" s="1">
        <v>5</v>
      </c>
      <c r="G81" s="1">
        <v>0</v>
      </c>
      <c r="H81" s="1">
        <v>5</v>
      </c>
      <c r="I81" s="1">
        <v>1</v>
      </c>
      <c r="J81" s="1">
        <v>0.666666666666667</v>
      </c>
      <c r="K81" s="1">
        <v>0.8</v>
      </c>
      <c r="L81" s="1">
        <v>0.5</v>
      </c>
      <c r="M81" s="1">
        <v>0.5</v>
      </c>
      <c r="N81" s="1">
        <v>0.75</v>
      </c>
    </row>
    <row r="82" s="1" customFormat="1" spans="1:14">
      <c r="A82" s="7">
        <v>394</v>
      </c>
      <c r="B82" s="1">
        <v>394</v>
      </c>
      <c r="C82" s="1">
        <v>0.611793041229248</v>
      </c>
      <c r="D82" s="1">
        <v>0.229255795478821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674</v>
      </c>
      <c r="B83" s="1">
        <v>674</v>
      </c>
      <c r="C83" s="1">
        <v>0.564037680625916</v>
      </c>
      <c r="D83" s="1">
        <v>0.191290736198425</v>
      </c>
      <c r="E83" s="1">
        <v>7</v>
      </c>
      <c r="F83" s="1">
        <v>4</v>
      </c>
      <c r="G83" s="1">
        <v>3</v>
      </c>
      <c r="H83" s="1">
        <v>6</v>
      </c>
      <c r="I83" s="1">
        <v>0.7</v>
      </c>
      <c r="J83" s="1">
        <v>0.636363636363636</v>
      </c>
      <c r="K83" s="1">
        <v>0.666666666666667</v>
      </c>
      <c r="L83" s="1">
        <v>0.4</v>
      </c>
      <c r="M83" s="1">
        <v>0.3</v>
      </c>
      <c r="N83" s="1">
        <v>0.65</v>
      </c>
    </row>
    <row r="84" s="1" customFormat="1" spans="1:14">
      <c r="A84" s="7">
        <v>0</v>
      </c>
      <c r="B84" s="1">
        <v>0</v>
      </c>
      <c r="C84" s="1">
        <v>0.627311706542969</v>
      </c>
      <c r="D84" s="1">
        <v>0.206335783004761</v>
      </c>
      <c r="E84" s="1">
        <v>10</v>
      </c>
      <c r="F84" s="1">
        <v>5</v>
      </c>
      <c r="G84" s="1">
        <v>0</v>
      </c>
      <c r="H84" s="1">
        <v>5</v>
      </c>
      <c r="I84" s="1">
        <v>1</v>
      </c>
      <c r="J84" s="1">
        <v>0.666666666666667</v>
      </c>
      <c r="K84" s="1">
        <v>0.8</v>
      </c>
      <c r="L84" s="1">
        <v>0.5</v>
      </c>
      <c r="M84" s="1">
        <v>0.5</v>
      </c>
      <c r="N84" s="1">
        <v>0.75</v>
      </c>
    </row>
    <row r="85" s="1" customFormat="1" spans="1:14">
      <c r="A85" s="7">
        <v>138</v>
      </c>
      <c r="B85" s="1">
        <v>138</v>
      </c>
      <c r="C85" s="1">
        <v>0.621886372566223</v>
      </c>
      <c r="D85" s="1">
        <v>0.197128534317017</v>
      </c>
      <c r="E85" s="1">
        <v>8</v>
      </c>
      <c r="F85" s="1">
        <v>7</v>
      </c>
      <c r="G85" s="1">
        <v>2</v>
      </c>
      <c r="H85" s="1">
        <v>3</v>
      </c>
      <c r="I85" s="1">
        <v>0.8</v>
      </c>
      <c r="J85" s="1">
        <v>0.533333333333333</v>
      </c>
      <c r="K85" s="1">
        <v>0.64</v>
      </c>
      <c r="L85" s="1">
        <v>0.7</v>
      </c>
      <c r="M85" s="1">
        <v>0.1</v>
      </c>
      <c r="N85" s="1">
        <v>0.55</v>
      </c>
    </row>
    <row r="86" s="1" customFormat="1" spans="1:14">
      <c r="A86" s="7">
        <v>473</v>
      </c>
      <c r="B86" s="1">
        <v>473</v>
      </c>
      <c r="C86" s="1">
        <v>0.622597098350525</v>
      </c>
      <c r="D86" s="1">
        <v>0.209457159042358</v>
      </c>
      <c r="E86" s="1">
        <v>8</v>
      </c>
      <c r="F86" s="1">
        <v>5</v>
      </c>
      <c r="G86" s="1">
        <v>2</v>
      </c>
      <c r="H86" s="1">
        <v>5</v>
      </c>
      <c r="I86" s="1">
        <v>0.8</v>
      </c>
      <c r="J86" s="1">
        <v>0.615384615384615</v>
      </c>
      <c r="K86" s="1">
        <v>0.695652173913043</v>
      </c>
      <c r="L86" s="1">
        <v>0.5</v>
      </c>
      <c r="M86" s="1">
        <v>0.3</v>
      </c>
      <c r="N86" s="1">
        <v>0.65</v>
      </c>
    </row>
    <row r="87" s="1" customFormat="1" spans="1:14">
      <c r="A87" s="7">
        <v>396</v>
      </c>
      <c r="B87" s="1">
        <v>396</v>
      </c>
      <c r="C87" s="1">
        <v>0.615647792816162</v>
      </c>
      <c r="D87" s="1">
        <v>0.24639880657196</v>
      </c>
      <c r="E87" s="1">
        <v>8</v>
      </c>
      <c r="F87" s="1">
        <v>3</v>
      </c>
      <c r="G87" s="1">
        <v>2</v>
      </c>
      <c r="H87" s="1">
        <v>7</v>
      </c>
      <c r="I87" s="1">
        <v>0.8</v>
      </c>
      <c r="J87" s="1">
        <v>0.727272727272727</v>
      </c>
      <c r="K87" s="1">
        <v>0.761904761904762</v>
      </c>
      <c r="L87" s="1">
        <v>0.3</v>
      </c>
      <c r="M87" s="1">
        <v>0.5</v>
      </c>
      <c r="N87" s="1">
        <v>0.75</v>
      </c>
    </row>
    <row r="88" s="1" customFormat="1" spans="1:14">
      <c r="A88" s="7">
        <v>849</v>
      </c>
      <c r="B88" s="1">
        <v>849</v>
      </c>
      <c r="C88" s="1">
        <v>0.624196410179138</v>
      </c>
      <c r="D88" s="1">
        <v>0.19188642501831</v>
      </c>
      <c r="E88" s="1">
        <v>10</v>
      </c>
      <c r="F88" s="1">
        <v>6</v>
      </c>
      <c r="G88" s="1">
        <v>0</v>
      </c>
      <c r="H88" s="1">
        <v>4</v>
      </c>
      <c r="I88" s="1">
        <v>1</v>
      </c>
      <c r="J88" s="1">
        <v>0.625</v>
      </c>
      <c r="K88" s="1">
        <v>0.769230769230769</v>
      </c>
      <c r="L88" s="1">
        <v>0.6</v>
      </c>
      <c r="M88" s="1">
        <v>0.4</v>
      </c>
      <c r="N88" s="1">
        <v>0.7</v>
      </c>
    </row>
    <row r="89" s="1" customFormat="1" spans="1:14">
      <c r="A89" s="7">
        <v>175</v>
      </c>
      <c r="B89" s="1">
        <v>175</v>
      </c>
      <c r="C89" s="1">
        <v>0.614850163459778</v>
      </c>
      <c r="D89" s="1">
        <v>0.220418334007263</v>
      </c>
      <c r="E89" s="1">
        <v>8</v>
      </c>
      <c r="F89" s="1">
        <v>6</v>
      </c>
      <c r="G89" s="1">
        <v>2</v>
      </c>
      <c r="H89" s="1">
        <v>4</v>
      </c>
      <c r="I89" s="1">
        <v>0.8</v>
      </c>
      <c r="J89" s="1">
        <v>0.571428571428572</v>
      </c>
      <c r="K89" s="1">
        <v>0.666666666666667</v>
      </c>
      <c r="L89" s="1">
        <v>0.6</v>
      </c>
      <c r="M89" s="1">
        <v>0.2</v>
      </c>
      <c r="N89" s="1">
        <v>0.6</v>
      </c>
    </row>
    <row r="90" s="1" customFormat="1" spans="1:14">
      <c r="A90" s="7">
        <v>691</v>
      </c>
      <c r="B90" s="1">
        <v>691</v>
      </c>
      <c r="C90" s="1">
        <v>0.623918414115906</v>
      </c>
      <c r="D90" s="1">
        <v>0.202264666557312</v>
      </c>
      <c r="E90" s="1">
        <v>10</v>
      </c>
      <c r="F90" s="1">
        <v>4</v>
      </c>
      <c r="G90" s="1">
        <v>0</v>
      </c>
      <c r="H90" s="1">
        <v>6</v>
      </c>
      <c r="I90" s="1">
        <v>1</v>
      </c>
      <c r="J90" s="1">
        <v>0.714285714285714</v>
      </c>
      <c r="K90" s="1">
        <v>0.833333333333333</v>
      </c>
      <c r="L90" s="1">
        <v>0.4</v>
      </c>
      <c r="M90" s="1">
        <v>0.6</v>
      </c>
      <c r="N90" s="1">
        <v>0.8</v>
      </c>
    </row>
    <row r="91" s="1" customFormat="1" spans="1:14">
      <c r="A91" s="7">
        <v>807</v>
      </c>
      <c r="B91" s="1">
        <v>807</v>
      </c>
      <c r="C91" s="1">
        <v>0.587384819984436</v>
      </c>
      <c r="D91" s="1">
        <v>0.212218403816223</v>
      </c>
      <c r="E91" s="1">
        <v>6</v>
      </c>
      <c r="F91" s="1">
        <v>6</v>
      </c>
      <c r="G91" s="1">
        <v>4</v>
      </c>
      <c r="H91" s="1">
        <v>4</v>
      </c>
      <c r="I91" s="1">
        <v>0.6</v>
      </c>
      <c r="J91" s="1">
        <v>0.5</v>
      </c>
      <c r="K91" s="1">
        <v>0.545454545454545</v>
      </c>
      <c r="L91" s="1">
        <v>0.6</v>
      </c>
      <c r="M91" s="1">
        <v>0</v>
      </c>
      <c r="N91" s="1">
        <v>0.5</v>
      </c>
    </row>
    <row r="92" s="1" customFormat="1" spans="3:13">
      <c r="C92" s="1">
        <f>AVERAGE(C2:C91)</f>
        <v>0.550768234994676</v>
      </c>
      <c r="D92" s="1">
        <f>AVERAGE(D2:D91)</f>
        <v>0.155002689361572</v>
      </c>
      <c r="L92" s="1">
        <f>AVERAGE(L2:L91)</f>
        <v>0.497777777777778</v>
      </c>
      <c r="M92" s="1">
        <f>AVERAGE(M2:M91)</f>
        <v>0.32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183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1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12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11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6</v>
      </c>
      <c r="G99" s="11">
        <v>0.12</v>
      </c>
      <c r="H99" s="1">
        <v>-240</v>
      </c>
      <c r="I99" s="1">
        <v>1760</v>
      </c>
      <c r="J99" s="1">
        <v>88</v>
      </c>
    </row>
    <row r="100" s="1" customFormat="1" spans="3:5">
      <c r="C100" s="1" t="s">
        <v>19</v>
      </c>
      <c r="D100" s="1">
        <f>COUNTIF(C2:C91,"&lt;0.5")-COUNTIF(C2:C91,"&lt;0.48")</f>
        <v>2</v>
      </c>
      <c r="E100" s="1">
        <v>2</v>
      </c>
    </row>
    <row r="101" s="1" customFormat="1" spans="3:5">
      <c r="C101" s="1" t="s">
        <v>20</v>
      </c>
      <c r="D101" s="1">
        <f>COUNTIF(C2:C91,"&lt;0.52")-COUNTIF(C2:C91,"&lt;0.5")</f>
        <v>4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2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6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5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5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9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12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5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8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2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0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0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0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0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0</v>
      </c>
    </row>
    <row r="116" s="1" customFormat="1" spans="3:4">
      <c r="C116" s="1" t="s">
        <v>35</v>
      </c>
      <c r="D116" s="1">
        <f>COUNTIF(C2:C91,"&lt;0.82")-COUNTIF(C2:C91,"&lt;0.8")</f>
        <v>0</v>
      </c>
    </row>
    <row r="117" s="1" customFormat="1" spans="3:4">
      <c r="C117" s="1" t="s">
        <v>36</v>
      </c>
      <c r="D117" s="1">
        <f>COUNTIF(C2:C91,"&lt;0.84")-COUNTIF(C2:C91,"&lt;0.82")</f>
        <v>0</v>
      </c>
    </row>
    <row r="118" s="1" customFormat="1" spans="3:8">
      <c r="C118" s="1" t="s">
        <v>37</v>
      </c>
      <c r="D118" s="1">
        <f>COUNTIF(C2:C91,"&lt;0.86")-COUNTIF(C2:C91,"&lt;0.84")</f>
        <v>0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0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0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67" workbookViewId="0">
      <selection activeCell="G93" sqref="G93:J97"/>
    </sheetView>
  </sheetViews>
  <sheetFormatPr defaultColWidth="9" defaultRowHeight="13.5"/>
  <cols>
    <col min="3" max="4" width="15.3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476</v>
      </c>
      <c r="B2" s="1">
        <v>476</v>
      </c>
      <c r="C2" s="1">
        <v>0.451286792755127</v>
      </c>
      <c r="D2" s="1">
        <v>0.127110123634338</v>
      </c>
      <c r="E2" s="1">
        <v>8</v>
      </c>
      <c r="F2" s="1">
        <v>5</v>
      </c>
      <c r="G2" s="1">
        <v>2</v>
      </c>
      <c r="H2" s="1">
        <v>5</v>
      </c>
      <c r="I2" s="1">
        <v>0.8</v>
      </c>
      <c r="J2" s="1">
        <v>0.615384615384615</v>
      </c>
      <c r="K2" s="1">
        <v>0.695652173913043</v>
      </c>
      <c r="L2" s="1">
        <v>0.5</v>
      </c>
      <c r="M2" s="1">
        <v>0.3</v>
      </c>
      <c r="N2" s="1">
        <v>0.65</v>
      </c>
    </row>
    <row r="3" s="3" customFormat="1" spans="1:14">
      <c r="A3" s="9">
        <v>696</v>
      </c>
      <c r="B3" s="3">
        <v>696</v>
      </c>
      <c r="C3" s="3">
        <v>0.401945352554321</v>
      </c>
      <c r="D3" s="3">
        <v>0.0138925313949585</v>
      </c>
      <c r="E3" s="3">
        <v>8</v>
      </c>
      <c r="F3" s="3">
        <v>6</v>
      </c>
      <c r="G3" s="3">
        <v>2</v>
      </c>
      <c r="H3" s="3">
        <v>4</v>
      </c>
      <c r="I3" s="3">
        <v>0.8</v>
      </c>
      <c r="J3" s="3">
        <v>0.571428571428572</v>
      </c>
      <c r="K3" s="3">
        <v>0.666666666666667</v>
      </c>
      <c r="L3" s="3">
        <v>0.6</v>
      </c>
      <c r="M3" s="3">
        <v>0.2</v>
      </c>
      <c r="N3" s="3">
        <v>0.6</v>
      </c>
    </row>
    <row r="4" s="1" customFormat="1" spans="1:14">
      <c r="A4" s="7">
        <v>253</v>
      </c>
      <c r="B4" s="1">
        <v>253</v>
      </c>
      <c r="C4" s="1">
        <v>0.421876668930054</v>
      </c>
      <c r="D4" s="1">
        <v>0.0575137138366699</v>
      </c>
      <c r="E4" s="1">
        <v>8</v>
      </c>
      <c r="F4" s="1">
        <v>2</v>
      </c>
      <c r="G4" s="1">
        <v>2</v>
      </c>
      <c r="H4" s="1">
        <v>8</v>
      </c>
      <c r="I4" s="1">
        <v>0.8</v>
      </c>
      <c r="J4" s="1">
        <v>0.8</v>
      </c>
      <c r="K4" s="1">
        <v>0.8</v>
      </c>
      <c r="L4" s="1">
        <v>0.2</v>
      </c>
      <c r="M4" s="1">
        <v>0.6</v>
      </c>
      <c r="N4" s="1">
        <v>0.8</v>
      </c>
    </row>
    <row r="5" s="1" customFormat="1" spans="1:14">
      <c r="A5" s="7">
        <v>594</v>
      </c>
      <c r="B5" s="1">
        <v>594</v>
      </c>
      <c r="C5" s="1">
        <v>0.422132968902588</v>
      </c>
      <c r="D5" s="1">
        <v>0.0480149984359741</v>
      </c>
      <c r="E5" s="1">
        <v>8</v>
      </c>
      <c r="F5" s="1">
        <v>4</v>
      </c>
      <c r="G5" s="1">
        <v>2</v>
      </c>
      <c r="H5" s="1">
        <v>6</v>
      </c>
      <c r="I5" s="1">
        <v>0.8</v>
      </c>
      <c r="J5" s="1">
        <v>0.666666666666667</v>
      </c>
      <c r="K5" s="1">
        <v>0.727272727272727</v>
      </c>
      <c r="L5" s="1">
        <v>0.4</v>
      </c>
      <c r="M5" s="1">
        <v>0.4</v>
      </c>
      <c r="N5" s="1">
        <v>0.7</v>
      </c>
    </row>
    <row r="6" s="1" customFormat="1" spans="1:14">
      <c r="A6" s="7">
        <v>761</v>
      </c>
      <c r="B6" s="1">
        <v>761</v>
      </c>
      <c r="C6" s="1">
        <v>0.428648948669434</v>
      </c>
      <c r="D6" s="1">
        <v>0.0264314413070679</v>
      </c>
      <c r="E6" s="1">
        <v>9</v>
      </c>
      <c r="F6" s="1">
        <v>4</v>
      </c>
      <c r="G6" s="1">
        <v>1</v>
      </c>
      <c r="H6" s="1">
        <v>6</v>
      </c>
      <c r="I6" s="1">
        <v>0.9</v>
      </c>
      <c r="J6" s="1">
        <v>0.692307692307692</v>
      </c>
      <c r="K6" s="1">
        <v>0.782608695652174</v>
      </c>
      <c r="L6" s="1">
        <v>0.4</v>
      </c>
      <c r="M6" s="1">
        <v>0.5</v>
      </c>
      <c r="N6" s="1">
        <v>0.75</v>
      </c>
    </row>
    <row r="7" s="1" customFormat="1" spans="1:14">
      <c r="A7" s="7">
        <v>92</v>
      </c>
      <c r="B7" s="1">
        <v>92</v>
      </c>
      <c r="C7" s="1">
        <v>0.431062579154968</v>
      </c>
      <c r="D7" s="1">
        <v>0.0605270862579346</v>
      </c>
      <c r="E7" s="1">
        <v>9</v>
      </c>
      <c r="F7" s="1">
        <v>4</v>
      </c>
      <c r="G7" s="1">
        <v>1</v>
      </c>
      <c r="H7" s="1">
        <v>6</v>
      </c>
      <c r="I7" s="1">
        <v>0.9</v>
      </c>
      <c r="J7" s="1">
        <v>0.692307692307692</v>
      </c>
      <c r="K7" s="1">
        <v>0.782608695652174</v>
      </c>
      <c r="L7" s="1">
        <v>0.4</v>
      </c>
      <c r="M7" s="1">
        <v>0.5</v>
      </c>
      <c r="N7" s="1">
        <v>0.75</v>
      </c>
    </row>
    <row r="8" s="1" customFormat="1" spans="1:14">
      <c r="A8" s="7">
        <v>593</v>
      </c>
      <c r="B8" s="1">
        <v>593</v>
      </c>
      <c r="C8" s="1">
        <v>0.43289041519165</v>
      </c>
      <c r="D8" s="1">
        <v>0.0794225931167603</v>
      </c>
      <c r="E8" s="1">
        <v>8</v>
      </c>
      <c r="F8" s="1">
        <v>4</v>
      </c>
      <c r="G8" s="1">
        <v>2</v>
      </c>
      <c r="H8" s="1">
        <v>6</v>
      </c>
      <c r="I8" s="1">
        <v>0.8</v>
      </c>
      <c r="J8" s="1">
        <v>0.666666666666667</v>
      </c>
      <c r="K8" s="1">
        <v>0.727272727272727</v>
      </c>
      <c r="L8" s="1">
        <v>0.4</v>
      </c>
      <c r="M8" s="1">
        <v>0.4</v>
      </c>
      <c r="N8" s="1">
        <v>0.7</v>
      </c>
    </row>
    <row r="9" s="1" customFormat="1" spans="1:14">
      <c r="A9" s="7">
        <v>12</v>
      </c>
      <c r="B9" s="1">
        <v>12</v>
      </c>
      <c r="C9" s="1">
        <v>0.432973384857178</v>
      </c>
      <c r="D9" s="1">
        <v>0.0880521535873413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200</v>
      </c>
      <c r="B10" s="1">
        <v>200</v>
      </c>
      <c r="C10" s="1">
        <v>0.433592557907104</v>
      </c>
      <c r="D10" s="1">
        <v>0.045932412147522</v>
      </c>
      <c r="E10" s="1">
        <v>10</v>
      </c>
      <c r="F10" s="1">
        <v>2</v>
      </c>
      <c r="G10" s="1">
        <v>0</v>
      </c>
      <c r="H10" s="1">
        <v>8</v>
      </c>
      <c r="I10" s="1">
        <v>1</v>
      </c>
      <c r="J10" s="1">
        <v>0.833333333333333</v>
      </c>
      <c r="K10" s="1">
        <v>0.909090909090909</v>
      </c>
      <c r="L10" s="1">
        <v>0.2</v>
      </c>
      <c r="M10" s="1">
        <v>0.8</v>
      </c>
      <c r="N10" s="1">
        <v>0.9</v>
      </c>
    </row>
    <row r="11" s="1" customFormat="1" spans="1:14">
      <c r="A11" s="7">
        <v>779</v>
      </c>
      <c r="B11" s="1">
        <v>779</v>
      </c>
      <c r="C11" s="1">
        <v>0.435356974601746</v>
      </c>
      <c r="D11" s="1">
        <v>0.0533086061477661</v>
      </c>
      <c r="E11" s="1">
        <v>10</v>
      </c>
      <c r="F11" s="1">
        <v>1</v>
      </c>
      <c r="G11" s="1">
        <v>0</v>
      </c>
      <c r="H11" s="1">
        <v>9</v>
      </c>
      <c r="I11" s="1">
        <v>1</v>
      </c>
      <c r="J11" s="1">
        <v>0.909090909090909</v>
      </c>
      <c r="K11" s="1">
        <v>0.952380952380952</v>
      </c>
      <c r="L11" s="1">
        <v>0.1</v>
      </c>
      <c r="M11" s="1">
        <v>0.9</v>
      </c>
      <c r="N11" s="1">
        <v>0.95</v>
      </c>
    </row>
    <row r="12" s="1" customFormat="1" spans="1:14">
      <c r="A12" s="7">
        <v>55</v>
      </c>
      <c r="B12" s="1">
        <v>55</v>
      </c>
      <c r="C12" s="1">
        <v>0.435437440872192</v>
      </c>
      <c r="D12" s="1">
        <v>0.0497702360153198</v>
      </c>
      <c r="E12" s="1">
        <v>7</v>
      </c>
      <c r="F12" s="1">
        <v>7</v>
      </c>
      <c r="G12" s="1">
        <v>3</v>
      </c>
      <c r="H12" s="1">
        <v>3</v>
      </c>
      <c r="I12" s="1">
        <v>0.7</v>
      </c>
      <c r="J12" s="1">
        <v>0.5</v>
      </c>
      <c r="K12" s="1">
        <v>0.583333333333333</v>
      </c>
      <c r="L12" s="1">
        <v>0.7</v>
      </c>
      <c r="M12" s="1">
        <v>0</v>
      </c>
      <c r="N12" s="1">
        <v>0.5</v>
      </c>
    </row>
    <row r="13" s="1" customFormat="1" spans="1:14">
      <c r="A13" s="7">
        <v>839</v>
      </c>
      <c r="B13" s="1">
        <v>839</v>
      </c>
      <c r="C13" s="1">
        <v>0.436495542526245</v>
      </c>
      <c r="D13" s="1">
        <v>0.029923677444458</v>
      </c>
      <c r="E13" s="1">
        <v>8</v>
      </c>
      <c r="F13" s="1">
        <v>5</v>
      </c>
      <c r="G13" s="1">
        <v>2</v>
      </c>
      <c r="H13" s="1">
        <v>5</v>
      </c>
      <c r="I13" s="1">
        <v>0.8</v>
      </c>
      <c r="J13" s="1">
        <v>0.615384615384615</v>
      </c>
      <c r="K13" s="1">
        <v>0.695652173913043</v>
      </c>
      <c r="L13" s="1">
        <v>0.5</v>
      </c>
      <c r="M13" s="1">
        <v>0.3</v>
      </c>
      <c r="N13" s="1">
        <v>0.65</v>
      </c>
    </row>
    <row r="14" s="1" customFormat="1" spans="1:14">
      <c r="A14" s="7">
        <v>512</v>
      </c>
      <c r="B14" s="1">
        <v>512</v>
      </c>
      <c r="C14" s="1">
        <v>0.437896847724915</v>
      </c>
      <c r="D14" s="1">
        <v>0.0276720523834229</v>
      </c>
      <c r="E14" s="1">
        <v>8</v>
      </c>
      <c r="F14" s="1">
        <v>2</v>
      </c>
      <c r="G14" s="1">
        <v>2</v>
      </c>
      <c r="H14" s="1">
        <v>8</v>
      </c>
      <c r="I14" s="1">
        <v>0.8</v>
      </c>
      <c r="J14" s="1">
        <v>0.8</v>
      </c>
      <c r="K14" s="1">
        <v>0.8</v>
      </c>
      <c r="L14" s="1">
        <v>0.2</v>
      </c>
      <c r="M14" s="1">
        <v>0.6</v>
      </c>
      <c r="N14" s="1">
        <v>0.8</v>
      </c>
    </row>
    <row r="15" s="3" customFormat="1" spans="1:14">
      <c r="A15" s="9">
        <v>612</v>
      </c>
      <c r="B15" s="3">
        <v>612</v>
      </c>
      <c r="C15" s="3">
        <v>0.438485026359558</v>
      </c>
      <c r="D15" s="3">
        <v>0.0566961765289307</v>
      </c>
      <c r="E15" s="3">
        <v>8</v>
      </c>
      <c r="F15" s="3">
        <v>5</v>
      </c>
      <c r="G15" s="3">
        <v>2</v>
      </c>
      <c r="H15" s="3">
        <v>5</v>
      </c>
      <c r="I15" s="3">
        <v>0.8</v>
      </c>
      <c r="J15" s="3">
        <v>0.615384615384615</v>
      </c>
      <c r="K15" s="3">
        <v>0.695652173913043</v>
      </c>
      <c r="L15" s="3">
        <v>0.5</v>
      </c>
      <c r="M15" s="3">
        <v>0.3</v>
      </c>
      <c r="N15" s="3">
        <v>0.65</v>
      </c>
    </row>
    <row r="16" s="1" customFormat="1" spans="1:14">
      <c r="A16" s="7">
        <v>870</v>
      </c>
      <c r="B16" s="1">
        <v>870</v>
      </c>
      <c r="C16" s="1">
        <v>0.440483093261719</v>
      </c>
      <c r="D16" s="1">
        <v>0.0543512105941773</v>
      </c>
      <c r="E16" s="1">
        <v>10</v>
      </c>
      <c r="F16" s="1">
        <v>5</v>
      </c>
      <c r="G16" s="1">
        <v>0</v>
      </c>
      <c r="H16" s="1">
        <v>5</v>
      </c>
      <c r="I16" s="1">
        <v>1</v>
      </c>
      <c r="J16" s="1">
        <v>0.666666666666667</v>
      </c>
      <c r="K16" s="1">
        <v>0.8</v>
      </c>
      <c r="L16" s="1">
        <v>0.5</v>
      </c>
      <c r="M16" s="1">
        <v>0.5</v>
      </c>
      <c r="N16" s="1">
        <v>0.75</v>
      </c>
    </row>
    <row r="17" s="1" customFormat="1" spans="1:14">
      <c r="A17" s="7">
        <v>918</v>
      </c>
      <c r="B17" s="1">
        <v>918</v>
      </c>
      <c r="C17" s="1">
        <v>0.441282272338867</v>
      </c>
      <c r="D17" s="1">
        <v>0.0928820371627808</v>
      </c>
      <c r="E17" s="1">
        <v>10</v>
      </c>
      <c r="F17" s="1">
        <v>3</v>
      </c>
      <c r="G17" s="1">
        <v>0</v>
      </c>
      <c r="H17" s="1">
        <v>7</v>
      </c>
      <c r="I17" s="1">
        <v>1</v>
      </c>
      <c r="J17" s="1">
        <v>0.769230769230769</v>
      </c>
      <c r="K17" s="1">
        <v>0.869565217391304</v>
      </c>
      <c r="L17" s="1">
        <v>0.3</v>
      </c>
      <c r="M17" s="1">
        <v>0.7</v>
      </c>
      <c r="N17" s="1">
        <v>0.85</v>
      </c>
    </row>
    <row r="18" s="1" customFormat="1" spans="1:14">
      <c r="A18" s="7">
        <v>534</v>
      </c>
      <c r="B18" s="1">
        <v>534</v>
      </c>
      <c r="C18" s="1">
        <v>0.442714095115662</v>
      </c>
      <c r="D18" s="1">
        <v>0.0544352531433105</v>
      </c>
      <c r="E18" s="1">
        <v>9</v>
      </c>
      <c r="F18" s="1">
        <v>4</v>
      </c>
      <c r="G18" s="1">
        <v>1</v>
      </c>
      <c r="H18" s="1">
        <v>6</v>
      </c>
      <c r="I18" s="1">
        <v>0.9</v>
      </c>
      <c r="J18" s="1">
        <v>0.692307692307692</v>
      </c>
      <c r="K18" s="1">
        <v>0.782608695652174</v>
      </c>
      <c r="L18" s="1">
        <v>0.4</v>
      </c>
      <c r="M18" s="1">
        <v>0.5</v>
      </c>
      <c r="N18" s="1">
        <v>0.75</v>
      </c>
    </row>
    <row r="19" s="1" customFormat="1" spans="1:14">
      <c r="A19" s="7">
        <v>479</v>
      </c>
      <c r="B19" s="1">
        <v>479</v>
      </c>
      <c r="C19" s="1">
        <v>0.444071769714356</v>
      </c>
      <c r="D19" s="1">
        <v>0.0382510423660278</v>
      </c>
      <c r="E19" s="1">
        <v>6</v>
      </c>
      <c r="F19" s="1">
        <v>5</v>
      </c>
      <c r="G19" s="1">
        <v>4</v>
      </c>
      <c r="H19" s="1">
        <v>5</v>
      </c>
      <c r="I19" s="1">
        <v>0.6</v>
      </c>
      <c r="J19" s="1">
        <v>0.545454545454545</v>
      </c>
      <c r="K19" s="1">
        <v>0.571428571428571</v>
      </c>
      <c r="L19" s="1">
        <v>0.5</v>
      </c>
      <c r="M19" s="1">
        <v>0.1</v>
      </c>
      <c r="N19" s="1">
        <v>0.55</v>
      </c>
    </row>
    <row r="20" s="1" customFormat="1" spans="1:14">
      <c r="A20" s="7">
        <v>518</v>
      </c>
      <c r="B20" s="1">
        <v>518</v>
      </c>
      <c r="C20" s="1">
        <v>0.447580337524414</v>
      </c>
      <c r="D20" s="1">
        <v>0.0629737377166748</v>
      </c>
      <c r="E20" s="1">
        <v>8</v>
      </c>
      <c r="F20" s="1">
        <v>4</v>
      </c>
      <c r="G20" s="1">
        <v>2</v>
      </c>
      <c r="H20" s="1">
        <v>6</v>
      </c>
      <c r="I20" s="1">
        <v>0.8</v>
      </c>
      <c r="J20" s="1">
        <v>0.666666666666667</v>
      </c>
      <c r="K20" s="1">
        <v>0.727272727272727</v>
      </c>
      <c r="L20" s="1">
        <v>0.4</v>
      </c>
      <c r="M20" s="1">
        <v>0.4</v>
      </c>
      <c r="N20" s="1">
        <v>0.7</v>
      </c>
    </row>
    <row r="21" s="1" customFormat="1" spans="1:14">
      <c r="A21" s="7">
        <v>117</v>
      </c>
      <c r="B21" s="1">
        <v>117</v>
      </c>
      <c r="C21" s="1">
        <v>0.451521635055542</v>
      </c>
      <c r="D21" s="1">
        <v>0.0555123090744019</v>
      </c>
      <c r="E21" s="1">
        <v>6</v>
      </c>
      <c r="F21" s="1">
        <v>3</v>
      </c>
      <c r="G21" s="1">
        <v>4</v>
      </c>
      <c r="H21" s="1">
        <v>7</v>
      </c>
      <c r="I21" s="1">
        <v>0.6</v>
      </c>
      <c r="J21" s="1">
        <v>0.666666666666667</v>
      </c>
      <c r="K21" s="1">
        <v>0.631578947368421</v>
      </c>
      <c r="L21" s="1">
        <v>0.3</v>
      </c>
      <c r="M21" s="1">
        <v>0.3</v>
      </c>
      <c r="N21" s="1">
        <v>0.65</v>
      </c>
    </row>
    <row r="22" s="1" customFormat="1" spans="1:14">
      <c r="A22" s="7">
        <v>176</v>
      </c>
      <c r="B22" s="1">
        <v>176</v>
      </c>
      <c r="C22" s="1">
        <v>0.453297138214111</v>
      </c>
      <c r="D22" s="1">
        <v>0.034318208694458</v>
      </c>
      <c r="E22" s="1">
        <v>9</v>
      </c>
      <c r="F22" s="1">
        <v>4</v>
      </c>
      <c r="G22" s="1">
        <v>1</v>
      </c>
      <c r="H22" s="1">
        <v>6</v>
      </c>
      <c r="I22" s="1">
        <v>0.9</v>
      </c>
      <c r="J22" s="1">
        <v>0.692307692307692</v>
      </c>
      <c r="K22" s="1">
        <v>0.782608695652174</v>
      </c>
      <c r="L22" s="1">
        <v>0.4</v>
      </c>
      <c r="M22" s="1">
        <v>0.5</v>
      </c>
      <c r="N22" s="1">
        <v>0.75</v>
      </c>
    </row>
    <row r="23" s="1" customFormat="1" spans="1:14">
      <c r="A23" s="7">
        <v>471</v>
      </c>
      <c r="B23" s="1">
        <v>471</v>
      </c>
      <c r="C23" s="1">
        <v>0.46433687210083</v>
      </c>
      <c r="D23" s="1">
        <v>0.117367029190064</v>
      </c>
      <c r="E23" s="1">
        <v>7</v>
      </c>
      <c r="F23" s="1">
        <v>5</v>
      </c>
      <c r="G23" s="1">
        <v>3</v>
      </c>
      <c r="H23" s="1">
        <v>5</v>
      </c>
      <c r="I23" s="1">
        <v>0.7</v>
      </c>
      <c r="J23" s="1">
        <v>0.583333333333333</v>
      </c>
      <c r="K23" s="1">
        <v>0.636363636363636</v>
      </c>
      <c r="L23" s="1">
        <v>0.5</v>
      </c>
      <c r="M23" s="1">
        <v>0.2</v>
      </c>
      <c r="N23" s="1">
        <v>0.6</v>
      </c>
    </row>
    <row r="24" s="1" customFormat="1" spans="1:14">
      <c r="A24" s="7">
        <v>289</v>
      </c>
      <c r="B24" s="1">
        <v>289</v>
      </c>
      <c r="C24" s="1">
        <v>0.455770492553711</v>
      </c>
      <c r="D24" s="1">
        <v>0.0395362377166748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16</v>
      </c>
      <c r="B25" s="1">
        <v>16</v>
      </c>
      <c r="C25" s="1">
        <v>0.455815315246582</v>
      </c>
      <c r="D25" s="1">
        <v>0.0530585050582886</v>
      </c>
      <c r="E25" s="1">
        <v>9</v>
      </c>
      <c r="F25" s="1">
        <v>5</v>
      </c>
      <c r="G25" s="1">
        <v>1</v>
      </c>
      <c r="H25" s="1">
        <v>5</v>
      </c>
      <c r="I25" s="1">
        <v>0.9</v>
      </c>
      <c r="J25" s="1">
        <v>0.642857142857143</v>
      </c>
      <c r="K25" s="1">
        <v>0.75</v>
      </c>
      <c r="L25" s="1">
        <v>0.5</v>
      </c>
      <c r="M25" s="1">
        <v>0.4</v>
      </c>
      <c r="N25" s="1">
        <v>0.7</v>
      </c>
    </row>
    <row r="26" s="3" customFormat="1" spans="1:14">
      <c r="A26" s="9">
        <v>556</v>
      </c>
      <c r="B26" s="3">
        <v>556</v>
      </c>
      <c r="C26" s="3">
        <v>0.457978129386902</v>
      </c>
      <c r="D26" s="3">
        <v>0.0161296129226685</v>
      </c>
      <c r="E26" s="3">
        <v>10</v>
      </c>
      <c r="F26" s="3">
        <v>8</v>
      </c>
      <c r="G26" s="3">
        <v>0</v>
      </c>
      <c r="H26" s="3">
        <v>2</v>
      </c>
      <c r="I26" s="3">
        <v>1</v>
      </c>
      <c r="J26" s="3">
        <v>0.555555555555556</v>
      </c>
      <c r="K26" s="3">
        <v>0.714285714285714</v>
      </c>
      <c r="L26" s="3">
        <v>0.8</v>
      </c>
      <c r="M26" s="3">
        <v>0.2</v>
      </c>
      <c r="N26" s="3">
        <v>0.6</v>
      </c>
    </row>
    <row r="27" s="1" customFormat="1" spans="1:14">
      <c r="A27" s="7">
        <v>227</v>
      </c>
      <c r="B27" s="1">
        <v>227</v>
      </c>
      <c r="C27" s="1">
        <v>0.474483132362366</v>
      </c>
      <c r="D27" s="1">
        <v>0.0722849369049072</v>
      </c>
      <c r="E27" s="1">
        <v>8</v>
      </c>
      <c r="F27" s="1">
        <v>6</v>
      </c>
      <c r="G27" s="1">
        <v>2</v>
      </c>
      <c r="H27" s="1">
        <v>4</v>
      </c>
      <c r="I27" s="1">
        <v>0.8</v>
      </c>
      <c r="J27" s="1">
        <v>0.571428571428572</v>
      </c>
      <c r="K27" s="1">
        <v>0.666666666666667</v>
      </c>
      <c r="L27" s="1">
        <v>0.6</v>
      </c>
      <c r="M27" s="1">
        <v>0.2</v>
      </c>
      <c r="N27" s="1">
        <v>0.6</v>
      </c>
    </row>
    <row r="28" s="3" customFormat="1" spans="1:14">
      <c r="A28" s="9">
        <v>566</v>
      </c>
      <c r="B28" s="3">
        <v>566</v>
      </c>
      <c r="C28" s="3">
        <v>0.479554414749146</v>
      </c>
      <c r="D28" s="3">
        <v>0.09343421459198</v>
      </c>
      <c r="E28" s="3">
        <v>8</v>
      </c>
      <c r="F28" s="3">
        <v>8</v>
      </c>
      <c r="G28" s="3">
        <v>2</v>
      </c>
      <c r="H28" s="3">
        <v>2</v>
      </c>
      <c r="I28" s="3">
        <v>0.8</v>
      </c>
      <c r="J28" s="3">
        <v>0.5</v>
      </c>
      <c r="K28" s="3">
        <v>0.615384615384615</v>
      </c>
      <c r="L28" s="3">
        <v>0.8</v>
      </c>
      <c r="M28" s="3">
        <v>0</v>
      </c>
      <c r="N28" s="3">
        <v>0.5</v>
      </c>
    </row>
    <row r="29" s="1" customFormat="1" spans="1:14">
      <c r="A29" s="7">
        <v>204</v>
      </c>
      <c r="B29" s="1">
        <v>204</v>
      </c>
      <c r="C29" s="1">
        <v>0.475684762001038</v>
      </c>
      <c r="D29" s="1">
        <v>0.015682578086853</v>
      </c>
      <c r="E29" s="1">
        <v>10</v>
      </c>
      <c r="F29" s="1">
        <v>6</v>
      </c>
      <c r="G29" s="1">
        <v>0</v>
      </c>
      <c r="H29" s="1">
        <v>4</v>
      </c>
      <c r="I29" s="1">
        <v>1</v>
      </c>
      <c r="J29" s="1">
        <v>0.625</v>
      </c>
      <c r="K29" s="1">
        <v>0.769230769230769</v>
      </c>
      <c r="L29" s="1">
        <v>0.6</v>
      </c>
      <c r="M29" s="1">
        <v>0.4</v>
      </c>
      <c r="N29" s="1">
        <v>0.7</v>
      </c>
    </row>
    <row r="30" s="1" customFormat="1" spans="1:14">
      <c r="A30" s="7">
        <v>976</v>
      </c>
      <c r="B30" s="1">
        <v>976</v>
      </c>
      <c r="C30" s="1">
        <v>0.477346539497375</v>
      </c>
      <c r="D30" s="1">
        <v>0.0637125968933105</v>
      </c>
      <c r="E30" s="1">
        <v>10</v>
      </c>
      <c r="F30" s="1">
        <v>5</v>
      </c>
      <c r="G30" s="1">
        <v>0</v>
      </c>
      <c r="H30" s="1">
        <v>5</v>
      </c>
      <c r="I30" s="1">
        <v>1</v>
      </c>
      <c r="J30" s="1">
        <v>0.666666666666667</v>
      </c>
      <c r="K30" s="1">
        <v>0.8</v>
      </c>
      <c r="L30" s="1">
        <v>0.5</v>
      </c>
      <c r="M30" s="1">
        <v>0.5</v>
      </c>
      <c r="N30" s="1">
        <v>0.75</v>
      </c>
    </row>
    <row r="31" s="12" customFormat="1" spans="1:14">
      <c r="A31" s="13">
        <v>153</v>
      </c>
      <c r="B31" s="12">
        <v>153</v>
      </c>
      <c r="C31" s="12">
        <v>0.4783034324646</v>
      </c>
      <c r="D31" s="12">
        <v>0.0223274230957031</v>
      </c>
      <c r="E31" s="12">
        <v>10</v>
      </c>
      <c r="F31" s="12">
        <v>4</v>
      </c>
      <c r="G31" s="12">
        <v>0</v>
      </c>
      <c r="H31" s="12">
        <v>6</v>
      </c>
      <c r="I31" s="12">
        <v>1</v>
      </c>
      <c r="J31" s="12">
        <v>0.714285714285714</v>
      </c>
      <c r="K31" s="12">
        <v>0.833333333333333</v>
      </c>
      <c r="L31" s="12">
        <v>0.4</v>
      </c>
      <c r="M31" s="12">
        <v>0.6</v>
      </c>
      <c r="N31" s="12">
        <v>0.8</v>
      </c>
    </row>
    <row r="32" s="1" customFormat="1" spans="1:14">
      <c r="A32" s="7">
        <v>213</v>
      </c>
      <c r="B32" s="1">
        <v>213</v>
      </c>
      <c r="C32" s="1">
        <v>0.540220141410828</v>
      </c>
      <c r="D32" s="1">
        <v>0.181421518325806</v>
      </c>
      <c r="E32" s="1">
        <v>8</v>
      </c>
      <c r="F32" s="1">
        <v>6</v>
      </c>
      <c r="G32" s="1">
        <v>2</v>
      </c>
      <c r="H32" s="1">
        <v>4</v>
      </c>
      <c r="I32" s="1">
        <v>0.8</v>
      </c>
      <c r="J32" s="1">
        <v>0.571428571428572</v>
      </c>
      <c r="K32" s="1">
        <v>0.666666666666667</v>
      </c>
      <c r="L32" s="1">
        <v>0.6</v>
      </c>
      <c r="M32" s="1">
        <v>0.2</v>
      </c>
      <c r="N32" s="1">
        <v>0.6</v>
      </c>
    </row>
    <row r="33" s="1" customFormat="1" spans="1:14">
      <c r="A33" s="7">
        <v>554</v>
      </c>
      <c r="B33" s="1">
        <v>554</v>
      </c>
      <c r="C33" s="1">
        <v>0.660832762718201</v>
      </c>
      <c r="D33" s="1">
        <v>0.225080013275147</v>
      </c>
      <c r="E33" s="1">
        <v>6</v>
      </c>
      <c r="F33" s="1">
        <v>7</v>
      </c>
      <c r="G33" s="1">
        <v>4</v>
      </c>
      <c r="H33" s="1">
        <v>3</v>
      </c>
      <c r="I33" s="1">
        <v>0.6</v>
      </c>
      <c r="J33" s="1">
        <v>0.461538461538462</v>
      </c>
      <c r="K33" s="1">
        <v>0.521739130434783</v>
      </c>
      <c r="L33" s="1">
        <v>0.7</v>
      </c>
      <c r="M33" s="1">
        <v>-0.1</v>
      </c>
      <c r="N33" s="1">
        <v>0.45</v>
      </c>
    </row>
    <row r="34" s="1" customFormat="1" spans="1:14">
      <c r="A34" s="7">
        <v>883</v>
      </c>
      <c r="B34" s="1">
        <v>883</v>
      </c>
      <c r="C34" s="1">
        <v>0.536781072616577</v>
      </c>
      <c r="D34" s="1">
        <v>0.176890254020691</v>
      </c>
      <c r="E34" s="1">
        <v>6</v>
      </c>
      <c r="F34" s="1">
        <v>5</v>
      </c>
      <c r="G34" s="1">
        <v>4</v>
      </c>
      <c r="H34" s="1">
        <v>5</v>
      </c>
      <c r="I34" s="1">
        <v>0.6</v>
      </c>
      <c r="J34" s="1">
        <v>0.545454545454545</v>
      </c>
      <c r="K34" s="1">
        <v>0.571428571428571</v>
      </c>
      <c r="L34" s="1">
        <v>0.5</v>
      </c>
      <c r="M34" s="1">
        <v>0.1</v>
      </c>
      <c r="N34" s="1">
        <v>0.55</v>
      </c>
    </row>
    <row r="35" s="1" customFormat="1" spans="1:14">
      <c r="A35" s="7">
        <v>635</v>
      </c>
      <c r="B35" s="1">
        <v>635</v>
      </c>
      <c r="C35" s="1">
        <v>0.511435985565186</v>
      </c>
      <c r="D35" s="1">
        <v>0.165743589401245</v>
      </c>
      <c r="E35" s="1">
        <v>8</v>
      </c>
      <c r="F35" s="1">
        <v>4</v>
      </c>
      <c r="G35" s="1">
        <v>2</v>
      </c>
      <c r="H35" s="1">
        <v>6</v>
      </c>
      <c r="I35" s="1">
        <v>0.8</v>
      </c>
      <c r="J35" s="1">
        <v>0.666666666666667</v>
      </c>
      <c r="K35" s="1">
        <v>0.727272727272727</v>
      </c>
      <c r="L35" s="1">
        <v>0.4</v>
      </c>
      <c r="M35" s="1">
        <v>0.4</v>
      </c>
      <c r="N35" s="1">
        <v>0.7</v>
      </c>
    </row>
    <row r="36" s="1" customFormat="1" spans="1:14">
      <c r="A36" s="7">
        <v>909</v>
      </c>
      <c r="B36" s="1">
        <v>909</v>
      </c>
      <c r="C36" s="1">
        <v>0.651805877685547</v>
      </c>
      <c r="D36" s="1">
        <v>0.206578016281128</v>
      </c>
      <c r="E36" s="1">
        <v>9</v>
      </c>
      <c r="F36" s="1">
        <v>3</v>
      </c>
      <c r="G36" s="1">
        <v>1</v>
      </c>
      <c r="H36" s="1">
        <v>7</v>
      </c>
      <c r="I36" s="1">
        <v>0.9</v>
      </c>
      <c r="J36" s="1">
        <v>0.75</v>
      </c>
      <c r="K36" s="1">
        <v>0.818181818181818</v>
      </c>
      <c r="L36" s="1">
        <v>0.3</v>
      </c>
      <c r="M36" s="1">
        <v>0.6</v>
      </c>
      <c r="N36" s="1">
        <v>0.8</v>
      </c>
    </row>
    <row r="37" s="1" customFormat="1" spans="1:14">
      <c r="A37" s="7">
        <v>250</v>
      </c>
      <c r="B37" s="1">
        <v>250</v>
      </c>
      <c r="C37" s="1">
        <v>0.647572636604309</v>
      </c>
      <c r="D37" s="1">
        <v>0.24461555480957</v>
      </c>
      <c r="E37" s="1">
        <v>8</v>
      </c>
      <c r="F37" s="1">
        <v>5</v>
      </c>
      <c r="G37" s="1">
        <v>2</v>
      </c>
      <c r="H37" s="1">
        <v>5</v>
      </c>
      <c r="I37" s="1">
        <v>0.8</v>
      </c>
      <c r="J37" s="1">
        <v>0.615384615384615</v>
      </c>
      <c r="K37" s="1">
        <v>0.695652173913043</v>
      </c>
      <c r="L37" s="1">
        <v>0.5</v>
      </c>
      <c r="M37" s="1">
        <v>0.3</v>
      </c>
      <c r="N37" s="1">
        <v>0.65</v>
      </c>
    </row>
    <row r="38" s="1" customFormat="1" spans="1:14">
      <c r="A38" s="7">
        <v>798</v>
      </c>
      <c r="B38" s="1">
        <v>798</v>
      </c>
      <c r="C38" s="1">
        <v>0.678243517875671</v>
      </c>
      <c r="D38" s="1">
        <v>0.237145304679871</v>
      </c>
      <c r="E38" s="1">
        <v>7</v>
      </c>
      <c r="F38" s="1">
        <v>5</v>
      </c>
      <c r="G38" s="1">
        <v>3</v>
      </c>
      <c r="H38" s="1">
        <v>5</v>
      </c>
      <c r="I38" s="1">
        <v>0.7</v>
      </c>
      <c r="J38" s="1">
        <v>0.583333333333333</v>
      </c>
      <c r="K38" s="1">
        <v>0.636363636363636</v>
      </c>
      <c r="L38" s="1">
        <v>0.5</v>
      </c>
      <c r="M38" s="1">
        <v>0.2</v>
      </c>
      <c r="N38" s="1">
        <v>0.6</v>
      </c>
    </row>
    <row r="39" s="1" customFormat="1" spans="1:14">
      <c r="A39" s="7">
        <v>617</v>
      </c>
      <c r="B39" s="1">
        <v>617</v>
      </c>
      <c r="C39" s="1">
        <v>0.497442245483398</v>
      </c>
      <c r="D39" s="1">
        <v>0.169996380805969</v>
      </c>
      <c r="E39" s="1">
        <v>8</v>
      </c>
      <c r="F39" s="1">
        <v>5</v>
      </c>
      <c r="G39" s="1">
        <v>2</v>
      </c>
      <c r="H39" s="1">
        <v>5</v>
      </c>
      <c r="I39" s="1">
        <v>0.8</v>
      </c>
      <c r="J39" s="1">
        <v>0.615384615384615</v>
      </c>
      <c r="K39" s="1">
        <v>0.695652173913043</v>
      </c>
      <c r="L39" s="1">
        <v>0.5</v>
      </c>
      <c r="M39" s="1">
        <v>0.3</v>
      </c>
      <c r="N39" s="1">
        <v>0.65</v>
      </c>
    </row>
    <row r="40" s="1" customFormat="1" spans="1:14">
      <c r="A40" s="7">
        <v>827</v>
      </c>
      <c r="B40" s="1">
        <v>827</v>
      </c>
      <c r="C40" s="1">
        <v>0.664244651794434</v>
      </c>
      <c r="D40" s="1">
        <v>0.195667386054993</v>
      </c>
      <c r="E40" s="1">
        <v>7</v>
      </c>
      <c r="F40" s="1">
        <v>4</v>
      </c>
      <c r="G40" s="1">
        <v>3</v>
      </c>
      <c r="H40" s="1">
        <v>6</v>
      </c>
      <c r="I40" s="1">
        <v>0.7</v>
      </c>
      <c r="J40" s="1">
        <v>0.636363636363636</v>
      </c>
      <c r="K40" s="1">
        <v>0.666666666666667</v>
      </c>
      <c r="L40" s="1">
        <v>0.4</v>
      </c>
      <c r="M40" s="1">
        <v>0.3</v>
      </c>
      <c r="N40" s="1">
        <v>0.65</v>
      </c>
    </row>
    <row r="41" s="1" customFormat="1" spans="1:14">
      <c r="A41" s="7">
        <v>123</v>
      </c>
      <c r="B41" s="1">
        <v>123</v>
      </c>
      <c r="C41" s="1">
        <v>0.64593517780304</v>
      </c>
      <c r="D41" s="1">
        <v>0.242363452911377</v>
      </c>
      <c r="E41" s="1">
        <v>9</v>
      </c>
      <c r="F41" s="1">
        <v>7</v>
      </c>
      <c r="G41" s="1">
        <v>1</v>
      </c>
      <c r="H41" s="1">
        <v>3</v>
      </c>
      <c r="I41" s="1">
        <v>0.9</v>
      </c>
      <c r="J41" s="1">
        <v>0.5625</v>
      </c>
      <c r="K41" s="1">
        <v>0.692307692307692</v>
      </c>
      <c r="L41" s="1">
        <v>0.7</v>
      </c>
      <c r="M41" s="1">
        <v>0.2</v>
      </c>
      <c r="N41" s="1">
        <v>0.6</v>
      </c>
    </row>
    <row r="42" s="1" customFormat="1" spans="1:14">
      <c r="A42" s="7">
        <v>451</v>
      </c>
      <c r="B42" s="1">
        <v>451</v>
      </c>
      <c r="C42" s="1">
        <v>0.665182590484619</v>
      </c>
      <c r="D42" s="1">
        <v>0.250267744064331</v>
      </c>
      <c r="E42" s="1">
        <v>9</v>
      </c>
      <c r="F42" s="1">
        <v>6</v>
      </c>
      <c r="G42" s="1">
        <v>1</v>
      </c>
      <c r="H42" s="1">
        <v>4</v>
      </c>
      <c r="I42" s="1">
        <v>0.9</v>
      </c>
      <c r="J42" s="1">
        <v>0.6</v>
      </c>
      <c r="K42" s="1">
        <v>0.72</v>
      </c>
      <c r="L42" s="1">
        <v>0.6</v>
      </c>
      <c r="M42" s="1">
        <v>0.3</v>
      </c>
      <c r="N42" s="1">
        <v>0.65</v>
      </c>
    </row>
    <row r="43" s="1" customFormat="1" spans="1:14">
      <c r="A43" s="7">
        <v>43</v>
      </c>
      <c r="B43" s="1">
        <v>43</v>
      </c>
      <c r="C43" s="1">
        <v>0.656714081764221</v>
      </c>
      <c r="D43" s="1">
        <v>0.224246263504028</v>
      </c>
      <c r="E43" s="1">
        <v>9</v>
      </c>
      <c r="F43" s="1">
        <v>5</v>
      </c>
      <c r="G43" s="1">
        <v>1</v>
      </c>
      <c r="H43" s="1">
        <v>5</v>
      </c>
      <c r="I43" s="1">
        <v>0.9</v>
      </c>
      <c r="J43" s="1">
        <v>0.642857142857143</v>
      </c>
      <c r="K43" s="1">
        <v>0.75</v>
      </c>
      <c r="L43" s="1">
        <v>0.5</v>
      </c>
      <c r="M43" s="1">
        <v>0.4</v>
      </c>
      <c r="N43" s="1">
        <v>0.7</v>
      </c>
    </row>
    <row r="44" s="1" customFormat="1" spans="1:14">
      <c r="A44" s="7">
        <v>40</v>
      </c>
      <c r="B44" s="1">
        <v>40</v>
      </c>
      <c r="C44" s="1">
        <v>0.634088516235352</v>
      </c>
      <c r="D44" s="1">
        <v>0.209302663803101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249</v>
      </c>
      <c r="B45" s="1">
        <v>249</v>
      </c>
      <c r="C45" s="1">
        <v>0.631833672523499</v>
      </c>
      <c r="D45" s="1">
        <v>0.211252689361572</v>
      </c>
      <c r="E45" s="1">
        <v>8</v>
      </c>
      <c r="F45" s="1">
        <v>4</v>
      </c>
      <c r="G45" s="1">
        <v>2</v>
      </c>
      <c r="H45" s="1">
        <v>6</v>
      </c>
      <c r="I45" s="1">
        <v>0.8</v>
      </c>
      <c r="J45" s="1">
        <v>0.666666666666667</v>
      </c>
      <c r="K45" s="1">
        <v>0.727272727272727</v>
      </c>
      <c r="L45" s="1">
        <v>0.4</v>
      </c>
      <c r="M45" s="1">
        <v>0.4</v>
      </c>
      <c r="N45" s="1">
        <v>0.7</v>
      </c>
    </row>
    <row r="46" s="1" customFormat="1" spans="1:14">
      <c r="A46" s="7">
        <v>617</v>
      </c>
      <c r="B46" s="1">
        <v>617</v>
      </c>
      <c r="C46" s="1">
        <v>0.497442245483398</v>
      </c>
      <c r="D46" s="1">
        <v>0.169996380805969</v>
      </c>
      <c r="E46" s="1">
        <v>8</v>
      </c>
      <c r="F46" s="1">
        <v>5</v>
      </c>
      <c r="G46" s="1">
        <v>2</v>
      </c>
      <c r="H46" s="1">
        <v>5</v>
      </c>
      <c r="I46" s="1">
        <v>0.8</v>
      </c>
      <c r="J46" s="1">
        <v>0.615384615384615</v>
      </c>
      <c r="K46" s="1">
        <v>0.695652173913043</v>
      </c>
      <c r="L46" s="1">
        <v>0.5</v>
      </c>
      <c r="M46" s="1">
        <v>0.3</v>
      </c>
      <c r="N46" s="1">
        <v>0.65</v>
      </c>
    </row>
    <row r="47" s="1" customFormat="1" spans="1:14">
      <c r="A47" s="7">
        <v>213</v>
      </c>
      <c r="B47" s="1">
        <v>213</v>
      </c>
      <c r="C47" s="1">
        <v>0.540220141410828</v>
      </c>
      <c r="D47" s="1">
        <v>0.181421518325806</v>
      </c>
      <c r="E47" s="1">
        <v>8</v>
      </c>
      <c r="F47" s="1">
        <v>6</v>
      </c>
      <c r="G47" s="1">
        <v>2</v>
      </c>
      <c r="H47" s="1">
        <v>4</v>
      </c>
      <c r="I47" s="1">
        <v>0.8</v>
      </c>
      <c r="J47" s="1">
        <v>0.571428571428572</v>
      </c>
      <c r="K47" s="1">
        <v>0.666666666666667</v>
      </c>
      <c r="L47" s="1">
        <v>0.6</v>
      </c>
      <c r="M47" s="1">
        <v>0.2</v>
      </c>
      <c r="N47" s="1">
        <v>0.6</v>
      </c>
    </row>
    <row r="48" s="1" customFormat="1" spans="1:14">
      <c r="A48" s="7">
        <v>651</v>
      </c>
      <c r="B48" s="1">
        <v>651</v>
      </c>
      <c r="C48" s="1">
        <v>0.501839160919189</v>
      </c>
      <c r="D48" s="1">
        <v>0.142430782318115</v>
      </c>
      <c r="E48" s="1">
        <v>10</v>
      </c>
      <c r="F48" s="1">
        <v>5</v>
      </c>
      <c r="G48" s="1">
        <v>0</v>
      </c>
      <c r="H48" s="1">
        <v>5</v>
      </c>
      <c r="I48" s="1">
        <v>1</v>
      </c>
      <c r="J48" s="1">
        <v>0.666666666666667</v>
      </c>
      <c r="K48" s="1">
        <v>0.8</v>
      </c>
      <c r="L48" s="1">
        <v>0.5</v>
      </c>
      <c r="M48" s="1">
        <v>0.5</v>
      </c>
      <c r="N48" s="1">
        <v>0.75</v>
      </c>
    </row>
    <row r="49" s="1" customFormat="1" spans="1:14">
      <c r="A49" s="7">
        <v>258</v>
      </c>
      <c r="B49" s="1">
        <v>258</v>
      </c>
      <c r="C49" s="1">
        <v>0.543748259544373</v>
      </c>
      <c r="D49" s="1">
        <v>0.161749958992004</v>
      </c>
      <c r="E49" s="1">
        <v>9</v>
      </c>
      <c r="F49" s="1">
        <v>7</v>
      </c>
      <c r="G49" s="1">
        <v>1</v>
      </c>
      <c r="H49" s="1">
        <v>3</v>
      </c>
      <c r="I49" s="1">
        <v>0.9</v>
      </c>
      <c r="J49" s="1">
        <v>0.5625</v>
      </c>
      <c r="K49" s="1">
        <v>0.692307692307692</v>
      </c>
      <c r="L49" s="1">
        <v>0.7</v>
      </c>
      <c r="M49" s="1">
        <v>0.2</v>
      </c>
      <c r="N49" s="1">
        <v>0.6</v>
      </c>
    </row>
    <row r="50" s="1" customFormat="1" spans="1:14">
      <c r="A50" s="7">
        <v>635</v>
      </c>
      <c r="B50" s="1">
        <v>635</v>
      </c>
      <c r="C50" s="1">
        <v>0.511435985565186</v>
      </c>
      <c r="D50" s="1">
        <v>0.165743589401245</v>
      </c>
      <c r="E50" s="1">
        <v>8</v>
      </c>
      <c r="F50" s="1">
        <v>4</v>
      </c>
      <c r="G50" s="1">
        <v>2</v>
      </c>
      <c r="H50" s="1">
        <v>6</v>
      </c>
      <c r="I50" s="1">
        <v>0.8</v>
      </c>
      <c r="J50" s="1">
        <v>0.666666666666667</v>
      </c>
      <c r="K50" s="1">
        <v>0.727272727272727</v>
      </c>
      <c r="L50" s="1">
        <v>0.4</v>
      </c>
      <c r="M50" s="1">
        <v>0.4</v>
      </c>
      <c r="N50" s="1">
        <v>0.7</v>
      </c>
    </row>
    <row r="51" s="1" customFormat="1" spans="1:14">
      <c r="A51" s="7">
        <v>138</v>
      </c>
      <c r="B51" s="1">
        <v>138</v>
      </c>
      <c r="C51" s="1">
        <v>0.621886372566223</v>
      </c>
      <c r="D51" s="1">
        <v>0.197128534317017</v>
      </c>
      <c r="E51" s="1">
        <v>8</v>
      </c>
      <c r="F51" s="1">
        <v>7</v>
      </c>
      <c r="G51" s="1">
        <v>2</v>
      </c>
      <c r="H51" s="1">
        <v>3</v>
      </c>
      <c r="I51" s="1">
        <v>0.8</v>
      </c>
      <c r="J51" s="1">
        <v>0.533333333333333</v>
      </c>
      <c r="K51" s="1">
        <v>0.64</v>
      </c>
      <c r="L51" s="1">
        <v>0.7</v>
      </c>
      <c r="M51" s="1">
        <v>0.1</v>
      </c>
      <c r="N51" s="1">
        <v>0.55</v>
      </c>
    </row>
    <row r="52" s="1" customFormat="1" spans="1:14">
      <c r="A52" s="7">
        <v>124</v>
      </c>
      <c r="B52" s="1">
        <v>124</v>
      </c>
      <c r="C52" s="1">
        <v>0.629390001296997</v>
      </c>
      <c r="D52" s="1">
        <v>0.210688233375549</v>
      </c>
      <c r="E52" s="1">
        <v>10</v>
      </c>
      <c r="F52" s="1">
        <v>9</v>
      </c>
      <c r="G52" s="1">
        <v>0</v>
      </c>
      <c r="H52" s="1">
        <v>1</v>
      </c>
      <c r="I52" s="1">
        <v>1</v>
      </c>
      <c r="J52" s="1">
        <v>0.526315789473684</v>
      </c>
      <c r="K52" s="1">
        <v>0.689655172413793</v>
      </c>
      <c r="L52" s="1">
        <v>0.9</v>
      </c>
      <c r="M52" s="1">
        <v>0.1</v>
      </c>
      <c r="N52" s="1">
        <v>0.55</v>
      </c>
    </row>
    <row r="53" s="1" customFormat="1" spans="1:14">
      <c r="A53" s="7">
        <v>554</v>
      </c>
      <c r="B53" s="1">
        <v>554</v>
      </c>
      <c r="C53" s="1">
        <v>0.660832762718201</v>
      </c>
      <c r="D53" s="1">
        <v>0.225080013275147</v>
      </c>
      <c r="E53" s="1">
        <v>6</v>
      </c>
      <c r="F53" s="1">
        <v>7</v>
      </c>
      <c r="G53" s="1">
        <v>4</v>
      </c>
      <c r="H53" s="1">
        <v>3</v>
      </c>
      <c r="I53" s="1">
        <v>0.6</v>
      </c>
      <c r="J53" s="1">
        <v>0.461538461538462</v>
      </c>
      <c r="K53" s="1">
        <v>0.521739130434783</v>
      </c>
      <c r="L53" s="1">
        <v>0.7</v>
      </c>
      <c r="M53" s="1">
        <v>-0.1</v>
      </c>
      <c r="N53" s="1">
        <v>0.45</v>
      </c>
    </row>
    <row r="54" s="1" customFormat="1" spans="1:14">
      <c r="A54" s="7">
        <v>68</v>
      </c>
      <c r="B54" s="1">
        <v>68</v>
      </c>
      <c r="C54" s="1">
        <v>0.616530895233154</v>
      </c>
      <c r="D54" s="1">
        <v>0.185717225074768</v>
      </c>
      <c r="E54" s="1">
        <v>6</v>
      </c>
      <c r="F54" s="1">
        <v>4</v>
      </c>
      <c r="G54" s="1">
        <v>4</v>
      </c>
      <c r="H54" s="1">
        <v>6</v>
      </c>
      <c r="I54" s="1">
        <v>0.6</v>
      </c>
      <c r="J54" s="1">
        <v>0.6</v>
      </c>
      <c r="K54" s="1">
        <v>0.6</v>
      </c>
      <c r="L54" s="1">
        <v>0.4</v>
      </c>
      <c r="M54" s="1">
        <v>0.2</v>
      </c>
      <c r="N54" s="1">
        <v>0.6</v>
      </c>
    </row>
    <row r="55" s="1" customFormat="1" spans="1:14">
      <c r="A55" s="7">
        <v>340</v>
      </c>
      <c r="B55" s="1">
        <v>340</v>
      </c>
      <c r="C55" s="1">
        <v>0.69361400604248</v>
      </c>
      <c r="D55" s="1">
        <v>0.279063940048218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1" customFormat="1" spans="1:14">
      <c r="A56" s="7">
        <v>451</v>
      </c>
      <c r="B56" s="1">
        <v>451</v>
      </c>
      <c r="C56" s="1">
        <v>0.665182590484619</v>
      </c>
      <c r="D56" s="1">
        <v>0.250267744064331</v>
      </c>
      <c r="E56" s="1">
        <v>9</v>
      </c>
      <c r="F56" s="1">
        <v>6</v>
      </c>
      <c r="G56" s="1">
        <v>1</v>
      </c>
      <c r="H56" s="1">
        <v>4</v>
      </c>
      <c r="I56" s="1">
        <v>0.9</v>
      </c>
      <c r="J56" s="1">
        <v>0.6</v>
      </c>
      <c r="K56" s="1">
        <v>0.72</v>
      </c>
      <c r="L56" s="1">
        <v>0.6</v>
      </c>
      <c r="M56" s="1">
        <v>0.3</v>
      </c>
      <c r="N56" s="1">
        <v>0.65</v>
      </c>
    </row>
    <row r="57" s="1" customFormat="1" spans="1:14">
      <c r="A57" s="7">
        <v>873</v>
      </c>
      <c r="B57" s="1">
        <v>873</v>
      </c>
      <c r="C57" s="1">
        <v>0.570534706115723</v>
      </c>
      <c r="D57" s="1">
        <v>0.215624690055847</v>
      </c>
      <c r="E57" s="1">
        <v>7</v>
      </c>
      <c r="F57" s="1">
        <v>9</v>
      </c>
      <c r="G57" s="1">
        <v>3</v>
      </c>
      <c r="H57" s="1">
        <v>1</v>
      </c>
      <c r="I57" s="1">
        <v>0.7</v>
      </c>
      <c r="J57" s="1">
        <v>0.4375</v>
      </c>
      <c r="K57" s="1">
        <v>0.538461538461538</v>
      </c>
      <c r="L57" s="1">
        <v>0.9</v>
      </c>
      <c r="M57" s="1">
        <v>-0.2</v>
      </c>
      <c r="N57" s="1">
        <v>0.4</v>
      </c>
    </row>
    <row r="58" s="1" customFormat="1" spans="1:14">
      <c r="A58" s="7">
        <v>693</v>
      </c>
      <c r="B58" s="1">
        <v>693</v>
      </c>
      <c r="C58" s="1">
        <v>0.667569756507874</v>
      </c>
      <c r="D58" s="1">
        <v>0.195605278015137</v>
      </c>
      <c r="E58" s="1">
        <v>9</v>
      </c>
      <c r="F58" s="1">
        <v>7</v>
      </c>
      <c r="G58" s="1">
        <v>1</v>
      </c>
      <c r="H58" s="1">
        <v>3</v>
      </c>
      <c r="I58" s="1">
        <v>0.9</v>
      </c>
      <c r="J58" s="1">
        <v>0.5625</v>
      </c>
      <c r="K58" s="1">
        <v>0.692307692307692</v>
      </c>
      <c r="L58" s="1">
        <v>0.7</v>
      </c>
      <c r="M58" s="1">
        <v>0.2</v>
      </c>
      <c r="N58" s="1">
        <v>0.6</v>
      </c>
    </row>
    <row r="59" s="1" customFormat="1" spans="1:14">
      <c r="A59" s="7">
        <v>765</v>
      </c>
      <c r="B59" s="1">
        <v>765</v>
      </c>
      <c r="C59" s="1">
        <v>0.557815074920654</v>
      </c>
      <c r="D59" s="1">
        <v>0.176732897758484</v>
      </c>
      <c r="E59" s="1">
        <v>7</v>
      </c>
      <c r="F59" s="1">
        <v>6</v>
      </c>
      <c r="G59" s="1">
        <v>3</v>
      </c>
      <c r="H59" s="1">
        <v>4</v>
      </c>
      <c r="I59" s="1">
        <v>0.7</v>
      </c>
      <c r="J59" s="1">
        <v>0.538461538461539</v>
      </c>
      <c r="K59" s="1">
        <v>0.608695652173913</v>
      </c>
      <c r="L59" s="1">
        <v>0.6</v>
      </c>
      <c r="M59" s="1">
        <v>0.1</v>
      </c>
      <c r="N59" s="1">
        <v>0.55</v>
      </c>
    </row>
    <row r="60" s="1" customFormat="1" spans="1:14">
      <c r="A60" s="7">
        <v>719</v>
      </c>
      <c r="B60" s="1">
        <v>719</v>
      </c>
      <c r="C60" s="1">
        <v>0.55800187587738</v>
      </c>
      <c r="D60" s="1">
        <v>0.176747798919678</v>
      </c>
      <c r="E60" s="1">
        <v>7</v>
      </c>
      <c r="F60" s="1">
        <v>4</v>
      </c>
      <c r="G60" s="1">
        <v>3</v>
      </c>
      <c r="H60" s="1">
        <v>6</v>
      </c>
      <c r="I60" s="1">
        <v>0.7</v>
      </c>
      <c r="J60" s="1">
        <v>0.636363636363636</v>
      </c>
      <c r="K60" s="1">
        <v>0.666666666666667</v>
      </c>
      <c r="L60" s="1">
        <v>0.4</v>
      </c>
      <c r="M60" s="1">
        <v>0.3</v>
      </c>
      <c r="N60" s="1">
        <v>0.65</v>
      </c>
    </row>
    <row r="61" s="1" customFormat="1" spans="1:14">
      <c r="A61" s="7">
        <v>807</v>
      </c>
      <c r="B61" s="1">
        <v>807</v>
      </c>
      <c r="C61" s="1">
        <v>0.587384819984436</v>
      </c>
      <c r="D61" s="1">
        <v>0.212218403816223</v>
      </c>
      <c r="E61" s="1">
        <v>6</v>
      </c>
      <c r="F61" s="1">
        <v>6</v>
      </c>
      <c r="G61" s="1">
        <v>4</v>
      </c>
      <c r="H61" s="1">
        <v>4</v>
      </c>
      <c r="I61" s="1">
        <v>0.6</v>
      </c>
      <c r="J61" s="1">
        <v>0.5</v>
      </c>
      <c r="K61" s="1">
        <v>0.545454545454545</v>
      </c>
      <c r="L61" s="1">
        <v>0.6</v>
      </c>
      <c r="M61" s="1">
        <v>0</v>
      </c>
      <c r="N61" s="1">
        <v>0.5</v>
      </c>
    </row>
    <row r="62" s="1" customFormat="1" spans="1:14">
      <c r="A62" s="7">
        <v>674</v>
      </c>
      <c r="B62" s="1">
        <v>674</v>
      </c>
      <c r="C62" s="1">
        <v>0.564037680625916</v>
      </c>
      <c r="D62" s="1">
        <v>0.191290736198425</v>
      </c>
      <c r="E62" s="1">
        <v>7</v>
      </c>
      <c r="F62" s="1">
        <v>4</v>
      </c>
      <c r="G62" s="1">
        <v>3</v>
      </c>
      <c r="H62" s="1">
        <v>6</v>
      </c>
      <c r="I62" s="1">
        <v>0.7</v>
      </c>
      <c r="J62" s="1">
        <v>0.636363636363636</v>
      </c>
      <c r="K62" s="1">
        <v>0.666666666666667</v>
      </c>
      <c r="L62" s="1">
        <v>0.4</v>
      </c>
      <c r="M62" s="1">
        <v>0.3</v>
      </c>
      <c r="N62" s="1">
        <v>0.65</v>
      </c>
    </row>
    <row r="63" s="1" customFormat="1" spans="1:14">
      <c r="A63" s="7">
        <v>564</v>
      </c>
      <c r="B63" s="1">
        <v>564</v>
      </c>
      <c r="C63" s="1">
        <v>0.591322898864746</v>
      </c>
      <c r="D63" s="1">
        <v>0.230110764503479</v>
      </c>
      <c r="E63" s="1">
        <v>7</v>
      </c>
      <c r="F63" s="1">
        <v>6</v>
      </c>
      <c r="G63" s="1">
        <v>3</v>
      </c>
      <c r="H63" s="1">
        <v>4</v>
      </c>
      <c r="I63" s="1">
        <v>0.7</v>
      </c>
      <c r="J63" s="1">
        <v>0.538461538461539</v>
      </c>
      <c r="K63" s="1">
        <v>0.608695652173913</v>
      </c>
      <c r="L63" s="1">
        <v>0.6</v>
      </c>
      <c r="M63" s="1">
        <v>0.1</v>
      </c>
      <c r="N63" s="1">
        <v>0.55</v>
      </c>
    </row>
    <row r="64" s="1" customFormat="1" spans="1:14">
      <c r="A64" s="7">
        <v>28</v>
      </c>
      <c r="B64" s="1">
        <v>28</v>
      </c>
      <c r="C64" s="1">
        <v>0.596928119659424</v>
      </c>
      <c r="D64" s="1">
        <v>0.172947764396668</v>
      </c>
      <c r="E64" s="1">
        <v>10</v>
      </c>
      <c r="F64" s="1">
        <v>4</v>
      </c>
      <c r="G64" s="1">
        <v>0</v>
      </c>
      <c r="H64" s="1">
        <v>6</v>
      </c>
      <c r="I64" s="1">
        <v>1</v>
      </c>
      <c r="J64" s="1">
        <v>0.714285714285714</v>
      </c>
      <c r="K64" s="1">
        <v>0.833333333333333</v>
      </c>
      <c r="L64" s="1">
        <v>0.4</v>
      </c>
      <c r="M64" s="1">
        <v>0.6</v>
      </c>
      <c r="N64" s="1">
        <v>0.8</v>
      </c>
    </row>
    <row r="65" s="1" customFormat="1" spans="1:14">
      <c r="A65" s="7">
        <v>873</v>
      </c>
      <c r="B65" s="1">
        <v>873</v>
      </c>
      <c r="C65" s="1">
        <v>0.570534706115723</v>
      </c>
      <c r="D65" s="1">
        <v>0.215624690055847</v>
      </c>
      <c r="E65" s="1">
        <v>7</v>
      </c>
      <c r="F65" s="1">
        <v>9</v>
      </c>
      <c r="G65" s="1">
        <v>3</v>
      </c>
      <c r="H65" s="1">
        <v>1</v>
      </c>
      <c r="I65" s="1">
        <v>0.7</v>
      </c>
      <c r="J65" s="1">
        <v>0.4375</v>
      </c>
      <c r="K65" s="1">
        <v>0.538461538461538</v>
      </c>
      <c r="L65" s="1">
        <v>0.9</v>
      </c>
      <c r="M65" s="1">
        <v>-0.2</v>
      </c>
      <c r="N65" s="1">
        <v>0.4</v>
      </c>
    </row>
    <row r="66" s="1" customFormat="1" spans="1:14">
      <c r="A66" s="7">
        <v>77</v>
      </c>
      <c r="B66" s="1">
        <v>77</v>
      </c>
      <c r="C66" s="1">
        <v>0.603342056274414</v>
      </c>
      <c r="D66" s="1">
        <v>0.210291981697082</v>
      </c>
      <c r="E66" s="1">
        <v>7</v>
      </c>
      <c r="F66" s="1">
        <v>6</v>
      </c>
      <c r="G66" s="1">
        <v>3</v>
      </c>
      <c r="H66" s="1">
        <v>4</v>
      </c>
      <c r="I66" s="1">
        <v>0.7</v>
      </c>
      <c r="J66" s="1">
        <v>0.538461538461539</v>
      </c>
      <c r="K66" s="1">
        <v>0.608695652173913</v>
      </c>
      <c r="L66" s="1">
        <v>0.6</v>
      </c>
      <c r="M66" s="1">
        <v>0.1</v>
      </c>
      <c r="N66" s="1">
        <v>0.55</v>
      </c>
    </row>
    <row r="67" s="1" customFormat="1" spans="1:14">
      <c r="A67" s="7">
        <v>564</v>
      </c>
      <c r="B67" s="1">
        <v>564</v>
      </c>
      <c r="C67" s="1">
        <v>0.591322898864746</v>
      </c>
      <c r="D67" s="1">
        <v>0.230110764503479</v>
      </c>
      <c r="E67" s="1">
        <v>7</v>
      </c>
      <c r="F67" s="1">
        <v>6</v>
      </c>
      <c r="G67" s="1">
        <v>3</v>
      </c>
      <c r="H67" s="1">
        <v>4</v>
      </c>
      <c r="I67" s="1">
        <v>0.7</v>
      </c>
      <c r="J67" s="1">
        <v>0.538461538461539</v>
      </c>
      <c r="K67" s="1">
        <v>0.608695652173913</v>
      </c>
      <c r="L67" s="1">
        <v>0.6</v>
      </c>
      <c r="M67" s="1">
        <v>0.1</v>
      </c>
      <c r="N67" s="1">
        <v>0.55</v>
      </c>
    </row>
    <row r="68" s="1" customFormat="1" spans="1:14">
      <c r="A68" s="7">
        <v>35</v>
      </c>
      <c r="B68" s="1">
        <v>35</v>
      </c>
      <c r="C68" s="1">
        <v>0.607787728309631</v>
      </c>
      <c r="D68" s="1">
        <v>0.209023833274841</v>
      </c>
      <c r="E68" s="1">
        <v>9</v>
      </c>
      <c r="F68" s="1">
        <v>5</v>
      </c>
      <c r="G68" s="1">
        <v>1</v>
      </c>
      <c r="H68" s="1">
        <v>5</v>
      </c>
      <c r="I68" s="1">
        <v>0.9</v>
      </c>
      <c r="J68" s="1">
        <v>0.642857142857143</v>
      </c>
      <c r="K68" s="1">
        <v>0.75</v>
      </c>
      <c r="L68" s="1">
        <v>0.5</v>
      </c>
      <c r="M68" s="1">
        <v>0.4</v>
      </c>
      <c r="N68" s="1">
        <v>0.7</v>
      </c>
    </row>
    <row r="69" s="1" customFormat="1" spans="1:14">
      <c r="A69" s="7">
        <v>798</v>
      </c>
      <c r="B69" s="1">
        <v>798</v>
      </c>
      <c r="C69" s="1">
        <v>0.678243517875671</v>
      </c>
      <c r="D69" s="1">
        <v>0.237145304679871</v>
      </c>
      <c r="E69" s="1">
        <v>7</v>
      </c>
      <c r="F69" s="1">
        <v>5</v>
      </c>
      <c r="G69" s="1">
        <v>3</v>
      </c>
      <c r="H69" s="1">
        <v>5</v>
      </c>
      <c r="I69" s="1">
        <v>0.7</v>
      </c>
      <c r="J69" s="1">
        <v>0.583333333333333</v>
      </c>
      <c r="K69" s="1">
        <v>0.636363636363636</v>
      </c>
      <c r="L69" s="1">
        <v>0.5</v>
      </c>
      <c r="M69" s="1">
        <v>0.2</v>
      </c>
      <c r="N69" s="1">
        <v>0.6</v>
      </c>
    </row>
    <row r="70" s="1" customFormat="1" spans="1:14">
      <c r="A70" s="7">
        <v>716</v>
      </c>
      <c r="B70" s="1">
        <v>716</v>
      </c>
      <c r="C70" s="1">
        <v>0.645399928092957</v>
      </c>
      <c r="D70" s="1">
        <v>0.204073429107666</v>
      </c>
      <c r="E70" s="1">
        <v>9</v>
      </c>
      <c r="F70" s="1">
        <v>3</v>
      </c>
      <c r="G70" s="1">
        <v>1</v>
      </c>
      <c r="H70" s="1">
        <v>7</v>
      </c>
      <c r="I70" s="1">
        <v>0.9</v>
      </c>
      <c r="J70" s="1">
        <v>0.75</v>
      </c>
      <c r="K70" s="1">
        <v>0.818181818181818</v>
      </c>
      <c r="L70" s="1">
        <v>0.3</v>
      </c>
      <c r="M70" s="1">
        <v>0.6</v>
      </c>
      <c r="N70" s="1">
        <v>0.8</v>
      </c>
    </row>
    <row r="71" s="1" customFormat="1" spans="1:14">
      <c r="A71" s="7">
        <v>313</v>
      </c>
      <c r="B71" s="1">
        <v>313</v>
      </c>
      <c r="C71" s="1">
        <v>0.621042728424072</v>
      </c>
      <c r="D71" s="1">
        <v>0.25707471370697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727</v>
      </c>
      <c r="B72" s="1">
        <v>727</v>
      </c>
      <c r="C72" s="1">
        <v>0.618215918540955</v>
      </c>
      <c r="D72" s="1">
        <v>0.194237232208252</v>
      </c>
      <c r="E72" s="1">
        <v>10</v>
      </c>
      <c r="F72" s="1">
        <v>2</v>
      </c>
      <c r="G72" s="1">
        <v>0</v>
      </c>
      <c r="H72" s="1">
        <v>8</v>
      </c>
      <c r="I72" s="1">
        <v>1</v>
      </c>
      <c r="J72" s="1">
        <v>0.833333333333333</v>
      </c>
      <c r="K72" s="1">
        <v>0.909090909090909</v>
      </c>
      <c r="L72" s="1">
        <v>0.2</v>
      </c>
      <c r="M72" s="1">
        <v>0.8</v>
      </c>
      <c r="N72" s="1">
        <v>0.9</v>
      </c>
    </row>
    <row r="73" s="1" customFormat="1" spans="1:14">
      <c r="A73" s="7">
        <v>137</v>
      </c>
      <c r="B73" s="1">
        <v>137</v>
      </c>
      <c r="C73" s="1">
        <v>0.525725841522217</v>
      </c>
      <c r="D73" s="1">
        <v>0.184110879898071</v>
      </c>
      <c r="E73" s="1">
        <v>7</v>
      </c>
      <c r="F73" s="1">
        <v>5</v>
      </c>
      <c r="G73" s="1">
        <v>3</v>
      </c>
      <c r="H73" s="1">
        <v>5</v>
      </c>
      <c r="I73" s="1">
        <v>0.7</v>
      </c>
      <c r="J73" s="1">
        <v>0.583333333333333</v>
      </c>
      <c r="K73" s="1">
        <v>0.636363636363636</v>
      </c>
      <c r="L73" s="1">
        <v>0.5</v>
      </c>
      <c r="M73" s="1">
        <v>0.2</v>
      </c>
      <c r="N73" s="1">
        <v>0.6</v>
      </c>
    </row>
    <row r="74" s="1" customFormat="1" spans="1:14">
      <c r="A74" s="7">
        <v>931</v>
      </c>
      <c r="B74" s="1">
        <v>931</v>
      </c>
      <c r="C74" s="1">
        <v>0.681087970733643</v>
      </c>
      <c r="D74" s="1">
        <v>0.24998950958252</v>
      </c>
      <c r="E74" s="1">
        <v>8</v>
      </c>
      <c r="F74" s="1">
        <v>5</v>
      </c>
      <c r="G74" s="1">
        <v>2</v>
      </c>
      <c r="H74" s="1">
        <v>5</v>
      </c>
      <c r="I74" s="1">
        <v>0.8</v>
      </c>
      <c r="J74" s="1">
        <v>0.615384615384615</v>
      </c>
      <c r="K74" s="1">
        <v>0.695652173913043</v>
      </c>
      <c r="L74" s="1">
        <v>0.5</v>
      </c>
      <c r="M74" s="1">
        <v>0.3</v>
      </c>
      <c r="N74" s="1">
        <v>0.65</v>
      </c>
    </row>
    <row r="75" s="1" customFormat="1" spans="1:14">
      <c r="A75" s="7">
        <v>925</v>
      </c>
      <c r="B75" s="1">
        <v>925</v>
      </c>
      <c r="C75" s="1">
        <v>0.618133544921875</v>
      </c>
      <c r="D75" s="1">
        <v>0.211237907409668</v>
      </c>
      <c r="E75" s="1">
        <v>6</v>
      </c>
      <c r="F75" s="1">
        <v>3</v>
      </c>
      <c r="G75" s="1">
        <v>4</v>
      </c>
      <c r="H75" s="1">
        <v>7</v>
      </c>
      <c r="I75" s="1">
        <v>0.6</v>
      </c>
      <c r="J75" s="1">
        <v>0.666666666666667</v>
      </c>
      <c r="K75" s="1">
        <v>0.631578947368421</v>
      </c>
      <c r="L75" s="1">
        <v>0.3</v>
      </c>
      <c r="M75" s="1">
        <v>0.3</v>
      </c>
      <c r="N75" s="1">
        <v>0.65</v>
      </c>
    </row>
    <row r="76" s="1" customFormat="1" spans="1:14">
      <c r="A76" s="7">
        <v>624</v>
      </c>
      <c r="B76" s="1">
        <v>624</v>
      </c>
      <c r="C76" s="1">
        <v>0.61599063873291</v>
      </c>
      <c r="D76" s="1">
        <v>0.213096857070923</v>
      </c>
      <c r="E76" s="1">
        <v>8</v>
      </c>
      <c r="F76" s="1">
        <v>6</v>
      </c>
      <c r="G76" s="1">
        <v>2</v>
      </c>
      <c r="H76" s="1">
        <v>4</v>
      </c>
      <c r="I76" s="1">
        <v>0.8</v>
      </c>
      <c r="J76" s="1">
        <v>0.571428571428572</v>
      </c>
      <c r="K76" s="1">
        <v>0.666666666666667</v>
      </c>
      <c r="L76" s="1">
        <v>0.6</v>
      </c>
      <c r="M76" s="1">
        <v>0.2</v>
      </c>
      <c r="N76" s="1">
        <v>0.6</v>
      </c>
    </row>
    <row r="77" s="1" customFormat="1" spans="1:14">
      <c r="A77" s="7">
        <v>122</v>
      </c>
      <c r="B77" s="1">
        <v>122</v>
      </c>
      <c r="C77" s="1">
        <v>0.562414288520813</v>
      </c>
      <c r="D77" s="1">
        <v>0.181339740753174</v>
      </c>
      <c r="E77" s="1">
        <v>9</v>
      </c>
      <c r="F77" s="1">
        <v>6</v>
      </c>
      <c r="G77" s="1">
        <v>1</v>
      </c>
      <c r="H77" s="1">
        <v>4</v>
      </c>
      <c r="I77" s="1">
        <v>0.9</v>
      </c>
      <c r="J77" s="1">
        <v>0.6</v>
      </c>
      <c r="K77" s="1">
        <v>0.72</v>
      </c>
      <c r="L77" s="1">
        <v>0.6</v>
      </c>
      <c r="M77" s="1">
        <v>0.3</v>
      </c>
      <c r="N77" s="1">
        <v>0.65</v>
      </c>
    </row>
    <row r="78" s="1" customFormat="1" spans="1:14">
      <c r="A78" s="7">
        <v>538</v>
      </c>
      <c r="B78" s="1">
        <v>538</v>
      </c>
      <c r="C78" s="1">
        <v>0.559895634651184</v>
      </c>
      <c r="D78" s="1">
        <v>0.154874205589294</v>
      </c>
      <c r="E78" s="1">
        <v>9</v>
      </c>
      <c r="F78" s="1">
        <v>2</v>
      </c>
      <c r="G78" s="1">
        <v>1</v>
      </c>
      <c r="H78" s="1">
        <v>8</v>
      </c>
      <c r="I78" s="1">
        <v>0.9</v>
      </c>
      <c r="J78" s="1">
        <v>0.818181818181818</v>
      </c>
      <c r="K78" s="1">
        <v>0.857142857142857</v>
      </c>
      <c r="L78" s="1">
        <v>0.2</v>
      </c>
      <c r="M78" s="1">
        <v>0.7</v>
      </c>
      <c r="N78" s="1">
        <v>0.85</v>
      </c>
    </row>
    <row r="79" s="1" customFormat="1" spans="1:14">
      <c r="A79" s="7">
        <v>584</v>
      </c>
      <c r="B79" s="1">
        <v>584</v>
      </c>
      <c r="C79" s="1">
        <v>0.62827479839325</v>
      </c>
      <c r="D79" s="1">
        <v>0.217533111572266</v>
      </c>
      <c r="E79" s="1">
        <v>10</v>
      </c>
      <c r="F79" s="1">
        <v>5</v>
      </c>
      <c r="G79" s="1">
        <v>0</v>
      </c>
      <c r="H79" s="1">
        <v>5</v>
      </c>
      <c r="I79" s="1">
        <v>1</v>
      </c>
      <c r="J79" s="1">
        <v>0.666666666666667</v>
      </c>
      <c r="K79" s="1">
        <v>0.8</v>
      </c>
      <c r="L79" s="1">
        <v>0.5</v>
      </c>
      <c r="M79" s="1">
        <v>0.5</v>
      </c>
      <c r="N79" s="1">
        <v>0.75</v>
      </c>
    </row>
    <row r="80" s="1" customFormat="1" spans="1:14">
      <c r="A80" s="7">
        <v>394</v>
      </c>
      <c r="B80" s="1">
        <v>394</v>
      </c>
      <c r="C80" s="1">
        <v>0.611793041229248</v>
      </c>
      <c r="D80" s="1">
        <v>0.229255795478821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674</v>
      </c>
      <c r="B81" s="1">
        <v>674</v>
      </c>
      <c r="C81" s="1">
        <v>0.564037680625916</v>
      </c>
      <c r="D81" s="1">
        <v>0.191290736198425</v>
      </c>
      <c r="E81" s="1">
        <v>7</v>
      </c>
      <c r="F81" s="1">
        <v>4</v>
      </c>
      <c r="G81" s="1">
        <v>3</v>
      </c>
      <c r="H81" s="1">
        <v>6</v>
      </c>
      <c r="I81" s="1">
        <v>0.7</v>
      </c>
      <c r="J81" s="1">
        <v>0.636363636363636</v>
      </c>
      <c r="K81" s="1">
        <v>0.666666666666667</v>
      </c>
      <c r="L81" s="1">
        <v>0.4</v>
      </c>
      <c r="M81" s="1">
        <v>0.3</v>
      </c>
      <c r="N81" s="1">
        <v>0.65</v>
      </c>
    </row>
    <row r="82" s="1" customFormat="1" spans="1:14">
      <c r="A82" s="7">
        <v>0</v>
      </c>
      <c r="B82" s="1">
        <v>0</v>
      </c>
      <c r="C82" s="1">
        <v>0.627311706542969</v>
      </c>
      <c r="D82" s="1">
        <v>0.206335783004761</v>
      </c>
      <c r="E82" s="1">
        <v>10</v>
      </c>
      <c r="F82" s="1">
        <v>5</v>
      </c>
      <c r="G82" s="1">
        <v>0</v>
      </c>
      <c r="H82" s="1">
        <v>5</v>
      </c>
      <c r="I82" s="1">
        <v>1</v>
      </c>
      <c r="J82" s="1">
        <v>0.666666666666667</v>
      </c>
      <c r="K82" s="1">
        <v>0.8</v>
      </c>
      <c r="L82" s="1">
        <v>0.5</v>
      </c>
      <c r="M82" s="1">
        <v>0.5</v>
      </c>
      <c r="N82" s="1">
        <v>0.75</v>
      </c>
    </row>
    <row r="83" s="1" customFormat="1" spans="1:14">
      <c r="A83" s="7">
        <v>138</v>
      </c>
      <c r="B83" s="1">
        <v>138</v>
      </c>
      <c r="C83" s="1">
        <v>0.621886372566223</v>
      </c>
      <c r="D83" s="1">
        <v>0.197128534317017</v>
      </c>
      <c r="E83" s="1">
        <v>8</v>
      </c>
      <c r="F83" s="1">
        <v>7</v>
      </c>
      <c r="G83" s="1">
        <v>2</v>
      </c>
      <c r="H83" s="1">
        <v>3</v>
      </c>
      <c r="I83" s="1">
        <v>0.8</v>
      </c>
      <c r="J83" s="1">
        <v>0.533333333333333</v>
      </c>
      <c r="K83" s="1">
        <v>0.64</v>
      </c>
      <c r="L83" s="1">
        <v>0.7</v>
      </c>
      <c r="M83" s="1">
        <v>0.1</v>
      </c>
      <c r="N83" s="1">
        <v>0.55</v>
      </c>
    </row>
    <row r="84" s="1" customFormat="1" spans="1:14">
      <c r="A84" s="7">
        <v>473</v>
      </c>
      <c r="B84" s="1">
        <v>473</v>
      </c>
      <c r="C84" s="1">
        <v>0.622597098350525</v>
      </c>
      <c r="D84" s="1">
        <v>0.209457159042358</v>
      </c>
      <c r="E84" s="1">
        <v>8</v>
      </c>
      <c r="F84" s="1">
        <v>5</v>
      </c>
      <c r="G84" s="1">
        <v>2</v>
      </c>
      <c r="H84" s="1">
        <v>5</v>
      </c>
      <c r="I84" s="1">
        <v>0.8</v>
      </c>
      <c r="J84" s="1">
        <v>0.615384615384615</v>
      </c>
      <c r="K84" s="1">
        <v>0.695652173913043</v>
      </c>
      <c r="L84" s="1">
        <v>0.5</v>
      </c>
      <c r="M84" s="1">
        <v>0.3</v>
      </c>
      <c r="N84" s="1">
        <v>0.65</v>
      </c>
    </row>
    <row r="85" s="1" customFormat="1" spans="1:14">
      <c r="A85" s="7">
        <v>396</v>
      </c>
      <c r="B85" s="1">
        <v>396</v>
      </c>
      <c r="C85" s="1">
        <v>0.615647792816162</v>
      </c>
      <c r="D85" s="1">
        <v>0.24639880657196</v>
      </c>
      <c r="E85" s="1">
        <v>8</v>
      </c>
      <c r="F85" s="1">
        <v>3</v>
      </c>
      <c r="G85" s="1">
        <v>2</v>
      </c>
      <c r="H85" s="1">
        <v>7</v>
      </c>
      <c r="I85" s="1">
        <v>0.8</v>
      </c>
      <c r="J85" s="1">
        <v>0.727272727272727</v>
      </c>
      <c r="K85" s="1">
        <v>0.761904761904762</v>
      </c>
      <c r="L85" s="1">
        <v>0.3</v>
      </c>
      <c r="M85" s="1">
        <v>0.5</v>
      </c>
      <c r="N85" s="1">
        <v>0.75</v>
      </c>
    </row>
    <row r="86" s="1" customFormat="1" spans="1:14">
      <c r="A86" s="7">
        <v>849</v>
      </c>
      <c r="B86" s="1">
        <v>849</v>
      </c>
      <c r="C86" s="1">
        <v>0.624196410179138</v>
      </c>
      <c r="D86" s="1">
        <v>0.19188642501831</v>
      </c>
      <c r="E86" s="1">
        <v>10</v>
      </c>
      <c r="F86" s="1">
        <v>6</v>
      </c>
      <c r="G86" s="1">
        <v>0</v>
      </c>
      <c r="H86" s="1">
        <v>4</v>
      </c>
      <c r="I86" s="1">
        <v>1</v>
      </c>
      <c r="J86" s="1">
        <v>0.625</v>
      </c>
      <c r="K86" s="1">
        <v>0.769230769230769</v>
      </c>
      <c r="L86" s="1">
        <v>0.6</v>
      </c>
      <c r="M86" s="1">
        <v>0.4</v>
      </c>
      <c r="N86" s="1">
        <v>0.7</v>
      </c>
    </row>
    <row r="87" s="1" customFormat="1" spans="1:14">
      <c r="A87" s="7">
        <v>175</v>
      </c>
      <c r="B87" s="1">
        <v>175</v>
      </c>
      <c r="C87" s="1">
        <v>0.614850163459778</v>
      </c>
      <c r="D87" s="1">
        <v>0.220418334007263</v>
      </c>
      <c r="E87" s="1">
        <v>8</v>
      </c>
      <c r="F87" s="1">
        <v>6</v>
      </c>
      <c r="G87" s="1">
        <v>2</v>
      </c>
      <c r="H87" s="1">
        <v>4</v>
      </c>
      <c r="I87" s="1">
        <v>0.8</v>
      </c>
      <c r="J87" s="1">
        <v>0.571428571428572</v>
      </c>
      <c r="K87" s="1">
        <v>0.666666666666667</v>
      </c>
      <c r="L87" s="1">
        <v>0.6</v>
      </c>
      <c r="M87" s="1">
        <v>0.2</v>
      </c>
      <c r="N87" s="1">
        <v>0.6</v>
      </c>
    </row>
    <row r="88" s="1" customFormat="1" spans="1:14">
      <c r="A88" s="7">
        <v>691</v>
      </c>
      <c r="B88" s="1">
        <v>691</v>
      </c>
      <c r="C88" s="1">
        <v>0.623918414115906</v>
      </c>
      <c r="D88" s="1">
        <v>0.202264666557312</v>
      </c>
      <c r="E88" s="1">
        <v>10</v>
      </c>
      <c r="F88" s="1">
        <v>4</v>
      </c>
      <c r="G88" s="1">
        <v>0</v>
      </c>
      <c r="H88" s="1">
        <v>6</v>
      </c>
      <c r="I88" s="1">
        <v>1</v>
      </c>
      <c r="J88" s="1">
        <v>0.714285714285714</v>
      </c>
      <c r="K88" s="1">
        <v>0.833333333333333</v>
      </c>
      <c r="L88" s="1">
        <v>0.4</v>
      </c>
      <c r="M88" s="1">
        <v>0.6</v>
      </c>
      <c r="N88" s="1">
        <v>0.8</v>
      </c>
    </row>
    <row r="89" s="1" customFormat="1" spans="1:14">
      <c r="A89" s="7">
        <v>807</v>
      </c>
      <c r="B89" s="1">
        <v>807</v>
      </c>
      <c r="C89" s="1">
        <v>0.587384819984436</v>
      </c>
      <c r="D89" s="1">
        <v>0.212218403816223</v>
      </c>
      <c r="E89" s="1">
        <v>6</v>
      </c>
      <c r="F89" s="1">
        <v>6</v>
      </c>
      <c r="G89" s="1">
        <v>4</v>
      </c>
      <c r="H89" s="1">
        <v>4</v>
      </c>
      <c r="I89" s="1">
        <v>0.6</v>
      </c>
      <c r="J89" s="1">
        <v>0.5</v>
      </c>
      <c r="K89" s="1">
        <v>0.545454545454545</v>
      </c>
      <c r="L89" s="1">
        <v>0.6</v>
      </c>
      <c r="M89" s="1">
        <v>0</v>
      </c>
      <c r="N89" s="1">
        <v>0.5</v>
      </c>
    </row>
    <row r="90" s="1" customFormat="1" spans="3:13">
      <c r="C90" s="1">
        <f>AVERAGE(C2:C89)</f>
        <v>0.550220351327549</v>
      </c>
      <c r="D90" s="1">
        <f>AVERAGE(D2:D89)</f>
        <v>0.154637279835614</v>
      </c>
      <c r="L90" s="1">
        <f>AVERAGE(L2:L89)</f>
        <v>0.498863636363636</v>
      </c>
      <c r="M90" s="1">
        <f>AVERAGE(M2:M89)</f>
        <v>0.321590909090909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183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1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12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11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6</v>
      </c>
      <c r="G97" s="11">
        <v>0.12</v>
      </c>
      <c r="H97" s="1">
        <v>-240</v>
      </c>
      <c r="I97" s="1">
        <v>1760</v>
      </c>
      <c r="J97" s="1">
        <v>88</v>
      </c>
    </row>
    <row r="98" s="1" customFormat="1" spans="3:5">
      <c r="C98" s="1" t="s">
        <v>19</v>
      </c>
      <c r="D98" s="1">
        <f>COUNTIF(C2:C89,"&lt;0.5")-COUNTIF(C2:C89,"&lt;0.48")</f>
        <v>2</v>
      </c>
      <c r="E98" s="1">
        <v>2</v>
      </c>
    </row>
    <row r="99" s="1" customFormat="1" spans="3:5">
      <c r="C99" s="1" t="s">
        <v>20</v>
      </c>
      <c r="D99" s="1">
        <f>COUNTIF(C2:C89,"&lt;0.52")-COUNTIF(C2:C89,"&lt;0.5")</f>
        <v>3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2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6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5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5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9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11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5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8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2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0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0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0</v>
      </c>
    </row>
    <row r="114" s="1" customFormat="1" spans="3:4">
      <c r="C114" s="1" t="s">
        <v>35</v>
      </c>
      <c r="D114" s="1">
        <f>COUNTIF(C2:C89,"&lt;0.82")-COUNTIF(C2:C89,"&lt;0.8")</f>
        <v>0</v>
      </c>
    </row>
    <row r="115" s="1" customFormat="1" spans="3:4">
      <c r="C115" s="1" t="s">
        <v>36</v>
      </c>
      <c r="D115" s="1">
        <f>COUNTIF(C2:C89,"&lt;0.84")-COUNTIF(C2:C89,"&lt;0.82")</f>
        <v>0</v>
      </c>
    </row>
    <row r="116" s="1" customFormat="1" spans="3:8">
      <c r="C116" s="1" t="s">
        <v>37</v>
      </c>
      <c r="D116" s="1">
        <f>COUNTIF(C2:C89,"&lt;0.86")-COUNTIF(C2:C89,"&lt;0.84")</f>
        <v>0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0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0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0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06" workbookViewId="0">
      <selection activeCell="A1" sqref="$A1:$XFD135"/>
    </sheetView>
  </sheetViews>
  <sheetFormatPr defaultColWidth="9" defaultRowHeight="13.5"/>
  <cols>
    <col min="3" max="4" width="18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494</v>
      </c>
      <c r="B2" s="1">
        <v>494</v>
      </c>
      <c r="C2" s="1">
        <v>0.619277596473694</v>
      </c>
      <c r="D2" s="1">
        <v>0.0505023002624512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732</v>
      </c>
      <c r="B3" s="1">
        <v>732</v>
      </c>
      <c r="C3" s="1">
        <v>0.594576597213745</v>
      </c>
      <c r="D3" s="1">
        <v>0.153135180473328</v>
      </c>
      <c r="E3" s="1">
        <v>5</v>
      </c>
      <c r="F3" s="1">
        <v>6</v>
      </c>
      <c r="G3" s="1">
        <v>5</v>
      </c>
      <c r="H3" s="1">
        <v>4</v>
      </c>
      <c r="I3" s="1">
        <v>0.5</v>
      </c>
      <c r="J3" s="1">
        <v>0.454545454545454</v>
      </c>
      <c r="K3" s="1">
        <v>0.476190476190476</v>
      </c>
      <c r="L3" s="1">
        <v>0.6</v>
      </c>
      <c r="M3" s="1">
        <v>-0.1</v>
      </c>
      <c r="N3" s="1">
        <v>0.45</v>
      </c>
    </row>
    <row r="4" s="1" customFormat="1" spans="1:14">
      <c r="A4" s="7">
        <v>712</v>
      </c>
      <c r="B4" s="1">
        <v>712</v>
      </c>
      <c r="C4" s="1">
        <v>0.576433420181274</v>
      </c>
      <c r="D4" s="1">
        <v>0.146623849868774</v>
      </c>
      <c r="E4" s="1">
        <v>9</v>
      </c>
      <c r="F4" s="1">
        <v>7</v>
      </c>
      <c r="G4" s="1">
        <v>1</v>
      </c>
      <c r="H4" s="1">
        <v>3</v>
      </c>
      <c r="I4" s="1">
        <v>0.9</v>
      </c>
      <c r="J4" s="1">
        <v>0.5625</v>
      </c>
      <c r="K4" s="1">
        <v>0.692307692307692</v>
      </c>
      <c r="L4" s="1">
        <v>0.7</v>
      </c>
      <c r="M4" s="1">
        <v>0.2</v>
      </c>
      <c r="N4" s="1">
        <v>0.6</v>
      </c>
    </row>
    <row r="5" s="1" customFormat="1" spans="1:14">
      <c r="A5" s="7">
        <v>749</v>
      </c>
      <c r="B5" s="1">
        <v>749</v>
      </c>
      <c r="C5" s="1">
        <v>0.619569301605225</v>
      </c>
      <c r="D5" s="1">
        <v>0.0950485467910767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434</v>
      </c>
      <c r="B6" s="1">
        <v>434</v>
      </c>
      <c r="C6" s="1">
        <v>0.576648116111755</v>
      </c>
      <c r="D6" s="1">
        <v>0.148520231246948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953</v>
      </c>
      <c r="B8" s="1">
        <v>953</v>
      </c>
      <c r="C8" s="1">
        <v>0.619511365890503</v>
      </c>
      <c r="D8" s="1">
        <v>0.122247934341431</v>
      </c>
      <c r="E8" s="1">
        <v>10</v>
      </c>
      <c r="F8" s="1">
        <v>5</v>
      </c>
      <c r="G8" s="1">
        <v>0</v>
      </c>
      <c r="H8" s="1">
        <v>5</v>
      </c>
      <c r="I8" s="1">
        <v>1</v>
      </c>
      <c r="J8" s="1">
        <v>0.666666666666667</v>
      </c>
      <c r="K8" s="1">
        <v>0.8</v>
      </c>
      <c r="L8" s="1">
        <v>0.5</v>
      </c>
      <c r="M8" s="1">
        <v>0.5</v>
      </c>
      <c r="N8" s="1">
        <v>0.75</v>
      </c>
    </row>
    <row r="9" s="1" customFormat="1" spans="1:14">
      <c r="A9" s="7">
        <v>337</v>
      </c>
      <c r="B9" s="1">
        <v>337</v>
      </c>
      <c r="C9" s="1">
        <v>0.619262933731079</v>
      </c>
      <c r="D9" s="1">
        <v>0.105476856231689</v>
      </c>
      <c r="E9" s="1">
        <v>10</v>
      </c>
      <c r="F9" s="1">
        <v>6</v>
      </c>
      <c r="G9" s="1">
        <v>0</v>
      </c>
      <c r="H9" s="1">
        <v>4</v>
      </c>
      <c r="I9" s="1">
        <v>1</v>
      </c>
      <c r="J9" s="1">
        <v>0.625</v>
      </c>
      <c r="K9" s="1">
        <v>0.769230769230769</v>
      </c>
      <c r="L9" s="1">
        <v>0.6</v>
      </c>
      <c r="M9" s="1">
        <v>0.4</v>
      </c>
      <c r="N9" s="1">
        <v>0.7</v>
      </c>
    </row>
    <row r="10" s="1" customFormat="1" spans="1:14">
      <c r="A10" s="7">
        <v>477</v>
      </c>
      <c r="B10" s="1">
        <v>477</v>
      </c>
      <c r="C10" s="1">
        <v>0.588738799095154</v>
      </c>
      <c r="D10" s="1">
        <v>0.0414286851882935</v>
      </c>
      <c r="E10" s="1">
        <v>10</v>
      </c>
      <c r="F10" s="1">
        <v>4</v>
      </c>
      <c r="G10" s="1">
        <v>0</v>
      </c>
      <c r="H10" s="1">
        <v>6</v>
      </c>
      <c r="I10" s="1">
        <v>1</v>
      </c>
      <c r="J10" s="1">
        <v>0.714285714285714</v>
      </c>
      <c r="K10" s="1">
        <v>0.833333333333333</v>
      </c>
      <c r="L10" s="1">
        <v>0.4</v>
      </c>
      <c r="M10" s="1">
        <v>0.6</v>
      </c>
      <c r="N10" s="1">
        <v>0.8</v>
      </c>
    </row>
    <row r="11" s="1" customFormat="1" spans="1:14">
      <c r="A11" s="7">
        <v>426</v>
      </c>
      <c r="B11" s="1">
        <v>426</v>
      </c>
      <c r="C11" s="1">
        <v>0.618567228317261</v>
      </c>
      <c r="D11" s="1">
        <v>0.166616439819336</v>
      </c>
      <c r="E11" s="1">
        <v>7</v>
      </c>
      <c r="F11" s="1">
        <v>3</v>
      </c>
      <c r="G11" s="1">
        <v>3</v>
      </c>
      <c r="H11" s="1">
        <v>7</v>
      </c>
      <c r="I11" s="1">
        <v>0.7</v>
      </c>
      <c r="J11" s="1">
        <v>0.7</v>
      </c>
      <c r="K11" s="1">
        <v>0.7</v>
      </c>
      <c r="L11" s="1">
        <v>0.3</v>
      </c>
      <c r="M11" s="1">
        <v>0.4</v>
      </c>
      <c r="N11" s="1">
        <v>0.7</v>
      </c>
    </row>
    <row r="12" s="1" customFormat="1" spans="1:14">
      <c r="A12" s="7">
        <v>667</v>
      </c>
      <c r="B12" s="1">
        <v>667</v>
      </c>
      <c r="C12" s="1">
        <v>0.618918895721436</v>
      </c>
      <c r="D12" s="1">
        <v>0.160191774368286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369</v>
      </c>
      <c r="B13" s="1">
        <v>369</v>
      </c>
      <c r="C13" s="1">
        <v>0.619050025939941</v>
      </c>
      <c r="D13" s="1">
        <v>0.088599681854248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475</v>
      </c>
      <c r="B14" s="1">
        <v>475</v>
      </c>
      <c r="C14" s="1">
        <v>0.619317889213562</v>
      </c>
      <c r="D14" s="1">
        <v>0.0769717693328857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811</v>
      </c>
      <c r="B15" s="1">
        <v>811</v>
      </c>
      <c r="C15" s="1">
        <v>0.619653224945068</v>
      </c>
      <c r="D15" s="1">
        <v>0.138489723205566</v>
      </c>
      <c r="E15" s="1">
        <v>10</v>
      </c>
      <c r="F15" s="1">
        <v>4</v>
      </c>
      <c r="G15" s="1">
        <v>0</v>
      </c>
      <c r="H15" s="1">
        <v>6</v>
      </c>
      <c r="I15" s="1">
        <v>1</v>
      </c>
      <c r="J15" s="1">
        <v>0.714285714285714</v>
      </c>
      <c r="K15" s="1">
        <v>0.833333333333333</v>
      </c>
      <c r="L15" s="1">
        <v>0.4</v>
      </c>
      <c r="M15" s="1">
        <v>0.6</v>
      </c>
      <c r="N15" s="1">
        <v>0.8</v>
      </c>
    </row>
    <row r="16" s="1" customFormat="1" spans="1:14">
      <c r="A16" s="7">
        <v>744</v>
      </c>
      <c r="B16" s="1">
        <v>744</v>
      </c>
      <c r="C16" s="1">
        <v>0.589840054512024</v>
      </c>
      <c r="D16" s="1">
        <v>0.148994445800781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28</v>
      </c>
      <c r="B18" s="1">
        <v>28</v>
      </c>
      <c r="C18" s="1">
        <v>0.596928119659424</v>
      </c>
      <c r="D18" s="1">
        <v>0.172947764396668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197</v>
      </c>
      <c r="B19" s="1">
        <v>197</v>
      </c>
      <c r="C19" s="1">
        <v>0.595931768417358</v>
      </c>
      <c r="D19" s="1">
        <v>0.0206851959228516</v>
      </c>
      <c r="E19" s="1">
        <v>9</v>
      </c>
      <c r="F19" s="1">
        <v>5</v>
      </c>
      <c r="G19" s="1">
        <v>1</v>
      </c>
      <c r="H19" s="1">
        <v>5</v>
      </c>
      <c r="I19" s="1">
        <v>0.9</v>
      </c>
      <c r="J19" s="1">
        <v>0.642857142857143</v>
      </c>
      <c r="K19" s="1">
        <v>0.75</v>
      </c>
      <c r="L19" s="1">
        <v>0.5</v>
      </c>
      <c r="M19" s="1">
        <v>0.4</v>
      </c>
      <c r="N19" s="1">
        <v>0.7</v>
      </c>
    </row>
    <row r="20" s="1" customFormat="1" spans="1:14">
      <c r="A20" s="7">
        <v>763</v>
      </c>
      <c r="B20" s="1">
        <v>763</v>
      </c>
      <c r="C20" s="1">
        <v>0.619324445724487</v>
      </c>
      <c r="D20" s="1">
        <v>0.117593646049499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376</v>
      </c>
      <c r="B21" s="1">
        <v>376</v>
      </c>
      <c r="C21" s="1">
        <v>0.618882536888123</v>
      </c>
      <c r="D21" s="1">
        <v>0.095176100730896</v>
      </c>
      <c r="E21" s="1">
        <v>10</v>
      </c>
      <c r="F21" s="1">
        <v>5</v>
      </c>
      <c r="G21" s="1">
        <v>0</v>
      </c>
      <c r="H21" s="1">
        <v>5</v>
      </c>
      <c r="I21" s="1">
        <v>1</v>
      </c>
      <c r="J21" s="1">
        <v>0.666666666666667</v>
      </c>
      <c r="K21" s="1">
        <v>0.8</v>
      </c>
      <c r="L21" s="1">
        <v>0.5</v>
      </c>
      <c r="M21" s="1">
        <v>0.5</v>
      </c>
      <c r="N21" s="1">
        <v>0.75</v>
      </c>
    </row>
    <row r="22" s="1" customFormat="1" spans="1:14">
      <c r="A22" s="7">
        <v>850</v>
      </c>
      <c r="B22" s="1">
        <v>850</v>
      </c>
      <c r="C22" s="1">
        <v>0.618609189987183</v>
      </c>
      <c r="D22" s="1">
        <v>0.0841801166534424</v>
      </c>
      <c r="E22" s="1">
        <v>10</v>
      </c>
      <c r="F22" s="1">
        <v>2</v>
      </c>
      <c r="G22" s="1">
        <v>0</v>
      </c>
      <c r="H22" s="1">
        <v>8</v>
      </c>
      <c r="I22" s="1">
        <v>1</v>
      </c>
      <c r="J22" s="1">
        <v>0.833333333333333</v>
      </c>
      <c r="K22" s="1">
        <v>0.909090909090909</v>
      </c>
      <c r="L22" s="1">
        <v>0.2</v>
      </c>
      <c r="M22" s="1">
        <v>0.8</v>
      </c>
      <c r="N22" s="1">
        <v>0.9</v>
      </c>
    </row>
    <row r="23" s="1" customFormat="1" spans="1:14">
      <c r="A23" s="7">
        <v>960</v>
      </c>
      <c r="B23" s="1">
        <v>960</v>
      </c>
      <c r="C23" s="1">
        <v>0.618753671646118</v>
      </c>
      <c r="D23" s="1">
        <v>0.105990052223206</v>
      </c>
      <c r="E23" s="1">
        <v>7</v>
      </c>
      <c r="F23" s="1">
        <v>8</v>
      </c>
      <c r="G23" s="1">
        <v>3</v>
      </c>
      <c r="H23" s="1">
        <v>2</v>
      </c>
      <c r="I23" s="1">
        <v>0.7</v>
      </c>
      <c r="J23" s="1">
        <v>0.466666666666667</v>
      </c>
      <c r="K23" s="1">
        <v>0.56</v>
      </c>
      <c r="L23" s="1">
        <v>0.8</v>
      </c>
      <c r="M23" s="1">
        <v>-0.1</v>
      </c>
      <c r="N23" s="1">
        <v>0.45</v>
      </c>
    </row>
    <row r="24" s="1" customFormat="1" spans="1:14">
      <c r="A24" s="7">
        <v>832</v>
      </c>
      <c r="B24" s="1">
        <v>832</v>
      </c>
      <c r="C24" s="1">
        <v>0.6199049949646</v>
      </c>
      <c r="D24" s="1">
        <v>0.112832188606262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436</v>
      </c>
      <c r="B25" s="1">
        <v>436</v>
      </c>
      <c r="C25" s="1">
        <v>0.594495534896851</v>
      </c>
      <c r="D25" s="1">
        <v>0.0671279430389404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469</v>
      </c>
      <c r="B26" s="1">
        <v>469</v>
      </c>
      <c r="C26" s="1">
        <v>0.618641376495361</v>
      </c>
      <c r="D26" s="1">
        <v>0.0757843255996704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792</v>
      </c>
      <c r="B27" s="1">
        <v>792</v>
      </c>
      <c r="C27" s="1">
        <v>0.592767238616943</v>
      </c>
      <c r="D27" s="1">
        <v>0.125526428222656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3" customFormat="1" spans="1:14">
      <c r="A28" s="9">
        <v>787</v>
      </c>
      <c r="B28" s="3">
        <v>787</v>
      </c>
      <c r="C28" s="3">
        <v>0.619996190071106</v>
      </c>
      <c r="D28" s="3">
        <v>0.130550146102905</v>
      </c>
      <c r="E28" s="3">
        <v>7</v>
      </c>
      <c r="F28" s="3">
        <v>2</v>
      </c>
      <c r="G28" s="3">
        <v>3</v>
      </c>
      <c r="H28" s="3">
        <v>8</v>
      </c>
      <c r="I28" s="3">
        <v>0.7</v>
      </c>
      <c r="J28" s="3">
        <v>0.777777777777778</v>
      </c>
      <c r="K28" s="3">
        <v>0.736842105263158</v>
      </c>
      <c r="L28" s="3">
        <v>0.2</v>
      </c>
      <c r="M28" s="3">
        <v>0.5</v>
      </c>
      <c r="N28" s="3">
        <v>0.75</v>
      </c>
    </row>
    <row r="29" s="1" customFormat="1" spans="1:14">
      <c r="A29" s="7">
        <v>778</v>
      </c>
      <c r="B29" s="1">
        <v>778</v>
      </c>
      <c r="C29" s="1">
        <v>0.618837714195251</v>
      </c>
      <c r="D29" s="1">
        <v>0.0738418102264404</v>
      </c>
      <c r="E29" s="1">
        <v>10</v>
      </c>
      <c r="F29" s="1">
        <v>2</v>
      </c>
      <c r="G29" s="1">
        <v>0</v>
      </c>
      <c r="H29" s="1">
        <v>8</v>
      </c>
      <c r="I29" s="1">
        <v>1</v>
      </c>
      <c r="J29" s="1">
        <v>0.833333333333333</v>
      </c>
      <c r="K29" s="1">
        <v>0.909090909090909</v>
      </c>
      <c r="L29" s="1">
        <v>0.2</v>
      </c>
      <c r="M29" s="1">
        <v>0.8</v>
      </c>
      <c r="N29" s="1">
        <v>0.9</v>
      </c>
    </row>
    <row r="30" s="1" customFormat="1" spans="1:14">
      <c r="A30" s="7">
        <v>474</v>
      </c>
      <c r="B30" s="1">
        <v>474</v>
      </c>
      <c r="C30" s="1">
        <v>0.618880748748779</v>
      </c>
      <c r="D30" s="1">
        <v>0.068963885307312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2" customFormat="1" spans="1:14">
      <c r="A31" s="8">
        <v>680</v>
      </c>
      <c r="B31" s="2">
        <v>680</v>
      </c>
      <c r="C31" s="2">
        <v>0.591787695884705</v>
      </c>
      <c r="D31" s="2">
        <v>0.122963666915894</v>
      </c>
      <c r="E31" s="2">
        <v>6</v>
      </c>
      <c r="F31" s="2">
        <v>5</v>
      </c>
      <c r="G31" s="2">
        <v>4</v>
      </c>
      <c r="H31" s="2">
        <v>5</v>
      </c>
      <c r="I31" s="2">
        <v>0.6</v>
      </c>
      <c r="J31" s="2">
        <v>0.545454545454545</v>
      </c>
      <c r="K31" s="2">
        <v>0.571428571428571</v>
      </c>
      <c r="L31" s="2">
        <v>0.5</v>
      </c>
      <c r="M31" s="2">
        <v>0.1</v>
      </c>
      <c r="N31" s="2">
        <v>0.55</v>
      </c>
    </row>
    <row r="32" s="1" customFormat="1" spans="1:14">
      <c r="A32" s="7">
        <v>613</v>
      </c>
      <c r="B32" s="1">
        <v>613</v>
      </c>
      <c r="C32" s="1">
        <v>0.727811574935913</v>
      </c>
      <c r="D32" s="1">
        <v>0.145453810691833</v>
      </c>
      <c r="E32" s="1">
        <v>9</v>
      </c>
      <c r="F32" s="1">
        <v>7</v>
      </c>
      <c r="G32" s="1">
        <v>1</v>
      </c>
      <c r="H32" s="1">
        <v>3</v>
      </c>
      <c r="I32" s="1">
        <v>0.9</v>
      </c>
      <c r="J32" s="1">
        <v>0.5625</v>
      </c>
      <c r="K32" s="1">
        <v>0.692307692307692</v>
      </c>
      <c r="L32" s="1">
        <v>0.7</v>
      </c>
      <c r="M32" s="1">
        <v>0.2</v>
      </c>
      <c r="N32" s="1">
        <v>0.6</v>
      </c>
    </row>
    <row r="33" s="1" customFormat="1" spans="1:14">
      <c r="A33" s="7">
        <v>669</v>
      </c>
      <c r="B33" s="1">
        <v>669</v>
      </c>
      <c r="C33" s="1">
        <v>0.73474645614624</v>
      </c>
      <c r="D33" s="1">
        <v>0.203985810279846</v>
      </c>
      <c r="E33" s="1">
        <v>9</v>
      </c>
      <c r="F33" s="1">
        <v>3</v>
      </c>
      <c r="G33" s="1">
        <v>1</v>
      </c>
      <c r="H33" s="1">
        <v>7</v>
      </c>
      <c r="I33" s="1">
        <v>0.9</v>
      </c>
      <c r="J33" s="1">
        <v>0.75</v>
      </c>
      <c r="K33" s="1">
        <v>0.818181818181818</v>
      </c>
      <c r="L33" s="1">
        <v>0.3</v>
      </c>
      <c r="M33" s="1">
        <v>0.6</v>
      </c>
      <c r="N33" s="1">
        <v>0.8</v>
      </c>
    </row>
    <row r="34" s="1" customFormat="1" spans="1:14">
      <c r="A34" s="7">
        <v>951</v>
      </c>
      <c r="B34" s="1">
        <v>951</v>
      </c>
      <c r="C34" s="1">
        <v>0.735138416290283</v>
      </c>
      <c r="D34" s="1">
        <v>0.22585654258728</v>
      </c>
      <c r="E34" s="1">
        <v>8</v>
      </c>
      <c r="F34" s="1">
        <v>5</v>
      </c>
      <c r="G34" s="1">
        <v>2</v>
      </c>
      <c r="H34" s="1">
        <v>5</v>
      </c>
      <c r="I34" s="1">
        <v>0.8</v>
      </c>
      <c r="J34" s="1">
        <v>0.615384615384615</v>
      </c>
      <c r="K34" s="1">
        <v>0.695652173913043</v>
      </c>
      <c r="L34" s="1">
        <v>0.5</v>
      </c>
      <c r="M34" s="1">
        <v>0.3</v>
      </c>
      <c r="N34" s="1">
        <v>0.65</v>
      </c>
    </row>
    <row r="35" s="1" customFormat="1" spans="1:14">
      <c r="A35" s="7">
        <v>923</v>
      </c>
      <c r="B35" s="1">
        <v>923</v>
      </c>
      <c r="C35" s="1">
        <v>0.736769437789917</v>
      </c>
      <c r="D35" s="1">
        <v>0.222352266311646</v>
      </c>
      <c r="E35" s="1">
        <v>9</v>
      </c>
      <c r="F35" s="1">
        <v>5</v>
      </c>
      <c r="G35" s="1">
        <v>1</v>
      </c>
      <c r="H35" s="1">
        <v>5</v>
      </c>
      <c r="I35" s="1">
        <v>0.9</v>
      </c>
      <c r="J35" s="1">
        <v>0.642857142857143</v>
      </c>
      <c r="K35" s="1">
        <v>0.75</v>
      </c>
      <c r="L35" s="1">
        <v>0.5</v>
      </c>
      <c r="M35" s="1">
        <v>0.4</v>
      </c>
      <c r="N35" s="1">
        <v>0.7</v>
      </c>
    </row>
    <row r="36" s="1" customFormat="1" spans="1:14">
      <c r="A36" s="7">
        <v>505</v>
      </c>
      <c r="B36" s="1">
        <v>505</v>
      </c>
      <c r="C36" s="1">
        <v>0.736833810806274</v>
      </c>
      <c r="D36" s="1">
        <v>0.148589491844177</v>
      </c>
      <c r="E36" s="1">
        <v>8</v>
      </c>
      <c r="F36" s="1">
        <v>5</v>
      </c>
      <c r="G36" s="1">
        <v>2</v>
      </c>
      <c r="H36" s="1">
        <v>5</v>
      </c>
      <c r="I36" s="1">
        <v>0.8</v>
      </c>
      <c r="J36" s="1">
        <v>0.615384615384615</v>
      </c>
      <c r="K36" s="1">
        <v>0.695652173913043</v>
      </c>
      <c r="L36" s="1">
        <v>0.5</v>
      </c>
      <c r="M36" s="1">
        <v>0.3</v>
      </c>
      <c r="N36" s="1">
        <v>0.65</v>
      </c>
    </row>
    <row r="37" s="1" customFormat="1" spans="1:14">
      <c r="A37" s="7">
        <v>88</v>
      </c>
      <c r="B37" s="1">
        <v>88</v>
      </c>
      <c r="C37" s="1">
        <v>0.737314105033875</v>
      </c>
      <c r="D37" s="1">
        <v>0.139135479927063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568</v>
      </c>
      <c r="B38" s="1">
        <v>568</v>
      </c>
      <c r="C38" s="1">
        <v>0.737872362136841</v>
      </c>
      <c r="D38" s="1">
        <v>0.143222093582153</v>
      </c>
      <c r="E38" s="1">
        <v>9</v>
      </c>
      <c r="F38" s="1">
        <v>2</v>
      </c>
      <c r="G38" s="1">
        <v>1</v>
      </c>
      <c r="H38" s="1">
        <v>8</v>
      </c>
      <c r="I38" s="1">
        <v>0.9</v>
      </c>
      <c r="J38" s="1">
        <v>0.818181818181818</v>
      </c>
      <c r="K38" s="1">
        <v>0.857142857142857</v>
      </c>
      <c r="L38" s="1">
        <v>0.2</v>
      </c>
      <c r="M38" s="1">
        <v>0.7</v>
      </c>
      <c r="N38" s="1">
        <v>0.85</v>
      </c>
    </row>
    <row r="39" s="1" customFormat="1" spans="1:14">
      <c r="A39" s="7">
        <v>824</v>
      </c>
      <c r="B39" s="1">
        <v>824</v>
      </c>
      <c r="C39" s="1">
        <v>0.739047050476074</v>
      </c>
      <c r="D39" s="1">
        <v>0.158512473106384</v>
      </c>
      <c r="E39" s="1">
        <v>8</v>
      </c>
      <c r="F39" s="1">
        <v>2</v>
      </c>
      <c r="G39" s="1">
        <v>2</v>
      </c>
      <c r="H39" s="1">
        <v>8</v>
      </c>
      <c r="I39" s="1">
        <v>0.8</v>
      </c>
      <c r="J39" s="1">
        <v>0.8</v>
      </c>
      <c r="K39" s="1">
        <v>0.8</v>
      </c>
      <c r="L39" s="1">
        <v>0.2</v>
      </c>
      <c r="M39" s="1">
        <v>0.6</v>
      </c>
      <c r="N39" s="1">
        <v>0.8</v>
      </c>
    </row>
    <row r="40" s="1" customFormat="1" spans="1:14">
      <c r="A40" s="7">
        <v>86</v>
      </c>
      <c r="B40" s="1">
        <v>86</v>
      </c>
      <c r="C40" s="1">
        <v>0.740849733352661</v>
      </c>
      <c r="D40" s="1">
        <v>0.138911128044128</v>
      </c>
      <c r="E40" s="1">
        <v>9</v>
      </c>
      <c r="F40" s="1">
        <v>2</v>
      </c>
      <c r="G40" s="1">
        <v>1</v>
      </c>
      <c r="H40" s="1">
        <v>8</v>
      </c>
      <c r="I40" s="1">
        <v>0.9</v>
      </c>
      <c r="J40" s="1">
        <v>0.818181818181818</v>
      </c>
      <c r="K40" s="1">
        <v>0.857142857142857</v>
      </c>
      <c r="L40" s="1">
        <v>0.2</v>
      </c>
      <c r="M40" s="1">
        <v>0.7</v>
      </c>
      <c r="N40" s="1">
        <v>0.85</v>
      </c>
    </row>
    <row r="41" s="1" customFormat="1" spans="1:14">
      <c r="A41" s="7">
        <v>392</v>
      </c>
      <c r="B41" s="1">
        <v>392</v>
      </c>
      <c r="C41" s="1">
        <v>0.741052031517029</v>
      </c>
      <c r="D41" s="1">
        <v>0.203339219093323</v>
      </c>
      <c r="E41" s="1">
        <v>9</v>
      </c>
      <c r="F41" s="1">
        <v>5</v>
      </c>
      <c r="G41" s="1">
        <v>1</v>
      </c>
      <c r="H41" s="1">
        <v>5</v>
      </c>
      <c r="I41" s="1">
        <v>0.9</v>
      </c>
      <c r="J41" s="1">
        <v>0.642857142857143</v>
      </c>
      <c r="K41" s="1">
        <v>0.75</v>
      </c>
      <c r="L41" s="1">
        <v>0.5</v>
      </c>
      <c r="M41" s="1">
        <v>0.4</v>
      </c>
      <c r="N41" s="1">
        <v>0.7</v>
      </c>
    </row>
    <row r="42" s="1" customFormat="1" spans="1:14">
      <c r="A42" s="7">
        <v>508</v>
      </c>
      <c r="B42" s="1">
        <v>508</v>
      </c>
      <c r="C42" s="1">
        <v>0.741079568862915</v>
      </c>
      <c r="D42" s="1">
        <v>0.163100957870483</v>
      </c>
      <c r="E42" s="1">
        <v>9</v>
      </c>
      <c r="F42" s="1">
        <v>2</v>
      </c>
      <c r="G42" s="1">
        <v>1</v>
      </c>
      <c r="H42" s="1">
        <v>8</v>
      </c>
      <c r="I42" s="1">
        <v>0.9</v>
      </c>
      <c r="J42" s="1">
        <v>0.818181818181818</v>
      </c>
      <c r="K42" s="1">
        <v>0.857142857142857</v>
      </c>
      <c r="L42" s="1">
        <v>0.2</v>
      </c>
      <c r="M42" s="1">
        <v>0.7</v>
      </c>
      <c r="N42" s="1">
        <v>0.85</v>
      </c>
    </row>
    <row r="43" s="1" customFormat="1" spans="1:14">
      <c r="A43" s="7">
        <v>535</v>
      </c>
      <c r="B43" s="1">
        <v>535</v>
      </c>
      <c r="C43" s="1">
        <v>0.742258071899414</v>
      </c>
      <c r="D43" s="1">
        <v>0.139615654945374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653</v>
      </c>
      <c r="B44" s="1">
        <v>653</v>
      </c>
      <c r="C44" s="1">
        <v>0.742402076721191</v>
      </c>
      <c r="D44" s="1">
        <v>0.214298725128174</v>
      </c>
      <c r="E44" s="1">
        <v>10</v>
      </c>
      <c r="F44" s="1">
        <v>6</v>
      </c>
      <c r="G44" s="1">
        <v>0</v>
      </c>
      <c r="H44" s="1">
        <v>4</v>
      </c>
      <c r="I44" s="1">
        <v>1</v>
      </c>
      <c r="J44" s="1">
        <v>0.625</v>
      </c>
      <c r="K44" s="1">
        <v>0.769230769230769</v>
      </c>
      <c r="L44" s="1">
        <v>0.6</v>
      </c>
      <c r="M44" s="1">
        <v>0.4</v>
      </c>
      <c r="N44" s="1">
        <v>0.7</v>
      </c>
    </row>
    <row r="45" s="1" customFormat="1" spans="1:14">
      <c r="A45" s="7">
        <v>390</v>
      </c>
      <c r="B45" s="1">
        <v>390</v>
      </c>
      <c r="C45" s="1">
        <v>0.742583513259888</v>
      </c>
      <c r="D45" s="1">
        <v>0.163344383239746</v>
      </c>
      <c r="E45" s="1">
        <v>10</v>
      </c>
      <c r="F45" s="1">
        <v>4</v>
      </c>
      <c r="G45" s="1">
        <v>0</v>
      </c>
      <c r="H45" s="1">
        <v>6</v>
      </c>
      <c r="I45" s="1">
        <v>1</v>
      </c>
      <c r="J45" s="1">
        <v>0.714285714285714</v>
      </c>
      <c r="K45" s="1">
        <v>0.833333333333333</v>
      </c>
      <c r="L45" s="1">
        <v>0.4</v>
      </c>
      <c r="M45" s="1">
        <v>0.6</v>
      </c>
      <c r="N45" s="1">
        <v>0.8</v>
      </c>
    </row>
    <row r="46" s="1" customFormat="1" spans="1:14">
      <c r="A46" s="7">
        <v>817</v>
      </c>
      <c r="B46" s="1">
        <v>817</v>
      </c>
      <c r="C46" s="1">
        <v>0.743297576904297</v>
      </c>
      <c r="D46" s="1">
        <v>0.172729134559631</v>
      </c>
      <c r="E46" s="1">
        <v>7</v>
      </c>
      <c r="F46" s="1">
        <v>7</v>
      </c>
      <c r="G46" s="1">
        <v>3</v>
      </c>
      <c r="H46" s="1">
        <v>3</v>
      </c>
      <c r="I46" s="1">
        <v>0.7</v>
      </c>
      <c r="J46" s="1">
        <v>0.5</v>
      </c>
      <c r="K46" s="1">
        <v>0.583333333333333</v>
      </c>
      <c r="L46" s="1">
        <v>0.7</v>
      </c>
      <c r="M46" s="1">
        <v>0</v>
      </c>
      <c r="N46" s="1">
        <v>0.5</v>
      </c>
    </row>
    <row r="47" s="1" customFormat="1" spans="1:14">
      <c r="A47" s="7">
        <v>173</v>
      </c>
      <c r="B47" s="1">
        <v>173</v>
      </c>
      <c r="C47" s="1">
        <v>0.7436363697052</v>
      </c>
      <c r="D47" s="1">
        <v>0.182592391967773</v>
      </c>
      <c r="E47" s="1">
        <v>9</v>
      </c>
      <c r="F47" s="1">
        <v>3</v>
      </c>
      <c r="G47" s="1">
        <v>1</v>
      </c>
      <c r="H47" s="1">
        <v>7</v>
      </c>
      <c r="I47" s="1">
        <v>0.9</v>
      </c>
      <c r="J47" s="1">
        <v>0.75</v>
      </c>
      <c r="K47" s="1">
        <v>0.818181818181818</v>
      </c>
      <c r="L47" s="1">
        <v>0.3</v>
      </c>
      <c r="M47" s="1">
        <v>0.6</v>
      </c>
      <c r="N47" s="1">
        <v>0.8</v>
      </c>
    </row>
    <row r="48" s="1" customFormat="1" spans="1:14">
      <c r="A48" s="7">
        <v>860</v>
      </c>
      <c r="B48" s="1">
        <v>860</v>
      </c>
      <c r="C48" s="1">
        <v>0.743911266326904</v>
      </c>
      <c r="D48" s="1">
        <v>0.222382426261902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" customFormat="1" spans="1:14">
      <c r="A49" s="7">
        <v>309</v>
      </c>
      <c r="B49" s="1">
        <v>309</v>
      </c>
      <c r="C49" s="1">
        <v>0.744541764259338</v>
      </c>
      <c r="D49" s="1">
        <v>0.294283986091614</v>
      </c>
      <c r="E49" s="1">
        <v>8</v>
      </c>
      <c r="F49" s="1">
        <v>1</v>
      </c>
      <c r="G49" s="1">
        <v>2</v>
      </c>
      <c r="H49" s="1">
        <v>9</v>
      </c>
      <c r="I49" s="1">
        <v>0.8</v>
      </c>
      <c r="J49" s="1">
        <v>0.888888888888889</v>
      </c>
      <c r="K49" s="1">
        <v>0.842105263157895</v>
      </c>
      <c r="L49" s="1">
        <v>0.1</v>
      </c>
      <c r="M49" s="1">
        <v>0.7</v>
      </c>
      <c r="N49" s="1">
        <v>0.85</v>
      </c>
    </row>
    <row r="50" s="1" customFormat="1" spans="1:14">
      <c r="A50" s="7">
        <v>346</v>
      </c>
      <c r="B50" s="1">
        <v>346</v>
      </c>
      <c r="C50" s="1">
        <v>0.746053576469421</v>
      </c>
      <c r="D50" s="1">
        <v>0.173988938331604</v>
      </c>
      <c r="E50" s="1">
        <v>9</v>
      </c>
      <c r="F50" s="1">
        <v>7</v>
      </c>
      <c r="G50" s="1">
        <v>1</v>
      </c>
      <c r="H50" s="1">
        <v>3</v>
      </c>
      <c r="I50" s="1">
        <v>0.9</v>
      </c>
      <c r="J50" s="1">
        <v>0.5625</v>
      </c>
      <c r="K50" s="1">
        <v>0.692307692307692</v>
      </c>
      <c r="L50" s="1">
        <v>0.7</v>
      </c>
      <c r="M50" s="1">
        <v>0.2</v>
      </c>
      <c r="N50" s="1">
        <v>0.6</v>
      </c>
    </row>
    <row r="51" s="1" customFormat="1" spans="1:14">
      <c r="A51" s="7">
        <v>610</v>
      </c>
      <c r="B51" s="1">
        <v>610</v>
      </c>
      <c r="C51" s="1">
        <v>0.74614143371582</v>
      </c>
      <c r="D51" s="1">
        <v>0.153885841369629</v>
      </c>
      <c r="E51" s="1">
        <v>10</v>
      </c>
      <c r="F51" s="1">
        <v>1</v>
      </c>
      <c r="G51" s="1">
        <v>0</v>
      </c>
      <c r="H51" s="1">
        <v>9</v>
      </c>
      <c r="I51" s="1">
        <v>1</v>
      </c>
      <c r="J51" s="1">
        <v>0.909090909090909</v>
      </c>
      <c r="K51" s="1">
        <v>0.952380952380952</v>
      </c>
      <c r="L51" s="1">
        <v>0.1</v>
      </c>
      <c r="M51" s="1">
        <v>0.9</v>
      </c>
      <c r="N51" s="1">
        <v>0.95</v>
      </c>
    </row>
    <row r="52" s="1" customFormat="1" spans="1:14">
      <c r="A52" s="7">
        <v>330</v>
      </c>
      <c r="B52" s="1">
        <v>330</v>
      </c>
      <c r="C52" s="1">
        <v>0.746199488639832</v>
      </c>
      <c r="D52" s="1">
        <v>0.170079350471497</v>
      </c>
      <c r="E52" s="1">
        <v>9</v>
      </c>
      <c r="F52" s="1">
        <v>3</v>
      </c>
      <c r="G52" s="1">
        <v>1</v>
      </c>
      <c r="H52" s="1">
        <v>7</v>
      </c>
      <c r="I52" s="1">
        <v>0.9</v>
      </c>
      <c r="J52" s="1">
        <v>0.75</v>
      </c>
      <c r="K52" s="1">
        <v>0.818181818181818</v>
      </c>
      <c r="L52" s="1">
        <v>0.3</v>
      </c>
      <c r="M52" s="1">
        <v>0.6</v>
      </c>
      <c r="N52" s="1">
        <v>0.8</v>
      </c>
    </row>
    <row r="53" s="1" customFormat="1" spans="1:14">
      <c r="A53" s="7">
        <v>184</v>
      </c>
      <c r="B53" s="1">
        <v>184</v>
      </c>
      <c r="C53" s="1">
        <v>0.746280670166016</v>
      </c>
      <c r="D53" s="1">
        <v>0.251963019371033</v>
      </c>
      <c r="E53" s="1">
        <v>6</v>
      </c>
      <c r="F53" s="1">
        <v>4</v>
      </c>
      <c r="G53" s="1">
        <v>4</v>
      </c>
      <c r="H53" s="1">
        <v>6</v>
      </c>
      <c r="I53" s="1">
        <v>0.6</v>
      </c>
      <c r="J53" s="1">
        <v>0.6</v>
      </c>
      <c r="K53" s="1">
        <v>0.6</v>
      </c>
      <c r="L53" s="1">
        <v>0.4</v>
      </c>
      <c r="M53" s="1">
        <v>0.2</v>
      </c>
      <c r="N53" s="1">
        <v>0.6</v>
      </c>
    </row>
    <row r="54" s="1" customFormat="1" spans="1:14">
      <c r="A54" s="7">
        <v>902</v>
      </c>
      <c r="B54" s="1">
        <v>902</v>
      </c>
      <c r="C54" s="1">
        <v>0.746563792228699</v>
      </c>
      <c r="D54" s="1">
        <v>0.131284713745117</v>
      </c>
      <c r="E54" s="1">
        <v>9</v>
      </c>
      <c r="F54" s="1">
        <v>4</v>
      </c>
      <c r="G54" s="1">
        <v>1</v>
      </c>
      <c r="H54" s="1">
        <v>6</v>
      </c>
      <c r="I54" s="1">
        <v>0.9</v>
      </c>
      <c r="J54" s="1">
        <v>0.692307692307692</v>
      </c>
      <c r="K54" s="1">
        <v>0.782608695652174</v>
      </c>
      <c r="L54" s="1">
        <v>0.4</v>
      </c>
      <c r="M54" s="1">
        <v>0.5</v>
      </c>
      <c r="N54" s="1">
        <v>0.75</v>
      </c>
    </row>
    <row r="55" s="1" customFormat="1" spans="1:14">
      <c r="A55" s="7">
        <v>427</v>
      </c>
      <c r="B55" s="1">
        <v>427</v>
      </c>
      <c r="C55" s="1">
        <v>0.746612668037415</v>
      </c>
      <c r="D55" s="1">
        <v>0.158156871795654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700</v>
      </c>
      <c r="B56" s="1">
        <v>700</v>
      </c>
      <c r="C56" s="1">
        <v>0.748815417289734</v>
      </c>
      <c r="D56" s="1">
        <v>0.151418805122375</v>
      </c>
      <c r="E56" s="1">
        <v>10</v>
      </c>
      <c r="F56" s="1">
        <v>2</v>
      </c>
      <c r="G56" s="1">
        <v>0</v>
      </c>
      <c r="H56" s="1">
        <v>8</v>
      </c>
      <c r="I56" s="1">
        <v>1</v>
      </c>
      <c r="J56" s="1">
        <v>0.833333333333333</v>
      </c>
      <c r="K56" s="1">
        <v>0.909090909090909</v>
      </c>
      <c r="L56" s="1">
        <v>0.2</v>
      </c>
      <c r="M56" s="1">
        <v>0.8</v>
      </c>
      <c r="N56" s="1">
        <v>0.9</v>
      </c>
    </row>
    <row r="57" s="1" customFormat="1" spans="1:14">
      <c r="A57" s="7">
        <v>750</v>
      </c>
      <c r="B57" s="1">
        <v>750</v>
      </c>
      <c r="C57" s="1">
        <v>0.750151753425598</v>
      </c>
      <c r="D57" s="1">
        <v>0.141588926315308</v>
      </c>
      <c r="E57" s="1">
        <v>9</v>
      </c>
      <c r="F57" s="1">
        <v>3</v>
      </c>
      <c r="G57" s="1">
        <v>1</v>
      </c>
      <c r="H57" s="1">
        <v>7</v>
      </c>
      <c r="I57" s="1">
        <v>0.9</v>
      </c>
      <c r="J57" s="1">
        <v>0.75</v>
      </c>
      <c r="K57" s="1">
        <v>0.818181818181818</v>
      </c>
      <c r="L57" s="1">
        <v>0.3</v>
      </c>
      <c r="M57" s="1">
        <v>0.6</v>
      </c>
      <c r="N57" s="1">
        <v>0.8</v>
      </c>
    </row>
    <row r="58" s="1" customFormat="1" spans="1:14">
      <c r="A58" s="7">
        <v>210</v>
      </c>
      <c r="B58" s="1">
        <v>210</v>
      </c>
      <c r="C58" s="1">
        <v>0.750462651252747</v>
      </c>
      <c r="D58" s="1">
        <v>0.163699865341186</v>
      </c>
      <c r="E58" s="1">
        <v>9</v>
      </c>
      <c r="F58" s="1">
        <v>3</v>
      </c>
      <c r="G58" s="1">
        <v>1</v>
      </c>
      <c r="H58" s="1">
        <v>7</v>
      </c>
      <c r="I58" s="1">
        <v>0.9</v>
      </c>
      <c r="J58" s="1">
        <v>0.75</v>
      </c>
      <c r="K58" s="1">
        <v>0.818181818181818</v>
      </c>
      <c r="L58" s="1">
        <v>0.3</v>
      </c>
      <c r="M58" s="1">
        <v>0.6</v>
      </c>
      <c r="N58" s="1">
        <v>0.8</v>
      </c>
    </row>
    <row r="59" s="1" customFormat="1" spans="1:14">
      <c r="A59" s="7">
        <v>742</v>
      </c>
      <c r="B59" s="1">
        <v>742</v>
      </c>
      <c r="C59" s="1">
        <v>0.750622987747192</v>
      </c>
      <c r="D59" s="1">
        <v>0.157911658287048</v>
      </c>
      <c r="E59" s="1">
        <v>8</v>
      </c>
      <c r="F59" s="1">
        <v>5</v>
      </c>
      <c r="G59" s="1">
        <v>2</v>
      </c>
      <c r="H59" s="1">
        <v>5</v>
      </c>
      <c r="I59" s="1">
        <v>0.8</v>
      </c>
      <c r="J59" s="1">
        <v>0.615384615384615</v>
      </c>
      <c r="K59" s="1">
        <v>0.695652173913043</v>
      </c>
      <c r="L59" s="1">
        <v>0.5</v>
      </c>
      <c r="M59" s="1">
        <v>0.3</v>
      </c>
      <c r="N59" s="1">
        <v>0.65</v>
      </c>
    </row>
    <row r="60" s="1" customFormat="1" spans="1:14">
      <c r="A60" s="7">
        <v>876</v>
      </c>
      <c r="B60" s="1">
        <v>876</v>
      </c>
      <c r="C60" s="1">
        <v>0.751581072807312</v>
      </c>
      <c r="D60" s="1">
        <v>0.130845427513123</v>
      </c>
      <c r="E60" s="1">
        <v>8</v>
      </c>
      <c r="F60" s="1">
        <v>3</v>
      </c>
      <c r="G60" s="1">
        <v>2</v>
      </c>
      <c r="H60" s="1">
        <v>7</v>
      </c>
      <c r="I60" s="1">
        <v>0.8</v>
      </c>
      <c r="J60" s="1">
        <v>0.727272727272727</v>
      </c>
      <c r="K60" s="1">
        <v>0.761904761904762</v>
      </c>
      <c r="L60" s="1">
        <v>0.3</v>
      </c>
      <c r="M60" s="1">
        <v>0.5</v>
      </c>
      <c r="N60" s="1">
        <v>0.75</v>
      </c>
    </row>
    <row r="61" s="1" customFormat="1" spans="1:14">
      <c r="A61" s="7">
        <v>401</v>
      </c>
      <c r="B61" s="1">
        <v>401</v>
      </c>
      <c r="C61" s="1">
        <v>0.753035545349121</v>
      </c>
      <c r="D61" s="1">
        <v>0.228763222694397</v>
      </c>
      <c r="E61" s="1">
        <v>10</v>
      </c>
      <c r="F61" s="1">
        <v>4</v>
      </c>
      <c r="G61" s="1">
        <v>0</v>
      </c>
      <c r="H61" s="1">
        <v>6</v>
      </c>
      <c r="I61" s="1">
        <v>1</v>
      </c>
      <c r="J61" s="1">
        <v>0.714285714285714</v>
      </c>
      <c r="K61" s="1">
        <v>0.833333333333333</v>
      </c>
      <c r="L61" s="1">
        <v>0.4</v>
      </c>
      <c r="M61" s="1">
        <v>0.6</v>
      </c>
      <c r="N61" s="1">
        <v>0.8</v>
      </c>
    </row>
    <row r="62" s="1" customFormat="1" spans="1:14">
      <c r="A62" s="7">
        <v>855</v>
      </c>
      <c r="B62" s="1">
        <v>855</v>
      </c>
      <c r="C62" s="1">
        <v>0.756858825683594</v>
      </c>
      <c r="D62" s="1">
        <v>0.160518527030945</v>
      </c>
      <c r="E62" s="1">
        <v>8</v>
      </c>
      <c r="F62" s="1">
        <v>7</v>
      </c>
      <c r="G62" s="1">
        <v>2</v>
      </c>
      <c r="H62" s="1">
        <v>3</v>
      </c>
      <c r="I62" s="1">
        <v>0.8</v>
      </c>
      <c r="J62" s="1">
        <v>0.533333333333333</v>
      </c>
      <c r="K62" s="1">
        <v>0.64</v>
      </c>
      <c r="L62" s="1">
        <v>0.7</v>
      </c>
      <c r="M62" s="1">
        <v>0.1</v>
      </c>
      <c r="N62" s="1">
        <v>0.55</v>
      </c>
    </row>
    <row r="63" s="1" customFormat="1" spans="1:14">
      <c r="A63" s="7">
        <v>15</v>
      </c>
      <c r="B63" s="1">
        <v>15</v>
      </c>
      <c r="C63" s="1">
        <v>0.757629036903381</v>
      </c>
      <c r="D63" s="1">
        <v>0.130363345146179</v>
      </c>
      <c r="E63" s="1">
        <v>10</v>
      </c>
      <c r="F63" s="1">
        <v>6</v>
      </c>
      <c r="G63" s="1">
        <v>0</v>
      </c>
      <c r="H63" s="1">
        <v>4</v>
      </c>
      <c r="I63" s="1">
        <v>1</v>
      </c>
      <c r="J63" s="1">
        <v>0.625</v>
      </c>
      <c r="K63" s="1">
        <v>0.769230769230769</v>
      </c>
      <c r="L63" s="1">
        <v>0.6</v>
      </c>
      <c r="M63" s="1">
        <v>0.4</v>
      </c>
      <c r="N63" s="1">
        <v>0.7</v>
      </c>
    </row>
    <row r="64" s="1" customFormat="1" spans="1:14">
      <c r="A64" s="7">
        <v>597</v>
      </c>
      <c r="B64" s="1">
        <v>597</v>
      </c>
      <c r="C64" s="1">
        <v>0.758385896682739</v>
      </c>
      <c r="D64" s="1">
        <v>0.156681180000305</v>
      </c>
      <c r="E64" s="1">
        <v>8</v>
      </c>
      <c r="F64" s="1">
        <v>4</v>
      </c>
      <c r="G64" s="1">
        <v>2</v>
      </c>
      <c r="H64" s="1">
        <v>6</v>
      </c>
      <c r="I64" s="1">
        <v>0.8</v>
      </c>
      <c r="J64" s="1">
        <v>0.666666666666667</v>
      </c>
      <c r="K64" s="1">
        <v>0.727272727272727</v>
      </c>
      <c r="L64" s="1">
        <v>0.4</v>
      </c>
      <c r="M64" s="1">
        <v>0.4</v>
      </c>
      <c r="N64" s="1">
        <v>0.7</v>
      </c>
    </row>
    <row r="65" s="3" customFormat="1" spans="1:14">
      <c r="A65" s="9">
        <v>607</v>
      </c>
      <c r="B65" s="3">
        <v>607</v>
      </c>
      <c r="C65" s="3">
        <v>0.759205937385559</v>
      </c>
      <c r="D65" s="3">
        <v>0.0919692516326904</v>
      </c>
      <c r="E65" s="3">
        <v>10</v>
      </c>
      <c r="F65" s="3">
        <v>5</v>
      </c>
      <c r="G65" s="3">
        <v>0</v>
      </c>
      <c r="H65" s="3">
        <v>5</v>
      </c>
      <c r="I65" s="3">
        <v>1</v>
      </c>
      <c r="J65" s="3">
        <v>0.666666666666667</v>
      </c>
      <c r="K65" s="3">
        <v>0.8</v>
      </c>
      <c r="L65" s="3">
        <v>0.5</v>
      </c>
      <c r="M65" s="3">
        <v>0.5</v>
      </c>
      <c r="N65" s="3">
        <v>0.75</v>
      </c>
    </row>
    <row r="66" s="1" customFormat="1" spans="1:14">
      <c r="A66" s="7">
        <v>714</v>
      </c>
      <c r="B66" s="1">
        <v>714</v>
      </c>
      <c r="C66" s="1">
        <v>0.760669589042664</v>
      </c>
      <c r="D66" s="1">
        <v>0.151639819145203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1" customFormat="1" spans="1:14">
      <c r="A67" s="7">
        <v>379</v>
      </c>
      <c r="B67" s="1">
        <v>379</v>
      </c>
      <c r="C67" s="1">
        <v>0.763228416442871</v>
      </c>
      <c r="D67" s="1">
        <v>0.146036624908447</v>
      </c>
      <c r="E67" s="1">
        <v>10</v>
      </c>
      <c r="F67" s="1">
        <v>6</v>
      </c>
      <c r="G67" s="1">
        <v>0</v>
      </c>
      <c r="H67" s="1">
        <v>4</v>
      </c>
      <c r="I67" s="1">
        <v>1</v>
      </c>
      <c r="J67" s="1">
        <v>0.625</v>
      </c>
      <c r="K67" s="1">
        <v>0.769230769230769</v>
      </c>
      <c r="L67" s="1">
        <v>0.6</v>
      </c>
      <c r="M67" s="1">
        <v>0.4</v>
      </c>
      <c r="N67" s="1">
        <v>0.7</v>
      </c>
    </row>
    <row r="68" s="1" customFormat="1" spans="1:14">
      <c r="A68" s="7">
        <v>256</v>
      </c>
      <c r="B68" s="1">
        <v>256</v>
      </c>
      <c r="C68" s="1">
        <v>0.769444704055786</v>
      </c>
      <c r="D68" s="1">
        <v>0.147529363632202</v>
      </c>
      <c r="E68" s="1">
        <v>10</v>
      </c>
      <c r="F68" s="1">
        <v>8</v>
      </c>
      <c r="G68" s="1">
        <v>0</v>
      </c>
      <c r="H68" s="1">
        <v>2</v>
      </c>
      <c r="I68" s="1">
        <v>1</v>
      </c>
      <c r="J68" s="1">
        <v>0.555555555555556</v>
      </c>
      <c r="K68" s="1">
        <v>0.714285714285714</v>
      </c>
      <c r="L68" s="1">
        <v>0.8</v>
      </c>
      <c r="M68" s="1">
        <v>0.2</v>
      </c>
      <c r="N68" s="1">
        <v>0.6</v>
      </c>
    </row>
    <row r="69" s="1" customFormat="1" spans="1:14">
      <c r="A69" s="7">
        <v>952</v>
      </c>
      <c r="B69" s="1">
        <v>952</v>
      </c>
      <c r="C69" s="1">
        <v>0.777769088745117</v>
      </c>
      <c r="D69" s="1">
        <v>0.174070596694946</v>
      </c>
      <c r="E69" s="1">
        <v>9</v>
      </c>
      <c r="F69" s="1">
        <v>8</v>
      </c>
      <c r="G69" s="1">
        <v>1</v>
      </c>
      <c r="H69" s="1">
        <v>2</v>
      </c>
      <c r="I69" s="1">
        <v>0.9</v>
      </c>
      <c r="J69" s="1">
        <v>0.529411764705882</v>
      </c>
      <c r="K69" s="1">
        <v>0.666666666666667</v>
      </c>
      <c r="L69" s="1">
        <v>0.8</v>
      </c>
      <c r="M69" s="1">
        <v>0.1</v>
      </c>
      <c r="N69" s="1">
        <v>0.55</v>
      </c>
    </row>
    <row r="70" s="3" customFormat="1" spans="1:14">
      <c r="A70" s="9">
        <v>637</v>
      </c>
      <c r="B70" s="3">
        <v>637</v>
      </c>
      <c r="C70" s="3">
        <v>0.779709577560425</v>
      </c>
      <c r="D70" s="3">
        <v>0.131428241729736</v>
      </c>
      <c r="E70" s="3">
        <v>8</v>
      </c>
      <c r="F70" s="3">
        <v>4</v>
      </c>
      <c r="G70" s="3">
        <v>2</v>
      </c>
      <c r="H70" s="3">
        <v>6</v>
      </c>
      <c r="I70" s="3">
        <v>0.8</v>
      </c>
      <c r="J70" s="3">
        <v>0.666666666666667</v>
      </c>
      <c r="K70" s="3">
        <v>0.727272727272727</v>
      </c>
      <c r="L70" s="3">
        <v>0.4</v>
      </c>
      <c r="M70" s="3">
        <v>0.4</v>
      </c>
      <c r="N70" s="3">
        <v>0.7</v>
      </c>
    </row>
    <row r="71" s="1" customFormat="1" spans="1:14">
      <c r="A71" s="7">
        <v>281</v>
      </c>
      <c r="B71" s="1">
        <v>281</v>
      </c>
      <c r="C71" s="1">
        <v>0.780123114585876</v>
      </c>
      <c r="D71" s="1">
        <v>0.199020862579346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880</v>
      </c>
      <c r="B72" s="1">
        <v>880</v>
      </c>
      <c r="C72" s="1">
        <v>0.780608892440796</v>
      </c>
      <c r="D72" s="1">
        <v>0.172005653381348</v>
      </c>
      <c r="E72" s="1">
        <v>9</v>
      </c>
      <c r="F72" s="1">
        <v>5</v>
      </c>
      <c r="G72" s="1">
        <v>1</v>
      </c>
      <c r="H72" s="1">
        <v>5</v>
      </c>
      <c r="I72" s="1">
        <v>0.9</v>
      </c>
      <c r="J72" s="1">
        <v>0.642857142857143</v>
      </c>
      <c r="K72" s="1">
        <v>0.75</v>
      </c>
      <c r="L72" s="1">
        <v>0.5</v>
      </c>
      <c r="M72" s="1">
        <v>0.4</v>
      </c>
      <c r="N72" s="1">
        <v>0.7</v>
      </c>
    </row>
    <row r="73" s="1" customFormat="1" spans="1:14">
      <c r="A73" s="7">
        <v>668</v>
      </c>
      <c r="B73" s="1">
        <v>668</v>
      </c>
      <c r="C73" s="1">
        <v>0.78334653377533</v>
      </c>
      <c r="D73" s="1">
        <v>0.184819221496582</v>
      </c>
      <c r="E73" s="1">
        <v>10</v>
      </c>
      <c r="F73" s="1">
        <v>6</v>
      </c>
      <c r="G73" s="1">
        <v>0</v>
      </c>
      <c r="H73" s="1">
        <v>4</v>
      </c>
      <c r="I73" s="1">
        <v>1</v>
      </c>
      <c r="J73" s="1">
        <v>0.625</v>
      </c>
      <c r="K73" s="1">
        <v>0.769230769230769</v>
      </c>
      <c r="L73" s="1">
        <v>0.6</v>
      </c>
      <c r="M73" s="1">
        <v>0.4</v>
      </c>
      <c r="N73" s="1">
        <v>0.7</v>
      </c>
    </row>
    <row r="74" s="1" customFormat="1" spans="1:14">
      <c r="A74" s="7">
        <v>704</v>
      </c>
      <c r="B74" s="1">
        <v>704</v>
      </c>
      <c r="C74" s="1">
        <v>0.793093085289001</v>
      </c>
      <c r="D74" s="1">
        <v>0.133874297142029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695</v>
      </c>
      <c r="B75" s="1">
        <v>695</v>
      </c>
      <c r="C75" s="1">
        <v>0.793387413024902</v>
      </c>
      <c r="D75" s="1">
        <v>0.140011191368103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698</v>
      </c>
      <c r="B76" s="1">
        <v>698</v>
      </c>
      <c r="C76" s="1">
        <v>0.796518921852112</v>
      </c>
      <c r="D76" s="1">
        <v>0.266257882118225</v>
      </c>
      <c r="E76" s="1">
        <v>9</v>
      </c>
      <c r="F76" s="1">
        <v>3</v>
      </c>
      <c r="G76" s="1">
        <v>1</v>
      </c>
      <c r="H76" s="1">
        <v>7</v>
      </c>
      <c r="I76" s="1">
        <v>0.9</v>
      </c>
      <c r="J76" s="1">
        <v>0.75</v>
      </c>
      <c r="K76" s="1">
        <v>0.818181818181818</v>
      </c>
      <c r="L76" s="1">
        <v>0.3</v>
      </c>
      <c r="M76" s="1">
        <v>0.6</v>
      </c>
      <c r="N76" s="1">
        <v>0.8</v>
      </c>
    </row>
    <row r="77" s="1" customFormat="1" spans="1:14">
      <c r="A77" s="7">
        <v>4</v>
      </c>
      <c r="B77" s="1">
        <v>4</v>
      </c>
      <c r="C77" s="1">
        <v>0.799562454223633</v>
      </c>
      <c r="D77" s="1">
        <v>0.261473536491394</v>
      </c>
      <c r="E77" s="1">
        <v>9</v>
      </c>
      <c r="F77" s="1">
        <v>8</v>
      </c>
      <c r="G77" s="1">
        <v>1</v>
      </c>
      <c r="H77" s="1">
        <v>2</v>
      </c>
      <c r="I77" s="1">
        <v>0.9</v>
      </c>
      <c r="J77" s="1">
        <v>0.529411764705882</v>
      </c>
      <c r="K77" s="1">
        <v>0.666666666666667</v>
      </c>
      <c r="L77" s="1">
        <v>0.8</v>
      </c>
      <c r="M77" s="1">
        <v>0.1</v>
      </c>
      <c r="N77" s="1">
        <v>0.55</v>
      </c>
    </row>
    <row r="78" s="1" customFormat="1" spans="1:14">
      <c r="A78" s="7">
        <v>725</v>
      </c>
      <c r="B78" s="1">
        <v>725</v>
      </c>
      <c r="C78" s="1">
        <v>0.803259372711182</v>
      </c>
      <c r="D78" s="1">
        <v>0.191452741622925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133</v>
      </c>
      <c r="B79" s="1">
        <v>133</v>
      </c>
      <c r="C79" s="1">
        <v>0.805436015129089</v>
      </c>
      <c r="D79" s="1">
        <v>0.172886252403259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1" customFormat="1" spans="1:14">
      <c r="A80" s="7">
        <v>777</v>
      </c>
      <c r="B80" s="1">
        <v>777</v>
      </c>
      <c r="C80" s="1">
        <v>0.808679223060608</v>
      </c>
      <c r="D80" s="1">
        <v>0.145735383033752</v>
      </c>
      <c r="E80" s="1">
        <v>10</v>
      </c>
      <c r="F80" s="1">
        <v>3</v>
      </c>
      <c r="G80" s="1">
        <v>0</v>
      </c>
      <c r="H80" s="1">
        <v>7</v>
      </c>
      <c r="I80" s="1">
        <v>1</v>
      </c>
      <c r="J80" s="1">
        <v>0.769230769230769</v>
      </c>
      <c r="K80" s="1">
        <v>0.869565217391304</v>
      </c>
      <c r="L80" s="1">
        <v>0.3</v>
      </c>
      <c r="M80" s="1">
        <v>0.7</v>
      </c>
      <c r="N80" s="1">
        <v>0.85</v>
      </c>
    </row>
    <row r="81" s="1" customFormat="1" spans="1:14">
      <c r="A81" s="7">
        <v>516</v>
      </c>
      <c r="B81" s="1">
        <v>516</v>
      </c>
      <c r="C81" s="1">
        <v>0.808926939964294</v>
      </c>
      <c r="D81" s="1">
        <v>0.204248666763306</v>
      </c>
      <c r="E81" s="1">
        <v>7</v>
      </c>
      <c r="F81" s="1">
        <v>3</v>
      </c>
      <c r="G81" s="1">
        <v>3</v>
      </c>
      <c r="H81" s="1">
        <v>7</v>
      </c>
      <c r="I81" s="1">
        <v>0.7</v>
      </c>
      <c r="J81" s="1">
        <v>0.7</v>
      </c>
      <c r="K81" s="1">
        <v>0.7</v>
      </c>
      <c r="L81" s="1">
        <v>0.3</v>
      </c>
      <c r="M81" s="1">
        <v>0.4</v>
      </c>
      <c r="N81" s="1">
        <v>0.7</v>
      </c>
    </row>
    <row r="82" s="1" customFormat="1" spans="1:14">
      <c r="A82" s="7">
        <v>354</v>
      </c>
      <c r="B82" s="1">
        <v>354</v>
      </c>
      <c r="C82" s="1">
        <v>0.808939099311829</v>
      </c>
      <c r="D82" s="1">
        <v>0.152334570884705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543</v>
      </c>
      <c r="B83" s="1">
        <v>543</v>
      </c>
      <c r="C83" s="1">
        <v>0.810562133789062</v>
      </c>
      <c r="D83" s="1">
        <v>0.140990376472473</v>
      </c>
      <c r="E83" s="1">
        <v>9</v>
      </c>
      <c r="F83" s="1">
        <v>3</v>
      </c>
      <c r="G83" s="1">
        <v>1</v>
      </c>
      <c r="H83" s="1">
        <v>7</v>
      </c>
      <c r="I83" s="1">
        <v>0.9</v>
      </c>
      <c r="J83" s="1">
        <v>0.75</v>
      </c>
      <c r="K83" s="1">
        <v>0.818181818181818</v>
      </c>
      <c r="L83" s="1">
        <v>0.3</v>
      </c>
      <c r="M83" s="1">
        <v>0.6</v>
      </c>
      <c r="N83" s="1">
        <v>0.8</v>
      </c>
    </row>
    <row r="84" s="1" customFormat="1" spans="1:14">
      <c r="A84" s="7">
        <v>19</v>
      </c>
      <c r="B84" s="1">
        <v>19</v>
      </c>
      <c r="C84" s="1">
        <v>0.811565637588501</v>
      </c>
      <c r="D84" s="1">
        <v>0.210479974746704</v>
      </c>
      <c r="E84" s="1">
        <v>8</v>
      </c>
      <c r="F84" s="1">
        <v>2</v>
      </c>
      <c r="G84" s="1">
        <v>2</v>
      </c>
      <c r="H84" s="1">
        <v>8</v>
      </c>
      <c r="I84" s="1">
        <v>0.8</v>
      </c>
      <c r="J84" s="1">
        <v>0.8</v>
      </c>
      <c r="K84" s="1">
        <v>0.8</v>
      </c>
      <c r="L84" s="1">
        <v>0.2</v>
      </c>
      <c r="M84" s="1">
        <v>0.6</v>
      </c>
      <c r="N84" s="1">
        <v>0.8</v>
      </c>
    </row>
    <row r="85" s="1" customFormat="1" spans="1:14">
      <c r="A85" s="7">
        <v>907</v>
      </c>
      <c r="B85" s="1">
        <v>907</v>
      </c>
      <c r="C85" s="1">
        <v>0.811874389648437</v>
      </c>
      <c r="D85" s="1">
        <v>0.147233486175537</v>
      </c>
      <c r="E85" s="1">
        <v>9</v>
      </c>
      <c r="F85" s="1">
        <v>1</v>
      </c>
      <c r="G85" s="1">
        <v>1</v>
      </c>
      <c r="H85" s="1">
        <v>9</v>
      </c>
      <c r="I85" s="1">
        <v>0.9</v>
      </c>
      <c r="J85" s="1">
        <v>0.9</v>
      </c>
      <c r="K85" s="1">
        <v>0.9</v>
      </c>
      <c r="L85" s="1">
        <v>0.1</v>
      </c>
      <c r="M85" s="1">
        <v>0.8</v>
      </c>
      <c r="N85" s="1">
        <v>0.9</v>
      </c>
    </row>
    <row r="86" s="1" customFormat="1" spans="1:14">
      <c r="A86" s="7">
        <v>743</v>
      </c>
      <c r="B86" s="1">
        <v>743</v>
      </c>
      <c r="C86" s="1">
        <v>0.812583208084106</v>
      </c>
      <c r="D86" s="1">
        <v>0.160370707511902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488</v>
      </c>
      <c r="B87" s="1">
        <v>488</v>
      </c>
      <c r="C87" s="1">
        <v>0.813172101974487</v>
      </c>
      <c r="D87" s="1">
        <v>0.24921190738678</v>
      </c>
      <c r="E87" s="1">
        <v>10</v>
      </c>
      <c r="F87" s="1">
        <v>5</v>
      </c>
      <c r="G87" s="1">
        <v>0</v>
      </c>
      <c r="H87" s="1">
        <v>5</v>
      </c>
      <c r="I87" s="1">
        <v>1</v>
      </c>
      <c r="J87" s="1">
        <v>0.666666666666667</v>
      </c>
      <c r="K87" s="1">
        <v>0.8</v>
      </c>
      <c r="L87" s="1">
        <v>0.5</v>
      </c>
      <c r="M87" s="1">
        <v>0.5</v>
      </c>
      <c r="N87" s="1">
        <v>0.75</v>
      </c>
    </row>
    <row r="88" s="3" customFormat="1" spans="1:14">
      <c r="A88" s="9">
        <v>802</v>
      </c>
      <c r="B88" s="3">
        <v>802</v>
      </c>
      <c r="C88" s="3">
        <v>0.818269729614258</v>
      </c>
      <c r="D88" s="3">
        <v>0.142256736755371</v>
      </c>
      <c r="E88" s="3">
        <v>9</v>
      </c>
      <c r="F88" s="3">
        <v>4</v>
      </c>
      <c r="G88" s="3">
        <v>1</v>
      </c>
      <c r="H88" s="3">
        <v>6</v>
      </c>
      <c r="I88" s="3">
        <v>0.9</v>
      </c>
      <c r="J88" s="3">
        <v>0.692307692307692</v>
      </c>
      <c r="K88" s="3">
        <v>0.782608695652174</v>
      </c>
      <c r="L88" s="3">
        <v>0.4</v>
      </c>
      <c r="M88" s="3">
        <v>0.5</v>
      </c>
      <c r="N88" s="3">
        <v>0.75</v>
      </c>
    </row>
    <row r="89" s="1" customFormat="1" spans="1:14">
      <c r="A89" s="7">
        <v>558</v>
      </c>
      <c r="B89" s="1">
        <v>558</v>
      </c>
      <c r="C89" s="1">
        <v>0.821733474731445</v>
      </c>
      <c r="D89" s="1">
        <v>0.137555122375488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406</v>
      </c>
      <c r="B90" s="1">
        <v>406</v>
      </c>
      <c r="C90" s="1">
        <v>0.822151780128479</v>
      </c>
      <c r="D90" s="1">
        <v>0.264414072036743</v>
      </c>
      <c r="E90" s="1">
        <v>6</v>
      </c>
      <c r="F90" s="1">
        <v>4</v>
      </c>
      <c r="G90" s="1">
        <v>4</v>
      </c>
      <c r="H90" s="1">
        <v>6</v>
      </c>
      <c r="I90" s="1">
        <v>0.6</v>
      </c>
      <c r="J90" s="1">
        <v>0.6</v>
      </c>
      <c r="K90" s="1">
        <v>0.6</v>
      </c>
      <c r="L90" s="1">
        <v>0.4</v>
      </c>
      <c r="M90" s="1">
        <v>0.2</v>
      </c>
      <c r="N90" s="1">
        <v>0.6</v>
      </c>
    </row>
    <row r="91" s="1" customFormat="1" spans="1:14">
      <c r="A91" s="7">
        <v>497</v>
      </c>
      <c r="B91" s="1">
        <v>497</v>
      </c>
      <c r="C91" s="1">
        <v>0.822490453720093</v>
      </c>
      <c r="D91" s="1">
        <v>0.249233245849609</v>
      </c>
      <c r="E91" s="1">
        <v>7</v>
      </c>
      <c r="F91" s="1">
        <v>4</v>
      </c>
      <c r="G91" s="1">
        <v>3</v>
      </c>
      <c r="H91" s="1">
        <v>6</v>
      </c>
      <c r="I91" s="1">
        <v>0.7</v>
      </c>
      <c r="J91" s="1">
        <v>0.636363636363636</v>
      </c>
      <c r="K91" s="1">
        <v>0.666666666666667</v>
      </c>
      <c r="L91" s="1">
        <v>0.4</v>
      </c>
      <c r="M91" s="1">
        <v>0.3</v>
      </c>
      <c r="N91" s="1">
        <v>0.65</v>
      </c>
    </row>
    <row r="92" s="3" customFormat="1" spans="1:14">
      <c r="A92" s="9">
        <v>694</v>
      </c>
      <c r="B92" s="3">
        <v>694</v>
      </c>
      <c r="C92" s="3">
        <v>0.832526206970215</v>
      </c>
      <c r="D92" s="3">
        <v>0.154374718666077</v>
      </c>
      <c r="E92" s="3">
        <v>9</v>
      </c>
      <c r="F92" s="3">
        <v>5</v>
      </c>
      <c r="G92" s="3">
        <v>1</v>
      </c>
      <c r="H92" s="3">
        <v>5</v>
      </c>
      <c r="I92" s="3">
        <v>0.9</v>
      </c>
      <c r="J92" s="3">
        <v>0.642857142857143</v>
      </c>
      <c r="K92" s="3">
        <v>0.75</v>
      </c>
      <c r="L92" s="3">
        <v>0.5</v>
      </c>
      <c r="M92" s="3">
        <v>0.4</v>
      </c>
      <c r="N92" s="3">
        <v>0.7</v>
      </c>
    </row>
    <row r="93" s="1" customFormat="1" spans="1:14">
      <c r="A93" s="7">
        <v>715</v>
      </c>
      <c r="B93" s="1">
        <v>715</v>
      </c>
      <c r="C93" s="1">
        <v>0.844211578369141</v>
      </c>
      <c r="D93" s="1">
        <v>0.191892504692078</v>
      </c>
      <c r="E93" s="1">
        <v>9</v>
      </c>
      <c r="F93" s="1">
        <v>5</v>
      </c>
      <c r="G93" s="1">
        <v>1</v>
      </c>
      <c r="H93" s="1">
        <v>5</v>
      </c>
      <c r="I93" s="1">
        <v>0.9</v>
      </c>
      <c r="J93" s="1">
        <v>0.642857142857143</v>
      </c>
      <c r="K93" s="1">
        <v>0.75</v>
      </c>
      <c r="L93" s="1">
        <v>0.5</v>
      </c>
      <c r="M93" s="1">
        <v>0.4</v>
      </c>
      <c r="N93" s="1">
        <v>0.7</v>
      </c>
    </row>
    <row r="94" s="1" customFormat="1" spans="1:14">
      <c r="A94" s="7">
        <v>288</v>
      </c>
      <c r="B94" s="1">
        <v>288</v>
      </c>
      <c r="C94" s="1">
        <v>0.861863970756531</v>
      </c>
      <c r="D94" s="1">
        <v>0.169729828834534</v>
      </c>
      <c r="E94" s="1">
        <v>9</v>
      </c>
      <c r="F94" s="1">
        <v>3</v>
      </c>
      <c r="G94" s="1">
        <v>1</v>
      </c>
      <c r="H94" s="1">
        <v>7</v>
      </c>
      <c r="I94" s="1">
        <v>0.9</v>
      </c>
      <c r="J94" s="1">
        <v>0.75</v>
      </c>
      <c r="K94" s="1">
        <v>0.818181818181818</v>
      </c>
      <c r="L94" s="1">
        <v>0.3</v>
      </c>
      <c r="M94" s="1">
        <v>0.6</v>
      </c>
      <c r="N94" s="1">
        <v>0.8</v>
      </c>
    </row>
    <row r="95" s="1" customFormat="1" spans="1:14">
      <c r="A95" s="7">
        <v>408</v>
      </c>
      <c r="B95" s="1">
        <v>408</v>
      </c>
      <c r="C95" s="1">
        <v>0.869597673416138</v>
      </c>
      <c r="D95" s="1">
        <v>0.191558599472046</v>
      </c>
      <c r="E95" s="1">
        <v>7</v>
      </c>
      <c r="F95" s="1">
        <v>7</v>
      </c>
      <c r="G95" s="1">
        <v>3</v>
      </c>
      <c r="H95" s="1">
        <v>3</v>
      </c>
      <c r="I95" s="1">
        <v>0.7</v>
      </c>
      <c r="J95" s="1">
        <v>0.5</v>
      </c>
      <c r="K95" s="1">
        <v>0.583333333333333</v>
      </c>
      <c r="L95" s="1">
        <v>0.7</v>
      </c>
      <c r="M95" s="1">
        <v>0</v>
      </c>
      <c r="N95" s="1">
        <v>0.5</v>
      </c>
    </row>
    <row r="96" s="1" customFormat="1" spans="1:14">
      <c r="A96" s="7">
        <v>212</v>
      </c>
      <c r="B96" s="1">
        <v>212</v>
      </c>
      <c r="C96" s="1">
        <v>0.870989918708801</v>
      </c>
      <c r="D96" s="1">
        <v>0.199928522109985</v>
      </c>
      <c r="E96" s="1">
        <v>8</v>
      </c>
      <c r="F96" s="1">
        <v>6</v>
      </c>
      <c r="G96" s="1">
        <v>2</v>
      </c>
      <c r="H96" s="1">
        <v>4</v>
      </c>
      <c r="I96" s="1">
        <v>0.8</v>
      </c>
      <c r="J96" s="1">
        <v>0.571428571428572</v>
      </c>
      <c r="K96" s="1">
        <v>0.666666666666667</v>
      </c>
      <c r="L96" s="1">
        <v>0.6</v>
      </c>
      <c r="M96" s="1">
        <v>0.2</v>
      </c>
      <c r="N96" s="1">
        <v>0.6</v>
      </c>
    </row>
    <row r="97" s="1" customFormat="1" spans="1:14">
      <c r="A97" s="7">
        <v>686</v>
      </c>
      <c r="B97" s="1">
        <v>686</v>
      </c>
      <c r="C97" s="1">
        <v>0.872081875801086</v>
      </c>
      <c r="D97" s="1">
        <v>0.25467324256897</v>
      </c>
      <c r="E97" s="1">
        <v>6</v>
      </c>
      <c r="F97" s="1">
        <v>5</v>
      </c>
      <c r="G97" s="1">
        <v>4</v>
      </c>
      <c r="H97" s="1">
        <v>5</v>
      </c>
      <c r="I97" s="1">
        <v>0.6</v>
      </c>
      <c r="J97" s="1">
        <v>0.545454545454545</v>
      </c>
      <c r="K97" s="1">
        <v>0.571428571428571</v>
      </c>
      <c r="L97" s="1">
        <v>0.5</v>
      </c>
      <c r="M97" s="1">
        <v>0.1</v>
      </c>
      <c r="N97" s="1">
        <v>0.55</v>
      </c>
    </row>
    <row r="98" s="3" customFormat="1" spans="1:14">
      <c r="A98" s="9">
        <v>333</v>
      </c>
      <c r="B98" s="3">
        <v>333</v>
      </c>
      <c r="C98" s="3">
        <v>0.874210953712463</v>
      </c>
      <c r="D98" s="3">
        <v>0.289362072944641</v>
      </c>
      <c r="E98" s="3">
        <v>10</v>
      </c>
      <c r="F98" s="3">
        <v>6</v>
      </c>
      <c r="G98" s="3">
        <v>0</v>
      </c>
      <c r="H98" s="3">
        <v>4</v>
      </c>
      <c r="I98" s="3">
        <v>1</v>
      </c>
      <c r="J98" s="3">
        <v>0.625</v>
      </c>
      <c r="K98" s="3">
        <v>0.769230769230769</v>
      </c>
      <c r="L98" s="3">
        <v>0.6</v>
      </c>
      <c r="M98" s="3">
        <v>0.4</v>
      </c>
      <c r="N98" s="3">
        <v>0.7</v>
      </c>
    </row>
    <row r="99" s="1" customFormat="1" spans="1:14">
      <c r="A99" s="7">
        <v>654</v>
      </c>
      <c r="B99" s="1">
        <v>654</v>
      </c>
      <c r="C99" s="1">
        <v>1.02727949619293</v>
      </c>
      <c r="D99" s="1">
        <v>0.19322407245636</v>
      </c>
      <c r="E99" s="1">
        <v>8</v>
      </c>
      <c r="F99" s="1">
        <v>6</v>
      </c>
      <c r="G99" s="1">
        <v>2</v>
      </c>
      <c r="H99" s="1">
        <v>4</v>
      </c>
      <c r="I99" s="1">
        <v>0.8</v>
      </c>
      <c r="J99" s="1">
        <v>0.571428571428572</v>
      </c>
      <c r="K99" s="1">
        <v>0.666666666666667</v>
      </c>
      <c r="L99" s="1">
        <v>0.6</v>
      </c>
      <c r="M99" s="1">
        <v>0.2</v>
      </c>
      <c r="N99" s="1">
        <v>0.6</v>
      </c>
    </row>
    <row r="100" s="1" customFormat="1" spans="3:13">
      <c r="C100" s="1">
        <f>AVERAGE(C2:C99)</f>
        <v>0.728753484025293</v>
      </c>
      <c r="D100" s="1">
        <f>AVERAGE(D2:D99)</f>
        <v>0.156165888114851</v>
      </c>
      <c r="L100" s="1">
        <f>AVERAGE(L2:L99)</f>
        <v>0.443877551020408</v>
      </c>
      <c r="M100" s="1">
        <f>AVERAGE(M2:M99)</f>
        <v>0.428571428571429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184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0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0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0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0</v>
      </c>
      <c r="G107" s="11">
        <v>0.12</v>
      </c>
      <c r="H107" s="1">
        <v>-240</v>
      </c>
      <c r="I107" s="1">
        <v>1760</v>
      </c>
      <c r="J107" s="1">
        <v>88</v>
      </c>
    </row>
    <row r="108" s="2" customFormat="1" spans="3:5">
      <c r="C108" s="2" t="s">
        <v>19</v>
      </c>
      <c r="D108" s="2">
        <f>COUNTIF(C2:C99,"&lt;0.5")-COUNTIF(C2:C99,"&lt;0.48")</f>
        <v>0</v>
      </c>
      <c r="E108" s="2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2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8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20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0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0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0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0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8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26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5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7</v>
      </c>
    </row>
    <row r="124" s="1" customFormat="1" spans="3:4">
      <c r="C124" s="1" t="s">
        <v>35</v>
      </c>
      <c r="D124" s="1">
        <f>COUNTIF(C2:C99,"&lt;0.82")-COUNTIF(C2:C99,"&lt;0.8")</f>
        <v>11</v>
      </c>
    </row>
    <row r="125" s="1" customFormat="1" spans="3:4">
      <c r="C125" s="1" t="s">
        <v>36</v>
      </c>
      <c r="D125" s="1">
        <f>COUNTIF(C2:C99,"&lt;0.84")-COUNTIF(C2:C99,"&lt;0.82")</f>
        <v>4</v>
      </c>
    </row>
    <row r="126" s="1" customFormat="1" spans="3:8">
      <c r="C126" s="1" t="s">
        <v>37</v>
      </c>
      <c r="D126" s="1">
        <f>COUNTIF(C2:C99,"&lt;0.86")-COUNTIF(C2:C99,"&lt;0.84")</f>
        <v>1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5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0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1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12" workbookViewId="0">
      <selection activeCell="A1" sqref="$A1:$XFD134"/>
    </sheetView>
  </sheetViews>
  <sheetFormatPr defaultColWidth="9" defaultRowHeight="13.5"/>
  <cols>
    <col min="3" max="4" width="18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494</v>
      </c>
      <c r="B2" s="1">
        <v>494</v>
      </c>
      <c r="C2" s="1">
        <v>0.619277596473694</v>
      </c>
      <c r="D2" s="1">
        <v>0.0505023002624512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732</v>
      </c>
      <c r="B3" s="1">
        <v>732</v>
      </c>
      <c r="C3" s="1">
        <v>0.594576597213745</v>
      </c>
      <c r="D3" s="1">
        <v>0.153135180473328</v>
      </c>
      <c r="E3" s="1">
        <v>5</v>
      </c>
      <c r="F3" s="1">
        <v>6</v>
      </c>
      <c r="G3" s="1">
        <v>5</v>
      </c>
      <c r="H3" s="1">
        <v>4</v>
      </c>
      <c r="I3" s="1">
        <v>0.5</v>
      </c>
      <c r="J3" s="1">
        <v>0.454545454545454</v>
      </c>
      <c r="K3" s="1">
        <v>0.476190476190476</v>
      </c>
      <c r="L3" s="1">
        <v>0.6</v>
      </c>
      <c r="M3" s="1">
        <v>-0.1</v>
      </c>
      <c r="N3" s="1">
        <v>0.45</v>
      </c>
    </row>
    <row r="4" s="1" customFormat="1" spans="1:14">
      <c r="A4" s="7">
        <v>712</v>
      </c>
      <c r="B4" s="1">
        <v>712</v>
      </c>
      <c r="C4" s="1">
        <v>0.576433420181274</v>
      </c>
      <c r="D4" s="1">
        <v>0.146623849868774</v>
      </c>
      <c r="E4" s="1">
        <v>9</v>
      </c>
      <c r="F4" s="1">
        <v>7</v>
      </c>
      <c r="G4" s="1">
        <v>1</v>
      </c>
      <c r="H4" s="1">
        <v>3</v>
      </c>
      <c r="I4" s="1">
        <v>0.9</v>
      </c>
      <c r="J4" s="1">
        <v>0.5625</v>
      </c>
      <c r="K4" s="1">
        <v>0.692307692307692</v>
      </c>
      <c r="L4" s="1">
        <v>0.7</v>
      </c>
      <c r="M4" s="1">
        <v>0.2</v>
      </c>
      <c r="N4" s="1">
        <v>0.6</v>
      </c>
    </row>
    <row r="5" s="1" customFormat="1" spans="1:14">
      <c r="A5" s="7">
        <v>749</v>
      </c>
      <c r="B5" s="1">
        <v>749</v>
      </c>
      <c r="C5" s="1">
        <v>0.619569301605225</v>
      </c>
      <c r="D5" s="1">
        <v>0.0950485467910767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434</v>
      </c>
      <c r="B6" s="1">
        <v>434</v>
      </c>
      <c r="C6" s="1">
        <v>0.576648116111755</v>
      </c>
      <c r="D6" s="1">
        <v>0.148520231246948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953</v>
      </c>
      <c r="B8" s="1">
        <v>953</v>
      </c>
      <c r="C8" s="1">
        <v>0.619511365890503</v>
      </c>
      <c r="D8" s="1">
        <v>0.122247934341431</v>
      </c>
      <c r="E8" s="1">
        <v>10</v>
      </c>
      <c r="F8" s="1">
        <v>5</v>
      </c>
      <c r="G8" s="1">
        <v>0</v>
      </c>
      <c r="H8" s="1">
        <v>5</v>
      </c>
      <c r="I8" s="1">
        <v>1</v>
      </c>
      <c r="J8" s="1">
        <v>0.666666666666667</v>
      </c>
      <c r="K8" s="1">
        <v>0.8</v>
      </c>
      <c r="L8" s="1">
        <v>0.5</v>
      </c>
      <c r="M8" s="1">
        <v>0.5</v>
      </c>
      <c r="N8" s="1">
        <v>0.75</v>
      </c>
    </row>
    <row r="9" s="1" customFormat="1" spans="1:14">
      <c r="A9" s="7">
        <v>337</v>
      </c>
      <c r="B9" s="1">
        <v>337</v>
      </c>
      <c r="C9" s="1">
        <v>0.619262933731079</v>
      </c>
      <c r="D9" s="1">
        <v>0.105476856231689</v>
      </c>
      <c r="E9" s="1">
        <v>10</v>
      </c>
      <c r="F9" s="1">
        <v>6</v>
      </c>
      <c r="G9" s="1">
        <v>0</v>
      </c>
      <c r="H9" s="1">
        <v>4</v>
      </c>
      <c r="I9" s="1">
        <v>1</v>
      </c>
      <c r="J9" s="1">
        <v>0.625</v>
      </c>
      <c r="K9" s="1">
        <v>0.769230769230769</v>
      </c>
      <c r="L9" s="1">
        <v>0.6</v>
      </c>
      <c r="M9" s="1">
        <v>0.4</v>
      </c>
      <c r="N9" s="1">
        <v>0.7</v>
      </c>
    </row>
    <row r="10" s="1" customFormat="1" spans="1:14">
      <c r="A10" s="7">
        <v>477</v>
      </c>
      <c r="B10" s="1">
        <v>477</v>
      </c>
      <c r="C10" s="1">
        <v>0.588738799095154</v>
      </c>
      <c r="D10" s="1">
        <v>0.0414286851882935</v>
      </c>
      <c r="E10" s="1">
        <v>10</v>
      </c>
      <c r="F10" s="1">
        <v>4</v>
      </c>
      <c r="G10" s="1">
        <v>0</v>
      </c>
      <c r="H10" s="1">
        <v>6</v>
      </c>
      <c r="I10" s="1">
        <v>1</v>
      </c>
      <c r="J10" s="1">
        <v>0.714285714285714</v>
      </c>
      <c r="K10" s="1">
        <v>0.833333333333333</v>
      </c>
      <c r="L10" s="1">
        <v>0.4</v>
      </c>
      <c r="M10" s="1">
        <v>0.6</v>
      </c>
      <c r="N10" s="1">
        <v>0.8</v>
      </c>
    </row>
    <row r="11" s="1" customFormat="1" spans="1:14">
      <c r="A11" s="7">
        <v>426</v>
      </c>
      <c r="B11" s="1">
        <v>426</v>
      </c>
      <c r="C11" s="1">
        <v>0.618567228317261</v>
      </c>
      <c r="D11" s="1">
        <v>0.166616439819336</v>
      </c>
      <c r="E11" s="1">
        <v>7</v>
      </c>
      <c r="F11" s="1">
        <v>3</v>
      </c>
      <c r="G11" s="1">
        <v>3</v>
      </c>
      <c r="H11" s="1">
        <v>7</v>
      </c>
      <c r="I11" s="1">
        <v>0.7</v>
      </c>
      <c r="J11" s="1">
        <v>0.7</v>
      </c>
      <c r="K11" s="1">
        <v>0.7</v>
      </c>
      <c r="L11" s="1">
        <v>0.3</v>
      </c>
      <c r="M11" s="1">
        <v>0.4</v>
      </c>
      <c r="N11" s="1">
        <v>0.7</v>
      </c>
    </row>
    <row r="12" s="1" customFormat="1" spans="1:14">
      <c r="A12" s="7">
        <v>667</v>
      </c>
      <c r="B12" s="1">
        <v>667</v>
      </c>
      <c r="C12" s="1">
        <v>0.618918895721436</v>
      </c>
      <c r="D12" s="1">
        <v>0.160191774368286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369</v>
      </c>
      <c r="B13" s="1">
        <v>369</v>
      </c>
      <c r="C13" s="1">
        <v>0.619050025939941</v>
      </c>
      <c r="D13" s="1">
        <v>0.088599681854248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475</v>
      </c>
      <c r="B14" s="1">
        <v>475</v>
      </c>
      <c r="C14" s="1">
        <v>0.619317889213562</v>
      </c>
      <c r="D14" s="1">
        <v>0.0769717693328857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811</v>
      </c>
      <c r="B15" s="1">
        <v>811</v>
      </c>
      <c r="C15" s="1">
        <v>0.619653224945068</v>
      </c>
      <c r="D15" s="1">
        <v>0.138489723205566</v>
      </c>
      <c r="E15" s="1">
        <v>10</v>
      </c>
      <c r="F15" s="1">
        <v>4</v>
      </c>
      <c r="G15" s="1">
        <v>0</v>
      </c>
      <c r="H15" s="1">
        <v>6</v>
      </c>
      <c r="I15" s="1">
        <v>1</v>
      </c>
      <c r="J15" s="1">
        <v>0.714285714285714</v>
      </c>
      <c r="K15" s="1">
        <v>0.833333333333333</v>
      </c>
      <c r="L15" s="1">
        <v>0.4</v>
      </c>
      <c r="M15" s="1">
        <v>0.6</v>
      </c>
      <c r="N15" s="1">
        <v>0.8</v>
      </c>
    </row>
    <row r="16" s="1" customFormat="1" spans="1:14">
      <c r="A16" s="7">
        <v>744</v>
      </c>
      <c r="B16" s="1">
        <v>744</v>
      </c>
      <c r="C16" s="1">
        <v>0.589840054512024</v>
      </c>
      <c r="D16" s="1">
        <v>0.148994445800781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28</v>
      </c>
      <c r="B18" s="1">
        <v>28</v>
      </c>
      <c r="C18" s="1">
        <v>0.596928119659424</v>
      </c>
      <c r="D18" s="1">
        <v>0.172947764396668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197</v>
      </c>
      <c r="B19" s="1">
        <v>197</v>
      </c>
      <c r="C19" s="1">
        <v>0.595931768417358</v>
      </c>
      <c r="D19" s="1">
        <v>0.0206851959228516</v>
      </c>
      <c r="E19" s="1">
        <v>9</v>
      </c>
      <c r="F19" s="1">
        <v>5</v>
      </c>
      <c r="G19" s="1">
        <v>1</v>
      </c>
      <c r="H19" s="1">
        <v>5</v>
      </c>
      <c r="I19" s="1">
        <v>0.9</v>
      </c>
      <c r="J19" s="1">
        <v>0.642857142857143</v>
      </c>
      <c r="K19" s="1">
        <v>0.75</v>
      </c>
      <c r="L19" s="1">
        <v>0.5</v>
      </c>
      <c r="M19" s="1">
        <v>0.4</v>
      </c>
      <c r="N19" s="1">
        <v>0.7</v>
      </c>
    </row>
    <row r="20" s="1" customFormat="1" spans="1:14">
      <c r="A20" s="7">
        <v>763</v>
      </c>
      <c r="B20" s="1">
        <v>763</v>
      </c>
      <c r="C20" s="1">
        <v>0.619324445724487</v>
      </c>
      <c r="D20" s="1">
        <v>0.117593646049499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376</v>
      </c>
      <c r="B21" s="1">
        <v>376</v>
      </c>
      <c r="C21" s="1">
        <v>0.618882536888123</v>
      </c>
      <c r="D21" s="1">
        <v>0.095176100730896</v>
      </c>
      <c r="E21" s="1">
        <v>10</v>
      </c>
      <c r="F21" s="1">
        <v>5</v>
      </c>
      <c r="G21" s="1">
        <v>0</v>
      </c>
      <c r="H21" s="1">
        <v>5</v>
      </c>
      <c r="I21" s="1">
        <v>1</v>
      </c>
      <c r="J21" s="1">
        <v>0.666666666666667</v>
      </c>
      <c r="K21" s="1">
        <v>0.8</v>
      </c>
      <c r="L21" s="1">
        <v>0.5</v>
      </c>
      <c r="M21" s="1">
        <v>0.5</v>
      </c>
      <c r="N21" s="1">
        <v>0.75</v>
      </c>
    </row>
    <row r="22" s="1" customFormat="1" spans="1:14">
      <c r="A22" s="7">
        <v>850</v>
      </c>
      <c r="B22" s="1">
        <v>850</v>
      </c>
      <c r="C22" s="1">
        <v>0.618609189987183</v>
      </c>
      <c r="D22" s="1">
        <v>0.0841801166534424</v>
      </c>
      <c r="E22" s="1">
        <v>10</v>
      </c>
      <c r="F22" s="1">
        <v>2</v>
      </c>
      <c r="G22" s="1">
        <v>0</v>
      </c>
      <c r="H22" s="1">
        <v>8</v>
      </c>
      <c r="I22" s="1">
        <v>1</v>
      </c>
      <c r="J22" s="1">
        <v>0.833333333333333</v>
      </c>
      <c r="K22" s="1">
        <v>0.909090909090909</v>
      </c>
      <c r="L22" s="1">
        <v>0.2</v>
      </c>
      <c r="M22" s="1">
        <v>0.8</v>
      </c>
      <c r="N22" s="1">
        <v>0.9</v>
      </c>
    </row>
    <row r="23" s="1" customFormat="1" spans="1:14">
      <c r="A23" s="7">
        <v>960</v>
      </c>
      <c r="B23" s="1">
        <v>960</v>
      </c>
      <c r="C23" s="1">
        <v>0.618753671646118</v>
      </c>
      <c r="D23" s="1">
        <v>0.105990052223206</v>
      </c>
      <c r="E23" s="1">
        <v>7</v>
      </c>
      <c r="F23" s="1">
        <v>8</v>
      </c>
      <c r="G23" s="1">
        <v>3</v>
      </c>
      <c r="H23" s="1">
        <v>2</v>
      </c>
      <c r="I23" s="1">
        <v>0.7</v>
      </c>
      <c r="J23" s="1">
        <v>0.466666666666667</v>
      </c>
      <c r="K23" s="1">
        <v>0.56</v>
      </c>
      <c r="L23" s="1">
        <v>0.8</v>
      </c>
      <c r="M23" s="1">
        <v>-0.1</v>
      </c>
      <c r="N23" s="1">
        <v>0.45</v>
      </c>
    </row>
    <row r="24" s="1" customFormat="1" spans="1:14">
      <c r="A24" s="7">
        <v>832</v>
      </c>
      <c r="B24" s="1">
        <v>832</v>
      </c>
      <c r="C24" s="1">
        <v>0.6199049949646</v>
      </c>
      <c r="D24" s="1">
        <v>0.112832188606262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436</v>
      </c>
      <c r="B25" s="1">
        <v>436</v>
      </c>
      <c r="C25" s="1">
        <v>0.594495534896851</v>
      </c>
      <c r="D25" s="1">
        <v>0.0671279430389404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469</v>
      </c>
      <c r="B26" s="1">
        <v>469</v>
      </c>
      <c r="C26" s="1">
        <v>0.618641376495361</v>
      </c>
      <c r="D26" s="1">
        <v>0.0757843255996704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792</v>
      </c>
      <c r="B27" s="1">
        <v>792</v>
      </c>
      <c r="C27" s="1">
        <v>0.592767238616943</v>
      </c>
      <c r="D27" s="1">
        <v>0.125526428222656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3" customFormat="1" spans="1:14">
      <c r="A28" s="9">
        <v>787</v>
      </c>
      <c r="B28" s="3">
        <v>787</v>
      </c>
      <c r="C28" s="3">
        <v>0.619996190071106</v>
      </c>
      <c r="D28" s="3">
        <v>0.130550146102905</v>
      </c>
      <c r="E28" s="3">
        <v>7</v>
      </c>
      <c r="F28" s="3">
        <v>2</v>
      </c>
      <c r="G28" s="3">
        <v>3</v>
      </c>
      <c r="H28" s="3">
        <v>8</v>
      </c>
      <c r="I28" s="3">
        <v>0.7</v>
      </c>
      <c r="J28" s="3">
        <v>0.777777777777778</v>
      </c>
      <c r="K28" s="3">
        <v>0.736842105263158</v>
      </c>
      <c r="L28" s="3">
        <v>0.2</v>
      </c>
      <c r="M28" s="3">
        <v>0.5</v>
      </c>
      <c r="N28" s="3">
        <v>0.75</v>
      </c>
    </row>
    <row r="29" s="1" customFormat="1" spans="1:14">
      <c r="A29" s="7">
        <v>778</v>
      </c>
      <c r="B29" s="1">
        <v>778</v>
      </c>
      <c r="C29" s="1">
        <v>0.618837714195251</v>
      </c>
      <c r="D29" s="1">
        <v>0.0738418102264404</v>
      </c>
      <c r="E29" s="1">
        <v>10</v>
      </c>
      <c r="F29" s="1">
        <v>2</v>
      </c>
      <c r="G29" s="1">
        <v>0</v>
      </c>
      <c r="H29" s="1">
        <v>8</v>
      </c>
      <c r="I29" s="1">
        <v>1</v>
      </c>
      <c r="J29" s="1">
        <v>0.833333333333333</v>
      </c>
      <c r="K29" s="1">
        <v>0.909090909090909</v>
      </c>
      <c r="L29" s="1">
        <v>0.2</v>
      </c>
      <c r="M29" s="1">
        <v>0.8</v>
      </c>
      <c r="N29" s="1">
        <v>0.9</v>
      </c>
    </row>
    <row r="30" s="1" customFormat="1" spans="1:14">
      <c r="A30" s="7">
        <v>474</v>
      </c>
      <c r="B30" s="1">
        <v>474</v>
      </c>
      <c r="C30" s="1">
        <v>0.618880748748779</v>
      </c>
      <c r="D30" s="1">
        <v>0.068963885307312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2" customFormat="1" spans="1:14">
      <c r="A31" s="8">
        <v>680</v>
      </c>
      <c r="B31" s="2">
        <v>680</v>
      </c>
      <c r="C31" s="2">
        <v>0.591787695884705</v>
      </c>
      <c r="D31" s="2">
        <v>0.122963666915894</v>
      </c>
      <c r="E31" s="2">
        <v>6</v>
      </c>
      <c r="F31" s="2">
        <v>5</v>
      </c>
      <c r="G31" s="2">
        <v>4</v>
      </c>
      <c r="H31" s="2">
        <v>5</v>
      </c>
      <c r="I31" s="2">
        <v>0.6</v>
      </c>
      <c r="J31" s="2">
        <v>0.545454545454545</v>
      </c>
      <c r="K31" s="2">
        <v>0.571428571428571</v>
      </c>
      <c r="L31" s="2">
        <v>0.5</v>
      </c>
      <c r="M31" s="2">
        <v>0.1</v>
      </c>
      <c r="N31" s="2">
        <v>0.55</v>
      </c>
    </row>
    <row r="32" s="1" customFormat="1" spans="1:14">
      <c r="A32" s="7">
        <v>613</v>
      </c>
      <c r="B32" s="1">
        <v>613</v>
      </c>
      <c r="C32" s="1">
        <v>0.727811574935913</v>
      </c>
      <c r="D32" s="1">
        <v>0.145453810691833</v>
      </c>
      <c r="E32" s="1">
        <v>9</v>
      </c>
      <c r="F32" s="1">
        <v>7</v>
      </c>
      <c r="G32" s="1">
        <v>1</v>
      </c>
      <c r="H32" s="1">
        <v>3</v>
      </c>
      <c r="I32" s="1">
        <v>0.9</v>
      </c>
      <c r="J32" s="1">
        <v>0.5625</v>
      </c>
      <c r="K32" s="1">
        <v>0.692307692307692</v>
      </c>
      <c r="L32" s="1">
        <v>0.7</v>
      </c>
      <c r="M32" s="1">
        <v>0.2</v>
      </c>
      <c r="N32" s="1">
        <v>0.6</v>
      </c>
    </row>
    <row r="33" s="1" customFormat="1" spans="1:14">
      <c r="A33" s="7">
        <v>669</v>
      </c>
      <c r="B33" s="1">
        <v>669</v>
      </c>
      <c r="C33" s="1">
        <v>0.73474645614624</v>
      </c>
      <c r="D33" s="1">
        <v>0.203985810279846</v>
      </c>
      <c r="E33" s="1">
        <v>9</v>
      </c>
      <c r="F33" s="1">
        <v>3</v>
      </c>
      <c r="G33" s="1">
        <v>1</v>
      </c>
      <c r="H33" s="1">
        <v>7</v>
      </c>
      <c r="I33" s="1">
        <v>0.9</v>
      </c>
      <c r="J33" s="1">
        <v>0.75</v>
      </c>
      <c r="K33" s="1">
        <v>0.818181818181818</v>
      </c>
      <c r="L33" s="1">
        <v>0.3</v>
      </c>
      <c r="M33" s="1">
        <v>0.6</v>
      </c>
      <c r="N33" s="1">
        <v>0.8</v>
      </c>
    </row>
    <row r="34" s="1" customFormat="1" spans="1:14">
      <c r="A34" s="7">
        <v>951</v>
      </c>
      <c r="B34" s="1">
        <v>951</v>
      </c>
      <c r="C34" s="1">
        <v>0.735138416290283</v>
      </c>
      <c r="D34" s="1">
        <v>0.22585654258728</v>
      </c>
      <c r="E34" s="1">
        <v>8</v>
      </c>
      <c r="F34" s="1">
        <v>5</v>
      </c>
      <c r="G34" s="1">
        <v>2</v>
      </c>
      <c r="H34" s="1">
        <v>5</v>
      </c>
      <c r="I34" s="1">
        <v>0.8</v>
      </c>
      <c r="J34" s="1">
        <v>0.615384615384615</v>
      </c>
      <c r="K34" s="1">
        <v>0.695652173913043</v>
      </c>
      <c r="L34" s="1">
        <v>0.5</v>
      </c>
      <c r="M34" s="1">
        <v>0.3</v>
      </c>
      <c r="N34" s="1">
        <v>0.65</v>
      </c>
    </row>
    <row r="35" s="1" customFormat="1" spans="1:14">
      <c r="A35" s="7">
        <v>923</v>
      </c>
      <c r="B35" s="1">
        <v>923</v>
      </c>
      <c r="C35" s="1">
        <v>0.736769437789917</v>
      </c>
      <c r="D35" s="1">
        <v>0.222352266311646</v>
      </c>
      <c r="E35" s="1">
        <v>9</v>
      </c>
      <c r="F35" s="1">
        <v>5</v>
      </c>
      <c r="G35" s="1">
        <v>1</v>
      </c>
      <c r="H35" s="1">
        <v>5</v>
      </c>
      <c r="I35" s="1">
        <v>0.9</v>
      </c>
      <c r="J35" s="1">
        <v>0.642857142857143</v>
      </c>
      <c r="K35" s="1">
        <v>0.75</v>
      </c>
      <c r="L35" s="1">
        <v>0.5</v>
      </c>
      <c r="M35" s="1">
        <v>0.4</v>
      </c>
      <c r="N35" s="1">
        <v>0.7</v>
      </c>
    </row>
    <row r="36" s="1" customFormat="1" spans="1:14">
      <c r="A36" s="7">
        <v>505</v>
      </c>
      <c r="B36" s="1">
        <v>505</v>
      </c>
      <c r="C36" s="1">
        <v>0.736833810806274</v>
      </c>
      <c r="D36" s="1">
        <v>0.148589491844177</v>
      </c>
      <c r="E36" s="1">
        <v>8</v>
      </c>
      <c r="F36" s="1">
        <v>5</v>
      </c>
      <c r="G36" s="1">
        <v>2</v>
      </c>
      <c r="H36" s="1">
        <v>5</v>
      </c>
      <c r="I36" s="1">
        <v>0.8</v>
      </c>
      <c r="J36" s="1">
        <v>0.615384615384615</v>
      </c>
      <c r="K36" s="1">
        <v>0.695652173913043</v>
      </c>
      <c r="L36" s="1">
        <v>0.5</v>
      </c>
      <c r="M36" s="1">
        <v>0.3</v>
      </c>
      <c r="N36" s="1">
        <v>0.65</v>
      </c>
    </row>
    <row r="37" s="1" customFormat="1" spans="1:14">
      <c r="A37" s="7">
        <v>88</v>
      </c>
      <c r="B37" s="1">
        <v>88</v>
      </c>
      <c r="C37" s="1">
        <v>0.737314105033875</v>
      </c>
      <c r="D37" s="1">
        <v>0.139135479927063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568</v>
      </c>
      <c r="B38" s="1">
        <v>568</v>
      </c>
      <c r="C38" s="1">
        <v>0.737872362136841</v>
      </c>
      <c r="D38" s="1">
        <v>0.143222093582153</v>
      </c>
      <c r="E38" s="1">
        <v>9</v>
      </c>
      <c r="F38" s="1">
        <v>2</v>
      </c>
      <c r="G38" s="1">
        <v>1</v>
      </c>
      <c r="H38" s="1">
        <v>8</v>
      </c>
      <c r="I38" s="1">
        <v>0.9</v>
      </c>
      <c r="J38" s="1">
        <v>0.818181818181818</v>
      </c>
      <c r="K38" s="1">
        <v>0.857142857142857</v>
      </c>
      <c r="L38" s="1">
        <v>0.2</v>
      </c>
      <c r="M38" s="1">
        <v>0.7</v>
      </c>
      <c r="N38" s="1">
        <v>0.85</v>
      </c>
    </row>
    <row r="39" s="1" customFormat="1" spans="1:14">
      <c r="A39" s="7">
        <v>86</v>
      </c>
      <c r="B39" s="1">
        <v>86</v>
      </c>
      <c r="C39" s="1">
        <v>0.740849733352661</v>
      </c>
      <c r="D39" s="1">
        <v>0.138911128044128</v>
      </c>
      <c r="E39" s="1">
        <v>9</v>
      </c>
      <c r="F39" s="1">
        <v>2</v>
      </c>
      <c r="G39" s="1">
        <v>1</v>
      </c>
      <c r="H39" s="1">
        <v>8</v>
      </c>
      <c r="I39" s="1">
        <v>0.9</v>
      </c>
      <c r="J39" s="1">
        <v>0.818181818181818</v>
      </c>
      <c r="K39" s="1">
        <v>0.857142857142857</v>
      </c>
      <c r="L39" s="1">
        <v>0.2</v>
      </c>
      <c r="M39" s="1">
        <v>0.7</v>
      </c>
      <c r="N39" s="1">
        <v>0.85</v>
      </c>
    </row>
    <row r="40" s="1" customFormat="1" spans="1:14">
      <c r="A40" s="7">
        <v>392</v>
      </c>
      <c r="B40" s="1">
        <v>392</v>
      </c>
      <c r="C40" s="1">
        <v>0.741052031517029</v>
      </c>
      <c r="D40" s="1">
        <v>0.203339219093323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535</v>
      </c>
      <c r="B41" s="1">
        <v>535</v>
      </c>
      <c r="C41" s="1">
        <v>0.742258071899414</v>
      </c>
      <c r="D41" s="1">
        <v>0.139615654945374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1" customFormat="1" spans="1:14">
      <c r="A42" s="7">
        <v>653</v>
      </c>
      <c r="B42" s="1">
        <v>653</v>
      </c>
      <c r="C42" s="1">
        <v>0.742402076721191</v>
      </c>
      <c r="D42" s="1">
        <v>0.214298725128174</v>
      </c>
      <c r="E42" s="1">
        <v>10</v>
      </c>
      <c r="F42" s="1">
        <v>6</v>
      </c>
      <c r="G42" s="1">
        <v>0</v>
      </c>
      <c r="H42" s="1">
        <v>4</v>
      </c>
      <c r="I42" s="1">
        <v>1</v>
      </c>
      <c r="J42" s="1">
        <v>0.625</v>
      </c>
      <c r="K42" s="1">
        <v>0.769230769230769</v>
      </c>
      <c r="L42" s="1">
        <v>0.6</v>
      </c>
      <c r="M42" s="1">
        <v>0.4</v>
      </c>
      <c r="N42" s="1">
        <v>0.7</v>
      </c>
    </row>
    <row r="43" s="1" customFormat="1" spans="1:14">
      <c r="A43" s="7">
        <v>390</v>
      </c>
      <c r="B43" s="1">
        <v>390</v>
      </c>
      <c r="C43" s="1">
        <v>0.742583513259888</v>
      </c>
      <c r="D43" s="1">
        <v>0.163344383239746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817</v>
      </c>
      <c r="B44" s="1">
        <v>817</v>
      </c>
      <c r="C44" s="1">
        <v>0.743297576904297</v>
      </c>
      <c r="D44" s="1">
        <v>0.172729134559631</v>
      </c>
      <c r="E44" s="1">
        <v>7</v>
      </c>
      <c r="F44" s="1">
        <v>7</v>
      </c>
      <c r="G44" s="1">
        <v>3</v>
      </c>
      <c r="H44" s="1">
        <v>3</v>
      </c>
      <c r="I44" s="1">
        <v>0.7</v>
      </c>
      <c r="J44" s="1">
        <v>0.5</v>
      </c>
      <c r="K44" s="1">
        <v>0.583333333333333</v>
      </c>
      <c r="L44" s="1">
        <v>0.7</v>
      </c>
      <c r="M44" s="1">
        <v>0</v>
      </c>
      <c r="N44" s="1">
        <v>0.5</v>
      </c>
    </row>
    <row r="45" s="1" customFormat="1" spans="1:14">
      <c r="A45" s="7">
        <v>173</v>
      </c>
      <c r="B45" s="1">
        <v>173</v>
      </c>
      <c r="C45" s="1">
        <v>0.7436363697052</v>
      </c>
      <c r="D45" s="1">
        <v>0.182592391967773</v>
      </c>
      <c r="E45" s="1">
        <v>9</v>
      </c>
      <c r="F45" s="1">
        <v>3</v>
      </c>
      <c r="G45" s="1">
        <v>1</v>
      </c>
      <c r="H45" s="1">
        <v>7</v>
      </c>
      <c r="I45" s="1">
        <v>0.9</v>
      </c>
      <c r="J45" s="1">
        <v>0.75</v>
      </c>
      <c r="K45" s="1">
        <v>0.818181818181818</v>
      </c>
      <c r="L45" s="1">
        <v>0.3</v>
      </c>
      <c r="M45" s="1">
        <v>0.6</v>
      </c>
      <c r="N45" s="1">
        <v>0.8</v>
      </c>
    </row>
    <row r="46" s="1" customFormat="1" spans="1:14">
      <c r="A46" s="7">
        <v>860</v>
      </c>
      <c r="B46" s="1">
        <v>860</v>
      </c>
      <c r="C46" s="1">
        <v>0.743911266326904</v>
      </c>
      <c r="D46" s="1">
        <v>0.222382426261902</v>
      </c>
      <c r="E46" s="1">
        <v>9</v>
      </c>
      <c r="F46" s="1">
        <v>5</v>
      </c>
      <c r="G46" s="1">
        <v>1</v>
      </c>
      <c r="H46" s="1">
        <v>5</v>
      </c>
      <c r="I46" s="1">
        <v>0.9</v>
      </c>
      <c r="J46" s="1">
        <v>0.642857142857143</v>
      </c>
      <c r="K46" s="1">
        <v>0.75</v>
      </c>
      <c r="L46" s="1">
        <v>0.5</v>
      </c>
      <c r="M46" s="1">
        <v>0.4</v>
      </c>
      <c r="N46" s="1">
        <v>0.7</v>
      </c>
    </row>
    <row r="47" s="1" customFormat="1" spans="1:14">
      <c r="A47" s="7">
        <v>309</v>
      </c>
      <c r="B47" s="1">
        <v>309</v>
      </c>
      <c r="C47" s="1">
        <v>0.744541764259338</v>
      </c>
      <c r="D47" s="1">
        <v>0.294283986091614</v>
      </c>
      <c r="E47" s="1">
        <v>8</v>
      </c>
      <c r="F47" s="1">
        <v>1</v>
      </c>
      <c r="G47" s="1">
        <v>2</v>
      </c>
      <c r="H47" s="1">
        <v>9</v>
      </c>
      <c r="I47" s="1">
        <v>0.8</v>
      </c>
      <c r="J47" s="1">
        <v>0.888888888888889</v>
      </c>
      <c r="K47" s="1">
        <v>0.842105263157895</v>
      </c>
      <c r="L47" s="1">
        <v>0.1</v>
      </c>
      <c r="M47" s="1">
        <v>0.7</v>
      </c>
      <c r="N47" s="1">
        <v>0.85</v>
      </c>
    </row>
    <row r="48" s="1" customFormat="1" spans="1:14">
      <c r="A48" s="7">
        <v>346</v>
      </c>
      <c r="B48" s="1">
        <v>346</v>
      </c>
      <c r="C48" s="1">
        <v>0.746053576469421</v>
      </c>
      <c r="D48" s="1">
        <v>0.173988938331604</v>
      </c>
      <c r="E48" s="1">
        <v>9</v>
      </c>
      <c r="F48" s="1">
        <v>7</v>
      </c>
      <c r="G48" s="1">
        <v>1</v>
      </c>
      <c r="H48" s="1">
        <v>3</v>
      </c>
      <c r="I48" s="1">
        <v>0.9</v>
      </c>
      <c r="J48" s="1">
        <v>0.5625</v>
      </c>
      <c r="K48" s="1">
        <v>0.692307692307692</v>
      </c>
      <c r="L48" s="1">
        <v>0.7</v>
      </c>
      <c r="M48" s="1">
        <v>0.2</v>
      </c>
      <c r="N48" s="1">
        <v>0.6</v>
      </c>
    </row>
    <row r="49" s="1" customFormat="1" spans="1:14">
      <c r="A49" s="7">
        <v>610</v>
      </c>
      <c r="B49" s="1">
        <v>610</v>
      </c>
      <c r="C49" s="1">
        <v>0.74614143371582</v>
      </c>
      <c r="D49" s="1">
        <v>0.153885841369629</v>
      </c>
      <c r="E49" s="1">
        <v>10</v>
      </c>
      <c r="F49" s="1">
        <v>1</v>
      </c>
      <c r="G49" s="1">
        <v>0</v>
      </c>
      <c r="H49" s="1">
        <v>9</v>
      </c>
      <c r="I49" s="1">
        <v>1</v>
      </c>
      <c r="J49" s="1">
        <v>0.909090909090909</v>
      </c>
      <c r="K49" s="1">
        <v>0.952380952380952</v>
      </c>
      <c r="L49" s="1">
        <v>0.1</v>
      </c>
      <c r="M49" s="1">
        <v>0.9</v>
      </c>
      <c r="N49" s="1">
        <v>0.95</v>
      </c>
    </row>
    <row r="50" s="1" customFormat="1" spans="1:14">
      <c r="A50" s="7">
        <v>330</v>
      </c>
      <c r="B50" s="1">
        <v>330</v>
      </c>
      <c r="C50" s="1">
        <v>0.746199488639832</v>
      </c>
      <c r="D50" s="1">
        <v>0.170079350471497</v>
      </c>
      <c r="E50" s="1">
        <v>9</v>
      </c>
      <c r="F50" s="1">
        <v>3</v>
      </c>
      <c r="G50" s="1">
        <v>1</v>
      </c>
      <c r="H50" s="1">
        <v>7</v>
      </c>
      <c r="I50" s="1">
        <v>0.9</v>
      </c>
      <c r="J50" s="1">
        <v>0.75</v>
      </c>
      <c r="K50" s="1">
        <v>0.818181818181818</v>
      </c>
      <c r="L50" s="1">
        <v>0.3</v>
      </c>
      <c r="M50" s="1">
        <v>0.6</v>
      </c>
      <c r="N50" s="1">
        <v>0.8</v>
      </c>
    </row>
    <row r="51" s="1" customFormat="1" spans="1:14">
      <c r="A51" s="7">
        <v>184</v>
      </c>
      <c r="B51" s="1">
        <v>184</v>
      </c>
      <c r="C51" s="1">
        <v>0.746280670166016</v>
      </c>
      <c r="D51" s="1">
        <v>0.251963019371033</v>
      </c>
      <c r="E51" s="1">
        <v>6</v>
      </c>
      <c r="F51" s="1">
        <v>4</v>
      </c>
      <c r="G51" s="1">
        <v>4</v>
      </c>
      <c r="H51" s="1">
        <v>6</v>
      </c>
      <c r="I51" s="1">
        <v>0.6</v>
      </c>
      <c r="J51" s="1">
        <v>0.6</v>
      </c>
      <c r="K51" s="1">
        <v>0.6</v>
      </c>
      <c r="L51" s="1">
        <v>0.4</v>
      </c>
      <c r="M51" s="1">
        <v>0.2</v>
      </c>
      <c r="N51" s="1">
        <v>0.6</v>
      </c>
    </row>
    <row r="52" s="1" customFormat="1" spans="1:14">
      <c r="A52" s="7">
        <v>902</v>
      </c>
      <c r="B52" s="1">
        <v>902</v>
      </c>
      <c r="C52" s="1">
        <v>0.746563792228699</v>
      </c>
      <c r="D52" s="1">
        <v>0.131284713745117</v>
      </c>
      <c r="E52" s="1">
        <v>9</v>
      </c>
      <c r="F52" s="1">
        <v>4</v>
      </c>
      <c r="G52" s="1">
        <v>1</v>
      </c>
      <c r="H52" s="1">
        <v>6</v>
      </c>
      <c r="I52" s="1">
        <v>0.9</v>
      </c>
      <c r="J52" s="1">
        <v>0.692307692307692</v>
      </c>
      <c r="K52" s="1">
        <v>0.782608695652174</v>
      </c>
      <c r="L52" s="1">
        <v>0.4</v>
      </c>
      <c r="M52" s="1">
        <v>0.5</v>
      </c>
      <c r="N52" s="1">
        <v>0.75</v>
      </c>
    </row>
    <row r="53" s="1" customFormat="1" spans="1:14">
      <c r="A53" s="7">
        <v>427</v>
      </c>
      <c r="B53" s="1">
        <v>427</v>
      </c>
      <c r="C53" s="1">
        <v>0.746612668037415</v>
      </c>
      <c r="D53" s="1">
        <v>0.158156871795654</v>
      </c>
      <c r="E53" s="1">
        <v>8</v>
      </c>
      <c r="F53" s="1">
        <v>5</v>
      </c>
      <c r="G53" s="1">
        <v>2</v>
      </c>
      <c r="H53" s="1">
        <v>5</v>
      </c>
      <c r="I53" s="1">
        <v>0.8</v>
      </c>
      <c r="J53" s="1">
        <v>0.615384615384615</v>
      </c>
      <c r="K53" s="1">
        <v>0.695652173913043</v>
      </c>
      <c r="L53" s="1">
        <v>0.5</v>
      </c>
      <c r="M53" s="1">
        <v>0.3</v>
      </c>
      <c r="N53" s="1">
        <v>0.65</v>
      </c>
    </row>
    <row r="54" s="1" customFormat="1" spans="1:14">
      <c r="A54" s="7">
        <v>700</v>
      </c>
      <c r="B54" s="1">
        <v>700</v>
      </c>
      <c r="C54" s="1">
        <v>0.748815417289734</v>
      </c>
      <c r="D54" s="1">
        <v>0.151418805122375</v>
      </c>
      <c r="E54" s="1">
        <v>10</v>
      </c>
      <c r="F54" s="1">
        <v>2</v>
      </c>
      <c r="G54" s="1">
        <v>0</v>
      </c>
      <c r="H54" s="1">
        <v>8</v>
      </c>
      <c r="I54" s="1">
        <v>1</v>
      </c>
      <c r="J54" s="1">
        <v>0.833333333333333</v>
      </c>
      <c r="K54" s="1">
        <v>0.909090909090909</v>
      </c>
      <c r="L54" s="1">
        <v>0.2</v>
      </c>
      <c r="M54" s="1">
        <v>0.8</v>
      </c>
      <c r="N54" s="1">
        <v>0.9</v>
      </c>
    </row>
    <row r="55" s="1" customFormat="1" spans="1:14">
      <c r="A55" s="7">
        <v>750</v>
      </c>
      <c r="B55" s="1">
        <v>750</v>
      </c>
      <c r="C55" s="1">
        <v>0.750151753425598</v>
      </c>
      <c r="D55" s="1">
        <v>0.141588926315308</v>
      </c>
      <c r="E55" s="1">
        <v>9</v>
      </c>
      <c r="F55" s="1">
        <v>3</v>
      </c>
      <c r="G55" s="1">
        <v>1</v>
      </c>
      <c r="H55" s="1">
        <v>7</v>
      </c>
      <c r="I55" s="1">
        <v>0.9</v>
      </c>
      <c r="J55" s="1">
        <v>0.75</v>
      </c>
      <c r="K55" s="1">
        <v>0.818181818181818</v>
      </c>
      <c r="L55" s="1">
        <v>0.3</v>
      </c>
      <c r="M55" s="1">
        <v>0.6</v>
      </c>
      <c r="N55" s="1">
        <v>0.8</v>
      </c>
    </row>
    <row r="56" s="1" customFormat="1" spans="1:14">
      <c r="A56" s="7">
        <v>210</v>
      </c>
      <c r="B56" s="1">
        <v>210</v>
      </c>
      <c r="C56" s="1">
        <v>0.750462651252747</v>
      </c>
      <c r="D56" s="1">
        <v>0.163699865341186</v>
      </c>
      <c r="E56" s="1">
        <v>9</v>
      </c>
      <c r="F56" s="1">
        <v>3</v>
      </c>
      <c r="G56" s="1">
        <v>1</v>
      </c>
      <c r="H56" s="1">
        <v>7</v>
      </c>
      <c r="I56" s="1">
        <v>0.9</v>
      </c>
      <c r="J56" s="1">
        <v>0.75</v>
      </c>
      <c r="K56" s="1">
        <v>0.818181818181818</v>
      </c>
      <c r="L56" s="1">
        <v>0.3</v>
      </c>
      <c r="M56" s="1">
        <v>0.6</v>
      </c>
      <c r="N56" s="1">
        <v>0.8</v>
      </c>
    </row>
    <row r="57" s="1" customFormat="1" spans="1:14">
      <c r="A57" s="7">
        <v>742</v>
      </c>
      <c r="B57" s="1">
        <v>742</v>
      </c>
      <c r="C57" s="1">
        <v>0.750622987747192</v>
      </c>
      <c r="D57" s="1">
        <v>0.157911658287048</v>
      </c>
      <c r="E57" s="1">
        <v>8</v>
      </c>
      <c r="F57" s="1">
        <v>5</v>
      </c>
      <c r="G57" s="1">
        <v>2</v>
      </c>
      <c r="H57" s="1">
        <v>5</v>
      </c>
      <c r="I57" s="1">
        <v>0.8</v>
      </c>
      <c r="J57" s="1">
        <v>0.615384615384615</v>
      </c>
      <c r="K57" s="1">
        <v>0.695652173913043</v>
      </c>
      <c r="L57" s="1">
        <v>0.5</v>
      </c>
      <c r="M57" s="1">
        <v>0.3</v>
      </c>
      <c r="N57" s="1">
        <v>0.65</v>
      </c>
    </row>
    <row r="58" s="1" customFormat="1" spans="1:14">
      <c r="A58" s="7">
        <v>876</v>
      </c>
      <c r="B58" s="1">
        <v>876</v>
      </c>
      <c r="C58" s="1">
        <v>0.751581072807312</v>
      </c>
      <c r="D58" s="1">
        <v>0.130845427513123</v>
      </c>
      <c r="E58" s="1">
        <v>8</v>
      </c>
      <c r="F58" s="1">
        <v>3</v>
      </c>
      <c r="G58" s="1">
        <v>2</v>
      </c>
      <c r="H58" s="1">
        <v>7</v>
      </c>
      <c r="I58" s="1">
        <v>0.8</v>
      </c>
      <c r="J58" s="1">
        <v>0.727272727272727</v>
      </c>
      <c r="K58" s="1">
        <v>0.761904761904762</v>
      </c>
      <c r="L58" s="1">
        <v>0.3</v>
      </c>
      <c r="M58" s="1">
        <v>0.5</v>
      </c>
      <c r="N58" s="1">
        <v>0.75</v>
      </c>
    </row>
    <row r="59" s="1" customFormat="1" spans="1:14">
      <c r="A59" s="7">
        <v>401</v>
      </c>
      <c r="B59" s="1">
        <v>401</v>
      </c>
      <c r="C59" s="1">
        <v>0.753035545349121</v>
      </c>
      <c r="D59" s="1">
        <v>0.228763222694397</v>
      </c>
      <c r="E59" s="1">
        <v>10</v>
      </c>
      <c r="F59" s="1">
        <v>4</v>
      </c>
      <c r="G59" s="1">
        <v>0</v>
      </c>
      <c r="H59" s="1">
        <v>6</v>
      </c>
      <c r="I59" s="1">
        <v>1</v>
      </c>
      <c r="J59" s="1">
        <v>0.714285714285714</v>
      </c>
      <c r="K59" s="1">
        <v>0.833333333333333</v>
      </c>
      <c r="L59" s="1">
        <v>0.4</v>
      </c>
      <c r="M59" s="1">
        <v>0.6</v>
      </c>
      <c r="N59" s="1">
        <v>0.8</v>
      </c>
    </row>
    <row r="60" s="1" customFormat="1" spans="1:14">
      <c r="A60" s="7">
        <v>855</v>
      </c>
      <c r="B60" s="1">
        <v>855</v>
      </c>
      <c r="C60" s="1">
        <v>0.756858825683594</v>
      </c>
      <c r="D60" s="1">
        <v>0.160518527030945</v>
      </c>
      <c r="E60" s="1">
        <v>8</v>
      </c>
      <c r="F60" s="1">
        <v>7</v>
      </c>
      <c r="G60" s="1">
        <v>2</v>
      </c>
      <c r="H60" s="1">
        <v>3</v>
      </c>
      <c r="I60" s="1">
        <v>0.8</v>
      </c>
      <c r="J60" s="1">
        <v>0.533333333333333</v>
      </c>
      <c r="K60" s="1">
        <v>0.64</v>
      </c>
      <c r="L60" s="1">
        <v>0.7</v>
      </c>
      <c r="M60" s="1">
        <v>0.1</v>
      </c>
      <c r="N60" s="1">
        <v>0.55</v>
      </c>
    </row>
    <row r="61" s="1" customFormat="1" spans="1:14">
      <c r="A61" s="7">
        <v>15</v>
      </c>
      <c r="B61" s="1">
        <v>15</v>
      </c>
      <c r="C61" s="1">
        <v>0.757629036903381</v>
      </c>
      <c r="D61" s="1">
        <v>0.130363345146179</v>
      </c>
      <c r="E61" s="1">
        <v>10</v>
      </c>
      <c r="F61" s="1">
        <v>6</v>
      </c>
      <c r="G61" s="1">
        <v>0</v>
      </c>
      <c r="H61" s="1">
        <v>4</v>
      </c>
      <c r="I61" s="1">
        <v>1</v>
      </c>
      <c r="J61" s="1">
        <v>0.625</v>
      </c>
      <c r="K61" s="1">
        <v>0.769230769230769</v>
      </c>
      <c r="L61" s="1">
        <v>0.6</v>
      </c>
      <c r="M61" s="1">
        <v>0.4</v>
      </c>
      <c r="N61" s="1">
        <v>0.7</v>
      </c>
    </row>
    <row r="62" s="1" customFormat="1" spans="1:14">
      <c r="A62" s="7">
        <v>597</v>
      </c>
      <c r="B62" s="1">
        <v>597</v>
      </c>
      <c r="C62" s="1">
        <v>0.758385896682739</v>
      </c>
      <c r="D62" s="1">
        <v>0.156681180000305</v>
      </c>
      <c r="E62" s="1">
        <v>8</v>
      </c>
      <c r="F62" s="1">
        <v>4</v>
      </c>
      <c r="G62" s="1">
        <v>2</v>
      </c>
      <c r="H62" s="1">
        <v>6</v>
      </c>
      <c r="I62" s="1">
        <v>0.8</v>
      </c>
      <c r="J62" s="1">
        <v>0.666666666666667</v>
      </c>
      <c r="K62" s="1">
        <v>0.727272727272727</v>
      </c>
      <c r="L62" s="1">
        <v>0.4</v>
      </c>
      <c r="M62" s="1">
        <v>0.4</v>
      </c>
      <c r="N62" s="1">
        <v>0.7</v>
      </c>
    </row>
    <row r="63" s="3" customFormat="1" spans="1:14">
      <c r="A63" s="9">
        <v>607</v>
      </c>
      <c r="B63" s="3">
        <v>607</v>
      </c>
      <c r="C63" s="3">
        <v>0.759205937385559</v>
      </c>
      <c r="D63" s="3">
        <v>0.0919692516326904</v>
      </c>
      <c r="E63" s="3">
        <v>10</v>
      </c>
      <c r="F63" s="3">
        <v>5</v>
      </c>
      <c r="G63" s="3">
        <v>0</v>
      </c>
      <c r="H63" s="3">
        <v>5</v>
      </c>
      <c r="I63" s="3">
        <v>1</v>
      </c>
      <c r="J63" s="3">
        <v>0.666666666666667</v>
      </c>
      <c r="K63" s="3">
        <v>0.8</v>
      </c>
      <c r="L63" s="3">
        <v>0.5</v>
      </c>
      <c r="M63" s="3">
        <v>0.5</v>
      </c>
      <c r="N63" s="3">
        <v>0.75</v>
      </c>
    </row>
    <row r="64" s="1" customFormat="1" spans="1:14">
      <c r="A64" s="7">
        <v>714</v>
      </c>
      <c r="B64" s="1">
        <v>714</v>
      </c>
      <c r="C64" s="1">
        <v>0.760669589042664</v>
      </c>
      <c r="D64" s="1">
        <v>0.151639819145203</v>
      </c>
      <c r="E64" s="1">
        <v>10</v>
      </c>
      <c r="F64" s="1">
        <v>4</v>
      </c>
      <c r="G64" s="1">
        <v>0</v>
      </c>
      <c r="H64" s="1">
        <v>6</v>
      </c>
      <c r="I64" s="1">
        <v>1</v>
      </c>
      <c r="J64" s="1">
        <v>0.714285714285714</v>
      </c>
      <c r="K64" s="1">
        <v>0.833333333333333</v>
      </c>
      <c r="L64" s="1">
        <v>0.4</v>
      </c>
      <c r="M64" s="1">
        <v>0.6</v>
      </c>
      <c r="N64" s="1">
        <v>0.8</v>
      </c>
    </row>
    <row r="65" s="1" customFormat="1" spans="1:14">
      <c r="A65" s="7">
        <v>379</v>
      </c>
      <c r="B65" s="1">
        <v>379</v>
      </c>
      <c r="C65" s="1">
        <v>0.763228416442871</v>
      </c>
      <c r="D65" s="1">
        <v>0.146036624908447</v>
      </c>
      <c r="E65" s="1">
        <v>10</v>
      </c>
      <c r="F65" s="1">
        <v>6</v>
      </c>
      <c r="G65" s="1">
        <v>0</v>
      </c>
      <c r="H65" s="1">
        <v>4</v>
      </c>
      <c r="I65" s="1">
        <v>1</v>
      </c>
      <c r="J65" s="1">
        <v>0.625</v>
      </c>
      <c r="K65" s="1">
        <v>0.769230769230769</v>
      </c>
      <c r="L65" s="1">
        <v>0.6</v>
      </c>
      <c r="M65" s="1">
        <v>0.4</v>
      </c>
      <c r="N65" s="1">
        <v>0.7</v>
      </c>
    </row>
    <row r="66" s="1" customFormat="1" spans="1:14">
      <c r="A66" s="7">
        <v>256</v>
      </c>
      <c r="B66" s="1">
        <v>256</v>
      </c>
      <c r="C66" s="1">
        <v>0.769444704055786</v>
      </c>
      <c r="D66" s="1">
        <v>0.147529363632202</v>
      </c>
      <c r="E66" s="1">
        <v>10</v>
      </c>
      <c r="F66" s="1">
        <v>8</v>
      </c>
      <c r="G66" s="1">
        <v>0</v>
      </c>
      <c r="H66" s="1">
        <v>2</v>
      </c>
      <c r="I66" s="1">
        <v>1</v>
      </c>
      <c r="J66" s="1">
        <v>0.555555555555556</v>
      </c>
      <c r="K66" s="1">
        <v>0.714285714285714</v>
      </c>
      <c r="L66" s="1">
        <v>0.8</v>
      </c>
      <c r="M66" s="1">
        <v>0.2</v>
      </c>
      <c r="N66" s="1">
        <v>0.6</v>
      </c>
    </row>
    <row r="67" s="1" customFormat="1" spans="1:14">
      <c r="A67" s="7">
        <v>952</v>
      </c>
      <c r="B67" s="1">
        <v>952</v>
      </c>
      <c r="C67" s="1">
        <v>0.777769088745117</v>
      </c>
      <c r="D67" s="1">
        <v>0.174070596694946</v>
      </c>
      <c r="E67" s="1">
        <v>9</v>
      </c>
      <c r="F67" s="1">
        <v>8</v>
      </c>
      <c r="G67" s="1">
        <v>1</v>
      </c>
      <c r="H67" s="1">
        <v>2</v>
      </c>
      <c r="I67" s="1">
        <v>0.9</v>
      </c>
      <c r="J67" s="1">
        <v>0.529411764705882</v>
      </c>
      <c r="K67" s="1">
        <v>0.666666666666667</v>
      </c>
      <c r="L67" s="1">
        <v>0.8</v>
      </c>
      <c r="M67" s="1">
        <v>0.1</v>
      </c>
      <c r="N67" s="1">
        <v>0.55</v>
      </c>
    </row>
    <row r="68" s="3" customFormat="1" spans="1:14">
      <c r="A68" s="9">
        <v>637</v>
      </c>
      <c r="B68" s="3">
        <v>637</v>
      </c>
      <c r="C68" s="3">
        <v>0.779709577560425</v>
      </c>
      <c r="D68" s="3">
        <v>0.131428241729736</v>
      </c>
      <c r="E68" s="3">
        <v>8</v>
      </c>
      <c r="F68" s="3">
        <v>4</v>
      </c>
      <c r="G68" s="3">
        <v>2</v>
      </c>
      <c r="H68" s="3">
        <v>6</v>
      </c>
      <c r="I68" s="3">
        <v>0.8</v>
      </c>
      <c r="J68" s="3">
        <v>0.666666666666667</v>
      </c>
      <c r="K68" s="3">
        <v>0.727272727272727</v>
      </c>
      <c r="L68" s="3">
        <v>0.4</v>
      </c>
      <c r="M68" s="3">
        <v>0.4</v>
      </c>
      <c r="N68" s="3">
        <v>0.7</v>
      </c>
    </row>
    <row r="69" s="1" customFormat="1" spans="1:14">
      <c r="A69" s="7">
        <v>281</v>
      </c>
      <c r="B69" s="1">
        <v>281</v>
      </c>
      <c r="C69" s="1">
        <v>0.780123114585876</v>
      </c>
      <c r="D69" s="1">
        <v>0.199020862579346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880</v>
      </c>
      <c r="B70" s="1">
        <v>880</v>
      </c>
      <c r="C70" s="1">
        <v>0.780608892440796</v>
      </c>
      <c r="D70" s="1">
        <v>0.172005653381348</v>
      </c>
      <c r="E70" s="1">
        <v>9</v>
      </c>
      <c r="F70" s="1">
        <v>5</v>
      </c>
      <c r="G70" s="1">
        <v>1</v>
      </c>
      <c r="H70" s="1">
        <v>5</v>
      </c>
      <c r="I70" s="1">
        <v>0.9</v>
      </c>
      <c r="J70" s="1">
        <v>0.642857142857143</v>
      </c>
      <c r="K70" s="1">
        <v>0.75</v>
      </c>
      <c r="L70" s="1">
        <v>0.5</v>
      </c>
      <c r="M70" s="1">
        <v>0.4</v>
      </c>
      <c r="N70" s="1">
        <v>0.7</v>
      </c>
    </row>
    <row r="71" s="1" customFormat="1" spans="1:14">
      <c r="A71" s="7">
        <v>668</v>
      </c>
      <c r="B71" s="1">
        <v>668</v>
      </c>
      <c r="C71" s="1">
        <v>0.78334653377533</v>
      </c>
      <c r="D71" s="1">
        <v>0.184819221496582</v>
      </c>
      <c r="E71" s="1">
        <v>10</v>
      </c>
      <c r="F71" s="1">
        <v>6</v>
      </c>
      <c r="G71" s="1">
        <v>0</v>
      </c>
      <c r="H71" s="1">
        <v>4</v>
      </c>
      <c r="I71" s="1">
        <v>1</v>
      </c>
      <c r="J71" s="1">
        <v>0.625</v>
      </c>
      <c r="K71" s="1">
        <v>0.769230769230769</v>
      </c>
      <c r="L71" s="1">
        <v>0.6</v>
      </c>
      <c r="M71" s="1">
        <v>0.4</v>
      </c>
      <c r="N71" s="1">
        <v>0.7</v>
      </c>
    </row>
    <row r="72" s="1" customFormat="1" spans="1:14">
      <c r="A72" s="7">
        <v>704</v>
      </c>
      <c r="B72" s="1">
        <v>704</v>
      </c>
      <c r="C72" s="1">
        <v>0.793093085289001</v>
      </c>
      <c r="D72" s="1">
        <v>0.133874297142029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695</v>
      </c>
      <c r="B73" s="1">
        <v>695</v>
      </c>
      <c r="C73" s="1">
        <v>0.793387413024902</v>
      </c>
      <c r="D73" s="1">
        <v>0.140011191368103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698</v>
      </c>
      <c r="B74" s="1">
        <v>698</v>
      </c>
      <c r="C74" s="1">
        <v>0.796518921852112</v>
      </c>
      <c r="D74" s="1">
        <v>0.266257882118225</v>
      </c>
      <c r="E74" s="1">
        <v>9</v>
      </c>
      <c r="F74" s="1">
        <v>3</v>
      </c>
      <c r="G74" s="1">
        <v>1</v>
      </c>
      <c r="H74" s="1">
        <v>7</v>
      </c>
      <c r="I74" s="1">
        <v>0.9</v>
      </c>
      <c r="J74" s="1">
        <v>0.75</v>
      </c>
      <c r="K74" s="1">
        <v>0.818181818181818</v>
      </c>
      <c r="L74" s="1">
        <v>0.3</v>
      </c>
      <c r="M74" s="1">
        <v>0.6</v>
      </c>
      <c r="N74" s="1">
        <v>0.8</v>
      </c>
    </row>
    <row r="75" s="1" customFormat="1" spans="1:14">
      <c r="A75" s="7">
        <v>4</v>
      </c>
      <c r="B75" s="1">
        <v>4</v>
      </c>
      <c r="C75" s="1">
        <v>0.799562454223633</v>
      </c>
      <c r="D75" s="1">
        <v>0.261473536491394</v>
      </c>
      <c r="E75" s="1">
        <v>9</v>
      </c>
      <c r="F75" s="1">
        <v>8</v>
      </c>
      <c r="G75" s="1">
        <v>1</v>
      </c>
      <c r="H75" s="1">
        <v>2</v>
      </c>
      <c r="I75" s="1">
        <v>0.9</v>
      </c>
      <c r="J75" s="1">
        <v>0.529411764705882</v>
      </c>
      <c r="K75" s="1">
        <v>0.666666666666667</v>
      </c>
      <c r="L75" s="1">
        <v>0.8</v>
      </c>
      <c r="M75" s="1">
        <v>0.1</v>
      </c>
      <c r="N75" s="1">
        <v>0.55</v>
      </c>
    </row>
    <row r="76" s="1" customFormat="1" spans="1:14">
      <c r="A76" s="7">
        <v>725</v>
      </c>
      <c r="B76" s="1">
        <v>725</v>
      </c>
      <c r="C76" s="1">
        <v>0.803259372711182</v>
      </c>
      <c r="D76" s="1">
        <v>0.191452741622925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133</v>
      </c>
      <c r="B77" s="1">
        <v>133</v>
      </c>
      <c r="C77" s="1">
        <v>0.805436015129089</v>
      </c>
      <c r="D77" s="1">
        <v>0.172886252403259</v>
      </c>
      <c r="E77" s="1">
        <v>10</v>
      </c>
      <c r="F77" s="1">
        <v>4</v>
      </c>
      <c r="G77" s="1">
        <v>0</v>
      </c>
      <c r="H77" s="1">
        <v>6</v>
      </c>
      <c r="I77" s="1">
        <v>1</v>
      </c>
      <c r="J77" s="1">
        <v>0.714285714285714</v>
      </c>
      <c r="K77" s="1">
        <v>0.833333333333333</v>
      </c>
      <c r="L77" s="1">
        <v>0.4</v>
      </c>
      <c r="M77" s="1">
        <v>0.6</v>
      </c>
      <c r="N77" s="1">
        <v>0.8</v>
      </c>
    </row>
    <row r="78" s="1" customFormat="1" spans="1:14">
      <c r="A78" s="7">
        <v>777</v>
      </c>
      <c r="B78" s="1">
        <v>777</v>
      </c>
      <c r="C78" s="1">
        <v>0.808679223060608</v>
      </c>
      <c r="D78" s="1">
        <v>0.145735383033752</v>
      </c>
      <c r="E78" s="1">
        <v>10</v>
      </c>
      <c r="F78" s="1">
        <v>3</v>
      </c>
      <c r="G78" s="1">
        <v>0</v>
      </c>
      <c r="H78" s="1">
        <v>7</v>
      </c>
      <c r="I78" s="1">
        <v>1</v>
      </c>
      <c r="J78" s="1">
        <v>0.769230769230769</v>
      </c>
      <c r="K78" s="1">
        <v>0.869565217391304</v>
      </c>
      <c r="L78" s="1">
        <v>0.3</v>
      </c>
      <c r="M78" s="1">
        <v>0.7</v>
      </c>
      <c r="N78" s="1">
        <v>0.85</v>
      </c>
    </row>
    <row r="79" s="1" customFormat="1" spans="1:14">
      <c r="A79" s="7">
        <v>516</v>
      </c>
      <c r="B79" s="1">
        <v>516</v>
      </c>
      <c r="C79" s="1">
        <v>0.808926939964294</v>
      </c>
      <c r="D79" s="1">
        <v>0.204248666763306</v>
      </c>
      <c r="E79" s="1">
        <v>7</v>
      </c>
      <c r="F79" s="1">
        <v>3</v>
      </c>
      <c r="G79" s="1">
        <v>3</v>
      </c>
      <c r="H79" s="1">
        <v>7</v>
      </c>
      <c r="I79" s="1">
        <v>0.7</v>
      </c>
      <c r="J79" s="1">
        <v>0.7</v>
      </c>
      <c r="K79" s="1">
        <v>0.7</v>
      </c>
      <c r="L79" s="1">
        <v>0.3</v>
      </c>
      <c r="M79" s="1">
        <v>0.4</v>
      </c>
      <c r="N79" s="1">
        <v>0.7</v>
      </c>
    </row>
    <row r="80" s="1" customFormat="1" spans="1:14">
      <c r="A80" s="7">
        <v>354</v>
      </c>
      <c r="B80" s="1">
        <v>354</v>
      </c>
      <c r="C80" s="1">
        <v>0.808939099311829</v>
      </c>
      <c r="D80" s="1">
        <v>0.152334570884705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543</v>
      </c>
      <c r="B81" s="1">
        <v>543</v>
      </c>
      <c r="C81" s="1">
        <v>0.810562133789062</v>
      </c>
      <c r="D81" s="1">
        <v>0.140990376472473</v>
      </c>
      <c r="E81" s="1">
        <v>9</v>
      </c>
      <c r="F81" s="1">
        <v>3</v>
      </c>
      <c r="G81" s="1">
        <v>1</v>
      </c>
      <c r="H81" s="1">
        <v>7</v>
      </c>
      <c r="I81" s="1">
        <v>0.9</v>
      </c>
      <c r="J81" s="1">
        <v>0.75</v>
      </c>
      <c r="K81" s="1">
        <v>0.818181818181818</v>
      </c>
      <c r="L81" s="1">
        <v>0.3</v>
      </c>
      <c r="M81" s="1">
        <v>0.6</v>
      </c>
      <c r="N81" s="1">
        <v>0.8</v>
      </c>
    </row>
    <row r="82" s="1" customFormat="1" spans="1:14">
      <c r="A82" s="7">
        <v>19</v>
      </c>
      <c r="B82" s="1">
        <v>19</v>
      </c>
      <c r="C82" s="1">
        <v>0.811565637588501</v>
      </c>
      <c r="D82" s="1">
        <v>0.210479974746704</v>
      </c>
      <c r="E82" s="1">
        <v>8</v>
      </c>
      <c r="F82" s="1">
        <v>2</v>
      </c>
      <c r="G82" s="1">
        <v>2</v>
      </c>
      <c r="H82" s="1">
        <v>8</v>
      </c>
      <c r="I82" s="1">
        <v>0.8</v>
      </c>
      <c r="J82" s="1">
        <v>0.8</v>
      </c>
      <c r="K82" s="1">
        <v>0.8</v>
      </c>
      <c r="L82" s="1">
        <v>0.2</v>
      </c>
      <c r="M82" s="1">
        <v>0.6</v>
      </c>
      <c r="N82" s="1">
        <v>0.8</v>
      </c>
    </row>
    <row r="83" s="1" customFormat="1" spans="1:14">
      <c r="A83" s="7">
        <v>907</v>
      </c>
      <c r="B83" s="1">
        <v>907</v>
      </c>
      <c r="C83" s="1">
        <v>0.811874389648437</v>
      </c>
      <c r="D83" s="1">
        <v>0.147233486175537</v>
      </c>
      <c r="E83" s="1">
        <v>9</v>
      </c>
      <c r="F83" s="1">
        <v>1</v>
      </c>
      <c r="G83" s="1">
        <v>1</v>
      </c>
      <c r="H83" s="1">
        <v>9</v>
      </c>
      <c r="I83" s="1">
        <v>0.9</v>
      </c>
      <c r="J83" s="1">
        <v>0.9</v>
      </c>
      <c r="K83" s="1">
        <v>0.9</v>
      </c>
      <c r="L83" s="1">
        <v>0.1</v>
      </c>
      <c r="M83" s="1">
        <v>0.8</v>
      </c>
      <c r="N83" s="1">
        <v>0.9</v>
      </c>
    </row>
    <row r="84" s="1" customFormat="1" spans="1:14">
      <c r="A84" s="7">
        <v>743</v>
      </c>
      <c r="B84" s="1">
        <v>743</v>
      </c>
      <c r="C84" s="1">
        <v>0.812583208084106</v>
      </c>
      <c r="D84" s="1">
        <v>0.160370707511902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488</v>
      </c>
      <c r="B85" s="1">
        <v>488</v>
      </c>
      <c r="C85" s="1">
        <v>0.813172101974487</v>
      </c>
      <c r="D85" s="1">
        <v>0.24921190738678</v>
      </c>
      <c r="E85" s="1">
        <v>10</v>
      </c>
      <c r="F85" s="1">
        <v>5</v>
      </c>
      <c r="G85" s="1">
        <v>0</v>
      </c>
      <c r="H85" s="1">
        <v>5</v>
      </c>
      <c r="I85" s="1">
        <v>1</v>
      </c>
      <c r="J85" s="1">
        <v>0.666666666666667</v>
      </c>
      <c r="K85" s="1">
        <v>0.8</v>
      </c>
      <c r="L85" s="1">
        <v>0.5</v>
      </c>
      <c r="M85" s="1">
        <v>0.5</v>
      </c>
      <c r="N85" s="1">
        <v>0.75</v>
      </c>
    </row>
    <row r="86" s="3" customFormat="1" spans="1:14">
      <c r="A86" s="9">
        <v>802</v>
      </c>
      <c r="B86" s="3">
        <v>802</v>
      </c>
      <c r="C86" s="3">
        <v>0.818269729614258</v>
      </c>
      <c r="D86" s="3">
        <v>0.142256736755371</v>
      </c>
      <c r="E86" s="3">
        <v>9</v>
      </c>
      <c r="F86" s="3">
        <v>4</v>
      </c>
      <c r="G86" s="3">
        <v>1</v>
      </c>
      <c r="H86" s="3">
        <v>6</v>
      </c>
      <c r="I86" s="3">
        <v>0.9</v>
      </c>
      <c r="J86" s="3">
        <v>0.692307692307692</v>
      </c>
      <c r="K86" s="3">
        <v>0.782608695652174</v>
      </c>
      <c r="L86" s="3">
        <v>0.4</v>
      </c>
      <c r="M86" s="3">
        <v>0.5</v>
      </c>
      <c r="N86" s="3">
        <v>0.75</v>
      </c>
    </row>
    <row r="87" s="1" customFormat="1" spans="1:14">
      <c r="A87" s="7">
        <v>558</v>
      </c>
      <c r="B87" s="1">
        <v>558</v>
      </c>
      <c r="C87" s="1">
        <v>0.821733474731445</v>
      </c>
      <c r="D87" s="1">
        <v>0.137555122375488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1" customFormat="1" spans="1:14">
      <c r="A88" s="7">
        <v>406</v>
      </c>
      <c r="B88" s="1">
        <v>406</v>
      </c>
      <c r="C88" s="1">
        <v>0.822151780128479</v>
      </c>
      <c r="D88" s="1">
        <v>0.264414072036743</v>
      </c>
      <c r="E88" s="1">
        <v>6</v>
      </c>
      <c r="F88" s="1">
        <v>4</v>
      </c>
      <c r="G88" s="1">
        <v>4</v>
      </c>
      <c r="H88" s="1">
        <v>6</v>
      </c>
      <c r="I88" s="1">
        <v>0.6</v>
      </c>
      <c r="J88" s="1">
        <v>0.6</v>
      </c>
      <c r="K88" s="1">
        <v>0.6</v>
      </c>
      <c r="L88" s="1">
        <v>0.4</v>
      </c>
      <c r="M88" s="1">
        <v>0.2</v>
      </c>
      <c r="N88" s="1">
        <v>0.6</v>
      </c>
    </row>
    <row r="89" s="1" customFormat="1" spans="1:14">
      <c r="A89" s="7">
        <v>497</v>
      </c>
      <c r="B89" s="1">
        <v>497</v>
      </c>
      <c r="C89" s="1">
        <v>0.822490453720093</v>
      </c>
      <c r="D89" s="1">
        <v>0.249233245849609</v>
      </c>
      <c r="E89" s="1">
        <v>7</v>
      </c>
      <c r="F89" s="1">
        <v>4</v>
      </c>
      <c r="G89" s="1">
        <v>3</v>
      </c>
      <c r="H89" s="1">
        <v>6</v>
      </c>
      <c r="I89" s="1">
        <v>0.7</v>
      </c>
      <c r="J89" s="1">
        <v>0.636363636363636</v>
      </c>
      <c r="K89" s="1">
        <v>0.666666666666667</v>
      </c>
      <c r="L89" s="1">
        <v>0.4</v>
      </c>
      <c r="M89" s="1">
        <v>0.3</v>
      </c>
      <c r="N89" s="1">
        <v>0.65</v>
      </c>
    </row>
    <row r="90" s="3" customFormat="1" spans="1:14">
      <c r="A90" s="9">
        <v>694</v>
      </c>
      <c r="B90" s="3">
        <v>694</v>
      </c>
      <c r="C90" s="3">
        <v>0.832526206970215</v>
      </c>
      <c r="D90" s="3">
        <v>0.154374718666077</v>
      </c>
      <c r="E90" s="3">
        <v>9</v>
      </c>
      <c r="F90" s="3">
        <v>5</v>
      </c>
      <c r="G90" s="3">
        <v>1</v>
      </c>
      <c r="H90" s="3">
        <v>5</v>
      </c>
      <c r="I90" s="3">
        <v>0.9</v>
      </c>
      <c r="J90" s="3">
        <v>0.642857142857143</v>
      </c>
      <c r="K90" s="3">
        <v>0.75</v>
      </c>
      <c r="L90" s="3">
        <v>0.5</v>
      </c>
      <c r="M90" s="3">
        <v>0.4</v>
      </c>
      <c r="N90" s="3">
        <v>0.7</v>
      </c>
    </row>
    <row r="91" s="1" customFormat="1" spans="1:14">
      <c r="A91" s="7">
        <v>715</v>
      </c>
      <c r="B91" s="1">
        <v>715</v>
      </c>
      <c r="C91" s="1">
        <v>0.844211578369141</v>
      </c>
      <c r="D91" s="1">
        <v>0.191892504692078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288</v>
      </c>
      <c r="B92" s="1">
        <v>288</v>
      </c>
      <c r="C92" s="1">
        <v>0.861863970756531</v>
      </c>
      <c r="D92" s="1">
        <v>0.169729828834534</v>
      </c>
      <c r="E92" s="1">
        <v>9</v>
      </c>
      <c r="F92" s="1">
        <v>3</v>
      </c>
      <c r="G92" s="1">
        <v>1</v>
      </c>
      <c r="H92" s="1">
        <v>7</v>
      </c>
      <c r="I92" s="1">
        <v>0.9</v>
      </c>
      <c r="J92" s="1">
        <v>0.75</v>
      </c>
      <c r="K92" s="1">
        <v>0.818181818181818</v>
      </c>
      <c r="L92" s="1">
        <v>0.3</v>
      </c>
      <c r="M92" s="1">
        <v>0.6</v>
      </c>
      <c r="N92" s="1">
        <v>0.8</v>
      </c>
    </row>
    <row r="93" s="1" customFormat="1" spans="1:14">
      <c r="A93" s="7">
        <v>408</v>
      </c>
      <c r="B93" s="1">
        <v>408</v>
      </c>
      <c r="C93" s="1">
        <v>0.869597673416138</v>
      </c>
      <c r="D93" s="1">
        <v>0.191558599472046</v>
      </c>
      <c r="E93" s="1">
        <v>7</v>
      </c>
      <c r="F93" s="1">
        <v>7</v>
      </c>
      <c r="G93" s="1">
        <v>3</v>
      </c>
      <c r="H93" s="1">
        <v>3</v>
      </c>
      <c r="I93" s="1">
        <v>0.7</v>
      </c>
      <c r="J93" s="1">
        <v>0.5</v>
      </c>
      <c r="K93" s="1">
        <v>0.583333333333333</v>
      </c>
      <c r="L93" s="1">
        <v>0.7</v>
      </c>
      <c r="M93" s="1">
        <v>0</v>
      </c>
      <c r="N93" s="1">
        <v>0.5</v>
      </c>
    </row>
    <row r="94" s="1" customFormat="1" spans="1:14">
      <c r="A94" s="7">
        <v>212</v>
      </c>
      <c r="B94" s="1">
        <v>212</v>
      </c>
      <c r="C94" s="1">
        <v>0.870989918708801</v>
      </c>
      <c r="D94" s="1">
        <v>0.199928522109985</v>
      </c>
      <c r="E94" s="1">
        <v>8</v>
      </c>
      <c r="F94" s="1">
        <v>6</v>
      </c>
      <c r="G94" s="1">
        <v>2</v>
      </c>
      <c r="H94" s="1">
        <v>4</v>
      </c>
      <c r="I94" s="1">
        <v>0.8</v>
      </c>
      <c r="J94" s="1">
        <v>0.571428571428572</v>
      </c>
      <c r="K94" s="1">
        <v>0.666666666666667</v>
      </c>
      <c r="L94" s="1">
        <v>0.6</v>
      </c>
      <c r="M94" s="1">
        <v>0.2</v>
      </c>
      <c r="N94" s="1">
        <v>0.6</v>
      </c>
    </row>
    <row r="95" s="1" customFormat="1" spans="1:14">
      <c r="A95" s="7">
        <v>686</v>
      </c>
      <c r="B95" s="1">
        <v>686</v>
      </c>
      <c r="C95" s="1">
        <v>0.872081875801086</v>
      </c>
      <c r="D95" s="1">
        <v>0.25467324256897</v>
      </c>
      <c r="E95" s="1">
        <v>6</v>
      </c>
      <c r="F95" s="1">
        <v>5</v>
      </c>
      <c r="G95" s="1">
        <v>4</v>
      </c>
      <c r="H95" s="1">
        <v>5</v>
      </c>
      <c r="I95" s="1">
        <v>0.6</v>
      </c>
      <c r="J95" s="1">
        <v>0.545454545454545</v>
      </c>
      <c r="K95" s="1">
        <v>0.571428571428571</v>
      </c>
      <c r="L95" s="1">
        <v>0.5</v>
      </c>
      <c r="M95" s="1">
        <v>0.1</v>
      </c>
      <c r="N95" s="1">
        <v>0.55</v>
      </c>
    </row>
    <row r="96" s="3" customFormat="1" spans="1:14">
      <c r="A96" s="9">
        <v>333</v>
      </c>
      <c r="B96" s="3">
        <v>333</v>
      </c>
      <c r="C96" s="3">
        <v>0.874210953712463</v>
      </c>
      <c r="D96" s="3">
        <v>0.289362072944641</v>
      </c>
      <c r="E96" s="3">
        <v>10</v>
      </c>
      <c r="F96" s="3">
        <v>6</v>
      </c>
      <c r="G96" s="3">
        <v>0</v>
      </c>
      <c r="H96" s="3">
        <v>4</v>
      </c>
      <c r="I96" s="3">
        <v>1</v>
      </c>
      <c r="J96" s="3">
        <v>0.625</v>
      </c>
      <c r="K96" s="3">
        <v>0.769230769230769</v>
      </c>
      <c r="L96" s="3">
        <v>0.6</v>
      </c>
      <c r="M96" s="3">
        <v>0.4</v>
      </c>
      <c r="N96" s="3">
        <v>0.7</v>
      </c>
    </row>
    <row r="97" s="1" customFormat="1" spans="1:14">
      <c r="A97" s="7">
        <v>654</v>
      </c>
      <c r="B97" s="1">
        <v>654</v>
      </c>
      <c r="C97" s="1">
        <v>1.02727949619293</v>
      </c>
      <c r="D97" s="1">
        <v>0.19322407245636</v>
      </c>
      <c r="E97" s="1">
        <v>8</v>
      </c>
      <c r="F97" s="1">
        <v>6</v>
      </c>
      <c r="G97" s="1">
        <v>2</v>
      </c>
      <c r="H97" s="1">
        <v>4</v>
      </c>
      <c r="I97" s="1">
        <v>0.8</v>
      </c>
      <c r="J97" s="1">
        <v>0.571428571428572</v>
      </c>
      <c r="K97" s="1">
        <v>0.666666666666667</v>
      </c>
      <c r="L97" s="1">
        <v>0.6</v>
      </c>
      <c r="M97" s="1">
        <v>0.2</v>
      </c>
      <c r="N97" s="1">
        <v>0.6</v>
      </c>
    </row>
    <row r="98" s="1" customFormat="1" spans="3:13">
      <c r="C98" s="1">
        <f>AVERAGE(C2:C97)</f>
        <v>0.728517862657706</v>
      </c>
      <c r="D98" s="1">
        <f>AVERAGE(D2:D97)</f>
        <v>0.156069204211235</v>
      </c>
      <c r="L98" s="1">
        <f>AVERAGE(L2:L97)</f>
        <v>0.448958333333333</v>
      </c>
      <c r="M98" s="1">
        <f>AVERAGE(M2:M97)</f>
        <v>0.423958333333333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184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0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0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0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0</v>
      </c>
      <c r="G105" s="11">
        <v>0.12</v>
      </c>
      <c r="H105" s="1">
        <v>-240</v>
      </c>
      <c r="I105" s="1">
        <v>1760</v>
      </c>
      <c r="J105" s="1">
        <v>88</v>
      </c>
    </row>
    <row r="106" s="2" customFormat="1" spans="3:5">
      <c r="C106" s="2" t="s">
        <v>19</v>
      </c>
      <c r="D106" s="2">
        <f>COUNTIF(C2:C97,"&lt;0.5")-COUNTIF(C2:C97,"&lt;0.48")</f>
        <v>0</v>
      </c>
      <c r="E106" s="2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2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8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20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0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0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0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0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0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7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25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5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7</v>
      </c>
    </row>
    <row r="122" s="1" customFormat="1" spans="3:4">
      <c r="C122" s="1" t="s">
        <v>35</v>
      </c>
      <c r="D122" s="1">
        <f>COUNTIF(C2:C97,"&lt;0.82")-COUNTIF(C2:C97,"&lt;0.8")</f>
        <v>11</v>
      </c>
    </row>
    <row r="123" s="1" customFormat="1" spans="3:4">
      <c r="C123" s="1" t="s">
        <v>36</v>
      </c>
      <c r="D123" s="1">
        <f>COUNTIF(C2:C97,"&lt;0.84")-COUNTIF(C2:C97,"&lt;0.82")</f>
        <v>4</v>
      </c>
    </row>
    <row r="124" s="1" customFormat="1" spans="3:8">
      <c r="C124" s="1" t="s">
        <v>37</v>
      </c>
      <c r="D124" s="1">
        <f>COUNTIF(C2:C97,"&lt;0.86")-COUNTIF(C2:C97,"&lt;0.84")</f>
        <v>1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5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0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1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6" workbookViewId="0">
      <selection activeCell="A1" sqref="$A1:$XFD128"/>
    </sheetView>
  </sheetViews>
  <sheetFormatPr defaultColWidth="9" defaultRowHeight="13.5"/>
  <cols>
    <col min="3" max="4" width="17.3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494</v>
      </c>
      <c r="B2" s="1">
        <v>494</v>
      </c>
      <c r="C2" s="1">
        <v>0.619277596473694</v>
      </c>
      <c r="D2" s="1">
        <v>0.0505023002624512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732</v>
      </c>
      <c r="B3" s="1">
        <v>732</v>
      </c>
      <c r="C3" s="1">
        <v>0.594576597213745</v>
      </c>
      <c r="D3" s="1">
        <v>0.153135180473328</v>
      </c>
      <c r="E3" s="1">
        <v>5</v>
      </c>
      <c r="F3" s="1">
        <v>6</v>
      </c>
      <c r="G3" s="1">
        <v>5</v>
      </c>
      <c r="H3" s="1">
        <v>4</v>
      </c>
      <c r="I3" s="1">
        <v>0.5</v>
      </c>
      <c r="J3" s="1">
        <v>0.454545454545454</v>
      </c>
      <c r="K3" s="1">
        <v>0.476190476190476</v>
      </c>
      <c r="L3" s="1">
        <v>0.6</v>
      </c>
      <c r="M3" s="1">
        <v>-0.1</v>
      </c>
      <c r="N3" s="1">
        <v>0.45</v>
      </c>
    </row>
    <row r="4" s="1" customFormat="1" spans="1:14">
      <c r="A4" s="7">
        <v>712</v>
      </c>
      <c r="B4" s="1">
        <v>712</v>
      </c>
      <c r="C4" s="1">
        <v>0.576433420181274</v>
      </c>
      <c r="D4" s="1">
        <v>0.146623849868774</v>
      </c>
      <c r="E4" s="1">
        <v>9</v>
      </c>
      <c r="F4" s="1">
        <v>7</v>
      </c>
      <c r="G4" s="1">
        <v>1</v>
      </c>
      <c r="H4" s="1">
        <v>3</v>
      </c>
      <c r="I4" s="1">
        <v>0.9</v>
      </c>
      <c r="J4" s="1">
        <v>0.5625</v>
      </c>
      <c r="K4" s="1">
        <v>0.692307692307692</v>
      </c>
      <c r="L4" s="1">
        <v>0.7</v>
      </c>
      <c r="M4" s="1">
        <v>0.2</v>
      </c>
      <c r="N4" s="1">
        <v>0.6</v>
      </c>
    </row>
    <row r="5" s="1" customFormat="1" spans="1:14">
      <c r="A5" s="7">
        <v>749</v>
      </c>
      <c r="B5" s="1">
        <v>749</v>
      </c>
      <c r="C5" s="1">
        <v>0.619569301605225</v>
      </c>
      <c r="D5" s="1">
        <v>0.0950485467910767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434</v>
      </c>
      <c r="B6" s="1">
        <v>434</v>
      </c>
      <c r="C6" s="1">
        <v>0.576648116111755</v>
      </c>
      <c r="D6" s="1">
        <v>0.148520231246948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953</v>
      </c>
      <c r="B8" s="1">
        <v>953</v>
      </c>
      <c r="C8" s="1">
        <v>0.619511365890503</v>
      </c>
      <c r="D8" s="1">
        <v>0.122247934341431</v>
      </c>
      <c r="E8" s="1">
        <v>10</v>
      </c>
      <c r="F8" s="1">
        <v>5</v>
      </c>
      <c r="G8" s="1">
        <v>0</v>
      </c>
      <c r="H8" s="1">
        <v>5</v>
      </c>
      <c r="I8" s="1">
        <v>1</v>
      </c>
      <c r="J8" s="1">
        <v>0.666666666666667</v>
      </c>
      <c r="K8" s="1">
        <v>0.8</v>
      </c>
      <c r="L8" s="1">
        <v>0.5</v>
      </c>
      <c r="M8" s="1">
        <v>0.5</v>
      </c>
      <c r="N8" s="1">
        <v>0.75</v>
      </c>
    </row>
    <row r="9" s="1" customFormat="1" spans="1:14">
      <c r="A9" s="7">
        <v>337</v>
      </c>
      <c r="B9" s="1">
        <v>337</v>
      </c>
      <c r="C9" s="1">
        <v>0.619262933731079</v>
      </c>
      <c r="D9" s="1">
        <v>0.105476856231689</v>
      </c>
      <c r="E9" s="1">
        <v>10</v>
      </c>
      <c r="F9" s="1">
        <v>6</v>
      </c>
      <c r="G9" s="1">
        <v>0</v>
      </c>
      <c r="H9" s="1">
        <v>4</v>
      </c>
      <c r="I9" s="1">
        <v>1</v>
      </c>
      <c r="J9" s="1">
        <v>0.625</v>
      </c>
      <c r="K9" s="1">
        <v>0.769230769230769</v>
      </c>
      <c r="L9" s="1">
        <v>0.6</v>
      </c>
      <c r="M9" s="1">
        <v>0.4</v>
      </c>
      <c r="N9" s="1">
        <v>0.7</v>
      </c>
    </row>
    <row r="10" s="1" customFormat="1" spans="1:14">
      <c r="A10" s="7">
        <v>477</v>
      </c>
      <c r="B10" s="1">
        <v>477</v>
      </c>
      <c r="C10" s="1">
        <v>0.588738799095154</v>
      </c>
      <c r="D10" s="1">
        <v>0.0414286851882935</v>
      </c>
      <c r="E10" s="1">
        <v>10</v>
      </c>
      <c r="F10" s="1">
        <v>4</v>
      </c>
      <c r="G10" s="1">
        <v>0</v>
      </c>
      <c r="H10" s="1">
        <v>6</v>
      </c>
      <c r="I10" s="1">
        <v>1</v>
      </c>
      <c r="J10" s="1">
        <v>0.714285714285714</v>
      </c>
      <c r="K10" s="1">
        <v>0.833333333333333</v>
      </c>
      <c r="L10" s="1">
        <v>0.4</v>
      </c>
      <c r="M10" s="1">
        <v>0.6</v>
      </c>
      <c r="N10" s="1">
        <v>0.8</v>
      </c>
    </row>
    <row r="11" s="1" customFormat="1" spans="1:14">
      <c r="A11" s="7">
        <v>426</v>
      </c>
      <c r="B11" s="1">
        <v>426</v>
      </c>
      <c r="C11" s="1">
        <v>0.618567228317261</v>
      </c>
      <c r="D11" s="1">
        <v>0.166616439819336</v>
      </c>
      <c r="E11" s="1">
        <v>7</v>
      </c>
      <c r="F11" s="1">
        <v>3</v>
      </c>
      <c r="G11" s="1">
        <v>3</v>
      </c>
      <c r="H11" s="1">
        <v>7</v>
      </c>
      <c r="I11" s="1">
        <v>0.7</v>
      </c>
      <c r="J11" s="1">
        <v>0.7</v>
      </c>
      <c r="K11" s="1">
        <v>0.7</v>
      </c>
      <c r="L11" s="1">
        <v>0.3</v>
      </c>
      <c r="M11" s="1">
        <v>0.4</v>
      </c>
      <c r="N11" s="1">
        <v>0.7</v>
      </c>
    </row>
    <row r="12" s="1" customFormat="1" spans="1:14">
      <c r="A12" s="7">
        <v>667</v>
      </c>
      <c r="B12" s="1">
        <v>667</v>
      </c>
      <c r="C12" s="1">
        <v>0.618918895721436</v>
      </c>
      <c r="D12" s="1">
        <v>0.160191774368286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369</v>
      </c>
      <c r="B13" s="1">
        <v>369</v>
      </c>
      <c r="C13" s="1">
        <v>0.619050025939941</v>
      </c>
      <c r="D13" s="1">
        <v>0.088599681854248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475</v>
      </c>
      <c r="B14" s="1">
        <v>475</v>
      </c>
      <c r="C14" s="1">
        <v>0.619317889213562</v>
      </c>
      <c r="D14" s="1">
        <v>0.0769717693328857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811</v>
      </c>
      <c r="B15" s="1">
        <v>811</v>
      </c>
      <c r="C15" s="1">
        <v>0.619653224945068</v>
      </c>
      <c r="D15" s="1">
        <v>0.138489723205566</v>
      </c>
      <c r="E15" s="1">
        <v>10</v>
      </c>
      <c r="F15" s="1">
        <v>4</v>
      </c>
      <c r="G15" s="1">
        <v>0</v>
      </c>
      <c r="H15" s="1">
        <v>6</v>
      </c>
      <c r="I15" s="1">
        <v>1</v>
      </c>
      <c r="J15" s="1">
        <v>0.714285714285714</v>
      </c>
      <c r="K15" s="1">
        <v>0.833333333333333</v>
      </c>
      <c r="L15" s="1">
        <v>0.4</v>
      </c>
      <c r="M15" s="1">
        <v>0.6</v>
      </c>
      <c r="N15" s="1">
        <v>0.8</v>
      </c>
    </row>
    <row r="16" s="1" customFormat="1" spans="1:14">
      <c r="A16" s="7">
        <v>744</v>
      </c>
      <c r="B16" s="1">
        <v>744</v>
      </c>
      <c r="C16" s="1">
        <v>0.589840054512024</v>
      </c>
      <c r="D16" s="1">
        <v>0.148994445800781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28</v>
      </c>
      <c r="B18" s="1">
        <v>28</v>
      </c>
      <c r="C18" s="1">
        <v>0.596928119659424</v>
      </c>
      <c r="D18" s="1">
        <v>0.172947764396668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197</v>
      </c>
      <c r="B19" s="1">
        <v>197</v>
      </c>
      <c r="C19" s="1">
        <v>0.595931768417358</v>
      </c>
      <c r="D19" s="1">
        <v>0.0206851959228516</v>
      </c>
      <c r="E19" s="1">
        <v>9</v>
      </c>
      <c r="F19" s="1">
        <v>5</v>
      </c>
      <c r="G19" s="1">
        <v>1</v>
      </c>
      <c r="H19" s="1">
        <v>5</v>
      </c>
      <c r="I19" s="1">
        <v>0.9</v>
      </c>
      <c r="J19" s="1">
        <v>0.642857142857143</v>
      </c>
      <c r="K19" s="1">
        <v>0.75</v>
      </c>
      <c r="L19" s="1">
        <v>0.5</v>
      </c>
      <c r="M19" s="1">
        <v>0.4</v>
      </c>
      <c r="N19" s="1">
        <v>0.7</v>
      </c>
    </row>
    <row r="20" s="1" customFormat="1" spans="1:14">
      <c r="A20" s="7">
        <v>763</v>
      </c>
      <c r="B20" s="1">
        <v>763</v>
      </c>
      <c r="C20" s="1">
        <v>0.619324445724487</v>
      </c>
      <c r="D20" s="1">
        <v>0.117593646049499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376</v>
      </c>
      <c r="B21" s="1">
        <v>376</v>
      </c>
      <c r="C21" s="1">
        <v>0.618882536888123</v>
      </c>
      <c r="D21" s="1">
        <v>0.095176100730896</v>
      </c>
      <c r="E21" s="1">
        <v>10</v>
      </c>
      <c r="F21" s="1">
        <v>5</v>
      </c>
      <c r="G21" s="1">
        <v>0</v>
      </c>
      <c r="H21" s="1">
        <v>5</v>
      </c>
      <c r="I21" s="1">
        <v>1</v>
      </c>
      <c r="J21" s="1">
        <v>0.666666666666667</v>
      </c>
      <c r="K21" s="1">
        <v>0.8</v>
      </c>
      <c r="L21" s="1">
        <v>0.5</v>
      </c>
      <c r="M21" s="1">
        <v>0.5</v>
      </c>
      <c r="N21" s="1">
        <v>0.75</v>
      </c>
    </row>
    <row r="22" s="1" customFormat="1" spans="1:14">
      <c r="A22" s="7">
        <v>850</v>
      </c>
      <c r="B22" s="1">
        <v>850</v>
      </c>
      <c r="C22" s="1">
        <v>0.618609189987183</v>
      </c>
      <c r="D22" s="1">
        <v>0.0841801166534424</v>
      </c>
      <c r="E22" s="1">
        <v>10</v>
      </c>
      <c r="F22" s="1">
        <v>2</v>
      </c>
      <c r="G22" s="1">
        <v>0</v>
      </c>
      <c r="H22" s="1">
        <v>8</v>
      </c>
      <c r="I22" s="1">
        <v>1</v>
      </c>
      <c r="J22" s="1">
        <v>0.833333333333333</v>
      </c>
      <c r="K22" s="1">
        <v>0.909090909090909</v>
      </c>
      <c r="L22" s="1">
        <v>0.2</v>
      </c>
      <c r="M22" s="1">
        <v>0.8</v>
      </c>
      <c r="N22" s="1">
        <v>0.9</v>
      </c>
    </row>
    <row r="23" s="1" customFormat="1" spans="1:14">
      <c r="A23" s="7">
        <v>960</v>
      </c>
      <c r="B23" s="1">
        <v>960</v>
      </c>
      <c r="C23" s="1">
        <v>0.618753671646118</v>
      </c>
      <c r="D23" s="1">
        <v>0.105990052223206</v>
      </c>
      <c r="E23" s="1">
        <v>7</v>
      </c>
      <c r="F23" s="1">
        <v>8</v>
      </c>
      <c r="G23" s="1">
        <v>3</v>
      </c>
      <c r="H23" s="1">
        <v>2</v>
      </c>
      <c r="I23" s="1">
        <v>0.7</v>
      </c>
      <c r="J23" s="1">
        <v>0.466666666666667</v>
      </c>
      <c r="K23" s="1">
        <v>0.56</v>
      </c>
      <c r="L23" s="1">
        <v>0.8</v>
      </c>
      <c r="M23" s="1">
        <v>-0.1</v>
      </c>
      <c r="N23" s="1">
        <v>0.45</v>
      </c>
    </row>
    <row r="24" s="1" customFormat="1" spans="1:14">
      <c r="A24" s="7">
        <v>832</v>
      </c>
      <c r="B24" s="1">
        <v>832</v>
      </c>
      <c r="C24" s="1">
        <v>0.6199049949646</v>
      </c>
      <c r="D24" s="1">
        <v>0.112832188606262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436</v>
      </c>
      <c r="B25" s="1">
        <v>436</v>
      </c>
      <c r="C25" s="1">
        <v>0.594495534896851</v>
      </c>
      <c r="D25" s="1">
        <v>0.0671279430389404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469</v>
      </c>
      <c r="B26" s="1">
        <v>469</v>
      </c>
      <c r="C26" s="1">
        <v>0.618641376495361</v>
      </c>
      <c r="D26" s="1">
        <v>0.0757843255996704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792</v>
      </c>
      <c r="B27" s="1">
        <v>792</v>
      </c>
      <c r="C27" s="1">
        <v>0.592767238616943</v>
      </c>
      <c r="D27" s="1">
        <v>0.125526428222656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3" customFormat="1" spans="1:14">
      <c r="A28" s="9">
        <v>787</v>
      </c>
      <c r="B28" s="3">
        <v>787</v>
      </c>
      <c r="C28" s="3">
        <v>0.619996190071106</v>
      </c>
      <c r="D28" s="3">
        <v>0.130550146102905</v>
      </c>
      <c r="E28" s="3">
        <v>7</v>
      </c>
      <c r="F28" s="3">
        <v>2</v>
      </c>
      <c r="G28" s="3">
        <v>3</v>
      </c>
      <c r="H28" s="3">
        <v>8</v>
      </c>
      <c r="I28" s="3">
        <v>0.7</v>
      </c>
      <c r="J28" s="3">
        <v>0.777777777777778</v>
      </c>
      <c r="K28" s="3">
        <v>0.736842105263158</v>
      </c>
      <c r="L28" s="3">
        <v>0.2</v>
      </c>
      <c r="M28" s="3">
        <v>0.5</v>
      </c>
      <c r="N28" s="3">
        <v>0.75</v>
      </c>
    </row>
    <row r="29" s="1" customFormat="1" spans="1:14">
      <c r="A29" s="7">
        <v>778</v>
      </c>
      <c r="B29" s="1">
        <v>778</v>
      </c>
      <c r="C29" s="1">
        <v>0.618837714195251</v>
      </c>
      <c r="D29" s="1">
        <v>0.0738418102264404</v>
      </c>
      <c r="E29" s="1">
        <v>10</v>
      </c>
      <c r="F29" s="1">
        <v>2</v>
      </c>
      <c r="G29" s="1">
        <v>0</v>
      </c>
      <c r="H29" s="1">
        <v>8</v>
      </c>
      <c r="I29" s="1">
        <v>1</v>
      </c>
      <c r="J29" s="1">
        <v>0.833333333333333</v>
      </c>
      <c r="K29" s="1">
        <v>0.909090909090909</v>
      </c>
      <c r="L29" s="1">
        <v>0.2</v>
      </c>
      <c r="M29" s="1">
        <v>0.8</v>
      </c>
      <c r="N29" s="1">
        <v>0.9</v>
      </c>
    </row>
    <row r="30" s="1" customFormat="1" spans="1:14">
      <c r="A30" s="7">
        <v>474</v>
      </c>
      <c r="B30" s="1">
        <v>474</v>
      </c>
      <c r="C30" s="1">
        <v>0.618880748748779</v>
      </c>
      <c r="D30" s="1">
        <v>0.068963885307312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2" customFormat="1" spans="1:14">
      <c r="A31" s="8">
        <v>680</v>
      </c>
      <c r="B31" s="2">
        <v>680</v>
      </c>
      <c r="C31" s="2">
        <v>0.591787695884705</v>
      </c>
      <c r="D31" s="2">
        <v>0.122963666915894</v>
      </c>
      <c r="E31" s="2">
        <v>6</v>
      </c>
      <c r="F31" s="2">
        <v>5</v>
      </c>
      <c r="G31" s="2">
        <v>4</v>
      </c>
      <c r="H31" s="2">
        <v>5</v>
      </c>
      <c r="I31" s="2">
        <v>0.6</v>
      </c>
      <c r="J31" s="2">
        <v>0.545454545454545</v>
      </c>
      <c r="K31" s="2">
        <v>0.571428571428571</v>
      </c>
      <c r="L31" s="2">
        <v>0.5</v>
      </c>
      <c r="M31" s="2">
        <v>0.1</v>
      </c>
      <c r="N31" s="2">
        <v>0.55</v>
      </c>
    </row>
    <row r="32" s="1" customFormat="1" spans="1:14">
      <c r="A32" s="7">
        <v>669</v>
      </c>
      <c r="B32" s="1">
        <v>669</v>
      </c>
      <c r="C32" s="1">
        <v>0.73474645614624</v>
      </c>
      <c r="D32" s="1">
        <v>0.203985810279846</v>
      </c>
      <c r="E32" s="1">
        <v>9</v>
      </c>
      <c r="F32" s="1">
        <v>3</v>
      </c>
      <c r="G32" s="1">
        <v>1</v>
      </c>
      <c r="H32" s="1">
        <v>7</v>
      </c>
      <c r="I32" s="1">
        <v>0.9</v>
      </c>
      <c r="J32" s="1">
        <v>0.75</v>
      </c>
      <c r="K32" s="1">
        <v>0.818181818181818</v>
      </c>
      <c r="L32" s="1">
        <v>0.3</v>
      </c>
      <c r="M32" s="1">
        <v>0.6</v>
      </c>
      <c r="N32" s="1">
        <v>0.8</v>
      </c>
    </row>
    <row r="33" s="1" customFormat="1" spans="1:14">
      <c r="A33" s="7">
        <v>951</v>
      </c>
      <c r="B33" s="1">
        <v>951</v>
      </c>
      <c r="C33" s="1">
        <v>0.735138416290283</v>
      </c>
      <c r="D33" s="1">
        <v>0.22585654258728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" customFormat="1" spans="1:14">
      <c r="A34" s="7">
        <v>923</v>
      </c>
      <c r="B34" s="1">
        <v>923</v>
      </c>
      <c r="C34" s="1">
        <v>0.736769437789917</v>
      </c>
      <c r="D34" s="1">
        <v>0.222352266311646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88</v>
      </c>
      <c r="B35" s="1">
        <v>88</v>
      </c>
      <c r="C35" s="1">
        <v>0.737314105033875</v>
      </c>
      <c r="D35" s="1">
        <v>0.139135479927063</v>
      </c>
      <c r="E35" s="1">
        <v>8</v>
      </c>
      <c r="F35" s="1">
        <v>6</v>
      </c>
      <c r="G35" s="1">
        <v>2</v>
      </c>
      <c r="H35" s="1">
        <v>4</v>
      </c>
      <c r="I35" s="1">
        <v>0.8</v>
      </c>
      <c r="J35" s="1">
        <v>0.571428571428572</v>
      </c>
      <c r="K35" s="1">
        <v>0.666666666666667</v>
      </c>
      <c r="L35" s="1">
        <v>0.6</v>
      </c>
      <c r="M35" s="1">
        <v>0.2</v>
      </c>
      <c r="N35" s="1">
        <v>0.6</v>
      </c>
    </row>
    <row r="36" s="1" customFormat="1" spans="1:14">
      <c r="A36" s="7">
        <v>568</v>
      </c>
      <c r="B36" s="1">
        <v>568</v>
      </c>
      <c r="C36" s="1">
        <v>0.737872362136841</v>
      </c>
      <c r="D36" s="1">
        <v>0.143222093582153</v>
      </c>
      <c r="E36" s="1">
        <v>9</v>
      </c>
      <c r="F36" s="1">
        <v>2</v>
      </c>
      <c r="G36" s="1">
        <v>1</v>
      </c>
      <c r="H36" s="1">
        <v>8</v>
      </c>
      <c r="I36" s="1">
        <v>0.9</v>
      </c>
      <c r="J36" s="1">
        <v>0.818181818181818</v>
      </c>
      <c r="K36" s="1">
        <v>0.857142857142857</v>
      </c>
      <c r="L36" s="1">
        <v>0.2</v>
      </c>
      <c r="M36" s="1">
        <v>0.7</v>
      </c>
      <c r="N36" s="1">
        <v>0.85</v>
      </c>
    </row>
    <row r="37" s="1" customFormat="1" spans="1:14">
      <c r="A37" s="7">
        <v>86</v>
      </c>
      <c r="B37" s="1">
        <v>86</v>
      </c>
      <c r="C37" s="1">
        <v>0.740849733352661</v>
      </c>
      <c r="D37" s="1">
        <v>0.138911128044128</v>
      </c>
      <c r="E37" s="1">
        <v>9</v>
      </c>
      <c r="F37" s="1">
        <v>2</v>
      </c>
      <c r="G37" s="1">
        <v>1</v>
      </c>
      <c r="H37" s="1">
        <v>8</v>
      </c>
      <c r="I37" s="1">
        <v>0.9</v>
      </c>
      <c r="J37" s="1">
        <v>0.818181818181818</v>
      </c>
      <c r="K37" s="1">
        <v>0.857142857142857</v>
      </c>
      <c r="L37" s="1">
        <v>0.2</v>
      </c>
      <c r="M37" s="1">
        <v>0.7</v>
      </c>
      <c r="N37" s="1">
        <v>0.85</v>
      </c>
    </row>
    <row r="38" s="1" customFormat="1" spans="1:14">
      <c r="A38" s="7">
        <v>392</v>
      </c>
      <c r="B38" s="1">
        <v>392</v>
      </c>
      <c r="C38" s="1">
        <v>0.741052031517029</v>
      </c>
      <c r="D38" s="1">
        <v>0.203339219093323</v>
      </c>
      <c r="E38" s="1">
        <v>9</v>
      </c>
      <c r="F38" s="1">
        <v>5</v>
      </c>
      <c r="G38" s="1">
        <v>1</v>
      </c>
      <c r="H38" s="1">
        <v>5</v>
      </c>
      <c r="I38" s="1">
        <v>0.9</v>
      </c>
      <c r="J38" s="1">
        <v>0.642857142857143</v>
      </c>
      <c r="K38" s="1">
        <v>0.75</v>
      </c>
      <c r="L38" s="1">
        <v>0.5</v>
      </c>
      <c r="M38" s="1">
        <v>0.4</v>
      </c>
      <c r="N38" s="1">
        <v>0.7</v>
      </c>
    </row>
    <row r="39" s="1" customFormat="1" spans="1:14">
      <c r="A39" s="7">
        <v>535</v>
      </c>
      <c r="B39" s="1">
        <v>535</v>
      </c>
      <c r="C39" s="1">
        <v>0.742258071899414</v>
      </c>
      <c r="D39" s="1">
        <v>0.139615654945374</v>
      </c>
      <c r="E39" s="1">
        <v>10</v>
      </c>
      <c r="F39" s="1">
        <v>4</v>
      </c>
      <c r="G39" s="1">
        <v>0</v>
      </c>
      <c r="H39" s="1">
        <v>6</v>
      </c>
      <c r="I39" s="1">
        <v>1</v>
      </c>
      <c r="J39" s="1">
        <v>0.714285714285714</v>
      </c>
      <c r="K39" s="1">
        <v>0.833333333333333</v>
      </c>
      <c r="L39" s="1">
        <v>0.4</v>
      </c>
      <c r="M39" s="1">
        <v>0.6</v>
      </c>
      <c r="N39" s="1">
        <v>0.8</v>
      </c>
    </row>
    <row r="40" s="1" customFormat="1" spans="1:14">
      <c r="A40" s="7">
        <v>653</v>
      </c>
      <c r="B40" s="1">
        <v>653</v>
      </c>
      <c r="C40" s="1">
        <v>0.742402076721191</v>
      </c>
      <c r="D40" s="1">
        <v>0.214298725128174</v>
      </c>
      <c r="E40" s="1">
        <v>10</v>
      </c>
      <c r="F40" s="1">
        <v>6</v>
      </c>
      <c r="G40" s="1">
        <v>0</v>
      </c>
      <c r="H40" s="1">
        <v>4</v>
      </c>
      <c r="I40" s="1">
        <v>1</v>
      </c>
      <c r="J40" s="1">
        <v>0.625</v>
      </c>
      <c r="K40" s="1">
        <v>0.769230769230769</v>
      </c>
      <c r="L40" s="1">
        <v>0.6</v>
      </c>
      <c r="M40" s="1">
        <v>0.4</v>
      </c>
      <c r="N40" s="1">
        <v>0.7</v>
      </c>
    </row>
    <row r="41" s="1" customFormat="1" spans="1:14">
      <c r="A41" s="7">
        <v>173</v>
      </c>
      <c r="B41" s="1">
        <v>173</v>
      </c>
      <c r="C41" s="1">
        <v>0.7436363697052</v>
      </c>
      <c r="D41" s="1">
        <v>0.182592391967773</v>
      </c>
      <c r="E41" s="1">
        <v>9</v>
      </c>
      <c r="F41" s="1">
        <v>3</v>
      </c>
      <c r="G41" s="1">
        <v>1</v>
      </c>
      <c r="H41" s="1">
        <v>7</v>
      </c>
      <c r="I41" s="1">
        <v>0.9</v>
      </c>
      <c r="J41" s="1">
        <v>0.75</v>
      </c>
      <c r="K41" s="1">
        <v>0.818181818181818</v>
      </c>
      <c r="L41" s="1">
        <v>0.3</v>
      </c>
      <c r="M41" s="1">
        <v>0.6</v>
      </c>
      <c r="N41" s="1">
        <v>0.8</v>
      </c>
    </row>
    <row r="42" s="1" customFormat="1" spans="1:14">
      <c r="A42" s="7">
        <v>860</v>
      </c>
      <c r="B42" s="1">
        <v>860</v>
      </c>
      <c r="C42" s="1">
        <v>0.743911266326904</v>
      </c>
      <c r="D42" s="1">
        <v>0.222382426261902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309</v>
      </c>
      <c r="B43" s="1">
        <v>309</v>
      </c>
      <c r="C43" s="1">
        <v>0.744541764259338</v>
      </c>
      <c r="D43" s="1">
        <v>0.294283986091614</v>
      </c>
      <c r="E43" s="1">
        <v>8</v>
      </c>
      <c r="F43" s="1">
        <v>1</v>
      </c>
      <c r="G43" s="1">
        <v>2</v>
      </c>
      <c r="H43" s="1">
        <v>9</v>
      </c>
      <c r="I43" s="1">
        <v>0.8</v>
      </c>
      <c r="J43" s="1">
        <v>0.888888888888889</v>
      </c>
      <c r="K43" s="1">
        <v>0.842105263157895</v>
      </c>
      <c r="L43" s="1">
        <v>0.1</v>
      </c>
      <c r="M43" s="1">
        <v>0.7</v>
      </c>
      <c r="N43" s="1">
        <v>0.85</v>
      </c>
    </row>
    <row r="44" s="1" customFormat="1" spans="1:14">
      <c r="A44" s="7">
        <v>330</v>
      </c>
      <c r="B44" s="1">
        <v>330</v>
      </c>
      <c r="C44" s="1">
        <v>0.746199488639832</v>
      </c>
      <c r="D44" s="1">
        <v>0.170079350471497</v>
      </c>
      <c r="E44" s="1">
        <v>9</v>
      </c>
      <c r="F44" s="1">
        <v>3</v>
      </c>
      <c r="G44" s="1">
        <v>1</v>
      </c>
      <c r="H44" s="1">
        <v>7</v>
      </c>
      <c r="I44" s="1">
        <v>0.9</v>
      </c>
      <c r="J44" s="1">
        <v>0.75</v>
      </c>
      <c r="K44" s="1">
        <v>0.818181818181818</v>
      </c>
      <c r="L44" s="1">
        <v>0.3</v>
      </c>
      <c r="M44" s="1">
        <v>0.6</v>
      </c>
      <c r="N44" s="1">
        <v>0.8</v>
      </c>
    </row>
    <row r="45" s="1" customFormat="1" spans="1:14">
      <c r="A45" s="7">
        <v>184</v>
      </c>
      <c r="B45" s="1">
        <v>184</v>
      </c>
      <c r="C45" s="1">
        <v>0.746280670166016</v>
      </c>
      <c r="D45" s="1">
        <v>0.251963019371033</v>
      </c>
      <c r="E45" s="1">
        <v>6</v>
      </c>
      <c r="F45" s="1">
        <v>4</v>
      </c>
      <c r="G45" s="1">
        <v>4</v>
      </c>
      <c r="H45" s="1">
        <v>6</v>
      </c>
      <c r="I45" s="1">
        <v>0.6</v>
      </c>
      <c r="J45" s="1">
        <v>0.6</v>
      </c>
      <c r="K45" s="1">
        <v>0.6</v>
      </c>
      <c r="L45" s="1">
        <v>0.4</v>
      </c>
      <c r="M45" s="1">
        <v>0.2</v>
      </c>
      <c r="N45" s="1">
        <v>0.6</v>
      </c>
    </row>
    <row r="46" s="1" customFormat="1" spans="1:14">
      <c r="A46" s="7">
        <v>902</v>
      </c>
      <c r="B46" s="1">
        <v>902</v>
      </c>
      <c r="C46" s="1">
        <v>0.746563792228699</v>
      </c>
      <c r="D46" s="1">
        <v>0.131284713745117</v>
      </c>
      <c r="E46" s="1">
        <v>9</v>
      </c>
      <c r="F46" s="1">
        <v>4</v>
      </c>
      <c r="G46" s="1">
        <v>1</v>
      </c>
      <c r="H46" s="1">
        <v>6</v>
      </c>
      <c r="I46" s="1">
        <v>0.9</v>
      </c>
      <c r="J46" s="1">
        <v>0.692307692307692</v>
      </c>
      <c r="K46" s="1">
        <v>0.782608695652174</v>
      </c>
      <c r="L46" s="1">
        <v>0.4</v>
      </c>
      <c r="M46" s="1">
        <v>0.5</v>
      </c>
      <c r="N46" s="1">
        <v>0.75</v>
      </c>
    </row>
    <row r="47" s="1" customFormat="1" spans="1:14">
      <c r="A47" s="7">
        <v>427</v>
      </c>
      <c r="B47" s="1">
        <v>427</v>
      </c>
      <c r="C47" s="1">
        <v>0.746612668037415</v>
      </c>
      <c r="D47" s="1">
        <v>0.158156871795654</v>
      </c>
      <c r="E47" s="1">
        <v>8</v>
      </c>
      <c r="F47" s="1">
        <v>5</v>
      </c>
      <c r="G47" s="1">
        <v>2</v>
      </c>
      <c r="H47" s="1">
        <v>5</v>
      </c>
      <c r="I47" s="1">
        <v>0.8</v>
      </c>
      <c r="J47" s="1">
        <v>0.615384615384615</v>
      </c>
      <c r="K47" s="1">
        <v>0.695652173913043</v>
      </c>
      <c r="L47" s="1">
        <v>0.5</v>
      </c>
      <c r="M47" s="1">
        <v>0.3</v>
      </c>
      <c r="N47" s="1">
        <v>0.65</v>
      </c>
    </row>
    <row r="48" s="1" customFormat="1" spans="1:14">
      <c r="A48" s="7">
        <v>700</v>
      </c>
      <c r="B48" s="1">
        <v>700</v>
      </c>
      <c r="C48" s="1">
        <v>0.748815417289734</v>
      </c>
      <c r="D48" s="1">
        <v>0.151418805122375</v>
      </c>
      <c r="E48" s="1">
        <v>10</v>
      </c>
      <c r="F48" s="1">
        <v>2</v>
      </c>
      <c r="G48" s="1">
        <v>0</v>
      </c>
      <c r="H48" s="1">
        <v>8</v>
      </c>
      <c r="I48" s="1">
        <v>1</v>
      </c>
      <c r="J48" s="1">
        <v>0.833333333333333</v>
      </c>
      <c r="K48" s="1">
        <v>0.909090909090909</v>
      </c>
      <c r="L48" s="1">
        <v>0.2</v>
      </c>
      <c r="M48" s="1">
        <v>0.8</v>
      </c>
      <c r="N48" s="1">
        <v>0.9</v>
      </c>
    </row>
    <row r="49" s="1" customFormat="1" spans="1:14">
      <c r="A49" s="7">
        <v>750</v>
      </c>
      <c r="B49" s="1">
        <v>750</v>
      </c>
      <c r="C49" s="1">
        <v>0.750151753425598</v>
      </c>
      <c r="D49" s="1">
        <v>0.141588926315308</v>
      </c>
      <c r="E49" s="1">
        <v>9</v>
      </c>
      <c r="F49" s="1">
        <v>3</v>
      </c>
      <c r="G49" s="1">
        <v>1</v>
      </c>
      <c r="H49" s="1">
        <v>7</v>
      </c>
      <c r="I49" s="1">
        <v>0.9</v>
      </c>
      <c r="J49" s="1">
        <v>0.75</v>
      </c>
      <c r="K49" s="1">
        <v>0.818181818181818</v>
      </c>
      <c r="L49" s="1">
        <v>0.3</v>
      </c>
      <c r="M49" s="1">
        <v>0.6</v>
      </c>
      <c r="N49" s="1">
        <v>0.8</v>
      </c>
    </row>
    <row r="50" s="1" customFormat="1" spans="1:14">
      <c r="A50" s="7">
        <v>210</v>
      </c>
      <c r="B50" s="1">
        <v>210</v>
      </c>
      <c r="C50" s="1">
        <v>0.750462651252747</v>
      </c>
      <c r="D50" s="1">
        <v>0.163699865341186</v>
      </c>
      <c r="E50" s="1">
        <v>9</v>
      </c>
      <c r="F50" s="1">
        <v>3</v>
      </c>
      <c r="G50" s="1">
        <v>1</v>
      </c>
      <c r="H50" s="1">
        <v>7</v>
      </c>
      <c r="I50" s="1">
        <v>0.9</v>
      </c>
      <c r="J50" s="1">
        <v>0.75</v>
      </c>
      <c r="K50" s="1">
        <v>0.818181818181818</v>
      </c>
      <c r="L50" s="1">
        <v>0.3</v>
      </c>
      <c r="M50" s="1">
        <v>0.6</v>
      </c>
      <c r="N50" s="1">
        <v>0.8</v>
      </c>
    </row>
    <row r="51" s="1" customFormat="1" spans="1:14">
      <c r="A51" s="7">
        <v>742</v>
      </c>
      <c r="B51" s="1">
        <v>742</v>
      </c>
      <c r="C51" s="1">
        <v>0.750622987747192</v>
      </c>
      <c r="D51" s="1">
        <v>0.157911658287048</v>
      </c>
      <c r="E51" s="1">
        <v>8</v>
      </c>
      <c r="F51" s="1">
        <v>5</v>
      </c>
      <c r="G51" s="1">
        <v>2</v>
      </c>
      <c r="H51" s="1">
        <v>5</v>
      </c>
      <c r="I51" s="1">
        <v>0.8</v>
      </c>
      <c r="J51" s="1">
        <v>0.615384615384615</v>
      </c>
      <c r="K51" s="1">
        <v>0.695652173913043</v>
      </c>
      <c r="L51" s="1">
        <v>0.5</v>
      </c>
      <c r="M51" s="1">
        <v>0.3</v>
      </c>
      <c r="N51" s="1">
        <v>0.65</v>
      </c>
    </row>
    <row r="52" s="1" customFormat="1" spans="1:14">
      <c r="A52" s="7">
        <v>876</v>
      </c>
      <c r="B52" s="1">
        <v>876</v>
      </c>
      <c r="C52" s="1">
        <v>0.751581072807312</v>
      </c>
      <c r="D52" s="1">
        <v>0.130845427513123</v>
      </c>
      <c r="E52" s="1">
        <v>8</v>
      </c>
      <c r="F52" s="1">
        <v>3</v>
      </c>
      <c r="G52" s="1">
        <v>2</v>
      </c>
      <c r="H52" s="1">
        <v>7</v>
      </c>
      <c r="I52" s="1">
        <v>0.8</v>
      </c>
      <c r="J52" s="1">
        <v>0.727272727272727</v>
      </c>
      <c r="K52" s="1">
        <v>0.761904761904762</v>
      </c>
      <c r="L52" s="1">
        <v>0.3</v>
      </c>
      <c r="M52" s="1">
        <v>0.5</v>
      </c>
      <c r="N52" s="1">
        <v>0.75</v>
      </c>
    </row>
    <row r="53" s="1" customFormat="1" spans="1:14">
      <c r="A53" s="7">
        <v>401</v>
      </c>
      <c r="B53" s="1">
        <v>401</v>
      </c>
      <c r="C53" s="1">
        <v>0.753035545349121</v>
      </c>
      <c r="D53" s="1">
        <v>0.228763222694397</v>
      </c>
      <c r="E53" s="1">
        <v>10</v>
      </c>
      <c r="F53" s="1">
        <v>4</v>
      </c>
      <c r="G53" s="1">
        <v>0</v>
      </c>
      <c r="H53" s="1">
        <v>6</v>
      </c>
      <c r="I53" s="1">
        <v>1</v>
      </c>
      <c r="J53" s="1">
        <v>0.714285714285714</v>
      </c>
      <c r="K53" s="1">
        <v>0.833333333333333</v>
      </c>
      <c r="L53" s="1">
        <v>0.4</v>
      </c>
      <c r="M53" s="1">
        <v>0.6</v>
      </c>
      <c r="N53" s="1">
        <v>0.8</v>
      </c>
    </row>
    <row r="54" s="1" customFormat="1" spans="1:14">
      <c r="A54" s="7">
        <v>855</v>
      </c>
      <c r="B54" s="1">
        <v>855</v>
      </c>
      <c r="C54" s="1">
        <v>0.756858825683594</v>
      </c>
      <c r="D54" s="1">
        <v>0.160518527030945</v>
      </c>
      <c r="E54" s="1">
        <v>8</v>
      </c>
      <c r="F54" s="1">
        <v>7</v>
      </c>
      <c r="G54" s="1">
        <v>2</v>
      </c>
      <c r="H54" s="1">
        <v>3</v>
      </c>
      <c r="I54" s="1">
        <v>0.8</v>
      </c>
      <c r="J54" s="1">
        <v>0.533333333333333</v>
      </c>
      <c r="K54" s="1">
        <v>0.64</v>
      </c>
      <c r="L54" s="1">
        <v>0.7</v>
      </c>
      <c r="M54" s="1">
        <v>0.1</v>
      </c>
      <c r="N54" s="1">
        <v>0.55</v>
      </c>
    </row>
    <row r="55" s="1" customFormat="1" spans="1:14">
      <c r="A55" s="7">
        <v>15</v>
      </c>
      <c r="B55" s="1">
        <v>15</v>
      </c>
      <c r="C55" s="1">
        <v>0.757629036903381</v>
      </c>
      <c r="D55" s="1">
        <v>0.130363345146179</v>
      </c>
      <c r="E55" s="1">
        <v>10</v>
      </c>
      <c r="F55" s="1">
        <v>6</v>
      </c>
      <c r="G55" s="1">
        <v>0</v>
      </c>
      <c r="H55" s="1">
        <v>4</v>
      </c>
      <c r="I55" s="1">
        <v>1</v>
      </c>
      <c r="J55" s="1">
        <v>0.625</v>
      </c>
      <c r="K55" s="1">
        <v>0.769230769230769</v>
      </c>
      <c r="L55" s="1">
        <v>0.6</v>
      </c>
      <c r="M55" s="1">
        <v>0.4</v>
      </c>
      <c r="N55" s="1">
        <v>0.7</v>
      </c>
    </row>
    <row r="56" s="1" customFormat="1" spans="1:14">
      <c r="A56" s="7">
        <v>597</v>
      </c>
      <c r="B56" s="1">
        <v>597</v>
      </c>
      <c r="C56" s="1">
        <v>0.758385896682739</v>
      </c>
      <c r="D56" s="1">
        <v>0.156681180000305</v>
      </c>
      <c r="E56" s="1">
        <v>8</v>
      </c>
      <c r="F56" s="1">
        <v>4</v>
      </c>
      <c r="G56" s="1">
        <v>2</v>
      </c>
      <c r="H56" s="1">
        <v>6</v>
      </c>
      <c r="I56" s="1">
        <v>0.8</v>
      </c>
      <c r="J56" s="1">
        <v>0.666666666666667</v>
      </c>
      <c r="K56" s="1">
        <v>0.727272727272727</v>
      </c>
      <c r="L56" s="1">
        <v>0.4</v>
      </c>
      <c r="M56" s="1">
        <v>0.4</v>
      </c>
      <c r="N56" s="1">
        <v>0.7</v>
      </c>
    </row>
    <row r="57" s="3" customFormat="1" spans="1:14">
      <c r="A57" s="9">
        <v>607</v>
      </c>
      <c r="B57" s="3">
        <v>607</v>
      </c>
      <c r="C57" s="3">
        <v>0.759205937385559</v>
      </c>
      <c r="D57" s="3">
        <v>0.0919692516326904</v>
      </c>
      <c r="E57" s="3">
        <v>10</v>
      </c>
      <c r="F57" s="3">
        <v>5</v>
      </c>
      <c r="G57" s="3">
        <v>0</v>
      </c>
      <c r="H57" s="3">
        <v>5</v>
      </c>
      <c r="I57" s="3">
        <v>1</v>
      </c>
      <c r="J57" s="3">
        <v>0.666666666666667</v>
      </c>
      <c r="K57" s="3">
        <v>0.8</v>
      </c>
      <c r="L57" s="3">
        <v>0.5</v>
      </c>
      <c r="M57" s="3">
        <v>0.5</v>
      </c>
      <c r="N57" s="3">
        <v>0.75</v>
      </c>
    </row>
    <row r="58" s="1" customFormat="1" spans="1:14">
      <c r="A58" s="7">
        <v>714</v>
      </c>
      <c r="B58" s="1">
        <v>714</v>
      </c>
      <c r="C58" s="1">
        <v>0.760669589042664</v>
      </c>
      <c r="D58" s="1">
        <v>0.151639819145203</v>
      </c>
      <c r="E58" s="1">
        <v>10</v>
      </c>
      <c r="F58" s="1">
        <v>4</v>
      </c>
      <c r="G58" s="1">
        <v>0</v>
      </c>
      <c r="H58" s="1">
        <v>6</v>
      </c>
      <c r="I58" s="1">
        <v>1</v>
      </c>
      <c r="J58" s="1">
        <v>0.714285714285714</v>
      </c>
      <c r="K58" s="1">
        <v>0.833333333333333</v>
      </c>
      <c r="L58" s="1">
        <v>0.4</v>
      </c>
      <c r="M58" s="1">
        <v>0.6</v>
      </c>
      <c r="N58" s="1">
        <v>0.8</v>
      </c>
    </row>
    <row r="59" s="1" customFormat="1" spans="1:14">
      <c r="A59" s="7">
        <v>379</v>
      </c>
      <c r="B59" s="1">
        <v>379</v>
      </c>
      <c r="C59" s="1">
        <v>0.763228416442871</v>
      </c>
      <c r="D59" s="1">
        <v>0.146036624908447</v>
      </c>
      <c r="E59" s="1">
        <v>10</v>
      </c>
      <c r="F59" s="1">
        <v>6</v>
      </c>
      <c r="G59" s="1">
        <v>0</v>
      </c>
      <c r="H59" s="1">
        <v>4</v>
      </c>
      <c r="I59" s="1">
        <v>1</v>
      </c>
      <c r="J59" s="1">
        <v>0.625</v>
      </c>
      <c r="K59" s="1">
        <v>0.769230769230769</v>
      </c>
      <c r="L59" s="1">
        <v>0.6</v>
      </c>
      <c r="M59" s="1">
        <v>0.4</v>
      </c>
      <c r="N59" s="1">
        <v>0.7</v>
      </c>
    </row>
    <row r="60" s="1" customFormat="1" spans="1:14">
      <c r="A60" s="7">
        <v>256</v>
      </c>
      <c r="B60" s="1">
        <v>256</v>
      </c>
      <c r="C60" s="1">
        <v>0.769444704055786</v>
      </c>
      <c r="D60" s="1">
        <v>0.147529363632202</v>
      </c>
      <c r="E60" s="1">
        <v>10</v>
      </c>
      <c r="F60" s="1">
        <v>8</v>
      </c>
      <c r="G60" s="1">
        <v>0</v>
      </c>
      <c r="H60" s="1">
        <v>2</v>
      </c>
      <c r="I60" s="1">
        <v>1</v>
      </c>
      <c r="J60" s="1">
        <v>0.555555555555556</v>
      </c>
      <c r="K60" s="1">
        <v>0.714285714285714</v>
      </c>
      <c r="L60" s="1">
        <v>0.8</v>
      </c>
      <c r="M60" s="1">
        <v>0.2</v>
      </c>
      <c r="N60" s="1">
        <v>0.6</v>
      </c>
    </row>
    <row r="61" s="1" customFormat="1" spans="1:14">
      <c r="A61" s="7">
        <v>952</v>
      </c>
      <c r="B61" s="1">
        <v>952</v>
      </c>
      <c r="C61" s="1">
        <v>0.777769088745117</v>
      </c>
      <c r="D61" s="1">
        <v>0.174070596694946</v>
      </c>
      <c r="E61" s="1">
        <v>9</v>
      </c>
      <c r="F61" s="1">
        <v>8</v>
      </c>
      <c r="G61" s="1">
        <v>1</v>
      </c>
      <c r="H61" s="1">
        <v>2</v>
      </c>
      <c r="I61" s="1">
        <v>0.9</v>
      </c>
      <c r="J61" s="1">
        <v>0.529411764705882</v>
      </c>
      <c r="K61" s="1">
        <v>0.666666666666667</v>
      </c>
      <c r="L61" s="1">
        <v>0.8</v>
      </c>
      <c r="M61" s="1">
        <v>0.1</v>
      </c>
      <c r="N61" s="1">
        <v>0.55</v>
      </c>
    </row>
    <row r="62" s="3" customFormat="1" spans="1:14">
      <c r="A62" s="9">
        <v>637</v>
      </c>
      <c r="B62" s="3">
        <v>637</v>
      </c>
      <c r="C62" s="3">
        <v>0.779709577560425</v>
      </c>
      <c r="D62" s="3">
        <v>0.131428241729736</v>
      </c>
      <c r="E62" s="3">
        <v>8</v>
      </c>
      <c r="F62" s="3">
        <v>4</v>
      </c>
      <c r="G62" s="3">
        <v>2</v>
      </c>
      <c r="H62" s="3">
        <v>6</v>
      </c>
      <c r="I62" s="3">
        <v>0.8</v>
      </c>
      <c r="J62" s="3">
        <v>0.666666666666667</v>
      </c>
      <c r="K62" s="3">
        <v>0.727272727272727</v>
      </c>
      <c r="L62" s="3">
        <v>0.4</v>
      </c>
      <c r="M62" s="3">
        <v>0.4</v>
      </c>
      <c r="N62" s="3">
        <v>0.7</v>
      </c>
    </row>
    <row r="63" s="1" customFormat="1" spans="1:14">
      <c r="A63" s="7">
        <v>281</v>
      </c>
      <c r="B63" s="1">
        <v>281</v>
      </c>
      <c r="C63" s="1">
        <v>0.780123114585876</v>
      </c>
      <c r="D63" s="1">
        <v>0.199020862579346</v>
      </c>
      <c r="E63" s="1">
        <v>8</v>
      </c>
      <c r="F63" s="1">
        <v>5</v>
      </c>
      <c r="G63" s="1">
        <v>2</v>
      </c>
      <c r="H63" s="1">
        <v>5</v>
      </c>
      <c r="I63" s="1">
        <v>0.8</v>
      </c>
      <c r="J63" s="1">
        <v>0.615384615384615</v>
      </c>
      <c r="K63" s="1">
        <v>0.695652173913043</v>
      </c>
      <c r="L63" s="1">
        <v>0.5</v>
      </c>
      <c r="M63" s="1">
        <v>0.3</v>
      </c>
      <c r="N63" s="1">
        <v>0.65</v>
      </c>
    </row>
    <row r="64" s="1" customFormat="1" spans="1:14">
      <c r="A64" s="7">
        <v>880</v>
      </c>
      <c r="B64" s="1">
        <v>880</v>
      </c>
      <c r="C64" s="1">
        <v>0.780608892440796</v>
      </c>
      <c r="D64" s="1">
        <v>0.172005653381348</v>
      </c>
      <c r="E64" s="1">
        <v>9</v>
      </c>
      <c r="F64" s="1">
        <v>5</v>
      </c>
      <c r="G64" s="1">
        <v>1</v>
      </c>
      <c r="H64" s="1">
        <v>5</v>
      </c>
      <c r="I64" s="1">
        <v>0.9</v>
      </c>
      <c r="J64" s="1">
        <v>0.642857142857143</v>
      </c>
      <c r="K64" s="1">
        <v>0.75</v>
      </c>
      <c r="L64" s="1">
        <v>0.5</v>
      </c>
      <c r="M64" s="1">
        <v>0.4</v>
      </c>
      <c r="N64" s="1">
        <v>0.7</v>
      </c>
    </row>
    <row r="65" s="1" customFormat="1" spans="1:14">
      <c r="A65" s="7">
        <v>668</v>
      </c>
      <c r="B65" s="1">
        <v>668</v>
      </c>
      <c r="C65" s="1">
        <v>0.78334653377533</v>
      </c>
      <c r="D65" s="1">
        <v>0.184819221496582</v>
      </c>
      <c r="E65" s="1">
        <v>10</v>
      </c>
      <c r="F65" s="1">
        <v>6</v>
      </c>
      <c r="G65" s="1">
        <v>0</v>
      </c>
      <c r="H65" s="1">
        <v>4</v>
      </c>
      <c r="I65" s="1">
        <v>1</v>
      </c>
      <c r="J65" s="1">
        <v>0.625</v>
      </c>
      <c r="K65" s="1">
        <v>0.769230769230769</v>
      </c>
      <c r="L65" s="1">
        <v>0.6</v>
      </c>
      <c r="M65" s="1">
        <v>0.4</v>
      </c>
      <c r="N65" s="1">
        <v>0.7</v>
      </c>
    </row>
    <row r="66" s="1" customFormat="1" spans="1:14">
      <c r="A66" s="7">
        <v>704</v>
      </c>
      <c r="B66" s="1">
        <v>704</v>
      </c>
      <c r="C66" s="1">
        <v>0.793093085289001</v>
      </c>
      <c r="D66" s="1">
        <v>0.133874297142029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" customFormat="1" spans="1:14">
      <c r="A67" s="7">
        <v>695</v>
      </c>
      <c r="B67" s="1">
        <v>695</v>
      </c>
      <c r="C67" s="1">
        <v>0.793387413024902</v>
      </c>
      <c r="D67" s="1">
        <v>0.140011191368103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1" customFormat="1" spans="1:14">
      <c r="A68" s="7">
        <v>698</v>
      </c>
      <c r="B68" s="1">
        <v>698</v>
      </c>
      <c r="C68" s="1">
        <v>0.796518921852112</v>
      </c>
      <c r="D68" s="1">
        <v>0.266257882118225</v>
      </c>
      <c r="E68" s="1">
        <v>9</v>
      </c>
      <c r="F68" s="1">
        <v>3</v>
      </c>
      <c r="G68" s="1">
        <v>1</v>
      </c>
      <c r="H68" s="1">
        <v>7</v>
      </c>
      <c r="I68" s="1">
        <v>0.9</v>
      </c>
      <c r="J68" s="1">
        <v>0.75</v>
      </c>
      <c r="K68" s="1">
        <v>0.818181818181818</v>
      </c>
      <c r="L68" s="1">
        <v>0.3</v>
      </c>
      <c r="M68" s="1">
        <v>0.6</v>
      </c>
      <c r="N68" s="1">
        <v>0.8</v>
      </c>
    </row>
    <row r="69" s="1" customFormat="1" spans="1:14">
      <c r="A69" s="7">
        <v>4</v>
      </c>
      <c r="B69" s="1">
        <v>4</v>
      </c>
      <c r="C69" s="1">
        <v>0.799562454223633</v>
      </c>
      <c r="D69" s="1">
        <v>0.261473536491394</v>
      </c>
      <c r="E69" s="1">
        <v>9</v>
      </c>
      <c r="F69" s="1">
        <v>8</v>
      </c>
      <c r="G69" s="1">
        <v>1</v>
      </c>
      <c r="H69" s="1">
        <v>2</v>
      </c>
      <c r="I69" s="1">
        <v>0.9</v>
      </c>
      <c r="J69" s="1">
        <v>0.529411764705882</v>
      </c>
      <c r="K69" s="1">
        <v>0.666666666666667</v>
      </c>
      <c r="L69" s="1">
        <v>0.8</v>
      </c>
      <c r="M69" s="1">
        <v>0.1</v>
      </c>
      <c r="N69" s="1">
        <v>0.55</v>
      </c>
    </row>
    <row r="70" s="1" customFormat="1" spans="1:14">
      <c r="A70" s="7">
        <v>725</v>
      </c>
      <c r="B70" s="1">
        <v>725</v>
      </c>
      <c r="C70" s="1">
        <v>0.803259372711182</v>
      </c>
      <c r="D70" s="1">
        <v>0.191452741622925</v>
      </c>
      <c r="E70" s="1">
        <v>9</v>
      </c>
      <c r="F70" s="1">
        <v>5</v>
      </c>
      <c r="G70" s="1">
        <v>1</v>
      </c>
      <c r="H70" s="1">
        <v>5</v>
      </c>
      <c r="I70" s="1">
        <v>0.9</v>
      </c>
      <c r="J70" s="1">
        <v>0.642857142857143</v>
      </c>
      <c r="K70" s="1">
        <v>0.75</v>
      </c>
      <c r="L70" s="1">
        <v>0.5</v>
      </c>
      <c r="M70" s="1">
        <v>0.4</v>
      </c>
      <c r="N70" s="1">
        <v>0.7</v>
      </c>
    </row>
    <row r="71" s="1" customFormat="1" spans="1:14">
      <c r="A71" s="7">
        <v>133</v>
      </c>
      <c r="B71" s="1">
        <v>133</v>
      </c>
      <c r="C71" s="1">
        <v>0.805436015129089</v>
      </c>
      <c r="D71" s="1">
        <v>0.172886252403259</v>
      </c>
      <c r="E71" s="1">
        <v>10</v>
      </c>
      <c r="F71" s="1">
        <v>4</v>
      </c>
      <c r="G71" s="1">
        <v>0</v>
      </c>
      <c r="H71" s="1">
        <v>6</v>
      </c>
      <c r="I71" s="1">
        <v>1</v>
      </c>
      <c r="J71" s="1">
        <v>0.714285714285714</v>
      </c>
      <c r="K71" s="1">
        <v>0.833333333333333</v>
      </c>
      <c r="L71" s="1">
        <v>0.4</v>
      </c>
      <c r="M71" s="1">
        <v>0.6</v>
      </c>
      <c r="N71" s="1">
        <v>0.8</v>
      </c>
    </row>
    <row r="72" s="1" customFormat="1" spans="1:14">
      <c r="A72" s="7">
        <v>777</v>
      </c>
      <c r="B72" s="1">
        <v>777</v>
      </c>
      <c r="C72" s="1">
        <v>0.808679223060608</v>
      </c>
      <c r="D72" s="1">
        <v>0.145735383033752</v>
      </c>
      <c r="E72" s="1">
        <v>10</v>
      </c>
      <c r="F72" s="1">
        <v>3</v>
      </c>
      <c r="G72" s="1">
        <v>0</v>
      </c>
      <c r="H72" s="1">
        <v>7</v>
      </c>
      <c r="I72" s="1">
        <v>1</v>
      </c>
      <c r="J72" s="1">
        <v>0.769230769230769</v>
      </c>
      <c r="K72" s="1">
        <v>0.869565217391304</v>
      </c>
      <c r="L72" s="1">
        <v>0.3</v>
      </c>
      <c r="M72" s="1">
        <v>0.7</v>
      </c>
      <c r="N72" s="1">
        <v>0.85</v>
      </c>
    </row>
    <row r="73" s="1" customFormat="1" spans="1:14">
      <c r="A73" s="7">
        <v>516</v>
      </c>
      <c r="B73" s="1">
        <v>516</v>
      </c>
      <c r="C73" s="1">
        <v>0.808926939964294</v>
      </c>
      <c r="D73" s="1">
        <v>0.204248666763306</v>
      </c>
      <c r="E73" s="1">
        <v>7</v>
      </c>
      <c r="F73" s="1">
        <v>3</v>
      </c>
      <c r="G73" s="1">
        <v>3</v>
      </c>
      <c r="H73" s="1">
        <v>7</v>
      </c>
      <c r="I73" s="1">
        <v>0.7</v>
      </c>
      <c r="J73" s="1">
        <v>0.7</v>
      </c>
      <c r="K73" s="1">
        <v>0.7</v>
      </c>
      <c r="L73" s="1">
        <v>0.3</v>
      </c>
      <c r="M73" s="1">
        <v>0.4</v>
      </c>
      <c r="N73" s="1">
        <v>0.7</v>
      </c>
    </row>
    <row r="74" s="1" customFormat="1" spans="1:14">
      <c r="A74" s="7">
        <v>354</v>
      </c>
      <c r="B74" s="1">
        <v>354</v>
      </c>
      <c r="C74" s="1">
        <v>0.808939099311829</v>
      </c>
      <c r="D74" s="1">
        <v>0.152334570884705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543</v>
      </c>
      <c r="B75" s="1">
        <v>543</v>
      </c>
      <c r="C75" s="1">
        <v>0.810562133789062</v>
      </c>
      <c r="D75" s="1">
        <v>0.140990376472473</v>
      </c>
      <c r="E75" s="1">
        <v>9</v>
      </c>
      <c r="F75" s="1">
        <v>3</v>
      </c>
      <c r="G75" s="1">
        <v>1</v>
      </c>
      <c r="H75" s="1">
        <v>7</v>
      </c>
      <c r="I75" s="1">
        <v>0.9</v>
      </c>
      <c r="J75" s="1">
        <v>0.75</v>
      </c>
      <c r="K75" s="1">
        <v>0.818181818181818</v>
      </c>
      <c r="L75" s="1">
        <v>0.3</v>
      </c>
      <c r="M75" s="1">
        <v>0.6</v>
      </c>
      <c r="N75" s="1">
        <v>0.8</v>
      </c>
    </row>
    <row r="76" s="1" customFormat="1" spans="1:14">
      <c r="A76" s="7">
        <v>19</v>
      </c>
      <c r="B76" s="1">
        <v>19</v>
      </c>
      <c r="C76" s="1">
        <v>0.811565637588501</v>
      </c>
      <c r="D76" s="1">
        <v>0.210479974746704</v>
      </c>
      <c r="E76" s="1">
        <v>8</v>
      </c>
      <c r="F76" s="1">
        <v>2</v>
      </c>
      <c r="G76" s="1">
        <v>2</v>
      </c>
      <c r="H76" s="1">
        <v>8</v>
      </c>
      <c r="I76" s="1">
        <v>0.8</v>
      </c>
      <c r="J76" s="1">
        <v>0.8</v>
      </c>
      <c r="K76" s="1">
        <v>0.8</v>
      </c>
      <c r="L76" s="1">
        <v>0.2</v>
      </c>
      <c r="M76" s="1">
        <v>0.6</v>
      </c>
      <c r="N76" s="1">
        <v>0.8</v>
      </c>
    </row>
    <row r="77" s="1" customFormat="1" spans="1:14">
      <c r="A77" s="7">
        <v>907</v>
      </c>
      <c r="B77" s="1">
        <v>907</v>
      </c>
      <c r="C77" s="1">
        <v>0.811874389648437</v>
      </c>
      <c r="D77" s="1">
        <v>0.147233486175537</v>
      </c>
      <c r="E77" s="1">
        <v>9</v>
      </c>
      <c r="F77" s="1">
        <v>1</v>
      </c>
      <c r="G77" s="1">
        <v>1</v>
      </c>
      <c r="H77" s="1">
        <v>9</v>
      </c>
      <c r="I77" s="1">
        <v>0.9</v>
      </c>
      <c r="J77" s="1">
        <v>0.9</v>
      </c>
      <c r="K77" s="1">
        <v>0.9</v>
      </c>
      <c r="L77" s="1">
        <v>0.1</v>
      </c>
      <c r="M77" s="1">
        <v>0.8</v>
      </c>
      <c r="N77" s="1">
        <v>0.9</v>
      </c>
    </row>
    <row r="78" s="1" customFormat="1" spans="1:14">
      <c r="A78" s="7">
        <v>743</v>
      </c>
      <c r="B78" s="1">
        <v>743</v>
      </c>
      <c r="C78" s="1">
        <v>0.812583208084106</v>
      </c>
      <c r="D78" s="1">
        <v>0.160370707511902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488</v>
      </c>
      <c r="B79" s="1">
        <v>488</v>
      </c>
      <c r="C79" s="1">
        <v>0.813172101974487</v>
      </c>
      <c r="D79" s="1">
        <v>0.24921190738678</v>
      </c>
      <c r="E79" s="1">
        <v>10</v>
      </c>
      <c r="F79" s="1">
        <v>5</v>
      </c>
      <c r="G79" s="1">
        <v>0</v>
      </c>
      <c r="H79" s="1">
        <v>5</v>
      </c>
      <c r="I79" s="1">
        <v>1</v>
      </c>
      <c r="J79" s="1">
        <v>0.666666666666667</v>
      </c>
      <c r="K79" s="1">
        <v>0.8</v>
      </c>
      <c r="L79" s="1">
        <v>0.5</v>
      </c>
      <c r="M79" s="1">
        <v>0.5</v>
      </c>
      <c r="N79" s="1">
        <v>0.75</v>
      </c>
    </row>
    <row r="80" s="3" customFormat="1" spans="1:14">
      <c r="A80" s="9">
        <v>802</v>
      </c>
      <c r="B80" s="3">
        <v>802</v>
      </c>
      <c r="C80" s="3">
        <v>0.818269729614258</v>
      </c>
      <c r="D80" s="3">
        <v>0.142256736755371</v>
      </c>
      <c r="E80" s="3">
        <v>9</v>
      </c>
      <c r="F80" s="3">
        <v>4</v>
      </c>
      <c r="G80" s="3">
        <v>1</v>
      </c>
      <c r="H80" s="3">
        <v>6</v>
      </c>
      <c r="I80" s="3">
        <v>0.9</v>
      </c>
      <c r="J80" s="3">
        <v>0.692307692307692</v>
      </c>
      <c r="K80" s="3">
        <v>0.782608695652174</v>
      </c>
      <c r="L80" s="3">
        <v>0.4</v>
      </c>
      <c r="M80" s="3">
        <v>0.5</v>
      </c>
      <c r="N80" s="3">
        <v>0.75</v>
      </c>
    </row>
    <row r="81" s="1" customFormat="1" spans="1:14">
      <c r="A81" s="7">
        <v>558</v>
      </c>
      <c r="B81" s="1">
        <v>558</v>
      </c>
      <c r="C81" s="1">
        <v>0.821733474731445</v>
      </c>
      <c r="D81" s="1">
        <v>0.137555122375488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406</v>
      </c>
      <c r="B82" s="1">
        <v>406</v>
      </c>
      <c r="C82" s="1">
        <v>0.822151780128479</v>
      </c>
      <c r="D82" s="1">
        <v>0.264414072036743</v>
      </c>
      <c r="E82" s="1">
        <v>6</v>
      </c>
      <c r="F82" s="1">
        <v>4</v>
      </c>
      <c r="G82" s="1">
        <v>4</v>
      </c>
      <c r="H82" s="1">
        <v>6</v>
      </c>
      <c r="I82" s="1">
        <v>0.6</v>
      </c>
      <c r="J82" s="1">
        <v>0.6</v>
      </c>
      <c r="K82" s="1">
        <v>0.6</v>
      </c>
      <c r="L82" s="1">
        <v>0.4</v>
      </c>
      <c r="M82" s="1">
        <v>0.2</v>
      </c>
      <c r="N82" s="1">
        <v>0.6</v>
      </c>
    </row>
    <row r="83" s="1" customFormat="1" spans="1:14">
      <c r="A83" s="7">
        <v>497</v>
      </c>
      <c r="B83" s="1">
        <v>497</v>
      </c>
      <c r="C83" s="1">
        <v>0.822490453720093</v>
      </c>
      <c r="D83" s="1">
        <v>0.249233245849609</v>
      </c>
      <c r="E83" s="1">
        <v>7</v>
      </c>
      <c r="F83" s="1">
        <v>4</v>
      </c>
      <c r="G83" s="1">
        <v>3</v>
      </c>
      <c r="H83" s="1">
        <v>6</v>
      </c>
      <c r="I83" s="1">
        <v>0.7</v>
      </c>
      <c r="J83" s="1">
        <v>0.636363636363636</v>
      </c>
      <c r="K83" s="1">
        <v>0.666666666666667</v>
      </c>
      <c r="L83" s="1">
        <v>0.4</v>
      </c>
      <c r="M83" s="1">
        <v>0.3</v>
      </c>
      <c r="N83" s="1">
        <v>0.65</v>
      </c>
    </row>
    <row r="84" s="3" customFormat="1" spans="1:14">
      <c r="A84" s="9">
        <v>694</v>
      </c>
      <c r="B84" s="3">
        <v>694</v>
      </c>
      <c r="C84" s="3">
        <v>0.832526206970215</v>
      </c>
      <c r="D84" s="3">
        <v>0.154374718666077</v>
      </c>
      <c r="E84" s="3">
        <v>9</v>
      </c>
      <c r="F84" s="3">
        <v>5</v>
      </c>
      <c r="G84" s="3">
        <v>1</v>
      </c>
      <c r="H84" s="3">
        <v>5</v>
      </c>
      <c r="I84" s="3">
        <v>0.9</v>
      </c>
      <c r="J84" s="3">
        <v>0.642857142857143</v>
      </c>
      <c r="K84" s="3">
        <v>0.75</v>
      </c>
      <c r="L84" s="3">
        <v>0.5</v>
      </c>
      <c r="M84" s="3">
        <v>0.4</v>
      </c>
      <c r="N84" s="3">
        <v>0.7</v>
      </c>
    </row>
    <row r="85" s="1" customFormat="1" spans="1:14">
      <c r="A85" s="7">
        <v>715</v>
      </c>
      <c r="B85" s="1">
        <v>715</v>
      </c>
      <c r="C85" s="1">
        <v>0.844211578369141</v>
      </c>
      <c r="D85" s="1">
        <v>0.191892504692078</v>
      </c>
      <c r="E85" s="1">
        <v>9</v>
      </c>
      <c r="F85" s="1">
        <v>5</v>
      </c>
      <c r="G85" s="1">
        <v>1</v>
      </c>
      <c r="H85" s="1">
        <v>5</v>
      </c>
      <c r="I85" s="1">
        <v>0.9</v>
      </c>
      <c r="J85" s="1">
        <v>0.642857142857143</v>
      </c>
      <c r="K85" s="1">
        <v>0.75</v>
      </c>
      <c r="L85" s="1">
        <v>0.5</v>
      </c>
      <c r="M85" s="1">
        <v>0.4</v>
      </c>
      <c r="N85" s="1">
        <v>0.7</v>
      </c>
    </row>
    <row r="86" s="1" customFormat="1" spans="1:14">
      <c r="A86" s="7">
        <v>288</v>
      </c>
      <c r="B86" s="1">
        <v>288</v>
      </c>
      <c r="C86" s="1">
        <v>0.861863970756531</v>
      </c>
      <c r="D86" s="1">
        <v>0.169729828834534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408</v>
      </c>
      <c r="B87" s="1">
        <v>408</v>
      </c>
      <c r="C87" s="1">
        <v>0.869597673416138</v>
      </c>
      <c r="D87" s="1">
        <v>0.191558599472046</v>
      </c>
      <c r="E87" s="1">
        <v>7</v>
      </c>
      <c r="F87" s="1">
        <v>7</v>
      </c>
      <c r="G87" s="1">
        <v>3</v>
      </c>
      <c r="H87" s="1">
        <v>3</v>
      </c>
      <c r="I87" s="1">
        <v>0.7</v>
      </c>
      <c r="J87" s="1">
        <v>0.5</v>
      </c>
      <c r="K87" s="1">
        <v>0.583333333333333</v>
      </c>
      <c r="L87" s="1">
        <v>0.7</v>
      </c>
      <c r="M87" s="1">
        <v>0</v>
      </c>
      <c r="N87" s="1">
        <v>0.5</v>
      </c>
    </row>
    <row r="88" s="1" customFormat="1" spans="1:14">
      <c r="A88" s="7">
        <v>212</v>
      </c>
      <c r="B88" s="1">
        <v>212</v>
      </c>
      <c r="C88" s="1">
        <v>0.870989918708801</v>
      </c>
      <c r="D88" s="1">
        <v>0.199928522109985</v>
      </c>
      <c r="E88" s="1">
        <v>8</v>
      </c>
      <c r="F88" s="1">
        <v>6</v>
      </c>
      <c r="G88" s="1">
        <v>2</v>
      </c>
      <c r="H88" s="1">
        <v>4</v>
      </c>
      <c r="I88" s="1">
        <v>0.8</v>
      </c>
      <c r="J88" s="1">
        <v>0.571428571428572</v>
      </c>
      <c r="K88" s="1">
        <v>0.666666666666667</v>
      </c>
      <c r="L88" s="1">
        <v>0.6</v>
      </c>
      <c r="M88" s="1">
        <v>0.2</v>
      </c>
      <c r="N88" s="1">
        <v>0.6</v>
      </c>
    </row>
    <row r="89" s="1" customFormat="1" spans="1:14">
      <c r="A89" s="7">
        <v>686</v>
      </c>
      <c r="B89" s="1">
        <v>686</v>
      </c>
      <c r="C89" s="1">
        <v>0.872081875801086</v>
      </c>
      <c r="D89" s="1">
        <v>0.25467324256897</v>
      </c>
      <c r="E89" s="1">
        <v>6</v>
      </c>
      <c r="F89" s="1">
        <v>5</v>
      </c>
      <c r="G89" s="1">
        <v>4</v>
      </c>
      <c r="H89" s="1">
        <v>5</v>
      </c>
      <c r="I89" s="1">
        <v>0.6</v>
      </c>
      <c r="J89" s="1">
        <v>0.545454545454545</v>
      </c>
      <c r="K89" s="1">
        <v>0.571428571428571</v>
      </c>
      <c r="L89" s="1">
        <v>0.5</v>
      </c>
      <c r="M89" s="1">
        <v>0.1</v>
      </c>
      <c r="N89" s="1">
        <v>0.55</v>
      </c>
    </row>
    <row r="90" s="3" customFormat="1" spans="1:14">
      <c r="A90" s="9">
        <v>333</v>
      </c>
      <c r="B90" s="3">
        <v>333</v>
      </c>
      <c r="C90" s="3">
        <v>0.874210953712463</v>
      </c>
      <c r="D90" s="3">
        <v>0.289362072944641</v>
      </c>
      <c r="E90" s="3">
        <v>10</v>
      </c>
      <c r="F90" s="3">
        <v>6</v>
      </c>
      <c r="G90" s="3">
        <v>0</v>
      </c>
      <c r="H90" s="3">
        <v>4</v>
      </c>
      <c r="I90" s="3">
        <v>1</v>
      </c>
      <c r="J90" s="3">
        <v>0.625</v>
      </c>
      <c r="K90" s="3">
        <v>0.769230769230769</v>
      </c>
      <c r="L90" s="3">
        <v>0.6</v>
      </c>
      <c r="M90" s="3">
        <v>0.4</v>
      </c>
      <c r="N90" s="3">
        <v>0.7</v>
      </c>
    </row>
    <row r="91" s="1" customFormat="1" spans="1:14">
      <c r="A91" s="7">
        <v>654</v>
      </c>
      <c r="B91" s="1">
        <v>654</v>
      </c>
      <c r="C91" s="1">
        <v>1.02727949619293</v>
      </c>
      <c r="D91" s="1">
        <v>0.19322407245636</v>
      </c>
      <c r="E91" s="1">
        <v>8</v>
      </c>
      <c r="F91" s="1">
        <v>6</v>
      </c>
      <c r="G91" s="1">
        <v>2</v>
      </c>
      <c r="H91" s="1">
        <v>4</v>
      </c>
      <c r="I91" s="1">
        <v>0.8</v>
      </c>
      <c r="J91" s="1">
        <v>0.571428571428572</v>
      </c>
      <c r="K91" s="1">
        <v>0.666666666666667</v>
      </c>
      <c r="L91" s="1">
        <v>0.6</v>
      </c>
      <c r="M91" s="1">
        <v>0.2</v>
      </c>
      <c r="N91" s="1">
        <v>0.6</v>
      </c>
    </row>
    <row r="92" s="1" customFormat="1" spans="3:13">
      <c r="C92" s="1">
        <f>AVERAGE(C2:C91)</f>
        <v>0.727722148100535</v>
      </c>
      <c r="D92" s="1">
        <f>AVERAGE(D2:D91)</f>
        <v>0.155829466713799</v>
      </c>
      <c r="L92" s="1">
        <f>AVERAGE(L2:L91)</f>
        <v>0.444444444444444</v>
      </c>
      <c r="M92" s="1">
        <f>AVERAGE(M2:M91)</f>
        <v>0.427777777777778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184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0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0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0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0</v>
      </c>
      <c r="G99" s="11">
        <v>0.12</v>
      </c>
      <c r="H99" s="1">
        <v>-240</v>
      </c>
      <c r="I99" s="1">
        <v>1760</v>
      </c>
      <c r="J99" s="1">
        <v>88</v>
      </c>
    </row>
    <row r="100" s="2" customFormat="1" spans="3:5">
      <c r="C100" s="2" t="s">
        <v>19</v>
      </c>
      <c r="D100" s="2">
        <f>COUNTIF(C2:C91,"&lt;0.5")-COUNTIF(C2:C91,"&lt;0.48")</f>
        <v>0</v>
      </c>
      <c r="E100" s="2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0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2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8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20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0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0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0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0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0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5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21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5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7</v>
      </c>
    </row>
    <row r="116" s="1" customFormat="1" spans="3:4">
      <c r="C116" s="1" t="s">
        <v>35</v>
      </c>
      <c r="D116" s="1">
        <f>COUNTIF(C2:C91,"&lt;0.82")-COUNTIF(C2:C91,"&lt;0.8")</f>
        <v>11</v>
      </c>
    </row>
    <row r="117" s="1" customFormat="1" spans="3:4">
      <c r="C117" s="1" t="s">
        <v>36</v>
      </c>
      <c r="D117" s="1">
        <f>COUNTIF(C2:C91,"&lt;0.84")-COUNTIF(C2:C91,"&lt;0.82")</f>
        <v>4</v>
      </c>
    </row>
    <row r="118" s="1" customFormat="1" spans="3:8">
      <c r="C118" s="1" t="s">
        <v>37</v>
      </c>
      <c r="D118" s="1">
        <f>COUNTIF(C2:C91,"&lt;0.86")-COUNTIF(C2:C91,"&lt;0.84")</f>
        <v>1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5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0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1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79" workbookViewId="0">
      <selection activeCell="G93" sqref="G93:J97"/>
    </sheetView>
  </sheetViews>
  <sheetFormatPr defaultColWidth="9" defaultRowHeight="13.5"/>
  <cols>
    <col min="3" max="4" width="17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494</v>
      </c>
      <c r="B2" s="1">
        <v>494</v>
      </c>
      <c r="C2" s="1">
        <v>0.619277596473694</v>
      </c>
      <c r="D2" s="1">
        <v>0.0505023002624512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732</v>
      </c>
      <c r="B3" s="1">
        <v>732</v>
      </c>
      <c r="C3" s="1">
        <v>0.594576597213745</v>
      </c>
      <c r="D3" s="1">
        <v>0.153135180473328</v>
      </c>
      <c r="E3" s="1">
        <v>5</v>
      </c>
      <c r="F3" s="1">
        <v>6</v>
      </c>
      <c r="G3" s="1">
        <v>5</v>
      </c>
      <c r="H3" s="1">
        <v>4</v>
      </c>
      <c r="I3" s="1">
        <v>0.5</v>
      </c>
      <c r="J3" s="1">
        <v>0.454545454545454</v>
      </c>
      <c r="K3" s="1">
        <v>0.476190476190476</v>
      </c>
      <c r="L3" s="1">
        <v>0.6</v>
      </c>
      <c r="M3" s="1">
        <v>-0.1</v>
      </c>
      <c r="N3" s="1">
        <v>0.45</v>
      </c>
    </row>
    <row r="4" s="1" customFormat="1" spans="1:14">
      <c r="A4" s="7">
        <v>712</v>
      </c>
      <c r="B4" s="1">
        <v>712</v>
      </c>
      <c r="C4" s="1">
        <v>0.576433420181274</v>
      </c>
      <c r="D4" s="1">
        <v>0.146623849868774</v>
      </c>
      <c r="E4" s="1">
        <v>9</v>
      </c>
      <c r="F4" s="1">
        <v>7</v>
      </c>
      <c r="G4" s="1">
        <v>1</v>
      </c>
      <c r="H4" s="1">
        <v>3</v>
      </c>
      <c r="I4" s="1">
        <v>0.9</v>
      </c>
      <c r="J4" s="1">
        <v>0.5625</v>
      </c>
      <c r="K4" s="1">
        <v>0.692307692307692</v>
      </c>
      <c r="L4" s="1">
        <v>0.7</v>
      </c>
      <c r="M4" s="1">
        <v>0.2</v>
      </c>
      <c r="N4" s="1">
        <v>0.6</v>
      </c>
    </row>
    <row r="5" s="1" customFormat="1" spans="1:14">
      <c r="A5" s="7">
        <v>749</v>
      </c>
      <c r="B5" s="1">
        <v>749</v>
      </c>
      <c r="C5" s="1">
        <v>0.619569301605225</v>
      </c>
      <c r="D5" s="1">
        <v>0.0950485467910767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434</v>
      </c>
      <c r="B6" s="1">
        <v>434</v>
      </c>
      <c r="C6" s="1">
        <v>0.576648116111755</v>
      </c>
      <c r="D6" s="1">
        <v>0.148520231246948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953</v>
      </c>
      <c r="B8" s="1">
        <v>953</v>
      </c>
      <c r="C8" s="1">
        <v>0.619511365890503</v>
      </c>
      <c r="D8" s="1">
        <v>0.122247934341431</v>
      </c>
      <c r="E8" s="1">
        <v>10</v>
      </c>
      <c r="F8" s="1">
        <v>5</v>
      </c>
      <c r="G8" s="1">
        <v>0</v>
      </c>
      <c r="H8" s="1">
        <v>5</v>
      </c>
      <c r="I8" s="1">
        <v>1</v>
      </c>
      <c r="J8" s="1">
        <v>0.666666666666667</v>
      </c>
      <c r="K8" s="1">
        <v>0.8</v>
      </c>
      <c r="L8" s="1">
        <v>0.5</v>
      </c>
      <c r="M8" s="1">
        <v>0.5</v>
      </c>
      <c r="N8" s="1">
        <v>0.75</v>
      </c>
    </row>
    <row r="9" s="1" customFormat="1" spans="1:14">
      <c r="A9" s="7">
        <v>337</v>
      </c>
      <c r="B9" s="1">
        <v>337</v>
      </c>
      <c r="C9" s="1">
        <v>0.619262933731079</v>
      </c>
      <c r="D9" s="1">
        <v>0.105476856231689</v>
      </c>
      <c r="E9" s="1">
        <v>10</v>
      </c>
      <c r="F9" s="1">
        <v>6</v>
      </c>
      <c r="G9" s="1">
        <v>0</v>
      </c>
      <c r="H9" s="1">
        <v>4</v>
      </c>
      <c r="I9" s="1">
        <v>1</v>
      </c>
      <c r="J9" s="1">
        <v>0.625</v>
      </c>
      <c r="K9" s="1">
        <v>0.769230769230769</v>
      </c>
      <c r="L9" s="1">
        <v>0.6</v>
      </c>
      <c r="M9" s="1">
        <v>0.4</v>
      </c>
      <c r="N9" s="1">
        <v>0.7</v>
      </c>
    </row>
    <row r="10" s="1" customFormat="1" spans="1:14">
      <c r="A10" s="7">
        <v>477</v>
      </c>
      <c r="B10" s="1">
        <v>477</v>
      </c>
      <c r="C10" s="1">
        <v>0.588738799095154</v>
      </c>
      <c r="D10" s="1">
        <v>0.0414286851882935</v>
      </c>
      <c r="E10" s="1">
        <v>10</v>
      </c>
      <c r="F10" s="1">
        <v>4</v>
      </c>
      <c r="G10" s="1">
        <v>0</v>
      </c>
      <c r="H10" s="1">
        <v>6</v>
      </c>
      <c r="I10" s="1">
        <v>1</v>
      </c>
      <c r="J10" s="1">
        <v>0.714285714285714</v>
      </c>
      <c r="K10" s="1">
        <v>0.833333333333333</v>
      </c>
      <c r="L10" s="1">
        <v>0.4</v>
      </c>
      <c r="M10" s="1">
        <v>0.6</v>
      </c>
      <c r="N10" s="1">
        <v>0.8</v>
      </c>
    </row>
    <row r="11" s="1" customFormat="1" spans="1:14">
      <c r="A11" s="7">
        <v>426</v>
      </c>
      <c r="B11" s="1">
        <v>426</v>
      </c>
      <c r="C11" s="1">
        <v>0.618567228317261</v>
      </c>
      <c r="D11" s="1">
        <v>0.166616439819336</v>
      </c>
      <c r="E11" s="1">
        <v>7</v>
      </c>
      <c r="F11" s="1">
        <v>3</v>
      </c>
      <c r="G11" s="1">
        <v>3</v>
      </c>
      <c r="H11" s="1">
        <v>7</v>
      </c>
      <c r="I11" s="1">
        <v>0.7</v>
      </c>
      <c r="J11" s="1">
        <v>0.7</v>
      </c>
      <c r="K11" s="1">
        <v>0.7</v>
      </c>
      <c r="L11" s="1">
        <v>0.3</v>
      </c>
      <c r="M11" s="1">
        <v>0.4</v>
      </c>
      <c r="N11" s="1">
        <v>0.7</v>
      </c>
    </row>
    <row r="12" s="1" customFormat="1" spans="1:14">
      <c r="A12" s="7">
        <v>667</v>
      </c>
      <c r="B12" s="1">
        <v>667</v>
      </c>
      <c r="C12" s="1">
        <v>0.618918895721436</v>
      </c>
      <c r="D12" s="1">
        <v>0.160191774368286</v>
      </c>
      <c r="E12" s="1">
        <v>8</v>
      </c>
      <c r="F12" s="1">
        <v>5</v>
      </c>
      <c r="G12" s="1">
        <v>2</v>
      </c>
      <c r="H12" s="1">
        <v>5</v>
      </c>
      <c r="I12" s="1">
        <v>0.8</v>
      </c>
      <c r="J12" s="1">
        <v>0.615384615384615</v>
      </c>
      <c r="K12" s="1">
        <v>0.695652173913043</v>
      </c>
      <c r="L12" s="1">
        <v>0.5</v>
      </c>
      <c r="M12" s="1">
        <v>0.3</v>
      </c>
      <c r="N12" s="1">
        <v>0.65</v>
      </c>
    </row>
    <row r="13" s="1" customFormat="1" spans="1:14">
      <c r="A13" s="7">
        <v>369</v>
      </c>
      <c r="B13" s="1">
        <v>369</v>
      </c>
      <c r="C13" s="1">
        <v>0.619050025939941</v>
      </c>
      <c r="D13" s="1">
        <v>0.088599681854248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475</v>
      </c>
      <c r="B14" s="1">
        <v>475</v>
      </c>
      <c r="C14" s="1">
        <v>0.619317889213562</v>
      </c>
      <c r="D14" s="1">
        <v>0.0769717693328857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811</v>
      </c>
      <c r="B15" s="1">
        <v>811</v>
      </c>
      <c r="C15" s="1">
        <v>0.619653224945068</v>
      </c>
      <c r="D15" s="1">
        <v>0.138489723205566</v>
      </c>
      <c r="E15" s="1">
        <v>10</v>
      </c>
      <c r="F15" s="1">
        <v>4</v>
      </c>
      <c r="G15" s="1">
        <v>0</v>
      </c>
      <c r="H15" s="1">
        <v>6</v>
      </c>
      <c r="I15" s="1">
        <v>1</v>
      </c>
      <c r="J15" s="1">
        <v>0.714285714285714</v>
      </c>
      <c r="K15" s="1">
        <v>0.833333333333333</v>
      </c>
      <c r="L15" s="1">
        <v>0.4</v>
      </c>
      <c r="M15" s="1">
        <v>0.6</v>
      </c>
      <c r="N15" s="1">
        <v>0.8</v>
      </c>
    </row>
    <row r="16" s="1" customFormat="1" spans="1:14">
      <c r="A16" s="7">
        <v>744</v>
      </c>
      <c r="B16" s="1">
        <v>744</v>
      </c>
      <c r="C16" s="1">
        <v>0.589840054512024</v>
      </c>
      <c r="D16" s="1">
        <v>0.148994445800781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28</v>
      </c>
      <c r="B18" s="1">
        <v>28</v>
      </c>
      <c r="C18" s="1">
        <v>0.596928119659424</v>
      </c>
      <c r="D18" s="1">
        <v>0.172947764396668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197</v>
      </c>
      <c r="B19" s="1">
        <v>197</v>
      </c>
      <c r="C19" s="1">
        <v>0.595931768417358</v>
      </c>
      <c r="D19" s="1">
        <v>0.0206851959228516</v>
      </c>
      <c r="E19" s="1">
        <v>9</v>
      </c>
      <c r="F19" s="1">
        <v>5</v>
      </c>
      <c r="G19" s="1">
        <v>1</v>
      </c>
      <c r="H19" s="1">
        <v>5</v>
      </c>
      <c r="I19" s="1">
        <v>0.9</v>
      </c>
      <c r="J19" s="1">
        <v>0.642857142857143</v>
      </c>
      <c r="K19" s="1">
        <v>0.75</v>
      </c>
      <c r="L19" s="1">
        <v>0.5</v>
      </c>
      <c r="M19" s="1">
        <v>0.4</v>
      </c>
      <c r="N19" s="1">
        <v>0.7</v>
      </c>
    </row>
    <row r="20" s="1" customFormat="1" spans="1:14">
      <c r="A20" s="7">
        <v>763</v>
      </c>
      <c r="B20" s="1">
        <v>763</v>
      </c>
      <c r="C20" s="1">
        <v>0.619324445724487</v>
      </c>
      <c r="D20" s="1">
        <v>0.117593646049499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376</v>
      </c>
      <c r="B21" s="1">
        <v>376</v>
      </c>
      <c r="C21" s="1">
        <v>0.618882536888123</v>
      </c>
      <c r="D21" s="1">
        <v>0.095176100730896</v>
      </c>
      <c r="E21" s="1">
        <v>10</v>
      </c>
      <c r="F21" s="1">
        <v>5</v>
      </c>
      <c r="G21" s="1">
        <v>0</v>
      </c>
      <c r="H21" s="1">
        <v>5</v>
      </c>
      <c r="I21" s="1">
        <v>1</v>
      </c>
      <c r="J21" s="1">
        <v>0.666666666666667</v>
      </c>
      <c r="K21" s="1">
        <v>0.8</v>
      </c>
      <c r="L21" s="1">
        <v>0.5</v>
      </c>
      <c r="M21" s="1">
        <v>0.5</v>
      </c>
      <c r="N21" s="1">
        <v>0.75</v>
      </c>
    </row>
    <row r="22" s="1" customFormat="1" spans="1:14">
      <c r="A22" s="7">
        <v>850</v>
      </c>
      <c r="B22" s="1">
        <v>850</v>
      </c>
      <c r="C22" s="1">
        <v>0.618609189987183</v>
      </c>
      <c r="D22" s="1">
        <v>0.0841801166534424</v>
      </c>
      <c r="E22" s="1">
        <v>10</v>
      </c>
      <c r="F22" s="1">
        <v>2</v>
      </c>
      <c r="G22" s="1">
        <v>0</v>
      </c>
      <c r="H22" s="1">
        <v>8</v>
      </c>
      <c r="I22" s="1">
        <v>1</v>
      </c>
      <c r="J22" s="1">
        <v>0.833333333333333</v>
      </c>
      <c r="K22" s="1">
        <v>0.909090909090909</v>
      </c>
      <c r="L22" s="1">
        <v>0.2</v>
      </c>
      <c r="M22" s="1">
        <v>0.8</v>
      </c>
      <c r="N22" s="1">
        <v>0.9</v>
      </c>
    </row>
    <row r="23" s="1" customFormat="1" spans="1:14">
      <c r="A23" s="7">
        <v>960</v>
      </c>
      <c r="B23" s="1">
        <v>960</v>
      </c>
      <c r="C23" s="1">
        <v>0.618753671646118</v>
      </c>
      <c r="D23" s="1">
        <v>0.105990052223206</v>
      </c>
      <c r="E23" s="1">
        <v>7</v>
      </c>
      <c r="F23" s="1">
        <v>8</v>
      </c>
      <c r="G23" s="1">
        <v>3</v>
      </c>
      <c r="H23" s="1">
        <v>2</v>
      </c>
      <c r="I23" s="1">
        <v>0.7</v>
      </c>
      <c r="J23" s="1">
        <v>0.466666666666667</v>
      </c>
      <c r="K23" s="1">
        <v>0.56</v>
      </c>
      <c r="L23" s="1">
        <v>0.8</v>
      </c>
      <c r="M23" s="1">
        <v>-0.1</v>
      </c>
      <c r="N23" s="1">
        <v>0.45</v>
      </c>
    </row>
    <row r="24" s="1" customFormat="1" spans="1:14">
      <c r="A24" s="7">
        <v>832</v>
      </c>
      <c r="B24" s="1">
        <v>832</v>
      </c>
      <c r="C24" s="1">
        <v>0.6199049949646</v>
      </c>
      <c r="D24" s="1">
        <v>0.112832188606262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436</v>
      </c>
      <c r="B25" s="1">
        <v>436</v>
      </c>
      <c r="C25" s="1">
        <v>0.594495534896851</v>
      </c>
      <c r="D25" s="1">
        <v>0.0671279430389404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469</v>
      </c>
      <c r="B26" s="1">
        <v>469</v>
      </c>
      <c r="C26" s="1">
        <v>0.618641376495361</v>
      </c>
      <c r="D26" s="1">
        <v>0.0757843255996704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792</v>
      </c>
      <c r="B27" s="1">
        <v>792</v>
      </c>
      <c r="C27" s="1">
        <v>0.592767238616943</v>
      </c>
      <c r="D27" s="1">
        <v>0.125526428222656</v>
      </c>
      <c r="E27" s="1">
        <v>8</v>
      </c>
      <c r="F27" s="1">
        <v>4</v>
      </c>
      <c r="G27" s="1">
        <v>2</v>
      </c>
      <c r="H27" s="1">
        <v>6</v>
      </c>
      <c r="I27" s="1">
        <v>0.8</v>
      </c>
      <c r="J27" s="1">
        <v>0.666666666666667</v>
      </c>
      <c r="K27" s="1">
        <v>0.727272727272727</v>
      </c>
      <c r="L27" s="1">
        <v>0.4</v>
      </c>
      <c r="M27" s="1">
        <v>0.4</v>
      </c>
      <c r="N27" s="1">
        <v>0.7</v>
      </c>
    </row>
    <row r="28" s="3" customFormat="1" spans="1:14">
      <c r="A28" s="9">
        <v>787</v>
      </c>
      <c r="B28" s="3">
        <v>787</v>
      </c>
      <c r="C28" s="3">
        <v>0.619996190071106</v>
      </c>
      <c r="D28" s="3">
        <v>0.130550146102905</v>
      </c>
      <c r="E28" s="3">
        <v>7</v>
      </c>
      <c r="F28" s="3">
        <v>2</v>
      </c>
      <c r="G28" s="3">
        <v>3</v>
      </c>
      <c r="H28" s="3">
        <v>8</v>
      </c>
      <c r="I28" s="3">
        <v>0.7</v>
      </c>
      <c r="J28" s="3">
        <v>0.777777777777778</v>
      </c>
      <c r="K28" s="3">
        <v>0.736842105263158</v>
      </c>
      <c r="L28" s="3">
        <v>0.2</v>
      </c>
      <c r="M28" s="3">
        <v>0.5</v>
      </c>
      <c r="N28" s="3">
        <v>0.75</v>
      </c>
    </row>
    <row r="29" s="1" customFormat="1" spans="1:14">
      <c r="A29" s="7">
        <v>778</v>
      </c>
      <c r="B29" s="1">
        <v>778</v>
      </c>
      <c r="C29" s="1">
        <v>0.618837714195251</v>
      </c>
      <c r="D29" s="1">
        <v>0.0738418102264404</v>
      </c>
      <c r="E29" s="1">
        <v>10</v>
      </c>
      <c r="F29" s="1">
        <v>2</v>
      </c>
      <c r="G29" s="1">
        <v>0</v>
      </c>
      <c r="H29" s="1">
        <v>8</v>
      </c>
      <c r="I29" s="1">
        <v>1</v>
      </c>
      <c r="J29" s="1">
        <v>0.833333333333333</v>
      </c>
      <c r="K29" s="1">
        <v>0.909090909090909</v>
      </c>
      <c r="L29" s="1">
        <v>0.2</v>
      </c>
      <c r="M29" s="1">
        <v>0.8</v>
      </c>
      <c r="N29" s="1">
        <v>0.9</v>
      </c>
    </row>
    <row r="30" s="1" customFormat="1" spans="1:14">
      <c r="A30" s="7">
        <v>474</v>
      </c>
      <c r="B30" s="1">
        <v>474</v>
      </c>
      <c r="C30" s="1">
        <v>0.618880748748779</v>
      </c>
      <c r="D30" s="1">
        <v>0.068963885307312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2" customFormat="1" spans="1:14">
      <c r="A31" s="8">
        <v>680</v>
      </c>
      <c r="B31" s="2">
        <v>680</v>
      </c>
      <c r="C31" s="2">
        <v>0.591787695884705</v>
      </c>
      <c r="D31" s="2">
        <v>0.122963666915894</v>
      </c>
      <c r="E31" s="2">
        <v>6</v>
      </c>
      <c r="F31" s="2">
        <v>5</v>
      </c>
      <c r="G31" s="2">
        <v>4</v>
      </c>
      <c r="H31" s="2">
        <v>5</v>
      </c>
      <c r="I31" s="2">
        <v>0.6</v>
      </c>
      <c r="J31" s="2">
        <v>0.545454545454545</v>
      </c>
      <c r="K31" s="2">
        <v>0.571428571428571</v>
      </c>
      <c r="L31" s="2">
        <v>0.5</v>
      </c>
      <c r="M31" s="2">
        <v>0.1</v>
      </c>
      <c r="N31" s="2">
        <v>0.55</v>
      </c>
    </row>
    <row r="32" s="1" customFormat="1" spans="1:14">
      <c r="A32" s="7">
        <v>669</v>
      </c>
      <c r="B32" s="1">
        <v>669</v>
      </c>
      <c r="C32" s="1">
        <v>0.73474645614624</v>
      </c>
      <c r="D32" s="1">
        <v>0.203985810279846</v>
      </c>
      <c r="E32" s="1">
        <v>9</v>
      </c>
      <c r="F32" s="1">
        <v>3</v>
      </c>
      <c r="G32" s="1">
        <v>1</v>
      </c>
      <c r="H32" s="1">
        <v>7</v>
      </c>
      <c r="I32" s="1">
        <v>0.9</v>
      </c>
      <c r="J32" s="1">
        <v>0.75</v>
      </c>
      <c r="K32" s="1">
        <v>0.818181818181818</v>
      </c>
      <c r="L32" s="1">
        <v>0.3</v>
      </c>
      <c r="M32" s="1">
        <v>0.6</v>
      </c>
      <c r="N32" s="1">
        <v>0.8</v>
      </c>
    </row>
    <row r="33" s="1" customFormat="1" spans="1:14">
      <c r="A33" s="7">
        <v>951</v>
      </c>
      <c r="B33" s="1">
        <v>951</v>
      </c>
      <c r="C33" s="1">
        <v>0.735138416290283</v>
      </c>
      <c r="D33" s="1">
        <v>0.22585654258728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" customFormat="1" spans="1:14">
      <c r="A34" s="7">
        <v>923</v>
      </c>
      <c r="B34" s="1">
        <v>923</v>
      </c>
      <c r="C34" s="1">
        <v>0.736769437789917</v>
      </c>
      <c r="D34" s="1">
        <v>0.222352266311646</v>
      </c>
      <c r="E34" s="1">
        <v>9</v>
      </c>
      <c r="F34" s="1">
        <v>5</v>
      </c>
      <c r="G34" s="1">
        <v>1</v>
      </c>
      <c r="H34" s="1">
        <v>5</v>
      </c>
      <c r="I34" s="1">
        <v>0.9</v>
      </c>
      <c r="J34" s="1">
        <v>0.642857142857143</v>
      </c>
      <c r="K34" s="1">
        <v>0.75</v>
      </c>
      <c r="L34" s="1">
        <v>0.5</v>
      </c>
      <c r="M34" s="1">
        <v>0.4</v>
      </c>
      <c r="N34" s="1">
        <v>0.7</v>
      </c>
    </row>
    <row r="35" s="1" customFormat="1" spans="1:14">
      <c r="A35" s="7">
        <v>88</v>
      </c>
      <c r="B35" s="1">
        <v>88</v>
      </c>
      <c r="C35" s="1">
        <v>0.737314105033875</v>
      </c>
      <c r="D35" s="1">
        <v>0.139135479927063</v>
      </c>
      <c r="E35" s="1">
        <v>8</v>
      </c>
      <c r="F35" s="1">
        <v>6</v>
      </c>
      <c r="G35" s="1">
        <v>2</v>
      </c>
      <c r="H35" s="1">
        <v>4</v>
      </c>
      <c r="I35" s="1">
        <v>0.8</v>
      </c>
      <c r="J35" s="1">
        <v>0.571428571428572</v>
      </c>
      <c r="K35" s="1">
        <v>0.666666666666667</v>
      </c>
      <c r="L35" s="1">
        <v>0.6</v>
      </c>
      <c r="M35" s="1">
        <v>0.2</v>
      </c>
      <c r="N35" s="1">
        <v>0.6</v>
      </c>
    </row>
    <row r="36" s="1" customFormat="1" spans="1:14">
      <c r="A36" s="7">
        <v>86</v>
      </c>
      <c r="B36" s="1">
        <v>86</v>
      </c>
      <c r="C36" s="1">
        <v>0.740849733352661</v>
      </c>
      <c r="D36" s="1">
        <v>0.138911128044128</v>
      </c>
      <c r="E36" s="1">
        <v>9</v>
      </c>
      <c r="F36" s="1">
        <v>2</v>
      </c>
      <c r="G36" s="1">
        <v>1</v>
      </c>
      <c r="H36" s="1">
        <v>8</v>
      </c>
      <c r="I36" s="1">
        <v>0.9</v>
      </c>
      <c r="J36" s="1">
        <v>0.818181818181818</v>
      </c>
      <c r="K36" s="1">
        <v>0.857142857142857</v>
      </c>
      <c r="L36" s="1">
        <v>0.2</v>
      </c>
      <c r="M36" s="1">
        <v>0.7</v>
      </c>
      <c r="N36" s="1">
        <v>0.85</v>
      </c>
    </row>
    <row r="37" s="1" customFormat="1" spans="1:14">
      <c r="A37" s="7">
        <v>392</v>
      </c>
      <c r="B37" s="1">
        <v>392</v>
      </c>
      <c r="C37" s="1">
        <v>0.741052031517029</v>
      </c>
      <c r="D37" s="1">
        <v>0.203339219093323</v>
      </c>
      <c r="E37" s="1">
        <v>9</v>
      </c>
      <c r="F37" s="1">
        <v>5</v>
      </c>
      <c r="G37" s="1">
        <v>1</v>
      </c>
      <c r="H37" s="1">
        <v>5</v>
      </c>
      <c r="I37" s="1">
        <v>0.9</v>
      </c>
      <c r="J37" s="1">
        <v>0.642857142857143</v>
      </c>
      <c r="K37" s="1">
        <v>0.75</v>
      </c>
      <c r="L37" s="1">
        <v>0.5</v>
      </c>
      <c r="M37" s="1">
        <v>0.4</v>
      </c>
      <c r="N37" s="1">
        <v>0.7</v>
      </c>
    </row>
    <row r="38" s="1" customFormat="1" spans="1:14">
      <c r="A38" s="7">
        <v>535</v>
      </c>
      <c r="B38" s="1">
        <v>535</v>
      </c>
      <c r="C38" s="1">
        <v>0.742258071899414</v>
      </c>
      <c r="D38" s="1">
        <v>0.139615654945374</v>
      </c>
      <c r="E38" s="1">
        <v>10</v>
      </c>
      <c r="F38" s="1">
        <v>4</v>
      </c>
      <c r="G38" s="1">
        <v>0</v>
      </c>
      <c r="H38" s="1">
        <v>6</v>
      </c>
      <c r="I38" s="1">
        <v>1</v>
      </c>
      <c r="J38" s="1">
        <v>0.714285714285714</v>
      </c>
      <c r="K38" s="1">
        <v>0.833333333333333</v>
      </c>
      <c r="L38" s="1">
        <v>0.4</v>
      </c>
      <c r="M38" s="1">
        <v>0.6</v>
      </c>
      <c r="N38" s="1">
        <v>0.8</v>
      </c>
    </row>
    <row r="39" s="1" customFormat="1" spans="1:14">
      <c r="A39" s="7">
        <v>653</v>
      </c>
      <c r="B39" s="1">
        <v>653</v>
      </c>
      <c r="C39" s="1">
        <v>0.742402076721191</v>
      </c>
      <c r="D39" s="1">
        <v>0.214298725128174</v>
      </c>
      <c r="E39" s="1">
        <v>10</v>
      </c>
      <c r="F39" s="1">
        <v>6</v>
      </c>
      <c r="G39" s="1">
        <v>0</v>
      </c>
      <c r="H39" s="1">
        <v>4</v>
      </c>
      <c r="I39" s="1">
        <v>1</v>
      </c>
      <c r="J39" s="1">
        <v>0.625</v>
      </c>
      <c r="K39" s="1">
        <v>0.769230769230769</v>
      </c>
      <c r="L39" s="1">
        <v>0.6</v>
      </c>
      <c r="M39" s="1">
        <v>0.4</v>
      </c>
      <c r="N39" s="1">
        <v>0.7</v>
      </c>
    </row>
    <row r="40" s="1" customFormat="1" spans="1:14">
      <c r="A40" s="7">
        <v>860</v>
      </c>
      <c r="B40" s="1">
        <v>860</v>
      </c>
      <c r="C40" s="1">
        <v>0.743911266326904</v>
      </c>
      <c r="D40" s="1">
        <v>0.222382426261902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309</v>
      </c>
      <c r="B41" s="1">
        <v>309</v>
      </c>
      <c r="C41" s="1">
        <v>0.744541764259338</v>
      </c>
      <c r="D41" s="1">
        <v>0.294283986091614</v>
      </c>
      <c r="E41" s="1">
        <v>8</v>
      </c>
      <c r="F41" s="1">
        <v>1</v>
      </c>
      <c r="G41" s="1">
        <v>2</v>
      </c>
      <c r="H41" s="1">
        <v>9</v>
      </c>
      <c r="I41" s="1">
        <v>0.8</v>
      </c>
      <c r="J41" s="1">
        <v>0.888888888888889</v>
      </c>
      <c r="K41" s="1">
        <v>0.842105263157895</v>
      </c>
      <c r="L41" s="1">
        <v>0.1</v>
      </c>
      <c r="M41" s="1">
        <v>0.7</v>
      </c>
      <c r="N41" s="1">
        <v>0.85</v>
      </c>
    </row>
    <row r="42" s="1" customFormat="1" spans="1:14">
      <c r="A42" s="7">
        <v>330</v>
      </c>
      <c r="B42" s="1">
        <v>330</v>
      </c>
      <c r="C42" s="1">
        <v>0.746199488639832</v>
      </c>
      <c r="D42" s="1">
        <v>0.170079350471497</v>
      </c>
      <c r="E42" s="1">
        <v>9</v>
      </c>
      <c r="F42" s="1">
        <v>3</v>
      </c>
      <c r="G42" s="1">
        <v>1</v>
      </c>
      <c r="H42" s="1">
        <v>7</v>
      </c>
      <c r="I42" s="1">
        <v>0.9</v>
      </c>
      <c r="J42" s="1">
        <v>0.75</v>
      </c>
      <c r="K42" s="1">
        <v>0.818181818181818</v>
      </c>
      <c r="L42" s="1">
        <v>0.3</v>
      </c>
      <c r="M42" s="1">
        <v>0.6</v>
      </c>
      <c r="N42" s="1">
        <v>0.8</v>
      </c>
    </row>
    <row r="43" s="1" customFormat="1" spans="1:14">
      <c r="A43" s="7">
        <v>184</v>
      </c>
      <c r="B43" s="1">
        <v>184</v>
      </c>
      <c r="C43" s="1">
        <v>0.746280670166016</v>
      </c>
      <c r="D43" s="1">
        <v>0.251963019371033</v>
      </c>
      <c r="E43" s="1">
        <v>6</v>
      </c>
      <c r="F43" s="1">
        <v>4</v>
      </c>
      <c r="G43" s="1">
        <v>4</v>
      </c>
      <c r="H43" s="1">
        <v>6</v>
      </c>
      <c r="I43" s="1">
        <v>0.6</v>
      </c>
      <c r="J43" s="1">
        <v>0.6</v>
      </c>
      <c r="K43" s="1">
        <v>0.6</v>
      </c>
      <c r="L43" s="1">
        <v>0.4</v>
      </c>
      <c r="M43" s="1">
        <v>0.2</v>
      </c>
      <c r="N43" s="1">
        <v>0.6</v>
      </c>
    </row>
    <row r="44" s="1" customFormat="1" spans="1:14">
      <c r="A44" s="7">
        <v>902</v>
      </c>
      <c r="B44" s="1">
        <v>902</v>
      </c>
      <c r="C44" s="1">
        <v>0.746563792228699</v>
      </c>
      <c r="D44" s="1">
        <v>0.131284713745117</v>
      </c>
      <c r="E44" s="1">
        <v>9</v>
      </c>
      <c r="F44" s="1">
        <v>4</v>
      </c>
      <c r="G44" s="1">
        <v>1</v>
      </c>
      <c r="H44" s="1">
        <v>6</v>
      </c>
      <c r="I44" s="1">
        <v>0.9</v>
      </c>
      <c r="J44" s="1">
        <v>0.692307692307692</v>
      </c>
      <c r="K44" s="1">
        <v>0.782608695652174</v>
      </c>
      <c r="L44" s="1">
        <v>0.4</v>
      </c>
      <c r="M44" s="1">
        <v>0.5</v>
      </c>
      <c r="N44" s="1">
        <v>0.75</v>
      </c>
    </row>
    <row r="45" s="1" customFormat="1" spans="1:14">
      <c r="A45" s="7">
        <v>427</v>
      </c>
      <c r="B45" s="1">
        <v>427</v>
      </c>
      <c r="C45" s="1">
        <v>0.746612668037415</v>
      </c>
      <c r="D45" s="1">
        <v>0.158156871795654</v>
      </c>
      <c r="E45" s="1">
        <v>8</v>
      </c>
      <c r="F45" s="1">
        <v>5</v>
      </c>
      <c r="G45" s="1">
        <v>2</v>
      </c>
      <c r="H45" s="1">
        <v>5</v>
      </c>
      <c r="I45" s="1">
        <v>0.8</v>
      </c>
      <c r="J45" s="1">
        <v>0.615384615384615</v>
      </c>
      <c r="K45" s="1">
        <v>0.695652173913043</v>
      </c>
      <c r="L45" s="1">
        <v>0.5</v>
      </c>
      <c r="M45" s="1">
        <v>0.3</v>
      </c>
      <c r="N45" s="1">
        <v>0.65</v>
      </c>
    </row>
    <row r="46" s="1" customFormat="1" spans="1:14">
      <c r="A46" s="7">
        <v>700</v>
      </c>
      <c r="B46" s="1">
        <v>700</v>
      </c>
      <c r="C46" s="1">
        <v>0.748815417289734</v>
      </c>
      <c r="D46" s="1">
        <v>0.151418805122375</v>
      </c>
      <c r="E46" s="1">
        <v>10</v>
      </c>
      <c r="F46" s="1">
        <v>2</v>
      </c>
      <c r="G46" s="1">
        <v>0</v>
      </c>
      <c r="H46" s="1">
        <v>8</v>
      </c>
      <c r="I46" s="1">
        <v>1</v>
      </c>
      <c r="J46" s="1">
        <v>0.833333333333333</v>
      </c>
      <c r="K46" s="1">
        <v>0.909090909090909</v>
      </c>
      <c r="L46" s="1">
        <v>0.2</v>
      </c>
      <c r="M46" s="1">
        <v>0.8</v>
      </c>
      <c r="N46" s="1">
        <v>0.9</v>
      </c>
    </row>
    <row r="47" s="1" customFormat="1" spans="1:14">
      <c r="A47" s="7">
        <v>750</v>
      </c>
      <c r="B47" s="1">
        <v>750</v>
      </c>
      <c r="C47" s="1">
        <v>0.750151753425598</v>
      </c>
      <c r="D47" s="1">
        <v>0.141588926315308</v>
      </c>
      <c r="E47" s="1">
        <v>9</v>
      </c>
      <c r="F47" s="1">
        <v>3</v>
      </c>
      <c r="G47" s="1">
        <v>1</v>
      </c>
      <c r="H47" s="1">
        <v>7</v>
      </c>
      <c r="I47" s="1">
        <v>0.9</v>
      </c>
      <c r="J47" s="1">
        <v>0.75</v>
      </c>
      <c r="K47" s="1">
        <v>0.818181818181818</v>
      </c>
      <c r="L47" s="1">
        <v>0.3</v>
      </c>
      <c r="M47" s="1">
        <v>0.6</v>
      </c>
      <c r="N47" s="1">
        <v>0.8</v>
      </c>
    </row>
    <row r="48" s="1" customFormat="1" spans="1:14">
      <c r="A48" s="7">
        <v>210</v>
      </c>
      <c r="B48" s="1">
        <v>210</v>
      </c>
      <c r="C48" s="1">
        <v>0.750462651252747</v>
      </c>
      <c r="D48" s="1">
        <v>0.163699865341186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742</v>
      </c>
      <c r="B49" s="1">
        <v>742</v>
      </c>
      <c r="C49" s="1">
        <v>0.750622987747192</v>
      </c>
      <c r="D49" s="1">
        <v>0.157911658287048</v>
      </c>
      <c r="E49" s="1">
        <v>8</v>
      </c>
      <c r="F49" s="1">
        <v>5</v>
      </c>
      <c r="G49" s="1">
        <v>2</v>
      </c>
      <c r="H49" s="1">
        <v>5</v>
      </c>
      <c r="I49" s="1">
        <v>0.8</v>
      </c>
      <c r="J49" s="1">
        <v>0.615384615384615</v>
      </c>
      <c r="K49" s="1">
        <v>0.695652173913043</v>
      </c>
      <c r="L49" s="1">
        <v>0.5</v>
      </c>
      <c r="M49" s="1">
        <v>0.3</v>
      </c>
      <c r="N49" s="1">
        <v>0.65</v>
      </c>
    </row>
    <row r="50" s="1" customFormat="1" spans="1:14">
      <c r="A50" s="7">
        <v>876</v>
      </c>
      <c r="B50" s="1">
        <v>876</v>
      </c>
      <c r="C50" s="1">
        <v>0.751581072807312</v>
      </c>
      <c r="D50" s="1">
        <v>0.130845427513123</v>
      </c>
      <c r="E50" s="1">
        <v>8</v>
      </c>
      <c r="F50" s="1">
        <v>3</v>
      </c>
      <c r="G50" s="1">
        <v>2</v>
      </c>
      <c r="H50" s="1">
        <v>7</v>
      </c>
      <c r="I50" s="1">
        <v>0.8</v>
      </c>
      <c r="J50" s="1">
        <v>0.727272727272727</v>
      </c>
      <c r="K50" s="1">
        <v>0.761904761904762</v>
      </c>
      <c r="L50" s="1">
        <v>0.3</v>
      </c>
      <c r="M50" s="1">
        <v>0.5</v>
      </c>
      <c r="N50" s="1">
        <v>0.75</v>
      </c>
    </row>
    <row r="51" s="1" customFormat="1" spans="1:14">
      <c r="A51" s="7">
        <v>401</v>
      </c>
      <c r="B51" s="1">
        <v>401</v>
      </c>
      <c r="C51" s="1">
        <v>0.753035545349121</v>
      </c>
      <c r="D51" s="1">
        <v>0.228763222694397</v>
      </c>
      <c r="E51" s="1">
        <v>10</v>
      </c>
      <c r="F51" s="1">
        <v>4</v>
      </c>
      <c r="G51" s="1">
        <v>0</v>
      </c>
      <c r="H51" s="1">
        <v>6</v>
      </c>
      <c r="I51" s="1">
        <v>1</v>
      </c>
      <c r="J51" s="1">
        <v>0.714285714285714</v>
      </c>
      <c r="K51" s="1">
        <v>0.833333333333333</v>
      </c>
      <c r="L51" s="1">
        <v>0.4</v>
      </c>
      <c r="M51" s="1">
        <v>0.6</v>
      </c>
      <c r="N51" s="1">
        <v>0.8</v>
      </c>
    </row>
    <row r="52" s="1" customFormat="1" spans="1:14">
      <c r="A52" s="7">
        <v>855</v>
      </c>
      <c r="B52" s="1">
        <v>855</v>
      </c>
      <c r="C52" s="1">
        <v>0.756858825683594</v>
      </c>
      <c r="D52" s="1">
        <v>0.160518527030945</v>
      </c>
      <c r="E52" s="1">
        <v>8</v>
      </c>
      <c r="F52" s="1">
        <v>7</v>
      </c>
      <c r="G52" s="1">
        <v>2</v>
      </c>
      <c r="H52" s="1">
        <v>3</v>
      </c>
      <c r="I52" s="1">
        <v>0.8</v>
      </c>
      <c r="J52" s="1">
        <v>0.533333333333333</v>
      </c>
      <c r="K52" s="1">
        <v>0.64</v>
      </c>
      <c r="L52" s="1">
        <v>0.7</v>
      </c>
      <c r="M52" s="1">
        <v>0.1</v>
      </c>
      <c r="N52" s="1">
        <v>0.55</v>
      </c>
    </row>
    <row r="53" s="1" customFormat="1" spans="1:14">
      <c r="A53" s="7">
        <v>15</v>
      </c>
      <c r="B53" s="1">
        <v>15</v>
      </c>
      <c r="C53" s="1">
        <v>0.757629036903381</v>
      </c>
      <c r="D53" s="1">
        <v>0.130363345146179</v>
      </c>
      <c r="E53" s="1">
        <v>10</v>
      </c>
      <c r="F53" s="1">
        <v>6</v>
      </c>
      <c r="G53" s="1">
        <v>0</v>
      </c>
      <c r="H53" s="1">
        <v>4</v>
      </c>
      <c r="I53" s="1">
        <v>1</v>
      </c>
      <c r="J53" s="1">
        <v>0.625</v>
      </c>
      <c r="K53" s="1">
        <v>0.769230769230769</v>
      </c>
      <c r="L53" s="1">
        <v>0.6</v>
      </c>
      <c r="M53" s="1">
        <v>0.4</v>
      </c>
      <c r="N53" s="1">
        <v>0.7</v>
      </c>
    </row>
    <row r="54" s="1" customFormat="1" spans="1:14">
      <c r="A54" s="7">
        <v>597</v>
      </c>
      <c r="B54" s="1">
        <v>597</v>
      </c>
      <c r="C54" s="1">
        <v>0.758385896682739</v>
      </c>
      <c r="D54" s="1">
        <v>0.156681180000305</v>
      </c>
      <c r="E54" s="1">
        <v>8</v>
      </c>
      <c r="F54" s="1">
        <v>4</v>
      </c>
      <c r="G54" s="1">
        <v>2</v>
      </c>
      <c r="H54" s="1">
        <v>6</v>
      </c>
      <c r="I54" s="1">
        <v>0.8</v>
      </c>
      <c r="J54" s="1">
        <v>0.666666666666667</v>
      </c>
      <c r="K54" s="1">
        <v>0.727272727272727</v>
      </c>
      <c r="L54" s="1">
        <v>0.4</v>
      </c>
      <c r="M54" s="1">
        <v>0.4</v>
      </c>
      <c r="N54" s="1">
        <v>0.7</v>
      </c>
    </row>
    <row r="55" s="3" customFormat="1" spans="1:14">
      <c r="A55" s="9">
        <v>607</v>
      </c>
      <c r="B55" s="3">
        <v>607</v>
      </c>
      <c r="C55" s="3">
        <v>0.759205937385559</v>
      </c>
      <c r="D55" s="3">
        <v>0.0919692516326904</v>
      </c>
      <c r="E55" s="3">
        <v>10</v>
      </c>
      <c r="F55" s="3">
        <v>5</v>
      </c>
      <c r="G55" s="3">
        <v>0</v>
      </c>
      <c r="H55" s="3">
        <v>5</v>
      </c>
      <c r="I55" s="3">
        <v>1</v>
      </c>
      <c r="J55" s="3">
        <v>0.666666666666667</v>
      </c>
      <c r="K55" s="3">
        <v>0.8</v>
      </c>
      <c r="L55" s="3">
        <v>0.5</v>
      </c>
      <c r="M55" s="3">
        <v>0.5</v>
      </c>
      <c r="N55" s="3">
        <v>0.75</v>
      </c>
    </row>
    <row r="56" s="1" customFormat="1" spans="1:14">
      <c r="A56" s="7">
        <v>714</v>
      </c>
      <c r="B56" s="1">
        <v>714</v>
      </c>
      <c r="C56" s="1">
        <v>0.760669589042664</v>
      </c>
      <c r="D56" s="1">
        <v>0.151639819145203</v>
      </c>
      <c r="E56" s="1">
        <v>10</v>
      </c>
      <c r="F56" s="1">
        <v>4</v>
      </c>
      <c r="G56" s="1">
        <v>0</v>
      </c>
      <c r="H56" s="1">
        <v>6</v>
      </c>
      <c r="I56" s="1">
        <v>1</v>
      </c>
      <c r="J56" s="1">
        <v>0.714285714285714</v>
      </c>
      <c r="K56" s="1">
        <v>0.833333333333333</v>
      </c>
      <c r="L56" s="1">
        <v>0.4</v>
      </c>
      <c r="M56" s="1">
        <v>0.6</v>
      </c>
      <c r="N56" s="1">
        <v>0.8</v>
      </c>
    </row>
    <row r="57" s="1" customFormat="1" spans="1:14">
      <c r="A57" s="7">
        <v>379</v>
      </c>
      <c r="B57" s="1">
        <v>379</v>
      </c>
      <c r="C57" s="1">
        <v>0.763228416442871</v>
      </c>
      <c r="D57" s="1">
        <v>0.146036624908447</v>
      </c>
      <c r="E57" s="1">
        <v>10</v>
      </c>
      <c r="F57" s="1">
        <v>6</v>
      </c>
      <c r="G57" s="1">
        <v>0</v>
      </c>
      <c r="H57" s="1">
        <v>4</v>
      </c>
      <c r="I57" s="1">
        <v>1</v>
      </c>
      <c r="J57" s="1">
        <v>0.625</v>
      </c>
      <c r="K57" s="1">
        <v>0.769230769230769</v>
      </c>
      <c r="L57" s="1">
        <v>0.6</v>
      </c>
      <c r="M57" s="1">
        <v>0.4</v>
      </c>
      <c r="N57" s="1">
        <v>0.7</v>
      </c>
    </row>
    <row r="58" s="1" customFormat="1" spans="1:14">
      <c r="A58" s="7">
        <v>256</v>
      </c>
      <c r="B58" s="1">
        <v>256</v>
      </c>
      <c r="C58" s="1">
        <v>0.769444704055786</v>
      </c>
      <c r="D58" s="1">
        <v>0.147529363632202</v>
      </c>
      <c r="E58" s="1">
        <v>10</v>
      </c>
      <c r="F58" s="1">
        <v>8</v>
      </c>
      <c r="G58" s="1">
        <v>0</v>
      </c>
      <c r="H58" s="1">
        <v>2</v>
      </c>
      <c r="I58" s="1">
        <v>1</v>
      </c>
      <c r="J58" s="1">
        <v>0.555555555555556</v>
      </c>
      <c r="K58" s="1">
        <v>0.714285714285714</v>
      </c>
      <c r="L58" s="1">
        <v>0.8</v>
      </c>
      <c r="M58" s="1">
        <v>0.2</v>
      </c>
      <c r="N58" s="1">
        <v>0.6</v>
      </c>
    </row>
    <row r="59" s="1" customFormat="1" spans="1:14">
      <c r="A59" s="7">
        <v>952</v>
      </c>
      <c r="B59" s="1">
        <v>952</v>
      </c>
      <c r="C59" s="1">
        <v>0.777769088745117</v>
      </c>
      <c r="D59" s="1">
        <v>0.174070596694946</v>
      </c>
      <c r="E59" s="1">
        <v>9</v>
      </c>
      <c r="F59" s="1">
        <v>8</v>
      </c>
      <c r="G59" s="1">
        <v>1</v>
      </c>
      <c r="H59" s="1">
        <v>2</v>
      </c>
      <c r="I59" s="1">
        <v>0.9</v>
      </c>
      <c r="J59" s="1">
        <v>0.529411764705882</v>
      </c>
      <c r="K59" s="1">
        <v>0.666666666666667</v>
      </c>
      <c r="L59" s="1">
        <v>0.8</v>
      </c>
      <c r="M59" s="1">
        <v>0.1</v>
      </c>
      <c r="N59" s="1">
        <v>0.55</v>
      </c>
    </row>
    <row r="60" s="3" customFormat="1" spans="1:14">
      <c r="A60" s="9">
        <v>637</v>
      </c>
      <c r="B60" s="3">
        <v>637</v>
      </c>
      <c r="C60" s="3">
        <v>0.779709577560425</v>
      </c>
      <c r="D60" s="3">
        <v>0.131428241729736</v>
      </c>
      <c r="E60" s="3">
        <v>8</v>
      </c>
      <c r="F60" s="3">
        <v>4</v>
      </c>
      <c r="G60" s="3">
        <v>2</v>
      </c>
      <c r="H60" s="3">
        <v>6</v>
      </c>
      <c r="I60" s="3">
        <v>0.8</v>
      </c>
      <c r="J60" s="3">
        <v>0.666666666666667</v>
      </c>
      <c r="K60" s="3">
        <v>0.727272727272727</v>
      </c>
      <c r="L60" s="3">
        <v>0.4</v>
      </c>
      <c r="M60" s="3">
        <v>0.4</v>
      </c>
      <c r="N60" s="3">
        <v>0.7</v>
      </c>
    </row>
    <row r="61" s="1" customFormat="1" spans="1:14">
      <c r="A61" s="7">
        <v>281</v>
      </c>
      <c r="B61" s="1">
        <v>281</v>
      </c>
      <c r="C61" s="1">
        <v>0.780123114585876</v>
      </c>
      <c r="D61" s="1">
        <v>0.199020862579346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1" customFormat="1" spans="1:14">
      <c r="A62" s="7">
        <v>880</v>
      </c>
      <c r="B62" s="1">
        <v>880</v>
      </c>
      <c r="C62" s="1">
        <v>0.780608892440796</v>
      </c>
      <c r="D62" s="1">
        <v>0.172005653381348</v>
      </c>
      <c r="E62" s="1">
        <v>9</v>
      </c>
      <c r="F62" s="1">
        <v>5</v>
      </c>
      <c r="G62" s="1">
        <v>1</v>
      </c>
      <c r="H62" s="1">
        <v>5</v>
      </c>
      <c r="I62" s="1">
        <v>0.9</v>
      </c>
      <c r="J62" s="1">
        <v>0.642857142857143</v>
      </c>
      <c r="K62" s="1">
        <v>0.75</v>
      </c>
      <c r="L62" s="1">
        <v>0.5</v>
      </c>
      <c r="M62" s="1">
        <v>0.4</v>
      </c>
      <c r="N62" s="1">
        <v>0.7</v>
      </c>
    </row>
    <row r="63" s="1" customFormat="1" spans="1:14">
      <c r="A63" s="7">
        <v>668</v>
      </c>
      <c r="B63" s="1">
        <v>668</v>
      </c>
      <c r="C63" s="1">
        <v>0.78334653377533</v>
      </c>
      <c r="D63" s="1">
        <v>0.184819221496582</v>
      </c>
      <c r="E63" s="1">
        <v>10</v>
      </c>
      <c r="F63" s="1">
        <v>6</v>
      </c>
      <c r="G63" s="1">
        <v>0</v>
      </c>
      <c r="H63" s="1">
        <v>4</v>
      </c>
      <c r="I63" s="1">
        <v>1</v>
      </c>
      <c r="J63" s="1">
        <v>0.625</v>
      </c>
      <c r="K63" s="1">
        <v>0.769230769230769</v>
      </c>
      <c r="L63" s="1">
        <v>0.6</v>
      </c>
      <c r="M63" s="1">
        <v>0.4</v>
      </c>
      <c r="N63" s="1">
        <v>0.7</v>
      </c>
    </row>
    <row r="64" s="1" customFormat="1" spans="1:14">
      <c r="A64" s="7">
        <v>704</v>
      </c>
      <c r="B64" s="1">
        <v>704</v>
      </c>
      <c r="C64" s="1">
        <v>0.793093085289001</v>
      </c>
      <c r="D64" s="1">
        <v>0.133874297142029</v>
      </c>
      <c r="E64" s="1">
        <v>9</v>
      </c>
      <c r="F64" s="1">
        <v>4</v>
      </c>
      <c r="G64" s="1">
        <v>1</v>
      </c>
      <c r="H64" s="1">
        <v>6</v>
      </c>
      <c r="I64" s="1">
        <v>0.9</v>
      </c>
      <c r="J64" s="1">
        <v>0.692307692307692</v>
      </c>
      <c r="K64" s="1">
        <v>0.782608695652174</v>
      </c>
      <c r="L64" s="1">
        <v>0.4</v>
      </c>
      <c r="M64" s="1">
        <v>0.5</v>
      </c>
      <c r="N64" s="1">
        <v>0.75</v>
      </c>
    </row>
    <row r="65" s="1" customFormat="1" spans="1:14">
      <c r="A65" s="7">
        <v>695</v>
      </c>
      <c r="B65" s="1">
        <v>695</v>
      </c>
      <c r="C65" s="1">
        <v>0.793387413024902</v>
      </c>
      <c r="D65" s="1">
        <v>0.140011191368103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698</v>
      </c>
      <c r="B66" s="1">
        <v>698</v>
      </c>
      <c r="C66" s="1">
        <v>0.796518921852112</v>
      </c>
      <c r="D66" s="1">
        <v>0.266257882118225</v>
      </c>
      <c r="E66" s="1">
        <v>9</v>
      </c>
      <c r="F66" s="1">
        <v>3</v>
      </c>
      <c r="G66" s="1">
        <v>1</v>
      </c>
      <c r="H66" s="1">
        <v>7</v>
      </c>
      <c r="I66" s="1">
        <v>0.9</v>
      </c>
      <c r="J66" s="1">
        <v>0.75</v>
      </c>
      <c r="K66" s="1">
        <v>0.818181818181818</v>
      </c>
      <c r="L66" s="1">
        <v>0.3</v>
      </c>
      <c r="M66" s="1">
        <v>0.6</v>
      </c>
      <c r="N66" s="1">
        <v>0.8</v>
      </c>
    </row>
    <row r="67" s="1" customFormat="1" spans="1:14">
      <c r="A67" s="7">
        <v>4</v>
      </c>
      <c r="B67" s="1">
        <v>4</v>
      </c>
      <c r="C67" s="1">
        <v>0.799562454223633</v>
      </c>
      <c r="D67" s="1">
        <v>0.261473536491394</v>
      </c>
      <c r="E67" s="1">
        <v>9</v>
      </c>
      <c r="F67" s="1">
        <v>8</v>
      </c>
      <c r="G67" s="1">
        <v>1</v>
      </c>
      <c r="H67" s="1">
        <v>2</v>
      </c>
      <c r="I67" s="1">
        <v>0.9</v>
      </c>
      <c r="J67" s="1">
        <v>0.529411764705882</v>
      </c>
      <c r="K67" s="1">
        <v>0.666666666666667</v>
      </c>
      <c r="L67" s="1">
        <v>0.8</v>
      </c>
      <c r="M67" s="1">
        <v>0.1</v>
      </c>
      <c r="N67" s="1">
        <v>0.55</v>
      </c>
    </row>
    <row r="68" s="1" customFormat="1" spans="1:14">
      <c r="A68" s="7">
        <v>725</v>
      </c>
      <c r="B68" s="1">
        <v>725</v>
      </c>
      <c r="C68" s="1">
        <v>0.803259372711182</v>
      </c>
      <c r="D68" s="1">
        <v>0.191452741622925</v>
      </c>
      <c r="E68" s="1">
        <v>9</v>
      </c>
      <c r="F68" s="1">
        <v>5</v>
      </c>
      <c r="G68" s="1">
        <v>1</v>
      </c>
      <c r="H68" s="1">
        <v>5</v>
      </c>
      <c r="I68" s="1">
        <v>0.9</v>
      </c>
      <c r="J68" s="1">
        <v>0.642857142857143</v>
      </c>
      <c r="K68" s="1">
        <v>0.75</v>
      </c>
      <c r="L68" s="1">
        <v>0.5</v>
      </c>
      <c r="M68" s="1">
        <v>0.4</v>
      </c>
      <c r="N68" s="1">
        <v>0.7</v>
      </c>
    </row>
    <row r="69" s="1" customFormat="1" spans="1:14">
      <c r="A69" s="7">
        <v>133</v>
      </c>
      <c r="B69" s="1">
        <v>133</v>
      </c>
      <c r="C69" s="1">
        <v>0.805436015129089</v>
      </c>
      <c r="D69" s="1">
        <v>0.172886252403259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777</v>
      </c>
      <c r="B70" s="1">
        <v>777</v>
      </c>
      <c r="C70" s="1">
        <v>0.808679223060608</v>
      </c>
      <c r="D70" s="1">
        <v>0.145735383033752</v>
      </c>
      <c r="E70" s="1">
        <v>10</v>
      </c>
      <c r="F70" s="1">
        <v>3</v>
      </c>
      <c r="G70" s="1">
        <v>0</v>
      </c>
      <c r="H70" s="1">
        <v>7</v>
      </c>
      <c r="I70" s="1">
        <v>1</v>
      </c>
      <c r="J70" s="1">
        <v>0.769230769230769</v>
      </c>
      <c r="K70" s="1">
        <v>0.869565217391304</v>
      </c>
      <c r="L70" s="1">
        <v>0.3</v>
      </c>
      <c r="M70" s="1">
        <v>0.7</v>
      </c>
      <c r="N70" s="1">
        <v>0.85</v>
      </c>
    </row>
    <row r="71" s="1" customFormat="1" spans="1:14">
      <c r="A71" s="7">
        <v>516</v>
      </c>
      <c r="B71" s="1">
        <v>516</v>
      </c>
      <c r="C71" s="1">
        <v>0.808926939964294</v>
      </c>
      <c r="D71" s="1">
        <v>0.204248666763306</v>
      </c>
      <c r="E71" s="1">
        <v>7</v>
      </c>
      <c r="F71" s="1">
        <v>3</v>
      </c>
      <c r="G71" s="1">
        <v>3</v>
      </c>
      <c r="H71" s="1">
        <v>7</v>
      </c>
      <c r="I71" s="1">
        <v>0.7</v>
      </c>
      <c r="J71" s="1">
        <v>0.7</v>
      </c>
      <c r="K71" s="1">
        <v>0.7</v>
      </c>
      <c r="L71" s="1">
        <v>0.3</v>
      </c>
      <c r="M71" s="1">
        <v>0.4</v>
      </c>
      <c r="N71" s="1">
        <v>0.7</v>
      </c>
    </row>
    <row r="72" s="1" customFormat="1" spans="1:14">
      <c r="A72" s="7">
        <v>354</v>
      </c>
      <c r="B72" s="1">
        <v>354</v>
      </c>
      <c r="C72" s="1">
        <v>0.808939099311829</v>
      </c>
      <c r="D72" s="1">
        <v>0.152334570884705</v>
      </c>
      <c r="E72" s="1">
        <v>8</v>
      </c>
      <c r="F72" s="1">
        <v>6</v>
      </c>
      <c r="G72" s="1">
        <v>2</v>
      </c>
      <c r="H72" s="1">
        <v>4</v>
      </c>
      <c r="I72" s="1">
        <v>0.8</v>
      </c>
      <c r="J72" s="1">
        <v>0.571428571428572</v>
      </c>
      <c r="K72" s="1">
        <v>0.666666666666667</v>
      </c>
      <c r="L72" s="1">
        <v>0.6</v>
      </c>
      <c r="M72" s="1">
        <v>0.2</v>
      </c>
      <c r="N72" s="1">
        <v>0.6</v>
      </c>
    </row>
    <row r="73" s="1" customFormat="1" spans="1:14">
      <c r="A73" s="7">
        <v>543</v>
      </c>
      <c r="B73" s="1">
        <v>543</v>
      </c>
      <c r="C73" s="1">
        <v>0.810562133789062</v>
      </c>
      <c r="D73" s="1">
        <v>0.140990376472473</v>
      </c>
      <c r="E73" s="1">
        <v>9</v>
      </c>
      <c r="F73" s="1">
        <v>3</v>
      </c>
      <c r="G73" s="1">
        <v>1</v>
      </c>
      <c r="H73" s="1">
        <v>7</v>
      </c>
      <c r="I73" s="1">
        <v>0.9</v>
      </c>
      <c r="J73" s="1">
        <v>0.75</v>
      </c>
      <c r="K73" s="1">
        <v>0.818181818181818</v>
      </c>
      <c r="L73" s="1">
        <v>0.3</v>
      </c>
      <c r="M73" s="1">
        <v>0.6</v>
      </c>
      <c r="N73" s="1">
        <v>0.8</v>
      </c>
    </row>
    <row r="74" s="1" customFormat="1" spans="1:14">
      <c r="A74" s="7">
        <v>19</v>
      </c>
      <c r="B74" s="1">
        <v>19</v>
      </c>
      <c r="C74" s="1">
        <v>0.811565637588501</v>
      </c>
      <c r="D74" s="1">
        <v>0.210479974746704</v>
      </c>
      <c r="E74" s="1">
        <v>8</v>
      </c>
      <c r="F74" s="1">
        <v>2</v>
      </c>
      <c r="G74" s="1">
        <v>2</v>
      </c>
      <c r="H74" s="1">
        <v>8</v>
      </c>
      <c r="I74" s="1">
        <v>0.8</v>
      </c>
      <c r="J74" s="1">
        <v>0.8</v>
      </c>
      <c r="K74" s="1">
        <v>0.8</v>
      </c>
      <c r="L74" s="1">
        <v>0.2</v>
      </c>
      <c r="M74" s="1">
        <v>0.6</v>
      </c>
      <c r="N74" s="1">
        <v>0.8</v>
      </c>
    </row>
    <row r="75" s="1" customFormat="1" spans="1:14">
      <c r="A75" s="7">
        <v>907</v>
      </c>
      <c r="B75" s="1">
        <v>907</v>
      </c>
      <c r="C75" s="1">
        <v>0.811874389648437</v>
      </c>
      <c r="D75" s="1">
        <v>0.147233486175537</v>
      </c>
      <c r="E75" s="1">
        <v>9</v>
      </c>
      <c r="F75" s="1">
        <v>1</v>
      </c>
      <c r="G75" s="1">
        <v>1</v>
      </c>
      <c r="H75" s="1">
        <v>9</v>
      </c>
      <c r="I75" s="1">
        <v>0.9</v>
      </c>
      <c r="J75" s="1">
        <v>0.9</v>
      </c>
      <c r="K75" s="1">
        <v>0.9</v>
      </c>
      <c r="L75" s="1">
        <v>0.1</v>
      </c>
      <c r="M75" s="1">
        <v>0.8</v>
      </c>
      <c r="N75" s="1">
        <v>0.9</v>
      </c>
    </row>
    <row r="76" s="1" customFormat="1" spans="1:14">
      <c r="A76" s="7">
        <v>743</v>
      </c>
      <c r="B76" s="1">
        <v>743</v>
      </c>
      <c r="C76" s="1">
        <v>0.812583208084106</v>
      </c>
      <c r="D76" s="1">
        <v>0.160370707511902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488</v>
      </c>
      <c r="B77" s="1">
        <v>488</v>
      </c>
      <c r="C77" s="1">
        <v>0.813172101974487</v>
      </c>
      <c r="D77" s="1">
        <v>0.24921190738678</v>
      </c>
      <c r="E77" s="1">
        <v>10</v>
      </c>
      <c r="F77" s="1">
        <v>5</v>
      </c>
      <c r="G77" s="1">
        <v>0</v>
      </c>
      <c r="H77" s="1">
        <v>5</v>
      </c>
      <c r="I77" s="1">
        <v>1</v>
      </c>
      <c r="J77" s="1">
        <v>0.666666666666667</v>
      </c>
      <c r="K77" s="1">
        <v>0.8</v>
      </c>
      <c r="L77" s="1">
        <v>0.5</v>
      </c>
      <c r="M77" s="1">
        <v>0.5</v>
      </c>
      <c r="N77" s="1">
        <v>0.75</v>
      </c>
    </row>
    <row r="78" s="3" customFormat="1" spans="1:14">
      <c r="A78" s="9">
        <v>802</v>
      </c>
      <c r="B78" s="3">
        <v>802</v>
      </c>
      <c r="C78" s="3">
        <v>0.818269729614258</v>
      </c>
      <c r="D78" s="3">
        <v>0.142256736755371</v>
      </c>
      <c r="E78" s="3">
        <v>9</v>
      </c>
      <c r="F78" s="3">
        <v>4</v>
      </c>
      <c r="G78" s="3">
        <v>1</v>
      </c>
      <c r="H78" s="3">
        <v>6</v>
      </c>
      <c r="I78" s="3">
        <v>0.9</v>
      </c>
      <c r="J78" s="3">
        <v>0.692307692307692</v>
      </c>
      <c r="K78" s="3">
        <v>0.782608695652174</v>
      </c>
      <c r="L78" s="3">
        <v>0.4</v>
      </c>
      <c r="M78" s="3">
        <v>0.5</v>
      </c>
      <c r="N78" s="3">
        <v>0.75</v>
      </c>
    </row>
    <row r="79" s="1" customFormat="1" spans="1:14">
      <c r="A79" s="7">
        <v>558</v>
      </c>
      <c r="B79" s="1">
        <v>558</v>
      </c>
      <c r="C79" s="1">
        <v>0.821733474731445</v>
      </c>
      <c r="D79" s="1">
        <v>0.137555122375488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406</v>
      </c>
      <c r="B80" s="1">
        <v>406</v>
      </c>
      <c r="C80" s="1">
        <v>0.822151780128479</v>
      </c>
      <c r="D80" s="1">
        <v>0.264414072036743</v>
      </c>
      <c r="E80" s="1">
        <v>6</v>
      </c>
      <c r="F80" s="1">
        <v>4</v>
      </c>
      <c r="G80" s="1">
        <v>4</v>
      </c>
      <c r="H80" s="1">
        <v>6</v>
      </c>
      <c r="I80" s="1">
        <v>0.6</v>
      </c>
      <c r="J80" s="1">
        <v>0.6</v>
      </c>
      <c r="K80" s="1">
        <v>0.6</v>
      </c>
      <c r="L80" s="1">
        <v>0.4</v>
      </c>
      <c r="M80" s="1">
        <v>0.2</v>
      </c>
      <c r="N80" s="1">
        <v>0.6</v>
      </c>
    </row>
    <row r="81" s="1" customFormat="1" spans="1:14">
      <c r="A81" s="7">
        <v>497</v>
      </c>
      <c r="B81" s="1">
        <v>497</v>
      </c>
      <c r="C81" s="1">
        <v>0.822490453720093</v>
      </c>
      <c r="D81" s="1">
        <v>0.249233245849609</v>
      </c>
      <c r="E81" s="1">
        <v>7</v>
      </c>
      <c r="F81" s="1">
        <v>4</v>
      </c>
      <c r="G81" s="1">
        <v>3</v>
      </c>
      <c r="H81" s="1">
        <v>6</v>
      </c>
      <c r="I81" s="1">
        <v>0.7</v>
      </c>
      <c r="J81" s="1">
        <v>0.636363636363636</v>
      </c>
      <c r="K81" s="1">
        <v>0.666666666666667</v>
      </c>
      <c r="L81" s="1">
        <v>0.4</v>
      </c>
      <c r="M81" s="1">
        <v>0.3</v>
      </c>
      <c r="N81" s="1">
        <v>0.65</v>
      </c>
    </row>
    <row r="82" s="3" customFormat="1" spans="1:14">
      <c r="A82" s="9">
        <v>694</v>
      </c>
      <c r="B82" s="3">
        <v>694</v>
      </c>
      <c r="C82" s="3">
        <v>0.832526206970215</v>
      </c>
      <c r="D82" s="3">
        <v>0.154374718666077</v>
      </c>
      <c r="E82" s="3">
        <v>9</v>
      </c>
      <c r="F82" s="3">
        <v>5</v>
      </c>
      <c r="G82" s="3">
        <v>1</v>
      </c>
      <c r="H82" s="3">
        <v>5</v>
      </c>
      <c r="I82" s="3">
        <v>0.9</v>
      </c>
      <c r="J82" s="3">
        <v>0.642857142857143</v>
      </c>
      <c r="K82" s="3">
        <v>0.75</v>
      </c>
      <c r="L82" s="3">
        <v>0.5</v>
      </c>
      <c r="M82" s="3">
        <v>0.4</v>
      </c>
      <c r="N82" s="3">
        <v>0.7</v>
      </c>
    </row>
    <row r="83" s="1" customFormat="1" spans="1:14">
      <c r="A83" s="7">
        <v>715</v>
      </c>
      <c r="B83" s="1">
        <v>715</v>
      </c>
      <c r="C83" s="1">
        <v>0.844211578369141</v>
      </c>
      <c r="D83" s="1">
        <v>0.191892504692078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288</v>
      </c>
      <c r="B84" s="1">
        <v>288</v>
      </c>
      <c r="C84" s="1">
        <v>0.861863970756531</v>
      </c>
      <c r="D84" s="1">
        <v>0.169729828834534</v>
      </c>
      <c r="E84" s="1">
        <v>9</v>
      </c>
      <c r="F84" s="1">
        <v>3</v>
      </c>
      <c r="G84" s="1">
        <v>1</v>
      </c>
      <c r="H84" s="1">
        <v>7</v>
      </c>
      <c r="I84" s="1">
        <v>0.9</v>
      </c>
      <c r="J84" s="1">
        <v>0.75</v>
      </c>
      <c r="K84" s="1">
        <v>0.818181818181818</v>
      </c>
      <c r="L84" s="1">
        <v>0.3</v>
      </c>
      <c r="M84" s="1">
        <v>0.6</v>
      </c>
      <c r="N84" s="1">
        <v>0.8</v>
      </c>
    </row>
    <row r="85" s="1" customFormat="1" spans="1:14">
      <c r="A85" s="7">
        <v>408</v>
      </c>
      <c r="B85" s="1">
        <v>408</v>
      </c>
      <c r="C85" s="1">
        <v>0.869597673416138</v>
      </c>
      <c r="D85" s="1">
        <v>0.191558599472046</v>
      </c>
      <c r="E85" s="1">
        <v>7</v>
      </c>
      <c r="F85" s="1">
        <v>7</v>
      </c>
      <c r="G85" s="1">
        <v>3</v>
      </c>
      <c r="H85" s="1">
        <v>3</v>
      </c>
      <c r="I85" s="1">
        <v>0.7</v>
      </c>
      <c r="J85" s="1">
        <v>0.5</v>
      </c>
      <c r="K85" s="1">
        <v>0.583333333333333</v>
      </c>
      <c r="L85" s="1">
        <v>0.7</v>
      </c>
      <c r="M85" s="1">
        <v>0</v>
      </c>
      <c r="N85" s="1">
        <v>0.5</v>
      </c>
    </row>
    <row r="86" s="1" customFormat="1" spans="1:14">
      <c r="A86" s="7">
        <v>212</v>
      </c>
      <c r="B86" s="1">
        <v>212</v>
      </c>
      <c r="C86" s="1">
        <v>0.870989918708801</v>
      </c>
      <c r="D86" s="1">
        <v>0.199928522109985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686</v>
      </c>
      <c r="B87" s="1">
        <v>686</v>
      </c>
      <c r="C87" s="1">
        <v>0.872081875801086</v>
      </c>
      <c r="D87" s="1">
        <v>0.25467324256897</v>
      </c>
      <c r="E87" s="1">
        <v>6</v>
      </c>
      <c r="F87" s="1">
        <v>5</v>
      </c>
      <c r="G87" s="1">
        <v>4</v>
      </c>
      <c r="H87" s="1">
        <v>5</v>
      </c>
      <c r="I87" s="1">
        <v>0.6</v>
      </c>
      <c r="J87" s="1">
        <v>0.545454545454545</v>
      </c>
      <c r="K87" s="1">
        <v>0.571428571428571</v>
      </c>
      <c r="L87" s="1">
        <v>0.5</v>
      </c>
      <c r="M87" s="1">
        <v>0.1</v>
      </c>
      <c r="N87" s="1">
        <v>0.55</v>
      </c>
    </row>
    <row r="88" s="3" customFormat="1" spans="1:14">
      <c r="A88" s="9">
        <v>333</v>
      </c>
      <c r="B88" s="3">
        <v>333</v>
      </c>
      <c r="C88" s="3">
        <v>0.874210953712463</v>
      </c>
      <c r="D88" s="3">
        <v>0.289362072944641</v>
      </c>
      <c r="E88" s="3">
        <v>10</v>
      </c>
      <c r="F88" s="3">
        <v>6</v>
      </c>
      <c r="G88" s="3">
        <v>0</v>
      </c>
      <c r="H88" s="3">
        <v>4</v>
      </c>
      <c r="I88" s="3">
        <v>1</v>
      </c>
      <c r="J88" s="3">
        <v>0.625</v>
      </c>
      <c r="K88" s="3">
        <v>0.769230769230769</v>
      </c>
      <c r="L88" s="3">
        <v>0.6</v>
      </c>
      <c r="M88" s="3">
        <v>0.4</v>
      </c>
      <c r="N88" s="3">
        <v>0.7</v>
      </c>
    </row>
    <row r="89" s="1" customFormat="1" spans="1:14">
      <c r="A89" s="7">
        <v>654</v>
      </c>
      <c r="B89" s="1">
        <v>654</v>
      </c>
      <c r="C89" s="1">
        <v>1.02727949619293</v>
      </c>
      <c r="D89" s="1">
        <v>0.19322407245636</v>
      </c>
      <c r="E89" s="1">
        <v>8</v>
      </c>
      <c r="F89" s="1">
        <v>6</v>
      </c>
      <c r="G89" s="1">
        <v>2</v>
      </c>
      <c r="H89" s="1">
        <v>4</v>
      </c>
      <c r="I89" s="1">
        <v>0.8</v>
      </c>
      <c r="J89" s="1">
        <v>0.571428571428572</v>
      </c>
      <c r="K89" s="1">
        <v>0.666666666666667</v>
      </c>
      <c r="L89" s="1">
        <v>0.6</v>
      </c>
      <c r="M89" s="1">
        <v>0.2</v>
      </c>
      <c r="N89" s="1">
        <v>0.6</v>
      </c>
    </row>
    <row r="90" s="1" customFormat="1" spans="3:13">
      <c r="C90" s="1">
        <f>AVERAGE(C2:C89)</f>
        <v>0.727425961331888</v>
      </c>
      <c r="D90" s="1">
        <f>AVERAGE(D2:D89)</f>
        <v>0.155668608166955</v>
      </c>
      <c r="L90" s="1">
        <f>AVERAGE(L2:L89)</f>
        <v>0.448863636363636</v>
      </c>
      <c r="M90" s="1">
        <f>AVERAGE(M2:M89)</f>
        <v>0.422727272727273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184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0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0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0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0</v>
      </c>
      <c r="G97" s="11">
        <v>0.12</v>
      </c>
      <c r="H97" s="1">
        <v>-240</v>
      </c>
      <c r="I97" s="1">
        <v>1760</v>
      </c>
      <c r="J97" s="1">
        <v>88</v>
      </c>
    </row>
    <row r="98" s="2" customFormat="1" spans="3:5">
      <c r="C98" s="2" t="s">
        <v>19</v>
      </c>
      <c r="D98" s="2">
        <f>COUNTIF(C2:C89,"&lt;0.5")-COUNTIF(C2:C89,"&lt;0.48")</f>
        <v>0</v>
      </c>
      <c r="E98" s="2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2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8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20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0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0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0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0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4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20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5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7</v>
      </c>
    </row>
    <row r="114" s="1" customFormat="1" spans="3:4">
      <c r="C114" s="1" t="s">
        <v>35</v>
      </c>
      <c r="D114" s="1">
        <f>COUNTIF(C2:C89,"&lt;0.82")-COUNTIF(C2:C89,"&lt;0.8")</f>
        <v>11</v>
      </c>
    </row>
    <row r="115" s="1" customFormat="1" spans="3:4">
      <c r="C115" s="1" t="s">
        <v>36</v>
      </c>
      <c r="D115" s="1">
        <f>COUNTIF(C2:C89,"&lt;0.84")-COUNTIF(C2:C89,"&lt;0.82")</f>
        <v>4</v>
      </c>
    </row>
    <row r="116" s="1" customFormat="1" spans="3:8">
      <c r="C116" s="1" t="s">
        <v>37</v>
      </c>
      <c r="D116" s="1">
        <f>COUNTIF(C2:C89,"&lt;0.86")-COUNTIF(C2:C89,"&lt;0.84")</f>
        <v>1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5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0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1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opLeftCell="A112" workbookViewId="0">
      <selection activeCell="A1" sqref="$A1:$XFD135"/>
    </sheetView>
  </sheetViews>
  <sheetFormatPr defaultColWidth="9" defaultRowHeight="13.5"/>
  <cols>
    <col min="3" max="4" width="16.62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494</v>
      </c>
      <c r="B2" s="1">
        <v>494</v>
      </c>
      <c r="C2" s="1">
        <v>0.619277596473694</v>
      </c>
      <c r="D2" s="1">
        <v>0.0505023002624512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321</v>
      </c>
      <c r="B4" s="1">
        <v>321</v>
      </c>
      <c r="C4" s="1">
        <v>0.588648796081543</v>
      </c>
      <c r="D4" s="1">
        <v>0.00274014472961426</v>
      </c>
      <c r="E4" s="1">
        <v>10</v>
      </c>
      <c r="F4" s="1">
        <v>5</v>
      </c>
      <c r="G4" s="1">
        <v>0</v>
      </c>
      <c r="H4" s="1">
        <v>5</v>
      </c>
      <c r="I4" s="1">
        <v>1</v>
      </c>
      <c r="J4" s="1">
        <v>0.666666666666667</v>
      </c>
      <c r="K4" s="1">
        <v>0.8</v>
      </c>
      <c r="L4" s="1">
        <v>0.5</v>
      </c>
      <c r="M4" s="1">
        <v>0.5</v>
      </c>
      <c r="N4" s="1">
        <v>0.75</v>
      </c>
    </row>
    <row r="5" s="1" customFormat="1" spans="1:14">
      <c r="A5" s="7">
        <v>749</v>
      </c>
      <c r="B5" s="1">
        <v>749</v>
      </c>
      <c r="C5" s="1">
        <v>0.619569301605225</v>
      </c>
      <c r="D5" s="1">
        <v>0.0950485467910767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434</v>
      </c>
      <c r="B6" s="1">
        <v>434</v>
      </c>
      <c r="C6" s="1">
        <v>0.576648116111755</v>
      </c>
      <c r="D6" s="1">
        <v>0.148520231246948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776</v>
      </c>
      <c r="B8" s="1">
        <v>776</v>
      </c>
      <c r="C8" s="1">
        <v>0.606791138648987</v>
      </c>
      <c r="D8" s="1">
        <v>0.0375798940658569</v>
      </c>
      <c r="E8" s="1">
        <v>9</v>
      </c>
      <c r="F8" s="1">
        <v>2</v>
      </c>
      <c r="G8" s="1">
        <v>1</v>
      </c>
      <c r="H8" s="1">
        <v>8</v>
      </c>
      <c r="I8" s="1">
        <v>0.9</v>
      </c>
      <c r="J8" s="1">
        <v>0.818181818181818</v>
      </c>
      <c r="K8" s="1">
        <v>0.857142857142857</v>
      </c>
      <c r="L8" s="1">
        <v>0.2</v>
      </c>
      <c r="M8" s="1">
        <v>0.7</v>
      </c>
      <c r="N8" s="1">
        <v>0.85</v>
      </c>
    </row>
    <row r="9" s="1" customFormat="1" spans="1:14">
      <c r="A9" s="7">
        <v>337</v>
      </c>
      <c r="B9" s="1">
        <v>337</v>
      </c>
      <c r="C9" s="1">
        <v>0.619262933731079</v>
      </c>
      <c r="D9" s="1">
        <v>0.105476856231689</v>
      </c>
      <c r="E9" s="1">
        <v>10</v>
      </c>
      <c r="F9" s="1">
        <v>6</v>
      </c>
      <c r="G9" s="1">
        <v>0</v>
      </c>
      <c r="H9" s="1">
        <v>4</v>
      </c>
      <c r="I9" s="1">
        <v>1</v>
      </c>
      <c r="J9" s="1">
        <v>0.625</v>
      </c>
      <c r="K9" s="1">
        <v>0.769230769230769</v>
      </c>
      <c r="L9" s="1">
        <v>0.6</v>
      </c>
      <c r="M9" s="1">
        <v>0.4</v>
      </c>
      <c r="N9" s="1">
        <v>0.7</v>
      </c>
    </row>
    <row r="10" s="1" customFormat="1" spans="1:14">
      <c r="A10" s="7">
        <v>477</v>
      </c>
      <c r="B10" s="1">
        <v>477</v>
      </c>
      <c r="C10" s="1">
        <v>0.588738799095154</v>
      </c>
      <c r="D10" s="1">
        <v>0.0414286851882935</v>
      </c>
      <c r="E10" s="1">
        <v>10</v>
      </c>
      <c r="F10" s="1">
        <v>4</v>
      </c>
      <c r="G10" s="1">
        <v>0</v>
      </c>
      <c r="H10" s="1">
        <v>6</v>
      </c>
      <c r="I10" s="1">
        <v>1</v>
      </c>
      <c r="J10" s="1">
        <v>0.714285714285714</v>
      </c>
      <c r="K10" s="1">
        <v>0.833333333333333</v>
      </c>
      <c r="L10" s="1">
        <v>0.4</v>
      </c>
      <c r="M10" s="1">
        <v>0.6</v>
      </c>
      <c r="N10" s="1">
        <v>0.8</v>
      </c>
    </row>
    <row r="11" s="1" customFormat="1" spans="1:14">
      <c r="A11" s="7">
        <v>188</v>
      </c>
      <c r="B11" s="1">
        <v>188</v>
      </c>
      <c r="C11" s="1">
        <v>0.611397743225098</v>
      </c>
      <c r="D11" s="1">
        <v>0.0397995710372925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461</v>
      </c>
      <c r="B12" s="1">
        <v>461</v>
      </c>
      <c r="C12" s="1">
        <v>0.6111820936203</v>
      </c>
      <c r="D12" s="1">
        <v>0.022621750831604</v>
      </c>
      <c r="E12" s="1">
        <v>8</v>
      </c>
      <c r="F12" s="1">
        <v>2</v>
      </c>
      <c r="G12" s="1">
        <v>2</v>
      </c>
      <c r="H12" s="1">
        <v>8</v>
      </c>
      <c r="I12" s="1">
        <v>0.8</v>
      </c>
      <c r="J12" s="1">
        <v>0.8</v>
      </c>
      <c r="K12" s="1">
        <v>0.8</v>
      </c>
      <c r="L12" s="1">
        <v>0.2</v>
      </c>
      <c r="M12" s="1">
        <v>0.6</v>
      </c>
      <c r="N12" s="1">
        <v>0.8</v>
      </c>
    </row>
    <row r="13" s="1" customFormat="1" spans="1:14">
      <c r="A13" s="7">
        <v>369</v>
      </c>
      <c r="B13" s="1">
        <v>369</v>
      </c>
      <c r="C13" s="1">
        <v>0.619050025939941</v>
      </c>
      <c r="D13" s="1">
        <v>0.088599681854248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475</v>
      </c>
      <c r="B14" s="1">
        <v>475</v>
      </c>
      <c r="C14" s="1">
        <v>0.619317889213562</v>
      </c>
      <c r="D14" s="1">
        <v>0.0769717693328857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810</v>
      </c>
      <c r="B15" s="1">
        <v>810</v>
      </c>
      <c r="C15" s="1">
        <v>0.615700364112854</v>
      </c>
      <c r="D15" s="1">
        <v>0.0395431518554688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744</v>
      </c>
      <c r="B16" s="1">
        <v>744</v>
      </c>
      <c r="C16" s="1">
        <v>0.589840054512024</v>
      </c>
      <c r="D16" s="1">
        <v>0.148994445800781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28</v>
      </c>
      <c r="B18" s="1">
        <v>28</v>
      </c>
      <c r="C18" s="1">
        <v>0.596928119659424</v>
      </c>
      <c r="D18" s="1">
        <v>0.172947764396668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197</v>
      </c>
      <c r="B19" s="1">
        <v>197</v>
      </c>
      <c r="C19" s="1">
        <v>0.595931768417358</v>
      </c>
      <c r="D19" s="1">
        <v>0.0206851959228516</v>
      </c>
      <c r="E19" s="1">
        <v>9</v>
      </c>
      <c r="F19" s="1">
        <v>5</v>
      </c>
      <c r="G19" s="1">
        <v>1</v>
      </c>
      <c r="H19" s="1">
        <v>5</v>
      </c>
      <c r="I19" s="1">
        <v>0.9</v>
      </c>
      <c r="J19" s="1">
        <v>0.642857142857143</v>
      </c>
      <c r="K19" s="1">
        <v>0.75</v>
      </c>
      <c r="L19" s="1">
        <v>0.5</v>
      </c>
      <c r="M19" s="1">
        <v>0.4</v>
      </c>
      <c r="N19" s="1">
        <v>0.7</v>
      </c>
    </row>
    <row r="20" s="1" customFormat="1" spans="1:14">
      <c r="A20" s="7">
        <v>763</v>
      </c>
      <c r="B20" s="1">
        <v>763</v>
      </c>
      <c r="C20" s="1">
        <v>0.619324445724487</v>
      </c>
      <c r="D20" s="1">
        <v>0.117593646049499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376</v>
      </c>
      <c r="B21" s="1">
        <v>376</v>
      </c>
      <c r="C21" s="1">
        <v>0.618882536888123</v>
      </c>
      <c r="D21" s="1">
        <v>0.095176100730896</v>
      </c>
      <c r="E21" s="1">
        <v>10</v>
      </c>
      <c r="F21" s="1">
        <v>5</v>
      </c>
      <c r="G21" s="1">
        <v>0</v>
      </c>
      <c r="H21" s="1">
        <v>5</v>
      </c>
      <c r="I21" s="1">
        <v>1</v>
      </c>
      <c r="J21" s="1">
        <v>0.666666666666667</v>
      </c>
      <c r="K21" s="1">
        <v>0.8</v>
      </c>
      <c r="L21" s="1">
        <v>0.5</v>
      </c>
      <c r="M21" s="1">
        <v>0.5</v>
      </c>
      <c r="N21" s="1">
        <v>0.75</v>
      </c>
    </row>
    <row r="22" s="1" customFormat="1" spans="1:14">
      <c r="A22" s="7">
        <v>850</v>
      </c>
      <c r="B22" s="1">
        <v>850</v>
      </c>
      <c r="C22" s="1">
        <v>0.618609189987183</v>
      </c>
      <c r="D22" s="1">
        <v>0.0841801166534424</v>
      </c>
      <c r="E22" s="1">
        <v>10</v>
      </c>
      <c r="F22" s="1">
        <v>2</v>
      </c>
      <c r="G22" s="1">
        <v>0</v>
      </c>
      <c r="H22" s="1">
        <v>8</v>
      </c>
      <c r="I22" s="1">
        <v>1</v>
      </c>
      <c r="J22" s="1">
        <v>0.833333333333333</v>
      </c>
      <c r="K22" s="1">
        <v>0.909090909090909</v>
      </c>
      <c r="L22" s="1">
        <v>0.2</v>
      </c>
      <c r="M22" s="1">
        <v>0.8</v>
      </c>
      <c r="N22" s="1">
        <v>0.9</v>
      </c>
    </row>
    <row r="23" s="1" customFormat="1" spans="1:14">
      <c r="A23" s="7">
        <v>960</v>
      </c>
      <c r="B23" s="1">
        <v>960</v>
      </c>
      <c r="C23" s="1">
        <v>0.618753671646118</v>
      </c>
      <c r="D23" s="1">
        <v>0.105990052223206</v>
      </c>
      <c r="E23" s="1">
        <v>7</v>
      </c>
      <c r="F23" s="1">
        <v>8</v>
      </c>
      <c r="G23" s="1">
        <v>3</v>
      </c>
      <c r="H23" s="1">
        <v>2</v>
      </c>
      <c r="I23" s="1">
        <v>0.7</v>
      </c>
      <c r="J23" s="1">
        <v>0.466666666666667</v>
      </c>
      <c r="K23" s="1">
        <v>0.56</v>
      </c>
      <c r="L23" s="1">
        <v>0.8</v>
      </c>
      <c r="M23" s="1">
        <v>-0.1</v>
      </c>
      <c r="N23" s="1">
        <v>0.45</v>
      </c>
    </row>
    <row r="24" s="1" customFormat="1" spans="1:14">
      <c r="A24" s="7">
        <v>832</v>
      </c>
      <c r="B24" s="1">
        <v>832</v>
      </c>
      <c r="C24" s="1">
        <v>0.6199049949646</v>
      </c>
      <c r="D24" s="1">
        <v>0.112832188606262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436</v>
      </c>
      <c r="B25" s="1">
        <v>436</v>
      </c>
      <c r="C25" s="1">
        <v>0.594495534896851</v>
      </c>
      <c r="D25" s="1">
        <v>0.0671279430389404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469</v>
      </c>
      <c r="B26" s="1">
        <v>469</v>
      </c>
      <c r="C26" s="1">
        <v>0.618641376495361</v>
      </c>
      <c r="D26" s="1">
        <v>0.0757843255996704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232</v>
      </c>
      <c r="B27" s="1">
        <v>232</v>
      </c>
      <c r="C27" s="1">
        <v>0.604297399520874</v>
      </c>
      <c r="D27" s="1">
        <v>0.00250375270843506</v>
      </c>
      <c r="E27" s="1">
        <v>7</v>
      </c>
      <c r="F27" s="1">
        <v>2</v>
      </c>
      <c r="G27" s="1">
        <v>3</v>
      </c>
      <c r="H27" s="1">
        <v>8</v>
      </c>
      <c r="I27" s="1">
        <v>0.7</v>
      </c>
      <c r="J27" s="1">
        <v>0.777777777777778</v>
      </c>
      <c r="K27" s="1">
        <v>0.736842105263158</v>
      </c>
      <c r="L27" s="1">
        <v>0.2</v>
      </c>
      <c r="M27" s="1">
        <v>0.5</v>
      </c>
      <c r="N27" s="1">
        <v>0.75</v>
      </c>
    </row>
    <row r="28" s="1" customFormat="1" spans="1:14">
      <c r="A28" s="7">
        <v>197</v>
      </c>
      <c r="B28" s="1">
        <v>197</v>
      </c>
      <c r="C28" s="1">
        <v>0.595931768417358</v>
      </c>
      <c r="D28" s="1">
        <v>0.0206851959228516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778</v>
      </c>
      <c r="B29" s="1">
        <v>778</v>
      </c>
      <c r="C29" s="1">
        <v>0.618837714195251</v>
      </c>
      <c r="D29" s="1">
        <v>0.0738418102264404</v>
      </c>
      <c r="E29" s="1">
        <v>10</v>
      </c>
      <c r="F29" s="1">
        <v>2</v>
      </c>
      <c r="G29" s="1">
        <v>0</v>
      </c>
      <c r="H29" s="1">
        <v>8</v>
      </c>
      <c r="I29" s="1">
        <v>1</v>
      </c>
      <c r="J29" s="1">
        <v>0.833333333333333</v>
      </c>
      <c r="K29" s="1">
        <v>0.909090909090909</v>
      </c>
      <c r="L29" s="1">
        <v>0.2</v>
      </c>
      <c r="M29" s="1">
        <v>0.8</v>
      </c>
      <c r="N29" s="1">
        <v>0.9</v>
      </c>
    </row>
    <row r="30" s="1" customFormat="1" spans="1:14">
      <c r="A30" s="7">
        <v>474</v>
      </c>
      <c r="B30" s="1">
        <v>474</v>
      </c>
      <c r="C30" s="1">
        <v>0.618880748748779</v>
      </c>
      <c r="D30" s="1">
        <v>0.068963885307312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2" customFormat="1" spans="1:14">
      <c r="A31" s="8">
        <v>680</v>
      </c>
      <c r="B31" s="2">
        <v>680</v>
      </c>
      <c r="C31" s="2">
        <v>0.591787695884705</v>
      </c>
      <c r="D31" s="2">
        <v>0.122963666915894</v>
      </c>
      <c r="E31" s="2">
        <v>6</v>
      </c>
      <c r="F31" s="2">
        <v>5</v>
      </c>
      <c r="G31" s="2">
        <v>4</v>
      </c>
      <c r="H31" s="2">
        <v>5</v>
      </c>
      <c r="I31" s="2">
        <v>0.6</v>
      </c>
      <c r="J31" s="2">
        <v>0.545454545454545</v>
      </c>
      <c r="K31" s="2">
        <v>0.571428571428571</v>
      </c>
      <c r="L31" s="2">
        <v>0.5</v>
      </c>
      <c r="M31" s="2">
        <v>0.1</v>
      </c>
      <c r="N31" s="2">
        <v>0.55</v>
      </c>
    </row>
    <row r="32" s="1" customFormat="1" spans="1:14">
      <c r="A32" s="7">
        <v>644</v>
      </c>
      <c r="B32" s="1">
        <v>644</v>
      </c>
      <c r="C32" s="1">
        <v>0.721666574478149</v>
      </c>
      <c r="D32" s="1">
        <v>0.0976516008377075</v>
      </c>
      <c r="E32" s="1">
        <v>10</v>
      </c>
      <c r="F32" s="1">
        <v>5</v>
      </c>
      <c r="G32" s="1">
        <v>0</v>
      </c>
      <c r="H32" s="1">
        <v>5</v>
      </c>
      <c r="I32" s="1">
        <v>1</v>
      </c>
      <c r="J32" s="1">
        <v>0.666666666666667</v>
      </c>
      <c r="K32" s="1">
        <v>0.8</v>
      </c>
      <c r="L32" s="1">
        <v>0.5</v>
      </c>
      <c r="M32" s="1">
        <v>0.5</v>
      </c>
      <c r="N32" s="1">
        <v>0.75</v>
      </c>
    </row>
    <row r="33" s="1" customFormat="1" spans="1:14">
      <c r="A33" s="7">
        <v>613</v>
      </c>
      <c r="B33" s="1">
        <v>613</v>
      </c>
      <c r="C33" s="1">
        <v>0.727811574935913</v>
      </c>
      <c r="D33" s="1">
        <v>0.145453810691833</v>
      </c>
      <c r="E33" s="1">
        <v>9</v>
      </c>
      <c r="F33" s="1">
        <v>7</v>
      </c>
      <c r="G33" s="1">
        <v>1</v>
      </c>
      <c r="H33" s="1">
        <v>3</v>
      </c>
      <c r="I33" s="1">
        <v>0.9</v>
      </c>
      <c r="J33" s="1">
        <v>0.5625</v>
      </c>
      <c r="K33" s="1">
        <v>0.692307692307692</v>
      </c>
      <c r="L33" s="1">
        <v>0.7</v>
      </c>
      <c r="M33" s="1">
        <v>0.2</v>
      </c>
      <c r="N33" s="1">
        <v>0.6</v>
      </c>
    </row>
    <row r="34" s="1" customFormat="1" spans="1:14">
      <c r="A34" s="7">
        <v>223</v>
      </c>
      <c r="B34" s="1">
        <v>223</v>
      </c>
      <c r="C34" s="1">
        <v>0.731646060943604</v>
      </c>
      <c r="D34" s="1">
        <v>0.0777050256729126</v>
      </c>
      <c r="E34" s="1">
        <v>7</v>
      </c>
      <c r="F34" s="1">
        <v>6</v>
      </c>
      <c r="G34" s="1">
        <v>3</v>
      </c>
      <c r="H34" s="1">
        <v>4</v>
      </c>
      <c r="I34" s="1">
        <v>0.7</v>
      </c>
      <c r="J34" s="1">
        <v>0.538461538461539</v>
      </c>
      <c r="K34" s="1">
        <v>0.608695652173913</v>
      </c>
      <c r="L34" s="1">
        <v>0.6</v>
      </c>
      <c r="M34" s="1">
        <v>0.1</v>
      </c>
      <c r="N34" s="1">
        <v>0.55</v>
      </c>
    </row>
    <row r="35" s="1" customFormat="1" spans="1:14">
      <c r="A35" s="7">
        <v>20</v>
      </c>
      <c r="B35" s="1">
        <v>20</v>
      </c>
      <c r="C35" s="1">
        <v>0.73398494720459</v>
      </c>
      <c r="D35" s="1">
        <v>0.0834519863128662</v>
      </c>
      <c r="E35" s="1">
        <v>8</v>
      </c>
      <c r="F35" s="1">
        <v>5</v>
      </c>
      <c r="G35" s="1">
        <v>2</v>
      </c>
      <c r="H35" s="1">
        <v>5</v>
      </c>
      <c r="I35" s="1">
        <v>0.8</v>
      </c>
      <c r="J35" s="1">
        <v>0.615384615384615</v>
      </c>
      <c r="K35" s="1">
        <v>0.695652173913043</v>
      </c>
      <c r="L35" s="1">
        <v>0.5</v>
      </c>
      <c r="M35" s="1">
        <v>0.3</v>
      </c>
      <c r="N35" s="1">
        <v>0.65</v>
      </c>
    </row>
    <row r="36" s="1" customFormat="1" spans="1:14">
      <c r="A36" s="7">
        <v>505</v>
      </c>
      <c r="B36" s="1">
        <v>505</v>
      </c>
      <c r="C36" s="1">
        <v>0.736833810806274</v>
      </c>
      <c r="D36" s="1">
        <v>0.148589491844177</v>
      </c>
      <c r="E36" s="1">
        <v>8</v>
      </c>
      <c r="F36" s="1">
        <v>5</v>
      </c>
      <c r="G36" s="1">
        <v>2</v>
      </c>
      <c r="H36" s="1">
        <v>5</v>
      </c>
      <c r="I36" s="1">
        <v>0.8</v>
      </c>
      <c r="J36" s="1">
        <v>0.615384615384615</v>
      </c>
      <c r="K36" s="1">
        <v>0.695652173913043</v>
      </c>
      <c r="L36" s="1">
        <v>0.5</v>
      </c>
      <c r="M36" s="1">
        <v>0.3</v>
      </c>
      <c r="N36" s="1">
        <v>0.65</v>
      </c>
    </row>
    <row r="37" s="1" customFormat="1" spans="1:14">
      <c r="A37" s="7">
        <v>88</v>
      </c>
      <c r="B37" s="1">
        <v>88</v>
      </c>
      <c r="C37" s="1">
        <v>0.737314105033875</v>
      </c>
      <c r="D37" s="1">
        <v>0.139135479927063</v>
      </c>
      <c r="E37" s="1">
        <v>8</v>
      </c>
      <c r="F37" s="1">
        <v>6</v>
      </c>
      <c r="G37" s="1">
        <v>2</v>
      </c>
      <c r="H37" s="1">
        <v>4</v>
      </c>
      <c r="I37" s="1">
        <v>0.8</v>
      </c>
      <c r="J37" s="1">
        <v>0.571428571428572</v>
      </c>
      <c r="K37" s="1">
        <v>0.666666666666667</v>
      </c>
      <c r="L37" s="1">
        <v>0.6</v>
      </c>
      <c r="M37" s="1">
        <v>0.2</v>
      </c>
      <c r="N37" s="1">
        <v>0.6</v>
      </c>
    </row>
    <row r="38" s="1" customFormat="1" spans="1:14">
      <c r="A38" s="7">
        <v>568</v>
      </c>
      <c r="B38" s="1">
        <v>568</v>
      </c>
      <c r="C38" s="1">
        <v>0.737872362136841</v>
      </c>
      <c r="D38" s="1">
        <v>0.143222093582153</v>
      </c>
      <c r="E38" s="1">
        <v>9</v>
      </c>
      <c r="F38" s="1">
        <v>2</v>
      </c>
      <c r="G38" s="1">
        <v>1</v>
      </c>
      <c r="H38" s="1">
        <v>8</v>
      </c>
      <c r="I38" s="1">
        <v>0.9</v>
      </c>
      <c r="J38" s="1">
        <v>0.818181818181818</v>
      </c>
      <c r="K38" s="1">
        <v>0.857142857142857</v>
      </c>
      <c r="L38" s="1">
        <v>0.2</v>
      </c>
      <c r="M38" s="1">
        <v>0.7</v>
      </c>
      <c r="N38" s="1">
        <v>0.85</v>
      </c>
    </row>
    <row r="39" s="3" customFormat="1" spans="1:14">
      <c r="A39" s="9">
        <v>206</v>
      </c>
      <c r="B39" s="3">
        <v>206</v>
      </c>
      <c r="C39" s="3">
        <v>0.739766359329224</v>
      </c>
      <c r="D39" s="3">
        <v>0.0500904321670532</v>
      </c>
      <c r="E39" s="3">
        <v>8</v>
      </c>
      <c r="F39" s="3">
        <v>7</v>
      </c>
      <c r="G39" s="3">
        <v>2</v>
      </c>
      <c r="H39" s="3">
        <v>3</v>
      </c>
      <c r="I39" s="3">
        <v>0.8</v>
      </c>
      <c r="J39" s="3">
        <v>0.533333333333333</v>
      </c>
      <c r="K39" s="3">
        <v>0.64</v>
      </c>
      <c r="L39" s="3">
        <v>0.7</v>
      </c>
      <c r="M39" s="3">
        <v>0.1</v>
      </c>
      <c r="N39" s="3">
        <v>0.55</v>
      </c>
    </row>
    <row r="40" s="1" customFormat="1" spans="1:14">
      <c r="A40" s="7">
        <v>86</v>
      </c>
      <c r="B40" s="1">
        <v>86</v>
      </c>
      <c r="C40" s="1">
        <v>0.740849733352661</v>
      </c>
      <c r="D40" s="1">
        <v>0.138911128044128</v>
      </c>
      <c r="E40" s="1">
        <v>9</v>
      </c>
      <c r="F40" s="1">
        <v>2</v>
      </c>
      <c r="G40" s="1">
        <v>1</v>
      </c>
      <c r="H40" s="1">
        <v>8</v>
      </c>
      <c r="I40" s="1">
        <v>0.9</v>
      </c>
      <c r="J40" s="1">
        <v>0.818181818181818</v>
      </c>
      <c r="K40" s="1">
        <v>0.857142857142857</v>
      </c>
      <c r="L40" s="1">
        <v>0.2</v>
      </c>
      <c r="M40" s="1">
        <v>0.7</v>
      </c>
      <c r="N40" s="1">
        <v>0.85</v>
      </c>
    </row>
    <row r="41" s="1" customFormat="1" spans="1:14">
      <c r="A41" s="7">
        <v>246</v>
      </c>
      <c r="B41" s="1">
        <v>246</v>
      </c>
      <c r="C41" s="1">
        <v>0.742902874946594</v>
      </c>
      <c r="D41" s="1">
        <v>0.0863687992095947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1" customFormat="1" spans="1:14">
      <c r="A42" s="7">
        <v>508</v>
      </c>
      <c r="B42" s="1">
        <v>508</v>
      </c>
      <c r="C42" s="1">
        <v>0.741079568862915</v>
      </c>
      <c r="D42" s="1">
        <v>0.163100957870483</v>
      </c>
      <c r="E42" s="1">
        <v>9</v>
      </c>
      <c r="F42" s="1">
        <v>2</v>
      </c>
      <c r="G42" s="1">
        <v>1</v>
      </c>
      <c r="H42" s="1">
        <v>8</v>
      </c>
      <c r="I42" s="1">
        <v>0.9</v>
      </c>
      <c r="J42" s="1">
        <v>0.818181818181818</v>
      </c>
      <c r="K42" s="1">
        <v>0.857142857142857</v>
      </c>
      <c r="L42" s="1">
        <v>0.2</v>
      </c>
      <c r="M42" s="1">
        <v>0.7</v>
      </c>
      <c r="N42" s="1">
        <v>0.85</v>
      </c>
    </row>
    <row r="43" s="1" customFormat="1" spans="1:14">
      <c r="A43" s="7">
        <v>535</v>
      </c>
      <c r="B43" s="1">
        <v>535</v>
      </c>
      <c r="C43" s="1">
        <v>0.742258071899414</v>
      </c>
      <c r="D43" s="1">
        <v>0.139615654945374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653</v>
      </c>
      <c r="B44" s="1">
        <v>653</v>
      </c>
      <c r="C44" s="1">
        <v>0.742402076721191</v>
      </c>
      <c r="D44" s="1">
        <v>0.214298725128174</v>
      </c>
      <c r="E44" s="1">
        <v>10</v>
      </c>
      <c r="F44" s="1">
        <v>6</v>
      </c>
      <c r="G44" s="1">
        <v>0</v>
      </c>
      <c r="H44" s="1">
        <v>4</v>
      </c>
      <c r="I44" s="1">
        <v>1</v>
      </c>
      <c r="J44" s="1">
        <v>0.625</v>
      </c>
      <c r="K44" s="1">
        <v>0.769230769230769</v>
      </c>
      <c r="L44" s="1">
        <v>0.6</v>
      </c>
      <c r="M44" s="1">
        <v>0.4</v>
      </c>
      <c r="N44" s="1">
        <v>0.7</v>
      </c>
    </row>
    <row r="45" s="1" customFormat="1" spans="1:14">
      <c r="A45" s="7">
        <v>390</v>
      </c>
      <c r="B45" s="1">
        <v>390</v>
      </c>
      <c r="C45" s="1">
        <v>0.742583513259888</v>
      </c>
      <c r="D45" s="1">
        <v>0.163344383239746</v>
      </c>
      <c r="E45" s="1">
        <v>10</v>
      </c>
      <c r="F45" s="1">
        <v>4</v>
      </c>
      <c r="G45" s="1">
        <v>0</v>
      </c>
      <c r="H45" s="1">
        <v>6</v>
      </c>
      <c r="I45" s="1">
        <v>1</v>
      </c>
      <c r="J45" s="1">
        <v>0.714285714285714</v>
      </c>
      <c r="K45" s="1">
        <v>0.833333333333333</v>
      </c>
      <c r="L45" s="1">
        <v>0.4</v>
      </c>
      <c r="M45" s="1">
        <v>0.6</v>
      </c>
      <c r="N45" s="1">
        <v>0.8</v>
      </c>
    </row>
    <row r="46" s="1" customFormat="1" spans="1:14">
      <c r="A46" s="7">
        <v>817</v>
      </c>
      <c r="B46" s="1">
        <v>817</v>
      </c>
      <c r="C46" s="1">
        <v>0.743297576904297</v>
      </c>
      <c r="D46" s="1">
        <v>0.172729134559631</v>
      </c>
      <c r="E46" s="1">
        <v>7</v>
      </c>
      <c r="F46" s="1">
        <v>7</v>
      </c>
      <c r="G46" s="1">
        <v>3</v>
      </c>
      <c r="H46" s="1">
        <v>3</v>
      </c>
      <c r="I46" s="1">
        <v>0.7</v>
      </c>
      <c r="J46" s="1">
        <v>0.5</v>
      </c>
      <c r="K46" s="1">
        <v>0.583333333333333</v>
      </c>
      <c r="L46" s="1">
        <v>0.7</v>
      </c>
      <c r="M46" s="1">
        <v>0</v>
      </c>
      <c r="N46" s="1">
        <v>0.5</v>
      </c>
    </row>
    <row r="47" s="1" customFormat="1" spans="1:14">
      <c r="A47" s="7">
        <v>67</v>
      </c>
      <c r="B47" s="1">
        <v>67</v>
      </c>
      <c r="C47" s="1">
        <v>0.746085166931152</v>
      </c>
      <c r="D47" s="1">
        <v>0.0754534006118774</v>
      </c>
      <c r="E47" s="1">
        <v>9</v>
      </c>
      <c r="F47" s="1">
        <v>4</v>
      </c>
      <c r="G47" s="1">
        <v>1</v>
      </c>
      <c r="H47" s="1">
        <v>6</v>
      </c>
      <c r="I47" s="1">
        <v>0.9</v>
      </c>
      <c r="J47" s="1">
        <v>0.692307692307692</v>
      </c>
      <c r="K47" s="1">
        <v>0.782608695652174</v>
      </c>
      <c r="L47" s="1">
        <v>0.4</v>
      </c>
      <c r="M47" s="1">
        <v>0.5</v>
      </c>
      <c r="N47" s="1">
        <v>0.75</v>
      </c>
    </row>
    <row r="48" s="1" customFormat="1" spans="1:14">
      <c r="A48" s="7">
        <v>287</v>
      </c>
      <c r="B48" s="1">
        <v>287</v>
      </c>
      <c r="C48" s="1">
        <v>0.745387673377991</v>
      </c>
      <c r="D48" s="1">
        <v>0.0656861066818237</v>
      </c>
      <c r="E48" s="1">
        <v>8</v>
      </c>
      <c r="F48" s="1">
        <v>4</v>
      </c>
      <c r="G48" s="1">
        <v>2</v>
      </c>
      <c r="H48" s="1">
        <v>6</v>
      </c>
      <c r="I48" s="1">
        <v>0.8</v>
      </c>
      <c r="J48" s="1">
        <v>0.666666666666667</v>
      </c>
      <c r="K48" s="1">
        <v>0.727272727272727</v>
      </c>
      <c r="L48" s="1">
        <v>0.4</v>
      </c>
      <c r="M48" s="1">
        <v>0.4</v>
      </c>
      <c r="N48" s="1">
        <v>0.7</v>
      </c>
    </row>
    <row r="49" s="1" customFormat="1" spans="1:14">
      <c r="A49" s="7">
        <v>198</v>
      </c>
      <c r="B49" s="1">
        <v>198</v>
      </c>
      <c r="C49" s="1">
        <v>0.745155930519104</v>
      </c>
      <c r="D49" s="1">
        <v>0.0873236656188965</v>
      </c>
      <c r="E49" s="1">
        <v>9</v>
      </c>
      <c r="F49" s="1">
        <v>6</v>
      </c>
      <c r="G49" s="1">
        <v>1</v>
      </c>
      <c r="H49" s="1">
        <v>4</v>
      </c>
      <c r="I49" s="1">
        <v>0.9</v>
      </c>
      <c r="J49" s="1">
        <v>0.6</v>
      </c>
      <c r="K49" s="1">
        <v>0.72</v>
      </c>
      <c r="L49" s="1">
        <v>0.6</v>
      </c>
      <c r="M49" s="1">
        <v>0.3</v>
      </c>
      <c r="N49" s="1">
        <v>0.65</v>
      </c>
    </row>
    <row r="50" s="1" customFormat="1" spans="1:14">
      <c r="A50" s="7">
        <v>255</v>
      </c>
      <c r="B50" s="1">
        <v>255</v>
      </c>
      <c r="C50" s="1">
        <v>0.745726108551025</v>
      </c>
      <c r="D50" s="1">
        <v>0.0122008323669434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" customFormat="1" spans="1:14">
      <c r="A51" s="7">
        <v>610</v>
      </c>
      <c r="B51" s="1">
        <v>610</v>
      </c>
      <c r="C51" s="1">
        <v>0.74614143371582</v>
      </c>
      <c r="D51" s="1">
        <v>0.153885841369629</v>
      </c>
      <c r="E51" s="1">
        <v>10</v>
      </c>
      <c r="F51" s="1">
        <v>1</v>
      </c>
      <c r="G51" s="1">
        <v>0</v>
      </c>
      <c r="H51" s="1">
        <v>9</v>
      </c>
      <c r="I51" s="1">
        <v>1</v>
      </c>
      <c r="J51" s="1">
        <v>0.909090909090909</v>
      </c>
      <c r="K51" s="1">
        <v>0.952380952380952</v>
      </c>
      <c r="L51" s="1">
        <v>0.1</v>
      </c>
      <c r="M51" s="1">
        <v>0.9</v>
      </c>
      <c r="N51" s="1">
        <v>0.95</v>
      </c>
    </row>
    <row r="52" s="1" customFormat="1" spans="1:14">
      <c r="A52" s="7">
        <v>908</v>
      </c>
      <c r="B52" s="1">
        <v>908</v>
      </c>
      <c r="C52" s="1">
        <v>0.746446847915649</v>
      </c>
      <c r="D52" s="1">
        <v>0.0972362756729126</v>
      </c>
      <c r="E52" s="1">
        <v>10</v>
      </c>
      <c r="F52" s="1">
        <v>5</v>
      </c>
      <c r="G52" s="1">
        <v>0</v>
      </c>
      <c r="H52" s="1">
        <v>5</v>
      </c>
      <c r="I52" s="1">
        <v>1</v>
      </c>
      <c r="J52" s="1">
        <v>0.666666666666667</v>
      </c>
      <c r="K52" s="1">
        <v>0.8</v>
      </c>
      <c r="L52" s="1">
        <v>0.5</v>
      </c>
      <c r="M52" s="1">
        <v>0.5</v>
      </c>
      <c r="N52" s="1">
        <v>0.75</v>
      </c>
    </row>
    <row r="53" s="1" customFormat="1" spans="1:14">
      <c r="A53" s="7">
        <v>429</v>
      </c>
      <c r="B53" s="1">
        <v>429</v>
      </c>
      <c r="C53" s="1">
        <v>0.746398687362671</v>
      </c>
      <c r="D53" s="1">
        <v>0.0914851427078247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902</v>
      </c>
      <c r="B54" s="1">
        <v>902</v>
      </c>
      <c r="C54" s="1">
        <v>0.746563792228699</v>
      </c>
      <c r="D54" s="1">
        <v>0.131284713745117</v>
      </c>
      <c r="E54" s="1">
        <v>9</v>
      </c>
      <c r="F54" s="1">
        <v>4</v>
      </c>
      <c r="G54" s="1">
        <v>1</v>
      </c>
      <c r="H54" s="1">
        <v>6</v>
      </c>
      <c r="I54" s="1">
        <v>0.9</v>
      </c>
      <c r="J54" s="1">
        <v>0.692307692307692</v>
      </c>
      <c r="K54" s="1">
        <v>0.782608695652174</v>
      </c>
      <c r="L54" s="1">
        <v>0.4</v>
      </c>
      <c r="M54" s="1">
        <v>0.5</v>
      </c>
      <c r="N54" s="1">
        <v>0.75</v>
      </c>
    </row>
    <row r="55" s="1" customFormat="1" spans="1:14">
      <c r="A55" s="7">
        <v>427</v>
      </c>
      <c r="B55" s="1">
        <v>427</v>
      </c>
      <c r="C55" s="1">
        <v>0.746612668037415</v>
      </c>
      <c r="D55" s="1">
        <v>0.158156871795654</v>
      </c>
      <c r="E55" s="1">
        <v>8</v>
      </c>
      <c r="F55" s="1">
        <v>5</v>
      </c>
      <c r="G55" s="1">
        <v>2</v>
      </c>
      <c r="H55" s="1">
        <v>5</v>
      </c>
      <c r="I55" s="1">
        <v>0.8</v>
      </c>
      <c r="J55" s="1">
        <v>0.615384615384615</v>
      </c>
      <c r="K55" s="1">
        <v>0.695652173913043</v>
      </c>
      <c r="L55" s="1">
        <v>0.5</v>
      </c>
      <c r="M55" s="1">
        <v>0.3</v>
      </c>
      <c r="N55" s="1">
        <v>0.65</v>
      </c>
    </row>
    <row r="56" s="1" customFormat="1" spans="1:14">
      <c r="A56" s="7">
        <v>46</v>
      </c>
      <c r="B56" s="1">
        <v>46</v>
      </c>
      <c r="C56" s="1">
        <v>0.748969078063965</v>
      </c>
      <c r="D56" s="1">
        <v>0.0878483057022095</v>
      </c>
      <c r="E56" s="1">
        <v>8</v>
      </c>
      <c r="F56" s="1">
        <v>6</v>
      </c>
      <c r="G56" s="1">
        <v>2</v>
      </c>
      <c r="H56" s="1">
        <v>4</v>
      </c>
      <c r="I56" s="1">
        <v>0.8</v>
      </c>
      <c r="J56" s="1">
        <v>0.571428571428572</v>
      </c>
      <c r="K56" s="1">
        <v>0.666666666666667</v>
      </c>
      <c r="L56" s="1">
        <v>0.6</v>
      </c>
      <c r="M56" s="1">
        <v>0.2</v>
      </c>
      <c r="N56" s="1">
        <v>0.6</v>
      </c>
    </row>
    <row r="57" s="1" customFormat="1" spans="1:14">
      <c r="A57" s="7">
        <v>247</v>
      </c>
      <c r="B57" s="1">
        <v>247</v>
      </c>
      <c r="C57" s="1">
        <v>0.75033438205719</v>
      </c>
      <c r="D57" s="1">
        <v>0.0898913145065308</v>
      </c>
      <c r="E57" s="1">
        <v>9</v>
      </c>
      <c r="F57" s="1">
        <v>5</v>
      </c>
      <c r="G57" s="1">
        <v>1</v>
      </c>
      <c r="H57" s="1">
        <v>5</v>
      </c>
      <c r="I57" s="1">
        <v>0.9</v>
      </c>
      <c r="J57" s="1">
        <v>0.642857142857143</v>
      </c>
      <c r="K57" s="1">
        <v>0.75</v>
      </c>
      <c r="L57" s="1">
        <v>0.5</v>
      </c>
      <c r="M57" s="1">
        <v>0.4</v>
      </c>
      <c r="N57" s="1">
        <v>0.7</v>
      </c>
    </row>
    <row r="58" s="1" customFormat="1" spans="1:14">
      <c r="A58" s="7">
        <v>210</v>
      </c>
      <c r="B58" s="1">
        <v>210</v>
      </c>
      <c r="C58" s="1">
        <v>0.750462651252747</v>
      </c>
      <c r="D58" s="1">
        <v>0.163699865341186</v>
      </c>
      <c r="E58" s="1">
        <v>9</v>
      </c>
      <c r="F58" s="1">
        <v>3</v>
      </c>
      <c r="G58" s="1">
        <v>1</v>
      </c>
      <c r="H58" s="1">
        <v>7</v>
      </c>
      <c r="I58" s="1">
        <v>0.9</v>
      </c>
      <c r="J58" s="1">
        <v>0.75</v>
      </c>
      <c r="K58" s="1">
        <v>0.818181818181818</v>
      </c>
      <c r="L58" s="1">
        <v>0.3</v>
      </c>
      <c r="M58" s="1">
        <v>0.6</v>
      </c>
      <c r="N58" s="1">
        <v>0.8</v>
      </c>
    </row>
    <row r="59" s="1" customFormat="1" spans="1:14">
      <c r="A59" s="7">
        <v>742</v>
      </c>
      <c r="B59" s="1">
        <v>742</v>
      </c>
      <c r="C59" s="1">
        <v>0.750622987747192</v>
      </c>
      <c r="D59" s="1">
        <v>0.157911658287048</v>
      </c>
      <c r="E59" s="1">
        <v>8</v>
      </c>
      <c r="F59" s="1">
        <v>5</v>
      </c>
      <c r="G59" s="1">
        <v>2</v>
      </c>
      <c r="H59" s="1">
        <v>5</v>
      </c>
      <c r="I59" s="1">
        <v>0.8</v>
      </c>
      <c r="J59" s="1">
        <v>0.615384615384615</v>
      </c>
      <c r="K59" s="1">
        <v>0.695652173913043</v>
      </c>
      <c r="L59" s="1">
        <v>0.5</v>
      </c>
      <c r="M59" s="1">
        <v>0.3</v>
      </c>
      <c r="N59" s="1">
        <v>0.65</v>
      </c>
    </row>
    <row r="60" s="1" customFormat="1" spans="1:14">
      <c r="A60" s="7">
        <v>876</v>
      </c>
      <c r="B60" s="1">
        <v>876</v>
      </c>
      <c r="C60" s="1">
        <v>0.751581072807312</v>
      </c>
      <c r="D60" s="1">
        <v>0.130845427513123</v>
      </c>
      <c r="E60" s="1">
        <v>8</v>
      </c>
      <c r="F60" s="1">
        <v>3</v>
      </c>
      <c r="G60" s="1">
        <v>2</v>
      </c>
      <c r="H60" s="1">
        <v>7</v>
      </c>
      <c r="I60" s="1">
        <v>0.8</v>
      </c>
      <c r="J60" s="1">
        <v>0.727272727272727</v>
      </c>
      <c r="K60" s="1">
        <v>0.761904761904762</v>
      </c>
      <c r="L60" s="1">
        <v>0.3</v>
      </c>
      <c r="M60" s="1">
        <v>0.5</v>
      </c>
      <c r="N60" s="1">
        <v>0.75</v>
      </c>
    </row>
    <row r="61" s="1" customFormat="1" spans="1:14">
      <c r="A61" s="7">
        <v>893</v>
      </c>
      <c r="B61" s="1">
        <v>893</v>
      </c>
      <c r="C61" s="1">
        <v>0.754010558128357</v>
      </c>
      <c r="D61" s="1">
        <v>0.0874552726745605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702</v>
      </c>
      <c r="B62" s="1">
        <v>702</v>
      </c>
      <c r="C62" s="1">
        <v>0.756459355354309</v>
      </c>
      <c r="D62" s="1">
        <v>0.0885168313980103</v>
      </c>
      <c r="E62" s="1">
        <v>8</v>
      </c>
      <c r="F62" s="1">
        <v>6</v>
      </c>
      <c r="G62" s="1">
        <v>2</v>
      </c>
      <c r="H62" s="1">
        <v>4</v>
      </c>
      <c r="I62" s="1">
        <v>0.8</v>
      </c>
      <c r="J62" s="1">
        <v>0.571428571428572</v>
      </c>
      <c r="K62" s="1">
        <v>0.666666666666667</v>
      </c>
      <c r="L62" s="1">
        <v>0.6</v>
      </c>
      <c r="M62" s="1">
        <v>0.2</v>
      </c>
      <c r="N62" s="1">
        <v>0.6</v>
      </c>
    </row>
    <row r="63" s="1" customFormat="1" spans="1:14">
      <c r="A63" s="7">
        <v>15</v>
      </c>
      <c r="B63" s="1">
        <v>15</v>
      </c>
      <c r="C63" s="1">
        <v>0.757629036903381</v>
      </c>
      <c r="D63" s="1">
        <v>0.130363345146179</v>
      </c>
      <c r="E63" s="1">
        <v>10</v>
      </c>
      <c r="F63" s="1">
        <v>6</v>
      </c>
      <c r="G63" s="1">
        <v>0</v>
      </c>
      <c r="H63" s="1">
        <v>4</v>
      </c>
      <c r="I63" s="1">
        <v>1</v>
      </c>
      <c r="J63" s="1">
        <v>0.625</v>
      </c>
      <c r="K63" s="1">
        <v>0.769230769230769</v>
      </c>
      <c r="L63" s="1">
        <v>0.6</v>
      </c>
      <c r="M63" s="1">
        <v>0.4</v>
      </c>
      <c r="N63" s="1">
        <v>0.7</v>
      </c>
    </row>
    <row r="64" s="1" customFormat="1" spans="1:14">
      <c r="A64" s="7">
        <v>597</v>
      </c>
      <c r="B64" s="1">
        <v>597</v>
      </c>
      <c r="C64" s="1">
        <v>0.758385896682739</v>
      </c>
      <c r="D64" s="1">
        <v>0.156681180000305</v>
      </c>
      <c r="E64" s="1">
        <v>8</v>
      </c>
      <c r="F64" s="1">
        <v>4</v>
      </c>
      <c r="G64" s="1">
        <v>2</v>
      </c>
      <c r="H64" s="1">
        <v>6</v>
      </c>
      <c r="I64" s="1">
        <v>0.8</v>
      </c>
      <c r="J64" s="1">
        <v>0.666666666666667</v>
      </c>
      <c r="K64" s="1">
        <v>0.727272727272727</v>
      </c>
      <c r="L64" s="1">
        <v>0.4</v>
      </c>
      <c r="M64" s="1">
        <v>0.4</v>
      </c>
      <c r="N64" s="1">
        <v>0.7</v>
      </c>
    </row>
    <row r="65" s="3" customFormat="1" spans="1:14">
      <c r="A65" s="9">
        <v>607</v>
      </c>
      <c r="B65" s="3">
        <v>607</v>
      </c>
      <c r="C65" s="3">
        <v>0.759205937385559</v>
      </c>
      <c r="D65" s="3">
        <v>0.0919692516326904</v>
      </c>
      <c r="E65" s="3">
        <v>10</v>
      </c>
      <c r="F65" s="3">
        <v>5</v>
      </c>
      <c r="G65" s="3">
        <v>0</v>
      </c>
      <c r="H65" s="3">
        <v>5</v>
      </c>
      <c r="I65" s="3">
        <v>1</v>
      </c>
      <c r="J65" s="3">
        <v>0.666666666666667</v>
      </c>
      <c r="K65" s="3">
        <v>0.8</v>
      </c>
      <c r="L65" s="3">
        <v>0.5</v>
      </c>
      <c r="M65" s="3">
        <v>0.5</v>
      </c>
      <c r="N65" s="3">
        <v>0.75</v>
      </c>
    </row>
    <row r="66" s="1" customFormat="1" spans="1:14">
      <c r="A66" s="7">
        <v>714</v>
      </c>
      <c r="B66" s="1">
        <v>714</v>
      </c>
      <c r="C66" s="1">
        <v>0.760669589042664</v>
      </c>
      <c r="D66" s="1">
        <v>0.151639819145203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1" customFormat="1" spans="1:14">
      <c r="A67" s="7">
        <v>379</v>
      </c>
      <c r="B67" s="1">
        <v>379</v>
      </c>
      <c r="C67" s="1">
        <v>0.763228416442871</v>
      </c>
      <c r="D67" s="1">
        <v>0.146036624908447</v>
      </c>
      <c r="E67" s="1">
        <v>10</v>
      </c>
      <c r="F67" s="1">
        <v>6</v>
      </c>
      <c r="G67" s="1">
        <v>0</v>
      </c>
      <c r="H67" s="1">
        <v>4</v>
      </c>
      <c r="I67" s="1">
        <v>1</v>
      </c>
      <c r="J67" s="1">
        <v>0.625</v>
      </c>
      <c r="K67" s="1">
        <v>0.769230769230769</v>
      </c>
      <c r="L67" s="1">
        <v>0.6</v>
      </c>
      <c r="M67" s="1">
        <v>0.4</v>
      </c>
      <c r="N67" s="1">
        <v>0.7</v>
      </c>
    </row>
    <row r="68" s="1" customFormat="1" spans="1:14">
      <c r="A68" s="7">
        <v>256</v>
      </c>
      <c r="B68" s="1">
        <v>256</v>
      </c>
      <c r="C68" s="1">
        <v>0.769444704055786</v>
      </c>
      <c r="D68" s="1">
        <v>0.147529363632202</v>
      </c>
      <c r="E68" s="1">
        <v>10</v>
      </c>
      <c r="F68" s="1">
        <v>8</v>
      </c>
      <c r="G68" s="1">
        <v>0</v>
      </c>
      <c r="H68" s="1">
        <v>2</v>
      </c>
      <c r="I68" s="1">
        <v>1</v>
      </c>
      <c r="J68" s="1">
        <v>0.555555555555556</v>
      </c>
      <c r="K68" s="1">
        <v>0.714285714285714</v>
      </c>
      <c r="L68" s="1">
        <v>0.8</v>
      </c>
      <c r="M68" s="1">
        <v>0.2</v>
      </c>
      <c r="N68" s="1">
        <v>0.6</v>
      </c>
    </row>
    <row r="69" s="1" customFormat="1" spans="1:14">
      <c r="A69" s="7">
        <v>576</v>
      </c>
      <c r="B69" s="1">
        <v>576</v>
      </c>
      <c r="C69" s="1">
        <v>0.774784207344055</v>
      </c>
      <c r="D69" s="1">
        <v>0.0835216045379639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3" customFormat="1" spans="1:14">
      <c r="A70" s="9">
        <v>637</v>
      </c>
      <c r="B70" s="3">
        <v>637</v>
      </c>
      <c r="C70" s="3">
        <v>0.779709577560425</v>
      </c>
      <c r="D70" s="3">
        <v>0.131428241729736</v>
      </c>
      <c r="E70" s="3">
        <v>8</v>
      </c>
      <c r="F70" s="3">
        <v>4</v>
      </c>
      <c r="G70" s="3">
        <v>2</v>
      </c>
      <c r="H70" s="3">
        <v>6</v>
      </c>
      <c r="I70" s="3">
        <v>0.8</v>
      </c>
      <c r="J70" s="3">
        <v>0.666666666666667</v>
      </c>
      <c r="K70" s="3">
        <v>0.727272727272727</v>
      </c>
      <c r="L70" s="3">
        <v>0.4</v>
      </c>
      <c r="M70" s="3">
        <v>0.4</v>
      </c>
      <c r="N70" s="3">
        <v>0.7</v>
      </c>
    </row>
    <row r="71" s="1" customFormat="1" spans="1:14">
      <c r="A71" s="7">
        <v>358</v>
      </c>
      <c r="B71" s="1">
        <v>358</v>
      </c>
      <c r="C71" s="1">
        <v>0.764511704444885</v>
      </c>
      <c r="D71" s="1">
        <v>0.0849670171737671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880</v>
      </c>
      <c r="B72" s="1">
        <v>880</v>
      </c>
      <c r="C72" s="1">
        <v>0.780608892440796</v>
      </c>
      <c r="D72" s="1">
        <v>0.172005653381348</v>
      </c>
      <c r="E72" s="1">
        <v>9</v>
      </c>
      <c r="F72" s="1">
        <v>5</v>
      </c>
      <c r="G72" s="1">
        <v>1</v>
      </c>
      <c r="H72" s="1">
        <v>5</v>
      </c>
      <c r="I72" s="1">
        <v>0.9</v>
      </c>
      <c r="J72" s="1">
        <v>0.642857142857143</v>
      </c>
      <c r="K72" s="1">
        <v>0.75</v>
      </c>
      <c r="L72" s="1">
        <v>0.5</v>
      </c>
      <c r="M72" s="1">
        <v>0.4</v>
      </c>
      <c r="N72" s="1">
        <v>0.7</v>
      </c>
    </row>
    <row r="73" s="1" customFormat="1" spans="1:14">
      <c r="A73" s="7">
        <v>668</v>
      </c>
      <c r="B73" s="1">
        <v>668</v>
      </c>
      <c r="C73" s="1">
        <v>0.78334653377533</v>
      </c>
      <c r="D73" s="1">
        <v>0.184819221496582</v>
      </c>
      <c r="E73" s="1">
        <v>10</v>
      </c>
      <c r="F73" s="1">
        <v>6</v>
      </c>
      <c r="G73" s="1">
        <v>0</v>
      </c>
      <c r="H73" s="1">
        <v>4</v>
      </c>
      <c r="I73" s="1">
        <v>1</v>
      </c>
      <c r="J73" s="1">
        <v>0.625</v>
      </c>
      <c r="K73" s="1">
        <v>0.769230769230769</v>
      </c>
      <c r="L73" s="1">
        <v>0.6</v>
      </c>
      <c r="M73" s="1">
        <v>0.4</v>
      </c>
      <c r="N73" s="1">
        <v>0.7</v>
      </c>
    </row>
    <row r="74" s="1" customFormat="1" spans="1:14">
      <c r="A74" s="7">
        <v>704</v>
      </c>
      <c r="B74" s="1">
        <v>704</v>
      </c>
      <c r="C74" s="1">
        <v>0.793093085289001</v>
      </c>
      <c r="D74" s="1">
        <v>0.133874297142029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695</v>
      </c>
      <c r="B75" s="1">
        <v>695</v>
      </c>
      <c r="C75" s="1">
        <v>0.793387413024902</v>
      </c>
      <c r="D75" s="1">
        <v>0.140011191368103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929</v>
      </c>
      <c r="B76" s="1">
        <v>929</v>
      </c>
      <c r="C76" s="1">
        <v>0.795631051063538</v>
      </c>
      <c r="D76" s="1">
        <v>0.0636559724807739</v>
      </c>
      <c r="E76" s="1">
        <v>10</v>
      </c>
      <c r="F76" s="1">
        <v>4</v>
      </c>
      <c r="G76" s="1">
        <v>0</v>
      </c>
      <c r="H76" s="1">
        <v>6</v>
      </c>
      <c r="I76" s="1">
        <v>1</v>
      </c>
      <c r="J76" s="1">
        <v>0.714285714285714</v>
      </c>
      <c r="K76" s="1">
        <v>0.833333333333333</v>
      </c>
      <c r="L76" s="1">
        <v>0.4</v>
      </c>
      <c r="M76" s="1">
        <v>0.6</v>
      </c>
      <c r="N76" s="1">
        <v>0.8</v>
      </c>
    </row>
    <row r="77" s="3" customFormat="1" spans="1:14">
      <c r="A77" s="9">
        <v>439</v>
      </c>
      <c r="B77" s="3">
        <v>439</v>
      </c>
      <c r="C77" s="3">
        <v>0.799637913703918</v>
      </c>
      <c r="D77" s="3">
        <v>0.0570443868637085</v>
      </c>
      <c r="E77" s="3">
        <v>10</v>
      </c>
      <c r="F77" s="3">
        <v>3</v>
      </c>
      <c r="G77" s="3">
        <v>0</v>
      </c>
      <c r="H77" s="3">
        <v>7</v>
      </c>
      <c r="I77" s="3">
        <v>1</v>
      </c>
      <c r="J77" s="3">
        <v>0.769230769230769</v>
      </c>
      <c r="K77" s="3">
        <v>0.869565217391304</v>
      </c>
      <c r="L77" s="3">
        <v>0.3</v>
      </c>
      <c r="M77" s="3">
        <v>0.7</v>
      </c>
      <c r="N77" s="3">
        <v>0.85</v>
      </c>
    </row>
    <row r="78" s="1" customFormat="1" spans="1:14">
      <c r="A78" s="7">
        <v>725</v>
      </c>
      <c r="B78" s="1">
        <v>725</v>
      </c>
      <c r="C78" s="1">
        <v>0.803259372711182</v>
      </c>
      <c r="D78" s="1">
        <v>0.191452741622925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133</v>
      </c>
      <c r="B79" s="1">
        <v>133</v>
      </c>
      <c r="C79" s="1">
        <v>0.805436015129089</v>
      </c>
      <c r="D79" s="1">
        <v>0.172886252403259</v>
      </c>
      <c r="E79" s="1">
        <v>10</v>
      </c>
      <c r="F79" s="1">
        <v>4</v>
      </c>
      <c r="G79" s="1">
        <v>0</v>
      </c>
      <c r="H79" s="1">
        <v>6</v>
      </c>
      <c r="I79" s="1">
        <v>1</v>
      </c>
      <c r="J79" s="1">
        <v>0.714285714285714</v>
      </c>
      <c r="K79" s="1">
        <v>0.833333333333333</v>
      </c>
      <c r="L79" s="1">
        <v>0.4</v>
      </c>
      <c r="M79" s="1">
        <v>0.6</v>
      </c>
      <c r="N79" s="1">
        <v>0.8</v>
      </c>
    </row>
    <row r="80" s="1" customFormat="1" spans="1:14">
      <c r="A80" s="7">
        <v>777</v>
      </c>
      <c r="B80" s="1">
        <v>777</v>
      </c>
      <c r="C80" s="1">
        <v>0.808679223060608</v>
      </c>
      <c r="D80" s="1">
        <v>0.145735383033752</v>
      </c>
      <c r="E80" s="1">
        <v>10</v>
      </c>
      <c r="F80" s="1">
        <v>3</v>
      </c>
      <c r="G80" s="1">
        <v>0</v>
      </c>
      <c r="H80" s="1">
        <v>7</v>
      </c>
      <c r="I80" s="1">
        <v>1</v>
      </c>
      <c r="J80" s="1">
        <v>0.769230769230769</v>
      </c>
      <c r="K80" s="1">
        <v>0.869565217391304</v>
      </c>
      <c r="L80" s="1">
        <v>0.3</v>
      </c>
      <c r="M80" s="1">
        <v>0.7</v>
      </c>
      <c r="N80" s="1">
        <v>0.85</v>
      </c>
    </row>
    <row r="81" s="1" customFormat="1" spans="1:14">
      <c r="A81" s="7">
        <v>773</v>
      </c>
      <c r="B81" s="1">
        <v>773</v>
      </c>
      <c r="C81" s="1">
        <v>0.804943203926086</v>
      </c>
      <c r="D81" s="1">
        <v>0.0974832773208618</v>
      </c>
      <c r="E81" s="1">
        <v>9</v>
      </c>
      <c r="F81" s="1">
        <v>3</v>
      </c>
      <c r="G81" s="1">
        <v>1</v>
      </c>
      <c r="H81" s="1">
        <v>7</v>
      </c>
      <c r="I81" s="1">
        <v>0.9</v>
      </c>
      <c r="J81" s="1">
        <v>0.75</v>
      </c>
      <c r="K81" s="1">
        <v>0.818181818181818</v>
      </c>
      <c r="L81" s="1">
        <v>0.3</v>
      </c>
      <c r="M81" s="1">
        <v>0.6</v>
      </c>
      <c r="N81" s="1">
        <v>0.8</v>
      </c>
    </row>
    <row r="82" s="1" customFormat="1" spans="1:14">
      <c r="A82" s="7">
        <v>354</v>
      </c>
      <c r="B82" s="1">
        <v>354</v>
      </c>
      <c r="C82" s="1">
        <v>0.808939099311829</v>
      </c>
      <c r="D82" s="1">
        <v>0.152334570884705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543</v>
      </c>
      <c r="B83" s="1">
        <v>543</v>
      </c>
      <c r="C83" s="1">
        <v>0.810562133789062</v>
      </c>
      <c r="D83" s="1">
        <v>0.140990376472473</v>
      </c>
      <c r="E83" s="1">
        <v>9</v>
      </c>
      <c r="F83" s="1">
        <v>3</v>
      </c>
      <c r="G83" s="1">
        <v>1</v>
      </c>
      <c r="H83" s="1">
        <v>7</v>
      </c>
      <c r="I83" s="1">
        <v>0.9</v>
      </c>
      <c r="J83" s="1">
        <v>0.75</v>
      </c>
      <c r="K83" s="1">
        <v>0.818181818181818</v>
      </c>
      <c r="L83" s="1">
        <v>0.3</v>
      </c>
      <c r="M83" s="1">
        <v>0.6</v>
      </c>
      <c r="N83" s="1">
        <v>0.8</v>
      </c>
    </row>
    <row r="84" s="1" customFormat="1" spans="1:14">
      <c r="A84" s="7">
        <v>598</v>
      </c>
      <c r="B84" s="1">
        <v>598</v>
      </c>
      <c r="C84" s="1">
        <v>0.808453559875488</v>
      </c>
      <c r="D84" s="1">
        <v>0.0991584062576294</v>
      </c>
      <c r="E84" s="1">
        <v>10</v>
      </c>
      <c r="F84" s="1">
        <v>3</v>
      </c>
      <c r="G84" s="1">
        <v>0</v>
      </c>
      <c r="H84" s="1">
        <v>7</v>
      </c>
      <c r="I84" s="1">
        <v>1</v>
      </c>
      <c r="J84" s="1">
        <v>0.769230769230769</v>
      </c>
      <c r="K84" s="1">
        <v>0.869565217391304</v>
      </c>
      <c r="L84" s="1">
        <v>0.3</v>
      </c>
      <c r="M84" s="1">
        <v>0.7</v>
      </c>
      <c r="N84" s="1">
        <v>0.85</v>
      </c>
    </row>
    <row r="85" s="1" customFormat="1" spans="1:14">
      <c r="A85" s="7">
        <v>907</v>
      </c>
      <c r="B85" s="1">
        <v>907</v>
      </c>
      <c r="C85" s="1">
        <v>0.811874389648437</v>
      </c>
      <c r="D85" s="1">
        <v>0.147233486175537</v>
      </c>
      <c r="E85" s="1">
        <v>9</v>
      </c>
      <c r="F85" s="1">
        <v>1</v>
      </c>
      <c r="G85" s="1">
        <v>1</v>
      </c>
      <c r="H85" s="1">
        <v>9</v>
      </c>
      <c r="I85" s="1">
        <v>0.9</v>
      </c>
      <c r="J85" s="1">
        <v>0.9</v>
      </c>
      <c r="K85" s="1">
        <v>0.9</v>
      </c>
      <c r="L85" s="1">
        <v>0.1</v>
      </c>
      <c r="M85" s="1">
        <v>0.8</v>
      </c>
      <c r="N85" s="1">
        <v>0.9</v>
      </c>
    </row>
    <row r="86" s="1" customFormat="1" spans="1:14">
      <c r="A86" s="7">
        <v>743</v>
      </c>
      <c r="B86" s="1">
        <v>743</v>
      </c>
      <c r="C86" s="1">
        <v>0.812583208084106</v>
      </c>
      <c r="D86" s="1">
        <v>0.160370707511902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207</v>
      </c>
      <c r="B87" s="1">
        <v>207</v>
      </c>
      <c r="C87" s="1">
        <v>0.812959790229797</v>
      </c>
      <c r="D87" s="1">
        <v>0.00219154357910156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3" customFormat="1" spans="1:14">
      <c r="A88" s="9">
        <v>802</v>
      </c>
      <c r="B88" s="3">
        <v>802</v>
      </c>
      <c r="C88" s="3">
        <v>0.818269729614258</v>
      </c>
      <c r="D88" s="3">
        <v>0.142256736755371</v>
      </c>
      <c r="E88" s="3">
        <v>9</v>
      </c>
      <c r="F88" s="3">
        <v>4</v>
      </c>
      <c r="G88" s="3">
        <v>1</v>
      </c>
      <c r="H88" s="3">
        <v>6</v>
      </c>
      <c r="I88" s="3">
        <v>0.9</v>
      </c>
      <c r="J88" s="3">
        <v>0.692307692307692</v>
      </c>
      <c r="K88" s="3">
        <v>0.782608695652174</v>
      </c>
      <c r="L88" s="3">
        <v>0.4</v>
      </c>
      <c r="M88" s="3">
        <v>0.5</v>
      </c>
      <c r="N88" s="3">
        <v>0.75</v>
      </c>
    </row>
    <row r="89" s="1" customFormat="1" spans="1:14">
      <c r="A89" s="7">
        <v>558</v>
      </c>
      <c r="B89" s="1">
        <v>558</v>
      </c>
      <c r="C89" s="1">
        <v>0.821733474731445</v>
      </c>
      <c r="D89" s="1">
        <v>0.137555122375488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406</v>
      </c>
      <c r="B90" s="1">
        <v>406</v>
      </c>
      <c r="C90" s="1">
        <v>0.822151780128479</v>
      </c>
      <c r="D90" s="1">
        <v>0.264414072036743</v>
      </c>
      <c r="E90" s="1">
        <v>6</v>
      </c>
      <c r="F90" s="1">
        <v>4</v>
      </c>
      <c r="G90" s="1">
        <v>4</v>
      </c>
      <c r="H90" s="1">
        <v>6</v>
      </c>
      <c r="I90" s="1">
        <v>0.6</v>
      </c>
      <c r="J90" s="1">
        <v>0.6</v>
      </c>
      <c r="K90" s="1">
        <v>0.6</v>
      </c>
      <c r="L90" s="1">
        <v>0.4</v>
      </c>
      <c r="M90" s="1">
        <v>0.2</v>
      </c>
      <c r="N90" s="1">
        <v>0.6</v>
      </c>
    </row>
    <row r="91" s="1" customFormat="1" spans="1:14">
      <c r="A91" s="7">
        <v>522</v>
      </c>
      <c r="B91" s="1">
        <v>522</v>
      </c>
      <c r="C91" s="1">
        <v>0.841399312019348</v>
      </c>
      <c r="D91" s="1">
        <v>0.0506949424743652</v>
      </c>
      <c r="E91" s="1">
        <v>9</v>
      </c>
      <c r="F91" s="1">
        <v>4</v>
      </c>
      <c r="G91" s="1">
        <v>1</v>
      </c>
      <c r="H91" s="1">
        <v>6</v>
      </c>
      <c r="I91" s="1">
        <v>0.9</v>
      </c>
      <c r="J91" s="1">
        <v>0.692307692307692</v>
      </c>
      <c r="K91" s="1">
        <v>0.782608695652174</v>
      </c>
      <c r="L91" s="1">
        <v>0.4</v>
      </c>
      <c r="M91" s="1">
        <v>0.5</v>
      </c>
      <c r="N91" s="1">
        <v>0.75</v>
      </c>
    </row>
    <row r="92" s="3" customFormat="1" spans="1:14">
      <c r="A92" s="9">
        <v>694</v>
      </c>
      <c r="B92" s="3">
        <v>694</v>
      </c>
      <c r="C92" s="3">
        <v>0.832526206970215</v>
      </c>
      <c r="D92" s="3">
        <v>0.154374718666077</v>
      </c>
      <c r="E92" s="3">
        <v>9</v>
      </c>
      <c r="F92" s="3">
        <v>5</v>
      </c>
      <c r="G92" s="3">
        <v>1</v>
      </c>
      <c r="H92" s="3">
        <v>5</v>
      </c>
      <c r="I92" s="3">
        <v>0.9</v>
      </c>
      <c r="J92" s="3">
        <v>0.642857142857143</v>
      </c>
      <c r="K92" s="3">
        <v>0.75</v>
      </c>
      <c r="L92" s="3">
        <v>0.5</v>
      </c>
      <c r="M92" s="3">
        <v>0.4</v>
      </c>
      <c r="N92" s="3">
        <v>0.7</v>
      </c>
    </row>
    <row r="93" s="1" customFormat="1" spans="1:14">
      <c r="A93" s="7">
        <v>715</v>
      </c>
      <c r="B93" s="1">
        <v>715</v>
      </c>
      <c r="C93" s="1">
        <v>0.844211578369141</v>
      </c>
      <c r="D93" s="1">
        <v>0.191892504692078</v>
      </c>
      <c r="E93" s="1">
        <v>9</v>
      </c>
      <c r="F93" s="1">
        <v>5</v>
      </c>
      <c r="G93" s="1">
        <v>1</v>
      </c>
      <c r="H93" s="1">
        <v>5</v>
      </c>
      <c r="I93" s="1">
        <v>0.9</v>
      </c>
      <c r="J93" s="1">
        <v>0.642857142857143</v>
      </c>
      <c r="K93" s="1">
        <v>0.75</v>
      </c>
      <c r="L93" s="1">
        <v>0.5</v>
      </c>
      <c r="M93" s="1">
        <v>0.4</v>
      </c>
      <c r="N93" s="1">
        <v>0.7</v>
      </c>
    </row>
    <row r="94" s="1" customFormat="1" spans="1:14">
      <c r="A94" s="7">
        <v>288</v>
      </c>
      <c r="B94" s="1">
        <v>288</v>
      </c>
      <c r="C94" s="1">
        <v>0.861863970756531</v>
      </c>
      <c r="D94" s="1">
        <v>0.169729828834534</v>
      </c>
      <c r="E94" s="1">
        <v>9</v>
      </c>
      <c r="F94" s="1">
        <v>3</v>
      </c>
      <c r="G94" s="1">
        <v>1</v>
      </c>
      <c r="H94" s="1">
        <v>7</v>
      </c>
      <c r="I94" s="1">
        <v>0.9</v>
      </c>
      <c r="J94" s="1">
        <v>0.75</v>
      </c>
      <c r="K94" s="1">
        <v>0.818181818181818</v>
      </c>
      <c r="L94" s="1">
        <v>0.3</v>
      </c>
      <c r="M94" s="1">
        <v>0.6</v>
      </c>
      <c r="N94" s="1">
        <v>0.8</v>
      </c>
    </row>
    <row r="95" s="1" customFormat="1" spans="1:14">
      <c r="A95" s="7">
        <v>408</v>
      </c>
      <c r="B95" s="1">
        <v>408</v>
      </c>
      <c r="C95" s="1">
        <v>0.869597673416138</v>
      </c>
      <c r="D95" s="1">
        <v>0.191558599472046</v>
      </c>
      <c r="E95" s="1">
        <v>7</v>
      </c>
      <c r="F95" s="1">
        <v>7</v>
      </c>
      <c r="G95" s="1">
        <v>3</v>
      </c>
      <c r="H95" s="1">
        <v>3</v>
      </c>
      <c r="I95" s="1">
        <v>0.7</v>
      </c>
      <c r="J95" s="1">
        <v>0.5</v>
      </c>
      <c r="K95" s="1">
        <v>0.583333333333333</v>
      </c>
      <c r="L95" s="1">
        <v>0.7</v>
      </c>
      <c r="M95" s="1">
        <v>0</v>
      </c>
      <c r="N95" s="1">
        <v>0.5</v>
      </c>
    </row>
    <row r="96" s="1" customFormat="1" spans="1:14">
      <c r="A96" s="7">
        <v>212</v>
      </c>
      <c r="B96" s="1">
        <v>212</v>
      </c>
      <c r="C96" s="1">
        <v>0.870989918708801</v>
      </c>
      <c r="D96" s="1">
        <v>0.199928522109985</v>
      </c>
      <c r="E96" s="1">
        <v>8</v>
      </c>
      <c r="F96" s="1">
        <v>6</v>
      </c>
      <c r="G96" s="1">
        <v>2</v>
      </c>
      <c r="H96" s="1">
        <v>4</v>
      </c>
      <c r="I96" s="1">
        <v>0.8</v>
      </c>
      <c r="J96" s="1">
        <v>0.571428571428572</v>
      </c>
      <c r="K96" s="1">
        <v>0.666666666666667</v>
      </c>
      <c r="L96" s="1">
        <v>0.6</v>
      </c>
      <c r="M96" s="1">
        <v>0.2</v>
      </c>
      <c r="N96" s="1">
        <v>0.6</v>
      </c>
    </row>
    <row r="97" s="1" customFormat="1" spans="1:14">
      <c r="A97" s="7">
        <v>730</v>
      </c>
      <c r="B97" s="1">
        <v>730</v>
      </c>
      <c r="C97" s="1">
        <v>0.890325307846069</v>
      </c>
      <c r="D97" s="1">
        <v>0.0865664482116699</v>
      </c>
      <c r="E97" s="1">
        <v>8</v>
      </c>
      <c r="F97" s="1">
        <v>8</v>
      </c>
      <c r="G97" s="1">
        <v>2</v>
      </c>
      <c r="H97" s="1">
        <v>2</v>
      </c>
      <c r="I97" s="1">
        <v>0.8</v>
      </c>
      <c r="J97" s="1">
        <v>0.5</v>
      </c>
      <c r="K97" s="1">
        <v>0.615384615384615</v>
      </c>
      <c r="L97" s="1">
        <v>0.8</v>
      </c>
      <c r="M97" s="1">
        <v>0</v>
      </c>
      <c r="N97" s="1">
        <v>0.5</v>
      </c>
    </row>
    <row r="98" s="3" customFormat="1" spans="1:14">
      <c r="A98" s="9">
        <v>219</v>
      </c>
      <c r="B98" s="3">
        <v>219</v>
      </c>
      <c r="C98" s="3">
        <v>0.856444478034973</v>
      </c>
      <c r="D98" s="3">
        <v>0.000388860702514648</v>
      </c>
      <c r="E98" s="3">
        <v>8</v>
      </c>
      <c r="F98" s="3">
        <v>6</v>
      </c>
      <c r="G98" s="3">
        <v>2</v>
      </c>
      <c r="H98" s="3">
        <v>4</v>
      </c>
      <c r="I98" s="3">
        <v>0.8</v>
      </c>
      <c r="J98" s="3">
        <v>0.571428571428572</v>
      </c>
      <c r="K98" s="3">
        <v>0.666666666666667</v>
      </c>
      <c r="L98" s="3">
        <v>0.6</v>
      </c>
      <c r="M98" s="3">
        <v>0.2</v>
      </c>
      <c r="N98" s="3">
        <v>0.6</v>
      </c>
    </row>
    <row r="99" s="1" customFormat="1" spans="1:14">
      <c r="A99" s="7">
        <v>654</v>
      </c>
      <c r="B99" s="1">
        <v>654</v>
      </c>
      <c r="C99" s="1">
        <v>1.02727949619293</v>
      </c>
      <c r="D99" s="1">
        <v>0.19322407245636</v>
      </c>
      <c r="E99" s="1">
        <v>8</v>
      </c>
      <c r="F99" s="1">
        <v>6</v>
      </c>
      <c r="G99" s="1">
        <v>2</v>
      </c>
      <c r="H99" s="1">
        <v>4</v>
      </c>
      <c r="I99" s="1">
        <v>0.8</v>
      </c>
      <c r="J99" s="1">
        <v>0.571428571428572</v>
      </c>
      <c r="K99" s="1">
        <v>0.666666666666667</v>
      </c>
      <c r="L99" s="1">
        <v>0.6</v>
      </c>
      <c r="M99" s="1">
        <v>0.2</v>
      </c>
      <c r="N99" s="1">
        <v>0.6</v>
      </c>
    </row>
    <row r="100" s="1" customFormat="1" spans="3:13">
      <c r="C100" s="1">
        <f>AVERAGE(C2:C99)</f>
        <v>0.728452917264432</v>
      </c>
      <c r="D100" s="1">
        <f>AVERAGE(D2:D99)</f>
        <v>0.110185881050266</v>
      </c>
      <c r="L100" s="1">
        <f>AVERAGE(L2:L99)</f>
        <v>0.453061224489796</v>
      </c>
      <c r="M100" s="1">
        <f>AVERAGE(M2:M99)</f>
        <v>0.430612244897959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184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0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0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0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0</v>
      </c>
      <c r="G107" s="11">
        <v>0.12</v>
      </c>
      <c r="H107" s="1">
        <v>-240</v>
      </c>
      <c r="I107" s="1">
        <v>1760</v>
      </c>
      <c r="J107" s="1">
        <v>88</v>
      </c>
    </row>
    <row r="108" s="2" customFormat="1" spans="3:5">
      <c r="C108" s="2" t="s">
        <v>19</v>
      </c>
      <c r="D108" s="2">
        <f>COUNTIF(C2:C99,"&lt;0.5")-COUNTIF(C2:C99,"&lt;0.48")</f>
        <v>0</v>
      </c>
      <c r="E108" s="2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1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8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21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0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0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0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0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0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8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26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6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6</v>
      </c>
    </row>
    <row r="124" s="1" customFormat="1" spans="3:4">
      <c r="C124" s="1" t="s">
        <v>35</v>
      </c>
      <c r="D124" s="1">
        <f>COUNTIF(C2:C99,"&lt;0.82")-COUNTIF(C2:C99,"&lt;0.8")</f>
        <v>11</v>
      </c>
    </row>
    <row r="125" s="1" customFormat="1" spans="3:4">
      <c r="C125" s="1" t="s">
        <v>36</v>
      </c>
      <c r="D125" s="1">
        <f>COUNTIF(C2:C99,"&lt;0.84")-COUNTIF(C2:C99,"&lt;0.82")</f>
        <v>3</v>
      </c>
    </row>
    <row r="126" s="1" customFormat="1" spans="3:8">
      <c r="C126" s="1" t="s">
        <v>37</v>
      </c>
      <c r="D126" s="1">
        <f>COUNTIF(C2:C99,"&lt;0.86")-COUNTIF(C2:C99,"&lt;0.84")</f>
        <v>3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3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1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1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9" workbookViewId="0">
      <selection activeCell="A1" sqref="$A1:$XFD133"/>
    </sheetView>
  </sheetViews>
  <sheetFormatPr defaultColWidth="9" defaultRowHeight="13.5"/>
  <cols>
    <col min="3" max="4" width="18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494</v>
      </c>
      <c r="B2" s="1">
        <v>494</v>
      </c>
      <c r="C2" s="1">
        <v>0.619277596473694</v>
      </c>
      <c r="D2" s="1">
        <v>0.0505023002624512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321</v>
      </c>
      <c r="B4" s="1">
        <v>321</v>
      </c>
      <c r="C4" s="1">
        <v>0.588648796081543</v>
      </c>
      <c r="D4" s="1">
        <v>0.00274014472961426</v>
      </c>
      <c r="E4" s="1">
        <v>10</v>
      </c>
      <c r="F4" s="1">
        <v>5</v>
      </c>
      <c r="G4" s="1">
        <v>0</v>
      </c>
      <c r="H4" s="1">
        <v>5</v>
      </c>
      <c r="I4" s="1">
        <v>1</v>
      </c>
      <c r="J4" s="1">
        <v>0.666666666666667</v>
      </c>
      <c r="K4" s="1">
        <v>0.8</v>
      </c>
      <c r="L4" s="1">
        <v>0.5</v>
      </c>
      <c r="M4" s="1">
        <v>0.5</v>
      </c>
      <c r="N4" s="1">
        <v>0.75</v>
      </c>
    </row>
    <row r="5" s="1" customFormat="1" spans="1:14">
      <c r="A5" s="7">
        <v>749</v>
      </c>
      <c r="B5" s="1">
        <v>749</v>
      </c>
      <c r="C5" s="1">
        <v>0.619569301605225</v>
      </c>
      <c r="D5" s="1">
        <v>0.0950485467910767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434</v>
      </c>
      <c r="B6" s="1">
        <v>434</v>
      </c>
      <c r="C6" s="1">
        <v>0.576648116111755</v>
      </c>
      <c r="D6" s="1">
        <v>0.148520231246948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776</v>
      </c>
      <c r="B8" s="1">
        <v>776</v>
      </c>
      <c r="C8" s="1">
        <v>0.606791138648987</v>
      </c>
      <c r="D8" s="1">
        <v>0.0375798940658569</v>
      </c>
      <c r="E8" s="1">
        <v>9</v>
      </c>
      <c r="F8" s="1">
        <v>2</v>
      </c>
      <c r="G8" s="1">
        <v>1</v>
      </c>
      <c r="H8" s="1">
        <v>8</v>
      </c>
      <c r="I8" s="1">
        <v>0.9</v>
      </c>
      <c r="J8" s="1">
        <v>0.818181818181818</v>
      </c>
      <c r="K8" s="1">
        <v>0.857142857142857</v>
      </c>
      <c r="L8" s="1">
        <v>0.2</v>
      </c>
      <c r="M8" s="1">
        <v>0.7</v>
      </c>
      <c r="N8" s="1">
        <v>0.85</v>
      </c>
    </row>
    <row r="9" s="1" customFormat="1" spans="1:14">
      <c r="A9" s="7">
        <v>337</v>
      </c>
      <c r="B9" s="1">
        <v>337</v>
      </c>
      <c r="C9" s="1">
        <v>0.619262933731079</v>
      </c>
      <c r="D9" s="1">
        <v>0.105476856231689</v>
      </c>
      <c r="E9" s="1">
        <v>10</v>
      </c>
      <c r="F9" s="1">
        <v>6</v>
      </c>
      <c r="G9" s="1">
        <v>0</v>
      </c>
      <c r="H9" s="1">
        <v>4</v>
      </c>
      <c r="I9" s="1">
        <v>1</v>
      </c>
      <c r="J9" s="1">
        <v>0.625</v>
      </c>
      <c r="K9" s="1">
        <v>0.769230769230769</v>
      </c>
      <c r="L9" s="1">
        <v>0.6</v>
      </c>
      <c r="M9" s="1">
        <v>0.4</v>
      </c>
      <c r="N9" s="1">
        <v>0.7</v>
      </c>
    </row>
    <row r="10" s="1" customFormat="1" spans="1:14">
      <c r="A10" s="7">
        <v>477</v>
      </c>
      <c r="B10" s="1">
        <v>477</v>
      </c>
      <c r="C10" s="1">
        <v>0.588738799095154</v>
      </c>
      <c r="D10" s="1">
        <v>0.0414286851882935</v>
      </c>
      <c r="E10" s="1">
        <v>10</v>
      </c>
      <c r="F10" s="1">
        <v>4</v>
      </c>
      <c r="G10" s="1">
        <v>0</v>
      </c>
      <c r="H10" s="1">
        <v>6</v>
      </c>
      <c r="I10" s="1">
        <v>1</v>
      </c>
      <c r="J10" s="1">
        <v>0.714285714285714</v>
      </c>
      <c r="K10" s="1">
        <v>0.833333333333333</v>
      </c>
      <c r="L10" s="1">
        <v>0.4</v>
      </c>
      <c r="M10" s="1">
        <v>0.6</v>
      </c>
      <c r="N10" s="1">
        <v>0.8</v>
      </c>
    </row>
    <row r="11" s="1" customFormat="1" spans="1:14">
      <c r="A11" s="7">
        <v>188</v>
      </c>
      <c r="B11" s="1">
        <v>188</v>
      </c>
      <c r="C11" s="1">
        <v>0.611397743225098</v>
      </c>
      <c r="D11" s="1">
        <v>0.0397995710372925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461</v>
      </c>
      <c r="B12" s="1">
        <v>461</v>
      </c>
      <c r="C12" s="1">
        <v>0.6111820936203</v>
      </c>
      <c r="D12" s="1">
        <v>0.022621750831604</v>
      </c>
      <c r="E12" s="1">
        <v>8</v>
      </c>
      <c r="F12" s="1">
        <v>2</v>
      </c>
      <c r="G12" s="1">
        <v>2</v>
      </c>
      <c r="H12" s="1">
        <v>8</v>
      </c>
      <c r="I12" s="1">
        <v>0.8</v>
      </c>
      <c r="J12" s="1">
        <v>0.8</v>
      </c>
      <c r="K12" s="1">
        <v>0.8</v>
      </c>
      <c r="L12" s="1">
        <v>0.2</v>
      </c>
      <c r="M12" s="1">
        <v>0.6</v>
      </c>
      <c r="N12" s="1">
        <v>0.8</v>
      </c>
    </row>
    <row r="13" s="1" customFormat="1" spans="1:14">
      <c r="A13" s="7">
        <v>369</v>
      </c>
      <c r="B13" s="1">
        <v>369</v>
      </c>
      <c r="C13" s="1">
        <v>0.619050025939941</v>
      </c>
      <c r="D13" s="1">
        <v>0.088599681854248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475</v>
      </c>
      <c r="B14" s="1">
        <v>475</v>
      </c>
      <c r="C14" s="1">
        <v>0.619317889213562</v>
      </c>
      <c r="D14" s="1">
        <v>0.0769717693328857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810</v>
      </c>
      <c r="B15" s="1">
        <v>810</v>
      </c>
      <c r="C15" s="1">
        <v>0.615700364112854</v>
      </c>
      <c r="D15" s="1">
        <v>0.0395431518554688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744</v>
      </c>
      <c r="B16" s="1">
        <v>744</v>
      </c>
      <c r="C16" s="1">
        <v>0.589840054512024</v>
      </c>
      <c r="D16" s="1">
        <v>0.148994445800781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28</v>
      </c>
      <c r="B18" s="1">
        <v>28</v>
      </c>
      <c r="C18" s="1">
        <v>0.596928119659424</v>
      </c>
      <c r="D18" s="1">
        <v>0.172947764396668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197</v>
      </c>
      <c r="B19" s="1">
        <v>197</v>
      </c>
      <c r="C19" s="1">
        <v>0.595931768417358</v>
      </c>
      <c r="D19" s="1">
        <v>0.0206851959228516</v>
      </c>
      <c r="E19" s="1">
        <v>9</v>
      </c>
      <c r="F19" s="1">
        <v>5</v>
      </c>
      <c r="G19" s="1">
        <v>1</v>
      </c>
      <c r="H19" s="1">
        <v>5</v>
      </c>
      <c r="I19" s="1">
        <v>0.9</v>
      </c>
      <c r="J19" s="1">
        <v>0.642857142857143</v>
      </c>
      <c r="K19" s="1">
        <v>0.75</v>
      </c>
      <c r="L19" s="1">
        <v>0.5</v>
      </c>
      <c r="M19" s="1">
        <v>0.4</v>
      </c>
      <c r="N19" s="1">
        <v>0.7</v>
      </c>
    </row>
    <row r="20" s="1" customFormat="1" spans="1:14">
      <c r="A20" s="7">
        <v>763</v>
      </c>
      <c r="B20" s="1">
        <v>763</v>
      </c>
      <c r="C20" s="1">
        <v>0.619324445724487</v>
      </c>
      <c r="D20" s="1">
        <v>0.117593646049499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376</v>
      </c>
      <c r="B21" s="1">
        <v>376</v>
      </c>
      <c r="C21" s="1">
        <v>0.618882536888123</v>
      </c>
      <c r="D21" s="1">
        <v>0.095176100730896</v>
      </c>
      <c r="E21" s="1">
        <v>10</v>
      </c>
      <c r="F21" s="1">
        <v>5</v>
      </c>
      <c r="G21" s="1">
        <v>0</v>
      </c>
      <c r="H21" s="1">
        <v>5</v>
      </c>
      <c r="I21" s="1">
        <v>1</v>
      </c>
      <c r="J21" s="1">
        <v>0.666666666666667</v>
      </c>
      <c r="K21" s="1">
        <v>0.8</v>
      </c>
      <c r="L21" s="1">
        <v>0.5</v>
      </c>
      <c r="M21" s="1">
        <v>0.5</v>
      </c>
      <c r="N21" s="1">
        <v>0.75</v>
      </c>
    </row>
    <row r="22" s="1" customFormat="1" spans="1:14">
      <c r="A22" s="7">
        <v>850</v>
      </c>
      <c r="B22" s="1">
        <v>850</v>
      </c>
      <c r="C22" s="1">
        <v>0.618609189987183</v>
      </c>
      <c r="D22" s="1">
        <v>0.0841801166534424</v>
      </c>
      <c r="E22" s="1">
        <v>10</v>
      </c>
      <c r="F22" s="1">
        <v>2</v>
      </c>
      <c r="G22" s="1">
        <v>0</v>
      </c>
      <c r="H22" s="1">
        <v>8</v>
      </c>
      <c r="I22" s="1">
        <v>1</v>
      </c>
      <c r="J22" s="1">
        <v>0.833333333333333</v>
      </c>
      <c r="K22" s="1">
        <v>0.909090909090909</v>
      </c>
      <c r="L22" s="1">
        <v>0.2</v>
      </c>
      <c r="M22" s="1">
        <v>0.8</v>
      </c>
      <c r="N22" s="1">
        <v>0.9</v>
      </c>
    </row>
    <row r="23" s="1" customFormat="1" spans="1:14">
      <c r="A23" s="7">
        <v>960</v>
      </c>
      <c r="B23" s="1">
        <v>960</v>
      </c>
      <c r="C23" s="1">
        <v>0.618753671646118</v>
      </c>
      <c r="D23" s="1">
        <v>0.105990052223206</v>
      </c>
      <c r="E23" s="1">
        <v>7</v>
      </c>
      <c r="F23" s="1">
        <v>8</v>
      </c>
      <c r="G23" s="1">
        <v>3</v>
      </c>
      <c r="H23" s="1">
        <v>2</v>
      </c>
      <c r="I23" s="1">
        <v>0.7</v>
      </c>
      <c r="J23" s="1">
        <v>0.466666666666667</v>
      </c>
      <c r="K23" s="1">
        <v>0.56</v>
      </c>
      <c r="L23" s="1">
        <v>0.8</v>
      </c>
      <c r="M23" s="1">
        <v>-0.1</v>
      </c>
      <c r="N23" s="1">
        <v>0.45</v>
      </c>
    </row>
    <row r="24" s="1" customFormat="1" spans="1:14">
      <c r="A24" s="7">
        <v>832</v>
      </c>
      <c r="B24" s="1">
        <v>832</v>
      </c>
      <c r="C24" s="1">
        <v>0.6199049949646</v>
      </c>
      <c r="D24" s="1">
        <v>0.112832188606262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436</v>
      </c>
      <c r="B25" s="1">
        <v>436</v>
      </c>
      <c r="C25" s="1">
        <v>0.594495534896851</v>
      </c>
      <c r="D25" s="1">
        <v>0.0671279430389404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469</v>
      </c>
      <c r="B26" s="1">
        <v>469</v>
      </c>
      <c r="C26" s="1">
        <v>0.618641376495361</v>
      </c>
      <c r="D26" s="1">
        <v>0.0757843255996704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232</v>
      </c>
      <c r="B27" s="1">
        <v>232</v>
      </c>
      <c r="C27" s="1">
        <v>0.604297399520874</v>
      </c>
      <c r="D27" s="1">
        <v>0.00250375270843506</v>
      </c>
      <c r="E27" s="1">
        <v>7</v>
      </c>
      <c r="F27" s="1">
        <v>2</v>
      </c>
      <c r="G27" s="1">
        <v>3</v>
      </c>
      <c r="H27" s="1">
        <v>8</v>
      </c>
      <c r="I27" s="1">
        <v>0.7</v>
      </c>
      <c r="J27" s="1">
        <v>0.777777777777778</v>
      </c>
      <c r="K27" s="1">
        <v>0.736842105263158</v>
      </c>
      <c r="L27" s="1">
        <v>0.2</v>
      </c>
      <c r="M27" s="1">
        <v>0.5</v>
      </c>
      <c r="N27" s="1">
        <v>0.75</v>
      </c>
    </row>
    <row r="28" s="1" customFormat="1" spans="1:14">
      <c r="A28" s="7">
        <v>197</v>
      </c>
      <c r="B28" s="1">
        <v>197</v>
      </c>
      <c r="C28" s="1">
        <v>0.595931768417358</v>
      </c>
      <c r="D28" s="1">
        <v>0.0206851959228516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778</v>
      </c>
      <c r="B29" s="1">
        <v>778</v>
      </c>
      <c r="C29" s="1">
        <v>0.618837714195251</v>
      </c>
      <c r="D29" s="1">
        <v>0.0738418102264404</v>
      </c>
      <c r="E29" s="1">
        <v>10</v>
      </c>
      <c r="F29" s="1">
        <v>2</v>
      </c>
      <c r="G29" s="1">
        <v>0</v>
      </c>
      <c r="H29" s="1">
        <v>8</v>
      </c>
      <c r="I29" s="1">
        <v>1</v>
      </c>
      <c r="J29" s="1">
        <v>0.833333333333333</v>
      </c>
      <c r="K29" s="1">
        <v>0.909090909090909</v>
      </c>
      <c r="L29" s="1">
        <v>0.2</v>
      </c>
      <c r="M29" s="1">
        <v>0.8</v>
      </c>
      <c r="N29" s="1">
        <v>0.9</v>
      </c>
    </row>
    <row r="30" s="1" customFormat="1" spans="1:14">
      <c r="A30" s="7">
        <v>474</v>
      </c>
      <c r="B30" s="1">
        <v>474</v>
      </c>
      <c r="C30" s="1">
        <v>0.618880748748779</v>
      </c>
      <c r="D30" s="1">
        <v>0.068963885307312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2" customFormat="1" spans="1:14">
      <c r="A31" s="8">
        <v>680</v>
      </c>
      <c r="B31" s="2">
        <v>680</v>
      </c>
      <c r="C31" s="2">
        <v>0.591787695884705</v>
      </c>
      <c r="D31" s="2">
        <v>0.122963666915894</v>
      </c>
      <c r="E31" s="2">
        <v>6</v>
      </c>
      <c r="F31" s="2">
        <v>5</v>
      </c>
      <c r="G31" s="2">
        <v>4</v>
      </c>
      <c r="H31" s="2">
        <v>5</v>
      </c>
      <c r="I31" s="2">
        <v>0.6</v>
      </c>
      <c r="J31" s="2">
        <v>0.545454545454545</v>
      </c>
      <c r="K31" s="2">
        <v>0.571428571428571</v>
      </c>
      <c r="L31" s="2">
        <v>0.5</v>
      </c>
      <c r="M31" s="2">
        <v>0.1</v>
      </c>
      <c r="N31" s="2">
        <v>0.55</v>
      </c>
    </row>
    <row r="32" s="1" customFormat="1" spans="1:14">
      <c r="A32" s="7">
        <v>644</v>
      </c>
      <c r="B32" s="1">
        <v>644</v>
      </c>
      <c r="C32" s="1">
        <v>0.721666574478149</v>
      </c>
      <c r="D32" s="1">
        <v>0.0976516008377075</v>
      </c>
      <c r="E32" s="1">
        <v>10</v>
      </c>
      <c r="F32" s="1">
        <v>5</v>
      </c>
      <c r="G32" s="1">
        <v>0</v>
      </c>
      <c r="H32" s="1">
        <v>5</v>
      </c>
      <c r="I32" s="1">
        <v>1</v>
      </c>
      <c r="J32" s="1">
        <v>0.666666666666667</v>
      </c>
      <c r="K32" s="1">
        <v>0.8</v>
      </c>
      <c r="L32" s="1">
        <v>0.5</v>
      </c>
      <c r="M32" s="1">
        <v>0.5</v>
      </c>
      <c r="N32" s="1">
        <v>0.75</v>
      </c>
    </row>
    <row r="33" s="1" customFormat="1" spans="1:14">
      <c r="A33" s="7">
        <v>20</v>
      </c>
      <c r="B33" s="1">
        <v>20</v>
      </c>
      <c r="C33" s="1">
        <v>0.73398494720459</v>
      </c>
      <c r="D33" s="1">
        <v>0.0834519863128662</v>
      </c>
      <c r="E33" s="1">
        <v>8</v>
      </c>
      <c r="F33" s="1">
        <v>5</v>
      </c>
      <c r="G33" s="1">
        <v>2</v>
      </c>
      <c r="H33" s="1">
        <v>5</v>
      </c>
      <c r="I33" s="1">
        <v>0.8</v>
      </c>
      <c r="J33" s="1">
        <v>0.615384615384615</v>
      </c>
      <c r="K33" s="1">
        <v>0.695652173913043</v>
      </c>
      <c r="L33" s="1">
        <v>0.5</v>
      </c>
      <c r="M33" s="1">
        <v>0.3</v>
      </c>
      <c r="N33" s="1">
        <v>0.65</v>
      </c>
    </row>
    <row r="34" s="1" customFormat="1" spans="1:14">
      <c r="A34" s="7">
        <v>505</v>
      </c>
      <c r="B34" s="1">
        <v>505</v>
      </c>
      <c r="C34" s="1">
        <v>0.736833810806274</v>
      </c>
      <c r="D34" s="1">
        <v>0.148589491844177</v>
      </c>
      <c r="E34" s="1">
        <v>8</v>
      </c>
      <c r="F34" s="1">
        <v>5</v>
      </c>
      <c r="G34" s="1">
        <v>2</v>
      </c>
      <c r="H34" s="1">
        <v>5</v>
      </c>
      <c r="I34" s="1">
        <v>0.8</v>
      </c>
      <c r="J34" s="1">
        <v>0.615384615384615</v>
      </c>
      <c r="K34" s="1">
        <v>0.695652173913043</v>
      </c>
      <c r="L34" s="1">
        <v>0.5</v>
      </c>
      <c r="M34" s="1">
        <v>0.3</v>
      </c>
      <c r="N34" s="1">
        <v>0.65</v>
      </c>
    </row>
    <row r="35" s="1" customFormat="1" spans="1:14">
      <c r="A35" s="7">
        <v>88</v>
      </c>
      <c r="B35" s="1">
        <v>88</v>
      </c>
      <c r="C35" s="1">
        <v>0.737314105033875</v>
      </c>
      <c r="D35" s="1">
        <v>0.139135479927063</v>
      </c>
      <c r="E35" s="1">
        <v>8</v>
      </c>
      <c r="F35" s="1">
        <v>6</v>
      </c>
      <c r="G35" s="1">
        <v>2</v>
      </c>
      <c r="H35" s="1">
        <v>4</v>
      </c>
      <c r="I35" s="1">
        <v>0.8</v>
      </c>
      <c r="J35" s="1">
        <v>0.571428571428572</v>
      </c>
      <c r="K35" s="1">
        <v>0.666666666666667</v>
      </c>
      <c r="L35" s="1">
        <v>0.6</v>
      </c>
      <c r="M35" s="1">
        <v>0.2</v>
      </c>
      <c r="N35" s="1">
        <v>0.6</v>
      </c>
    </row>
    <row r="36" s="1" customFormat="1" spans="1:14">
      <c r="A36" s="7">
        <v>568</v>
      </c>
      <c r="B36" s="1">
        <v>568</v>
      </c>
      <c r="C36" s="1">
        <v>0.737872362136841</v>
      </c>
      <c r="D36" s="1">
        <v>0.143222093582153</v>
      </c>
      <c r="E36" s="1">
        <v>9</v>
      </c>
      <c r="F36" s="1">
        <v>2</v>
      </c>
      <c r="G36" s="1">
        <v>1</v>
      </c>
      <c r="H36" s="1">
        <v>8</v>
      </c>
      <c r="I36" s="1">
        <v>0.9</v>
      </c>
      <c r="J36" s="1">
        <v>0.818181818181818</v>
      </c>
      <c r="K36" s="1">
        <v>0.857142857142857</v>
      </c>
      <c r="L36" s="1">
        <v>0.2</v>
      </c>
      <c r="M36" s="1">
        <v>0.7</v>
      </c>
      <c r="N36" s="1">
        <v>0.85</v>
      </c>
    </row>
    <row r="37" s="3" customFormat="1" spans="1:14">
      <c r="A37" s="9">
        <v>206</v>
      </c>
      <c r="B37" s="3">
        <v>206</v>
      </c>
      <c r="C37" s="3">
        <v>0.739766359329224</v>
      </c>
      <c r="D37" s="3">
        <v>0.0500904321670532</v>
      </c>
      <c r="E37" s="3">
        <v>8</v>
      </c>
      <c r="F37" s="3">
        <v>7</v>
      </c>
      <c r="G37" s="3">
        <v>2</v>
      </c>
      <c r="H37" s="3">
        <v>3</v>
      </c>
      <c r="I37" s="3">
        <v>0.8</v>
      </c>
      <c r="J37" s="3">
        <v>0.533333333333333</v>
      </c>
      <c r="K37" s="3">
        <v>0.64</v>
      </c>
      <c r="L37" s="3">
        <v>0.7</v>
      </c>
      <c r="M37" s="3">
        <v>0.1</v>
      </c>
      <c r="N37" s="3">
        <v>0.55</v>
      </c>
    </row>
    <row r="38" s="1" customFormat="1" spans="1:14">
      <c r="A38" s="7">
        <v>86</v>
      </c>
      <c r="B38" s="1">
        <v>86</v>
      </c>
      <c r="C38" s="1">
        <v>0.740849733352661</v>
      </c>
      <c r="D38" s="1">
        <v>0.138911128044128</v>
      </c>
      <c r="E38" s="1">
        <v>9</v>
      </c>
      <c r="F38" s="1">
        <v>2</v>
      </c>
      <c r="G38" s="1">
        <v>1</v>
      </c>
      <c r="H38" s="1">
        <v>8</v>
      </c>
      <c r="I38" s="1">
        <v>0.9</v>
      </c>
      <c r="J38" s="1">
        <v>0.818181818181818</v>
      </c>
      <c r="K38" s="1">
        <v>0.857142857142857</v>
      </c>
      <c r="L38" s="1">
        <v>0.2</v>
      </c>
      <c r="M38" s="1">
        <v>0.7</v>
      </c>
      <c r="N38" s="1">
        <v>0.85</v>
      </c>
    </row>
    <row r="39" s="1" customFormat="1" spans="1:14">
      <c r="A39" s="7">
        <v>246</v>
      </c>
      <c r="B39" s="1">
        <v>246</v>
      </c>
      <c r="C39" s="1">
        <v>0.742902874946594</v>
      </c>
      <c r="D39" s="1">
        <v>0.0863687992095947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508</v>
      </c>
      <c r="B40" s="1">
        <v>508</v>
      </c>
      <c r="C40" s="1">
        <v>0.741079568862915</v>
      </c>
      <c r="D40" s="1">
        <v>0.163100957870483</v>
      </c>
      <c r="E40" s="1">
        <v>9</v>
      </c>
      <c r="F40" s="1">
        <v>2</v>
      </c>
      <c r="G40" s="1">
        <v>1</v>
      </c>
      <c r="H40" s="1">
        <v>8</v>
      </c>
      <c r="I40" s="1">
        <v>0.9</v>
      </c>
      <c r="J40" s="1">
        <v>0.818181818181818</v>
      </c>
      <c r="K40" s="1">
        <v>0.857142857142857</v>
      </c>
      <c r="L40" s="1">
        <v>0.2</v>
      </c>
      <c r="M40" s="1">
        <v>0.7</v>
      </c>
      <c r="N40" s="1">
        <v>0.85</v>
      </c>
    </row>
    <row r="41" s="1" customFormat="1" spans="1:14">
      <c r="A41" s="7">
        <v>535</v>
      </c>
      <c r="B41" s="1">
        <v>535</v>
      </c>
      <c r="C41" s="1">
        <v>0.742258071899414</v>
      </c>
      <c r="D41" s="1">
        <v>0.139615654945374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1" customFormat="1" spans="1:14">
      <c r="A42" s="7">
        <v>653</v>
      </c>
      <c r="B42" s="1">
        <v>653</v>
      </c>
      <c r="C42" s="1">
        <v>0.742402076721191</v>
      </c>
      <c r="D42" s="1">
        <v>0.214298725128174</v>
      </c>
      <c r="E42" s="1">
        <v>10</v>
      </c>
      <c r="F42" s="1">
        <v>6</v>
      </c>
      <c r="G42" s="1">
        <v>0</v>
      </c>
      <c r="H42" s="1">
        <v>4</v>
      </c>
      <c r="I42" s="1">
        <v>1</v>
      </c>
      <c r="J42" s="1">
        <v>0.625</v>
      </c>
      <c r="K42" s="1">
        <v>0.769230769230769</v>
      </c>
      <c r="L42" s="1">
        <v>0.6</v>
      </c>
      <c r="M42" s="1">
        <v>0.4</v>
      </c>
      <c r="N42" s="1">
        <v>0.7</v>
      </c>
    </row>
    <row r="43" s="1" customFormat="1" spans="1:14">
      <c r="A43" s="7">
        <v>390</v>
      </c>
      <c r="B43" s="1">
        <v>390</v>
      </c>
      <c r="C43" s="1">
        <v>0.742583513259888</v>
      </c>
      <c r="D43" s="1">
        <v>0.163344383239746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817</v>
      </c>
      <c r="B44" s="1">
        <v>817</v>
      </c>
      <c r="C44" s="1">
        <v>0.743297576904297</v>
      </c>
      <c r="D44" s="1">
        <v>0.172729134559631</v>
      </c>
      <c r="E44" s="1">
        <v>7</v>
      </c>
      <c r="F44" s="1">
        <v>7</v>
      </c>
      <c r="G44" s="1">
        <v>3</v>
      </c>
      <c r="H44" s="1">
        <v>3</v>
      </c>
      <c r="I44" s="1">
        <v>0.7</v>
      </c>
      <c r="J44" s="1">
        <v>0.5</v>
      </c>
      <c r="K44" s="1">
        <v>0.583333333333333</v>
      </c>
      <c r="L44" s="1">
        <v>0.7</v>
      </c>
      <c r="M44" s="1">
        <v>0</v>
      </c>
      <c r="N44" s="1">
        <v>0.5</v>
      </c>
    </row>
    <row r="45" s="1" customFormat="1" spans="1:14">
      <c r="A45" s="7">
        <v>67</v>
      </c>
      <c r="B45" s="1">
        <v>67</v>
      </c>
      <c r="C45" s="1">
        <v>0.746085166931152</v>
      </c>
      <c r="D45" s="1">
        <v>0.0754534006118774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1" customFormat="1" spans="1:14">
      <c r="A46" s="7">
        <v>287</v>
      </c>
      <c r="B46" s="1">
        <v>287</v>
      </c>
      <c r="C46" s="1">
        <v>0.745387673377991</v>
      </c>
      <c r="D46" s="1">
        <v>0.0656861066818237</v>
      </c>
      <c r="E46" s="1">
        <v>8</v>
      </c>
      <c r="F46" s="1">
        <v>4</v>
      </c>
      <c r="G46" s="1">
        <v>2</v>
      </c>
      <c r="H46" s="1">
        <v>6</v>
      </c>
      <c r="I46" s="1">
        <v>0.8</v>
      </c>
      <c r="J46" s="1">
        <v>0.666666666666667</v>
      </c>
      <c r="K46" s="1">
        <v>0.727272727272727</v>
      </c>
      <c r="L46" s="1">
        <v>0.4</v>
      </c>
      <c r="M46" s="1">
        <v>0.4</v>
      </c>
      <c r="N46" s="1">
        <v>0.7</v>
      </c>
    </row>
    <row r="47" s="1" customFormat="1" spans="1:14">
      <c r="A47" s="7">
        <v>198</v>
      </c>
      <c r="B47" s="1">
        <v>198</v>
      </c>
      <c r="C47" s="1">
        <v>0.745155930519104</v>
      </c>
      <c r="D47" s="1">
        <v>0.0873236656188965</v>
      </c>
      <c r="E47" s="1">
        <v>9</v>
      </c>
      <c r="F47" s="1">
        <v>6</v>
      </c>
      <c r="G47" s="1">
        <v>1</v>
      </c>
      <c r="H47" s="1">
        <v>4</v>
      </c>
      <c r="I47" s="1">
        <v>0.9</v>
      </c>
      <c r="J47" s="1">
        <v>0.6</v>
      </c>
      <c r="K47" s="1">
        <v>0.72</v>
      </c>
      <c r="L47" s="1">
        <v>0.6</v>
      </c>
      <c r="M47" s="1">
        <v>0.3</v>
      </c>
      <c r="N47" s="1">
        <v>0.65</v>
      </c>
    </row>
    <row r="48" s="1" customFormat="1" spans="1:14">
      <c r="A48" s="7">
        <v>255</v>
      </c>
      <c r="B48" s="1">
        <v>255</v>
      </c>
      <c r="C48" s="1">
        <v>0.745726108551025</v>
      </c>
      <c r="D48" s="1">
        <v>0.0122008323669434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" customFormat="1" spans="1:14">
      <c r="A49" s="7">
        <v>610</v>
      </c>
      <c r="B49" s="1">
        <v>610</v>
      </c>
      <c r="C49" s="1">
        <v>0.74614143371582</v>
      </c>
      <c r="D49" s="1">
        <v>0.153885841369629</v>
      </c>
      <c r="E49" s="1">
        <v>10</v>
      </c>
      <c r="F49" s="1">
        <v>1</v>
      </c>
      <c r="G49" s="1">
        <v>0</v>
      </c>
      <c r="H49" s="1">
        <v>9</v>
      </c>
      <c r="I49" s="1">
        <v>1</v>
      </c>
      <c r="J49" s="1">
        <v>0.909090909090909</v>
      </c>
      <c r="K49" s="1">
        <v>0.952380952380952</v>
      </c>
      <c r="L49" s="1">
        <v>0.1</v>
      </c>
      <c r="M49" s="1">
        <v>0.9</v>
      </c>
      <c r="N49" s="1">
        <v>0.95</v>
      </c>
    </row>
    <row r="50" s="1" customFormat="1" spans="1:14">
      <c r="A50" s="7">
        <v>908</v>
      </c>
      <c r="B50" s="1">
        <v>908</v>
      </c>
      <c r="C50" s="1">
        <v>0.746446847915649</v>
      </c>
      <c r="D50" s="1">
        <v>0.0972362756729126</v>
      </c>
      <c r="E50" s="1">
        <v>10</v>
      </c>
      <c r="F50" s="1">
        <v>5</v>
      </c>
      <c r="G50" s="1">
        <v>0</v>
      </c>
      <c r="H50" s="1">
        <v>5</v>
      </c>
      <c r="I50" s="1">
        <v>1</v>
      </c>
      <c r="J50" s="1">
        <v>0.666666666666667</v>
      </c>
      <c r="K50" s="1">
        <v>0.8</v>
      </c>
      <c r="L50" s="1">
        <v>0.5</v>
      </c>
      <c r="M50" s="1">
        <v>0.5</v>
      </c>
      <c r="N50" s="1">
        <v>0.75</v>
      </c>
    </row>
    <row r="51" s="1" customFormat="1" spans="1:14">
      <c r="A51" s="7">
        <v>429</v>
      </c>
      <c r="B51" s="1">
        <v>429</v>
      </c>
      <c r="C51" s="1">
        <v>0.746398687362671</v>
      </c>
      <c r="D51" s="1">
        <v>0.0914851427078247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902</v>
      </c>
      <c r="B52" s="1">
        <v>902</v>
      </c>
      <c r="C52" s="1">
        <v>0.746563792228699</v>
      </c>
      <c r="D52" s="1">
        <v>0.131284713745117</v>
      </c>
      <c r="E52" s="1">
        <v>9</v>
      </c>
      <c r="F52" s="1">
        <v>4</v>
      </c>
      <c r="G52" s="1">
        <v>1</v>
      </c>
      <c r="H52" s="1">
        <v>6</v>
      </c>
      <c r="I52" s="1">
        <v>0.9</v>
      </c>
      <c r="J52" s="1">
        <v>0.692307692307692</v>
      </c>
      <c r="K52" s="1">
        <v>0.782608695652174</v>
      </c>
      <c r="L52" s="1">
        <v>0.4</v>
      </c>
      <c r="M52" s="1">
        <v>0.5</v>
      </c>
      <c r="N52" s="1">
        <v>0.75</v>
      </c>
    </row>
    <row r="53" s="1" customFormat="1" spans="1:14">
      <c r="A53" s="7">
        <v>427</v>
      </c>
      <c r="B53" s="1">
        <v>427</v>
      </c>
      <c r="C53" s="1">
        <v>0.746612668037415</v>
      </c>
      <c r="D53" s="1">
        <v>0.158156871795654</v>
      </c>
      <c r="E53" s="1">
        <v>8</v>
      </c>
      <c r="F53" s="1">
        <v>5</v>
      </c>
      <c r="G53" s="1">
        <v>2</v>
      </c>
      <c r="H53" s="1">
        <v>5</v>
      </c>
      <c r="I53" s="1">
        <v>0.8</v>
      </c>
      <c r="J53" s="1">
        <v>0.615384615384615</v>
      </c>
      <c r="K53" s="1">
        <v>0.695652173913043</v>
      </c>
      <c r="L53" s="1">
        <v>0.5</v>
      </c>
      <c r="M53" s="1">
        <v>0.3</v>
      </c>
      <c r="N53" s="1">
        <v>0.65</v>
      </c>
    </row>
    <row r="54" s="1" customFormat="1" spans="1:14">
      <c r="A54" s="7">
        <v>46</v>
      </c>
      <c r="B54" s="1">
        <v>46</v>
      </c>
      <c r="C54" s="1">
        <v>0.748969078063965</v>
      </c>
      <c r="D54" s="1">
        <v>0.0878483057022095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247</v>
      </c>
      <c r="B55" s="1">
        <v>247</v>
      </c>
      <c r="C55" s="1">
        <v>0.75033438205719</v>
      </c>
      <c r="D55" s="1">
        <v>0.0898913145065308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1" customFormat="1" spans="1:14">
      <c r="A56" s="7">
        <v>210</v>
      </c>
      <c r="B56" s="1">
        <v>210</v>
      </c>
      <c r="C56" s="1">
        <v>0.750462651252747</v>
      </c>
      <c r="D56" s="1">
        <v>0.163699865341186</v>
      </c>
      <c r="E56" s="1">
        <v>9</v>
      </c>
      <c r="F56" s="1">
        <v>3</v>
      </c>
      <c r="G56" s="1">
        <v>1</v>
      </c>
      <c r="H56" s="1">
        <v>7</v>
      </c>
      <c r="I56" s="1">
        <v>0.9</v>
      </c>
      <c r="J56" s="1">
        <v>0.75</v>
      </c>
      <c r="K56" s="1">
        <v>0.818181818181818</v>
      </c>
      <c r="L56" s="1">
        <v>0.3</v>
      </c>
      <c r="M56" s="1">
        <v>0.6</v>
      </c>
      <c r="N56" s="1">
        <v>0.8</v>
      </c>
    </row>
    <row r="57" s="1" customFormat="1" spans="1:14">
      <c r="A57" s="7">
        <v>742</v>
      </c>
      <c r="B57" s="1">
        <v>742</v>
      </c>
      <c r="C57" s="1">
        <v>0.750622987747192</v>
      </c>
      <c r="D57" s="1">
        <v>0.157911658287048</v>
      </c>
      <c r="E57" s="1">
        <v>8</v>
      </c>
      <c r="F57" s="1">
        <v>5</v>
      </c>
      <c r="G57" s="1">
        <v>2</v>
      </c>
      <c r="H57" s="1">
        <v>5</v>
      </c>
      <c r="I57" s="1">
        <v>0.8</v>
      </c>
      <c r="J57" s="1">
        <v>0.615384615384615</v>
      </c>
      <c r="K57" s="1">
        <v>0.695652173913043</v>
      </c>
      <c r="L57" s="1">
        <v>0.5</v>
      </c>
      <c r="M57" s="1">
        <v>0.3</v>
      </c>
      <c r="N57" s="1">
        <v>0.65</v>
      </c>
    </row>
    <row r="58" s="1" customFormat="1" spans="1:14">
      <c r="A58" s="7">
        <v>876</v>
      </c>
      <c r="B58" s="1">
        <v>876</v>
      </c>
      <c r="C58" s="1">
        <v>0.751581072807312</v>
      </c>
      <c r="D58" s="1">
        <v>0.130845427513123</v>
      </c>
      <c r="E58" s="1">
        <v>8</v>
      </c>
      <c r="F58" s="1">
        <v>3</v>
      </c>
      <c r="G58" s="1">
        <v>2</v>
      </c>
      <c r="H58" s="1">
        <v>7</v>
      </c>
      <c r="I58" s="1">
        <v>0.8</v>
      </c>
      <c r="J58" s="1">
        <v>0.727272727272727</v>
      </c>
      <c r="K58" s="1">
        <v>0.761904761904762</v>
      </c>
      <c r="L58" s="1">
        <v>0.3</v>
      </c>
      <c r="M58" s="1">
        <v>0.5</v>
      </c>
      <c r="N58" s="1">
        <v>0.75</v>
      </c>
    </row>
    <row r="59" s="1" customFormat="1" spans="1:14">
      <c r="A59" s="7">
        <v>893</v>
      </c>
      <c r="B59" s="1">
        <v>893</v>
      </c>
      <c r="C59" s="1">
        <v>0.754010558128357</v>
      </c>
      <c r="D59" s="1">
        <v>0.0874552726745605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702</v>
      </c>
      <c r="B60" s="1">
        <v>702</v>
      </c>
      <c r="C60" s="1">
        <v>0.756459355354309</v>
      </c>
      <c r="D60" s="1">
        <v>0.0885168313980103</v>
      </c>
      <c r="E60" s="1">
        <v>8</v>
      </c>
      <c r="F60" s="1">
        <v>6</v>
      </c>
      <c r="G60" s="1">
        <v>2</v>
      </c>
      <c r="H60" s="1">
        <v>4</v>
      </c>
      <c r="I60" s="1">
        <v>0.8</v>
      </c>
      <c r="J60" s="1">
        <v>0.571428571428572</v>
      </c>
      <c r="K60" s="1">
        <v>0.666666666666667</v>
      </c>
      <c r="L60" s="1">
        <v>0.6</v>
      </c>
      <c r="M60" s="1">
        <v>0.2</v>
      </c>
      <c r="N60" s="1">
        <v>0.6</v>
      </c>
    </row>
    <row r="61" s="1" customFormat="1" spans="1:14">
      <c r="A61" s="7">
        <v>15</v>
      </c>
      <c r="B61" s="1">
        <v>15</v>
      </c>
      <c r="C61" s="1">
        <v>0.757629036903381</v>
      </c>
      <c r="D61" s="1">
        <v>0.130363345146179</v>
      </c>
      <c r="E61" s="1">
        <v>10</v>
      </c>
      <c r="F61" s="1">
        <v>6</v>
      </c>
      <c r="G61" s="1">
        <v>0</v>
      </c>
      <c r="H61" s="1">
        <v>4</v>
      </c>
      <c r="I61" s="1">
        <v>1</v>
      </c>
      <c r="J61" s="1">
        <v>0.625</v>
      </c>
      <c r="K61" s="1">
        <v>0.769230769230769</v>
      </c>
      <c r="L61" s="1">
        <v>0.6</v>
      </c>
      <c r="M61" s="1">
        <v>0.4</v>
      </c>
      <c r="N61" s="1">
        <v>0.7</v>
      </c>
    </row>
    <row r="62" s="1" customFormat="1" spans="1:14">
      <c r="A62" s="7">
        <v>597</v>
      </c>
      <c r="B62" s="1">
        <v>597</v>
      </c>
      <c r="C62" s="1">
        <v>0.758385896682739</v>
      </c>
      <c r="D62" s="1">
        <v>0.156681180000305</v>
      </c>
      <c r="E62" s="1">
        <v>8</v>
      </c>
      <c r="F62" s="1">
        <v>4</v>
      </c>
      <c r="G62" s="1">
        <v>2</v>
      </c>
      <c r="H62" s="1">
        <v>6</v>
      </c>
      <c r="I62" s="1">
        <v>0.8</v>
      </c>
      <c r="J62" s="1">
        <v>0.666666666666667</v>
      </c>
      <c r="K62" s="1">
        <v>0.727272727272727</v>
      </c>
      <c r="L62" s="1">
        <v>0.4</v>
      </c>
      <c r="M62" s="1">
        <v>0.4</v>
      </c>
      <c r="N62" s="1">
        <v>0.7</v>
      </c>
    </row>
    <row r="63" s="3" customFormat="1" spans="1:14">
      <c r="A63" s="9">
        <v>607</v>
      </c>
      <c r="B63" s="3">
        <v>607</v>
      </c>
      <c r="C63" s="3">
        <v>0.759205937385559</v>
      </c>
      <c r="D63" s="3">
        <v>0.0919692516326904</v>
      </c>
      <c r="E63" s="3">
        <v>10</v>
      </c>
      <c r="F63" s="3">
        <v>5</v>
      </c>
      <c r="G63" s="3">
        <v>0</v>
      </c>
      <c r="H63" s="3">
        <v>5</v>
      </c>
      <c r="I63" s="3">
        <v>1</v>
      </c>
      <c r="J63" s="3">
        <v>0.666666666666667</v>
      </c>
      <c r="K63" s="3">
        <v>0.8</v>
      </c>
      <c r="L63" s="3">
        <v>0.5</v>
      </c>
      <c r="M63" s="3">
        <v>0.5</v>
      </c>
      <c r="N63" s="3">
        <v>0.75</v>
      </c>
    </row>
    <row r="64" s="1" customFormat="1" spans="1:14">
      <c r="A64" s="7">
        <v>714</v>
      </c>
      <c r="B64" s="1">
        <v>714</v>
      </c>
      <c r="C64" s="1">
        <v>0.760669589042664</v>
      </c>
      <c r="D64" s="1">
        <v>0.151639819145203</v>
      </c>
      <c r="E64" s="1">
        <v>10</v>
      </c>
      <c r="F64" s="1">
        <v>4</v>
      </c>
      <c r="G64" s="1">
        <v>0</v>
      </c>
      <c r="H64" s="1">
        <v>6</v>
      </c>
      <c r="I64" s="1">
        <v>1</v>
      </c>
      <c r="J64" s="1">
        <v>0.714285714285714</v>
      </c>
      <c r="K64" s="1">
        <v>0.833333333333333</v>
      </c>
      <c r="L64" s="1">
        <v>0.4</v>
      </c>
      <c r="M64" s="1">
        <v>0.6</v>
      </c>
      <c r="N64" s="1">
        <v>0.8</v>
      </c>
    </row>
    <row r="65" s="1" customFormat="1" spans="1:14">
      <c r="A65" s="7">
        <v>379</v>
      </c>
      <c r="B65" s="1">
        <v>379</v>
      </c>
      <c r="C65" s="1">
        <v>0.763228416442871</v>
      </c>
      <c r="D65" s="1">
        <v>0.146036624908447</v>
      </c>
      <c r="E65" s="1">
        <v>10</v>
      </c>
      <c r="F65" s="1">
        <v>6</v>
      </c>
      <c r="G65" s="1">
        <v>0</v>
      </c>
      <c r="H65" s="1">
        <v>4</v>
      </c>
      <c r="I65" s="1">
        <v>1</v>
      </c>
      <c r="J65" s="1">
        <v>0.625</v>
      </c>
      <c r="K65" s="1">
        <v>0.769230769230769</v>
      </c>
      <c r="L65" s="1">
        <v>0.6</v>
      </c>
      <c r="M65" s="1">
        <v>0.4</v>
      </c>
      <c r="N65" s="1">
        <v>0.7</v>
      </c>
    </row>
    <row r="66" s="1" customFormat="1" spans="1:14">
      <c r="A66" s="7">
        <v>256</v>
      </c>
      <c r="B66" s="1">
        <v>256</v>
      </c>
      <c r="C66" s="1">
        <v>0.769444704055786</v>
      </c>
      <c r="D66" s="1">
        <v>0.147529363632202</v>
      </c>
      <c r="E66" s="1">
        <v>10</v>
      </c>
      <c r="F66" s="1">
        <v>8</v>
      </c>
      <c r="G66" s="1">
        <v>0</v>
      </c>
      <c r="H66" s="1">
        <v>2</v>
      </c>
      <c r="I66" s="1">
        <v>1</v>
      </c>
      <c r="J66" s="1">
        <v>0.555555555555556</v>
      </c>
      <c r="K66" s="1">
        <v>0.714285714285714</v>
      </c>
      <c r="L66" s="1">
        <v>0.8</v>
      </c>
      <c r="M66" s="1">
        <v>0.2</v>
      </c>
      <c r="N66" s="1">
        <v>0.6</v>
      </c>
    </row>
    <row r="67" s="1" customFormat="1" spans="1:14">
      <c r="A67" s="7">
        <v>576</v>
      </c>
      <c r="B67" s="1">
        <v>576</v>
      </c>
      <c r="C67" s="1">
        <v>0.774784207344055</v>
      </c>
      <c r="D67" s="1">
        <v>0.0835216045379639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3" customFormat="1" spans="1:14">
      <c r="A68" s="9">
        <v>637</v>
      </c>
      <c r="B68" s="3">
        <v>637</v>
      </c>
      <c r="C68" s="3">
        <v>0.779709577560425</v>
      </c>
      <c r="D68" s="3">
        <v>0.131428241729736</v>
      </c>
      <c r="E68" s="3">
        <v>8</v>
      </c>
      <c r="F68" s="3">
        <v>4</v>
      </c>
      <c r="G68" s="3">
        <v>2</v>
      </c>
      <c r="H68" s="3">
        <v>6</v>
      </c>
      <c r="I68" s="3">
        <v>0.8</v>
      </c>
      <c r="J68" s="3">
        <v>0.666666666666667</v>
      </c>
      <c r="K68" s="3">
        <v>0.727272727272727</v>
      </c>
      <c r="L68" s="3">
        <v>0.4</v>
      </c>
      <c r="M68" s="3">
        <v>0.4</v>
      </c>
      <c r="N68" s="3">
        <v>0.7</v>
      </c>
    </row>
    <row r="69" s="1" customFormat="1" spans="1:14">
      <c r="A69" s="7">
        <v>358</v>
      </c>
      <c r="B69" s="1">
        <v>358</v>
      </c>
      <c r="C69" s="1">
        <v>0.764511704444885</v>
      </c>
      <c r="D69" s="1">
        <v>0.0849670171737671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880</v>
      </c>
      <c r="B70" s="1">
        <v>880</v>
      </c>
      <c r="C70" s="1">
        <v>0.780608892440796</v>
      </c>
      <c r="D70" s="1">
        <v>0.172005653381348</v>
      </c>
      <c r="E70" s="1">
        <v>9</v>
      </c>
      <c r="F70" s="1">
        <v>5</v>
      </c>
      <c r="G70" s="1">
        <v>1</v>
      </c>
      <c r="H70" s="1">
        <v>5</v>
      </c>
      <c r="I70" s="1">
        <v>0.9</v>
      </c>
      <c r="J70" s="1">
        <v>0.642857142857143</v>
      </c>
      <c r="K70" s="1">
        <v>0.75</v>
      </c>
      <c r="L70" s="1">
        <v>0.5</v>
      </c>
      <c r="M70" s="1">
        <v>0.4</v>
      </c>
      <c r="N70" s="1">
        <v>0.7</v>
      </c>
    </row>
    <row r="71" s="1" customFormat="1" spans="1:14">
      <c r="A71" s="7">
        <v>668</v>
      </c>
      <c r="B71" s="1">
        <v>668</v>
      </c>
      <c r="C71" s="1">
        <v>0.78334653377533</v>
      </c>
      <c r="D71" s="1">
        <v>0.184819221496582</v>
      </c>
      <c r="E71" s="1">
        <v>10</v>
      </c>
      <c r="F71" s="1">
        <v>6</v>
      </c>
      <c r="G71" s="1">
        <v>0</v>
      </c>
      <c r="H71" s="1">
        <v>4</v>
      </c>
      <c r="I71" s="1">
        <v>1</v>
      </c>
      <c r="J71" s="1">
        <v>0.625</v>
      </c>
      <c r="K71" s="1">
        <v>0.769230769230769</v>
      </c>
      <c r="L71" s="1">
        <v>0.6</v>
      </c>
      <c r="M71" s="1">
        <v>0.4</v>
      </c>
      <c r="N71" s="1">
        <v>0.7</v>
      </c>
    </row>
    <row r="72" s="1" customFormat="1" spans="1:14">
      <c r="A72" s="7">
        <v>704</v>
      </c>
      <c r="B72" s="1">
        <v>704</v>
      </c>
      <c r="C72" s="1">
        <v>0.793093085289001</v>
      </c>
      <c r="D72" s="1">
        <v>0.133874297142029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695</v>
      </c>
      <c r="B73" s="1">
        <v>695</v>
      </c>
      <c r="C73" s="1">
        <v>0.793387413024902</v>
      </c>
      <c r="D73" s="1">
        <v>0.140011191368103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929</v>
      </c>
      <c r="B74" s="1">
        <v>929</v>
      </c>
      <c r="C74" s="1">
        <v>0.795631051063538</v>
      </c>
      <c r="D74" s="1">
        <v>0.0636559724807739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3" customFormat="1" spans="1:14">
      <c r="A75" s="9">
        <v>439</v>
      </c>
      <c r="B75" s="3">
        <v>439</v>
      </c>
      <c r="C75" s="3">
        <v>0.799637913703918</v>
      </c>
      <c r="D75" s="3">
        <v>0.0570443868637085</v>
      </c>
      <c r="E75" s="3">
        <v>10</v>
      </c>
      <c r="F75" s="3">
        <v>3</v>
      </c>
      <c r="G75" s="3">
        <v>0</v>
      </c>
      <c r="H75" s="3">
        <v>7</v>
      </c>
      <c r="I75" s="3">
        <v>1</v>
      </c>
      <c r="J75" s="3">
        <v>0.769230769230769</v>
      </c>
      <c r="K75" s="3">
        <v>0.869565217391304</v>
      </c>
      <c r="L75" s="3">
        <v>0.3</v>
      </c>
      <c r="M75" s="3">
        <v>0.7</v>
      </c>
      <c r="N75" s="3">
        <v>0.85</v>
      </c>
    </row>
    <row r="76" s="1" customFormat="1" spans="1:14">
      <c r="A76" s="7">
        <v>725</v>
      </c>
      <c r="B76" s="1">
        <v>725</v>
      </c>
      <c r="C76" s="1">
        <v>0.803259372711182</v>
      </c>
      <c r="D76" s="1">
        <v>0.191452741622925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133</v>
      </c>
      <c r="B77" s="1">
        <v>133</v>
      </c>
      <c r="C77" s="1">
        <v>0.805436015129089</v>
      </c>
      <c r="D77" s="1">
        <v>0.172886252403259</v>
      </c>
      <c r="E77" s="1">
        <v>10</v>
      </c>
      <c r="F77" s="1">
        <v>4</v>
      </c>
      <c r="G77" s="1">
        <v>0</v>
      </c>
      <c r="H77" s="1">
        <v>6</v>
      </c>
      <c r="I77" s="1">
        <v>1</v>
      </c>
      <c r="J77" s="1">
        <v>0.714285714285714</v>
      </c>
      <c r="K77" s="1">
        <v>0.833333333333333</v>
      </c>
      <c r="L77" s="1">
        <v>0.4</v>
      </c>
      <c r="M77" s="1">
        <v>0.6</v>
      </c>
      <c r="N77" s="1">
        <v>0.8</v>
      </c>
    </row>
    <row r="78" s="1" customFormat="1" spans="1:14">
      <c r="A78" s="7">
        <v>777</v>
      </c>
      <c r="B78" s="1">
        <v>777</v>
      </c>
      <c r="C78" s="1">
        <v>0.808679223060608</v>
      </c>
      <c r="D78" s="1">
        <v>0.145735383033752</v>
      </c>
      <c r="E78" s="1">
        <v>10</v>
      </c>
      <c r="F78" s="1">
        <v>3</v>
      </c>
      <c r="G78" s="1">
        <v>0</v>
      </c>
      <c r="H78" s="1">
        <v>7</v>
      </c>
      <c r="I78" s="1">
        <v>1</v>
      </c>
      <c r="J78" s="1">
        <v>0.769230769230769</v>
      </c>
      <c r="K78" s="1">
        <v>0.869565217391304</v>
      </c>
      <c r="L78" s="1">
        <v>0.3</v>
      </c>
      <c r="M78" s="1">
        <v>0.7</v>
      </c>
      <c r="N78" s="1">
        <v>0.85</v>
      </c>
    </row>
    <row r="79" s="1" customFormat="1" spans="1:14">
      <c r="A79" s="7">
        <v>773</v>
      </c>
      <c r="B79" s="1">
        <v>773</v>
      </c>
      <c r="C79" s="1">
        <v>0.804943203926086</v>
      </c>
      <c r="D79" s="1">
        <v>0.0974832773208618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354</v>
      </c>
      <c r="B80" s="1">
        <v>354</v>
      </c>
      <c r="C80" s="1">
        <v>0.808939099311829</v>
      </c>
      <c r="D80" s="1">
        <v>0.152334570884705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543</v>
      </c>
      <c r="B81" s="1">
        <v>543</v>
      </c>
      <c r="C81" s="1">
        <v>0.810562133789062</v>
      </c>
      <c r="D81" s="1">
        <v>0.140990376472473</v>
      </c>
      <c r="E81" s="1">
        <v>9</v>
      </c>
      <c r="F81" s="1">
        <v>3</v>
      </c>
      <c r="G81" s="1">
        <v>1</v>
      </c>
      <c r="H81" s="1">
        <v>7</v>
      </c>
      <c r="I81" s="1">
        <v>0.9</v>
      </c>
      <c r="J81" s="1">
        <v>0.75</v>
      </c>
      <c r="K81" s="1">
        <v>0.818181818181818</v>
      </c>
      <c r="L81" s="1">
        <v>0.3</v>
      </c>
      <c r="M81" s="1">
        <v>0.6</v>
      </c>
      <c r="N81" s="1">
        <v>0.8</v>
      </c>
    </row>
    <row r="82" s="1" customFormat="1" spans="1:14">
      <c r="A82" s="7">
        <v>598</v>
      </c>
      <c r="B82" s="1">
        <v>598</v>
      </c>
      <c r="C82" s="1">
        <v>0.808453559875488</v>
      </c>
      <c r="D82" s="1">
        <v>0.0991584062576294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907</v>
      </c>
      <c r="B83" s="1">
        <v>907</v>
      </c>
      <c r="C83" s="1">
        <v>0.811874389648437</v>
      </c>
      <c r="D83" s="1">
        <v>0.147233486175537</v>
      </c>
      <c r="E83" s="1">
        <v>9</v>
      </c>
      <c r="F83" s="1">
        <v>1</v>
      </c>
      <c r="G83" s="1">
        <v>1</v>
      </c>
      <c r="H83" s="1">
        <v>9</v>
      </c>
      <c r="I83" s="1">
        <v>0.9</v>
      </c>
      <c r="J83" s="1">
        <v>0.9</v>
      </c>
      <c r="K83" s="1">
        <v>0.9</v>
      </c>
      <c r="L83" s="1">
        <v>0.1</v>
      </c>
      <c r="M83" s="1">
        <v>0.8</v>
      </c>
      <c r="N83" s="1">
        <v>0.9</v>
      </c>
    </row>
    <row r="84" s="1" customFormat="1" spans="1:14">
      <c r="A84" s="7">
        <v>743</v>
      </c>
      <c r="B84" s="1">
        <v>743</v>
      </c>
      <c r="C84" s="1">
        <v>0.812583208084106</v>
      </c>
      <c r="D84" s="1">
        <v>0.160370707511902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207</v>
      </c>
      <c r="B85" s="1">
        <v>207</v>
      </c>
      <c r="C85" s="1">
        <v>0.812959790229797</v>
      </c>
      <c r="D85" s="1">
        <v>0.00219154357910156</v>
      </c>
      <c r="E85" s="1">
        <v>9</v>
      </c>
      <c r="F85" s="1">
        <v>2</v>
      </c>
      <c r="G85" s="1">
        <v>1</v>
      </c>
      <c r="H85" s="1">
        <v>8</v>
      </c>
      <c r="I85" s="1">
        <v>0.9</v>
      </c>
      <c r="J85" s="1">
        <v>0.818181818181818</v>
      </c>
      <c r="K85" s="1">
        <v>0.857142857142857</v>
      </c>
      <c r="L85" s="1">
        <v>0.2</v>
      </c>
      <c r="M85" s="1">
        <v>0.7</v>
      </c>
      <c r="N85" s="1">
        <v>0.85</v>
      </c>
    </row>
    <row r="86" s="3" customFormat="1" spans="1:14">
      <c r="A86" s="9">
        <v>802</v>
      </c>
      <c r="B86" s="3">
        <v>802</v>
      </c>
      <c r="C86" s="3">
        <v>0.818269729614258</v>
      </c>
      <c r="D86" s="3">
        <v>0.142256736755371</v>
      </c>
      <c r="E86" s="3">
        <v>9</v>
      </c>
      <c r="F86" s="3">
        <v>4</v>
      </c>
      <c r="G86" s="3">
        <v>1</v>
      </c>
      <c r="H86" s="3">
        <v>6</v>
      </c>
      <c r="I86" s="3">
        <v>0.9</v>
      </c>
      <c r="J86" s="3">
        <v>0.692307692307692</v>
      </c>
      <c r="K86" s="3">
        <v>0.782608695652174</v>
      </c>
      <c r="L86" s="3">
        <v>0.4</v>
      </c>
      <c r="M86" s="3">
        <v>0.5</v>
      </c>
      <c r="N86" s="3">
        <v>0.75</v>
      </c>
    </row>
    <row r="87" s="1" customFormat="1" spans="1:14">
      <c r="A87" s="7">
        <v>558</v>
      </c>
      <c r="B87" s="1">
        <v>558</v>
      </c>
      <c r="C87" s="1">
        <v>0.821733474731445</v>
      </c>
      <c r="D87" s="1">
        <v>0.137555122375488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1" customFormat="1" spans="1:14">
      <c r="A88" s="7">
        <v>406</v>
      </c>
      <c r="B88" s="1">
        <v>406</v>
      </c>
      <c r="C88" s="1">
        <v>0.822151780128479</v>
      </c>
      <c r="D88" s="1">
        <v>0.264414072036743</v>
      </c>
      <c r="E88" s="1">
        <v>6</v>
      </c>
      <c r="F88" s="1">
        <v>4</v>
      </c>
      <c r="G88" s="1">
        <v>4</v>
      </c>
      <c r="H88" s="1">
        <v>6</v>
      </c>
      <c r="I88" s="1">
        <v>0.6</v>
      </c>
      <c r="J88" s="1">
        <v>0.6</v>
      </c>
      <c r="K88" s="1">
        <v>0.6</v>
      </c>
      <c r="L88" s="1">
        <v>0.4</v>
      </c>
      <c r="M88" s="1">
        <v>0.2</v>
      </c>
      <c r="N88" s="1">
        <v>0.6</v>
      </c>
    </row>
    <row r="89" s="1" customFormat="1" spans="1:14">
      <c r="A89" s="7">
        <v>522</v>
      </c>
      <c r="B89" s="1">
        <v>522</v>
      </c>
      <c r="C89" s="1">
        <v>0.841399312019348</v>
      </c>
      <c r="D89" s="1">
        <v>0.0506949424743652</v>
      </c>
      <c r="E89" s="1">
        <v>9</v>
      </c>
      <c r="F89" s="1">
        <v>4</v>
      </c>
      <c r="G89" s="1">
        <v>1</v>
      </c>
      <c r="H89" s="1">
        <v>6</v>
      </c>
      <c r="I89" s="1">
        <v>0.9</v>
      </c>
      <c r="J89" s="1">
        <v>0.692307692307692</v>
      </c>
      <c r="K89" s="1">
        <v>0.782608695652174</v>
      </c>
      <c r="L89" s="1">
        <v>0.4</v>
      </c>
      <c r="M89" s="1">
        <v>0.5</v>
      </c>
      <c r="N89" s="1">
        <v>0.75</v>
      </c>
    </row>
    <row r="90" s="3" customFormat="1" spans="1:14">
      <c r="A90" s="9">
        <v>694</v>
      </c>
      <c r="B90" s="3">
        <v>694</v>
      </c>
      <c r="C90" s="3">
        <v>0.832526206970215</v>
      </c>
      <c r="D90" s="3">
        <v>0.154374718666077</v>
      </c>
      <c r="E90" s="3">
        <v>9</v>
      </c>
      <c r="F90" s="3">
        <v>5</v>
      </c>
      <c r="G90" s="3">
        <v>1</v>
      </c>
      <c r="H90" s="3">
        <v>5</v>
      </c>
      <c r="I90" s="3">
        <v>0.9</v>
      </c>
      <c r="J90" s="3">
        <v>0.642857142857143</v>
      </c>
      <c r="K90" s="3">
        <v>0.75</v>
      </c>
      <c r="L90" s="3">
        <v>0.5</v>
      </c>
      <c r="M90" s="3">
        <v>0.4</v>
      </c>
      <c r="N90" s="3">
        <v>0.7</v>
      </c>
    </row>
    <row r="91" s="1" customFormat="1" spans="1:14">
      <c r="A91" s="7">
        <v>715</v>
      </c>
      <c r="B91" s="1">
        <v>715</v>
      </c>
      <c r="C91" s="1">
        <v>0.844211578369141</v>
      </c>
      <c r="D91" s="1">
        <v>0.191892504692078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288</v>
      </c>
      <c r="B92" s="1">
        <v>288</v>
      </c>
      <c r="C92" s="1">
        <v>0.861863970756531</v>
      </c>
      <c r="D92" s="1">
        <v>0.169729828834534</v>
      </c>
      <c r="E92" s="1">
        <v>9</v>
      </c>
      <c r="F92" s="1">
        <v>3</v>
      </c>
      <c r="G92" s="1">
        <v>1</v>
      </c>
      <c r="H92" s="1">
        <v>7</v>
      </c>
      <c r="I92" s="1">
        <v>0.9</v>
      </c>
      <c r="J92" s="1">
        <v>0.75</v>
      </c>
      <c r="K92" s="1">
        <v>0.818181818181818</v>
      </c>
      <c r="L92" s="1">
        <v>0.3</v>
      </c>
      <c r="M92" s="1">
        <v>0.6</v>
      </c>
      <c r="N92" s="1">
        <v>0.8</v>
      </c>
    </row>
    <row r="93" s="1" customFormat="1" spans="1:14">
      <c r="A93" s="7">
        <v>408</v>
      </c>
      <c r="B93" s="1">
        <v>408</v>
      </c>
      <c r="C93" s="1">
        <v>0.869597673416138</v>
      </c>
      <c r="D93" s="1">
        <v>0.191558599472046</v>
      </c>
      <c r="E93" s="1">
        <v>7</v>
      </c>
      <c r="F93" s="1">
        <v>7</v>
      </c>
      <c r="G93" s="1">
        <v>3</v>
      </c>
      <c r="H93" s="1">
        <v>3</v>
      </c>
      <c r="I93" s="1">
        <v>0.7</v>
      </c>
      <c r="J93" s="1">
        <v>0.5</v>
      </c>
      <c r="K93" s="1">
        <v>0.583333333333333</v>
      </c>
      <c r="L93" s="1">
        <v>0.7</v>
      </c>
      <c r="M93" s="1">
        <v>0</v>
      </c>
      <c r="N93" s="1">
        <v>0.5</v>
      </c>
    </row>
    <row r="94" s="1" customFormat="1" spans="1:14">
      <c r="A94" s="7">
        <v>212</v>
      </c>
      <c r="B94" s="1">
        <v>212</v>
      </c>
      <c r="C94" s="1">
        <v>0.870989918708801</v>
      </c>
      <c r="D94" s="1">
        <v>0.199928522109985</v>
      </c>
      <c r="E94" s="1">
        <v>8</v>
      </c>
      <c r="F94" s="1">
        <v>6</v>
      </c>
      <c r="G94" s="1">
        <v>2</v>
      </c>
      <c r="H94" s="1">
        <v>4</v>
      </c>
      <c r="I94" s="1">
        <v>0.8</v>
      </c>
      <c r="J94" s="1">
        <v>0.571428571428572</v>
      </c>
      <c r="K94" s="1">
        <v>0.666666666666667</v>
      </c>
      <c r="L94" s="1">
        <v>0.6</v>
      </c>
      <c r="M94" s="1">
        <v>0.2</v>
      </c>
      <c r="N94" s="1">
        <v>0.6</v>
      </c>
    </row>
    <row r="95" s="1" customFormat="1" spans="1:14">
      <c r="A95" s="7">
        <v>730</v>
      </c>
      <c r="B95" s="1">
        <v>730</v>
      </c>
      <c r="C95" s="1">
        <v>0.890325307846069</v>
      </c>
      <c r="D95" s="1">
        <v>0.0865664482116699</v>
      </c>
      <c r="E95" s="1">
        <v>8</v>
      </c>
      <c r="F95" s="1">
        <v>8</v>
      </c>
      <c r="G95" s="1">
        <v>2</v>
      </c>
      <c r="H95" s="1">
        <v>2</v>
      </c>
      <c r="I95" s="1">
        <v>0.8</v>
      </c>
      <c r="J95" s="1">
        <v>0.5</v>
      </c>
      <c r="K95" s="1">
        <v>0.615384615384615</v>
      </c>
      <c r="L95" s="1">
        <v>0.8</v>
      </c>
      <c r="M95" s="1">
        <v>0</v>
      </c>
      <c r="N95" s="1">
        <v>0.5</v>
      </c>
    </row>
    <row r="96" s="3" customFormat="1" spans="1:14">
      <c r="A96" s="9">
        <v>219</v>
      </c>
      <c r="B96" s="3">
        <v>219</v>
      </c>
      <c r="C96" s="3">
        <v>0.856444478034973</v>
      </c>
      <c r="D96" s="3">
        <v>0.000388860702514648</v>
      </c>
      <c r="E96" s="3">
        <v>8</v>
      </c>
      <c r="F96" s="3">
        <v>6</v>
      </c>
      <c r="G96" s="3">
        <v>2</v>
      </c>
      <c r="H96" s="3">
        <v>4</v>
      </c>
      <c r="I96" s="3">
        <v>0.8</v>
      </c>
      <c r="J96" s="3">
        <v>0.571428571428572</v>
      </c>
      <c r="K96" s="3">
        <v>0.666666666666667</v>
      </c>
      <c r="L96" s="3">
        <v>0.6</v>
      </c>
      <c r="M96" s="3">
        <v>0.2</v>
      </c>
      <c r="N96" s="3">
        <v>0.6</v>
      </c>
    </row>
    <row r="97" s="1" customFormat="1" spans="1:14">
      <c r="A97" s="7">
        <v>654</v>
      </c>
      <c r="B97" s="1">
        <v>654</v>
      </c>
      <c r="C97" s="1">
        <v>1.02727949619293</v>
      </c>
      <c r="D97" s="1">
        <v>0.19322407245636</v>
      </c>
      <c r="E97" s="1">
        <v>8</v>
      </c>
      <c r="F97" s="1">
        <v>6</v>
      </c>
      <c r="G97" s="1">
        <v>2</v>
      </c>
      <c r="H97" s="1">
        <v>4</v>
      </c>
      <c r="I97" s="1">
        <v>0.8</v>
      </c>
      <c r="J97" s="1">
        <v>0.571428571428572</v>
      </c>
      <c r="K97" s="1">
        <v>0.666666666666667</v>
      </c>
      <c r="L97" s="1">
        <v>0.6</v>
      </c>
      <c r="M97" s="1">
        <v>0.2</v>
      </c>
      <c r="N97" s="1">
        <v>0.6</v>
      </c>
    </row>
    <row r="98" s="1" customFormat="1" spans="3:13">
      <c r="C98" s="1">
        <f>AVERAGE(C2:C97)</f>
        <v>0.728426336000363</v>
      </c>
      <c r="D98" s="1">
        <f>AVERAGE(D2:D97)</f>
        <v>0.11015684902668</v>
      </c>
      <c r="L98" s="1">
        <f>AVERAGE(L2:L97)</f>
        <v>0.448958333333333</v>
      </c>
      <c r="M98" s="1">
        <f>AVERAGE(M2:M97)</f>
        <v>0.436458333333333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184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0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0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0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0</v>
      </c>
      <c r="G105" s="11">
        <v>0.12</v>
      </c>
      <c r="H105" s="1">
        <v>-240</v>
      </c>
      <c r="I105" s="1">
        <v>1760</v>
      </c>
      <c r="J105" s="1">
        <v>88</v>
      </c>
    </row>
    <row r="106" s="2" customFormat="1" spans="3:5">
      <c r="C106" s="2" t="s">
        <v>19</v>
      </c>
      <c r="D106" s="2">
        <f>COUNTIF(C2:C97,"&lt;0.5")-COUNTIF(C2:C97,"&lt;0.48")</f>
        <v>0</v>
      </c>
      <c r="E106" s="2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1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8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21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0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0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0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0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0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6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26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6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6</v>
      </c>
    </row>
    <row r="122" s="1" customFormat="1" spans="3:4">
      <c r="C122" s="1" t="s">
        <v>35</v>
      </c>
      <c r="D122" s="1">
        <f>COUNTIF(C2:C97,"&lt;0.82")-COUNTIF(C2:C97,"&lt;0.8")</f>
        <v>11</v>
      </c>
    </row>
    <row r="123" s="1" customFormat="1" spans="3:4">
      <c r="C123" s="1" t="s">
        <v>36</v>
      </c>
      <c r="D123" s="1">
        <f>COUNTIF(C2:C97,"&lt;0.84")-COUNTIF(C2:C97,"&lt;0.82")</f>
        <v>3</v>
      </c>
    </row>
    <row r="124" s="1" customFormat="1" spans="3:8">
      <c r="C124" s="1" t="s">
        <v>37</v>
      </c>
      <c r="D124" s="1">
        <f>COUNTIF(C2:C97,"&lt;0.86")-COUNTIF(C2:C97,"&lt;0.84")</f>
        <v>3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3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1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1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09" workbookViewId="0">
      <selection activeCell="A1" sqref="$A1:$XFD129"/>
    </sheetView>
  </sheetViews>
  <sheetFormatPr defaultColWidth="9" defaultRowHeight="13.5"/>
  <cols>
    <col min="3" max="4" width="16.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494</v>
      </c>
      <c r="B2" s="1">
        <v>494</v>
      </c>
      <c r="C2" s="1">
        <v>0.619277596473694</v>
      </c>
      <c r="D2" s="1">
        <v>0.0505023002624512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321</v>
      </c>
      <c r="B4" s="1">
        <v>321</v>
      </c>
      <c r="C4" s="1">
        <v>0.588648796081543</v>
      </c>
      <c r="D4" s="1">
        <v>0.00274014472961426</v>
      </c>
      <c r="E4" s="1">
        <v>10</v>
      </c>
      <c r="F4" s="1">
        <v>5</v>
      </c>
      <c r="G4" s="1">
        <v>0</v>
      </c>
      <c r="H4" s="1">
        <v>5</v>
      </c>
      <c r="I4" s="1">
        <v>1</v>
      </c>
      <c r="J4" s="1">
        <v>0.666666666666667</v>
      </c>
      <c r="K4" s="1">
        <v>0.8</v>
      </c>
      <c r="L4" s="1">
        <v>0.5</v>
      </c>
      <c r="M4" s="1">
        <v>0.5</v>
      </c>
      <c r="N4" s="1">
        <v>0.75</v>
      </c>
    </row>
    <row r="5" s="1" customFormat="1" spans="1:14">
      <c r="A5" s="7">
        <v>749</v>
      </c>
      <c r="B5" s="1">
        <v>749</v>
      </c>
      <c r="C5" s="1">
        <v>0.619569301605225</v>
      </c>
      <c r="D5" s="1">
        <v>0.0950485467910767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434</v>
      </c>
      <c r="B6" s="1">
        <v>434</v>
      </c>
      <c r="C6" s="1">
        <v>0.576648116111755</v>
      </c>
      <c r="D6" s="1">
        <v>0.148520231246948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776</v>
      </c>
      <c r="B8" s="1">
        <v>776</v>
      </c>
      <c r="C8" s="1">
        <v>0.606791138648987</v>
      </c>
      <c r="D8" s="1">
        <v>0.0375798940658569</v>
      </c>
      <c r="E8" s="1">
        <v>9</v>
      </c>
      <c r="F8" s="1">
        <v>2</v>
      </c>
      <c r="G8" s="1">
        <v>1</v>
      </c>
      <c r="H8" s="1">
        <v>8</v>
      </c>
      <c r="I8" s="1">
        <v>0.9</v>
      </c>
      <c r="J8" s="1">
        <v>0.818181818181818</v>
      </c>
      <c r="K8" s="1">
        <v>0.857142857142857</v>
      </c>
      <c r="L8" s="1">
        <v>0.2</v>
      </c>
      <c r="M8" s="1">
        <v>0.7</v>
      </c>
      <c r="N8" s="1">
        <v>0.85</v>
      </c>
    </row>
    <row r="9" s="1" customFormat="1" spans="1:14">
      <c r="A9" s="7">
        <v>337</v>
      </c>
      <c r="B9" s="1">
        <v>337</v>
      </c>
      <c r="C9" s="1">
        <v>0.619262933731079</v>
      </c>
      <c r="D9" s="1">
        <v>0.105476856231689</v>
      </c>
      <c r="E9" s="1">
        <v>10</v>
      </c>
      <c r="F9" s="1">
        <v>6</v>
      </c>
      <c r="G9" s="1">
        <v>0</v>
      </c>
      <c r="H9" s="1">
        <v>4</v>
      </c>
      <c r="I9" s="1">
        <v>1</v>
      </c>
      <c r="J9" s="1">
        <v>0.625</v>
      </c>
      <c r="K9" s="1">
        <v>0.769230769230769</v>
      </c>
      <c r="L9" s="1">
        <v>0.6</v>
      </c>
      <c r="M9" s="1">
        <v>0.4</v>
      </c>
      <c r="N9" s="1">
        <v>0.7</v>
      </c>
    </row>
    <row r="10" s="1" customFormat="1" spans="1:14">
      <c r="A10" s="7">
        <v>477</v>
      </c>
      <c r="B10" s="1">
        <v>477</v>
      </c>
      <c r="C10" s="1">
        <v>0.588738799095154</v>
      </c>
      <c r="D10" s="1">
        <v>0.0414286851882935</v>
      </c>
      <c r="E10" s="1">
        <v>10</v>
      </c>
      <c r="F10" s="1">
        <v>4</v>
      </c>
      <c r="G10" s="1">
        <v>0</v>
      </c>
      <c r="H10" s="1">
        <v>6</v>
      </c>
      <c r="I10" s="1">
        <v>1</v>
      </c>
      <c r="J10" s="1">
        <v>0.714285714285714</v>
      </c>
      <c r="K10" s="1">
        <v>0.833333333333333</v>
      </c>
      <c r="L10" s="1">
        <v>0.4</v>
      </c>
      <c r="M10" s="1">
        <v>0.6</v>
      </c>
      <c r="N10" s="1">
        <v>0.8</v>
      </c>
    </row>
    <row r="11" s="1" customFormat="1" spans="1:14">
      <c r="A11" s="7">
        <v>188</v>
      </c>
      <c r="B11" s="1">
        <v>188</v>
      </c>
      <c r="C11" s="1">
        <v>0.611397743225098</v>
      </c>
      <c r="D11" s="1">
        <v>0.0397995710372925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461</v>
      </c>
      <c r="B12" s="1">
        <v>461</v>
      </c>
      <c r="C12" s="1">
        <v>0.6111820936203</v>
      </c>
      <c r="D12" s="1">
        <v>0.022621750831604</v>
      </c>
      <c r="E12" s="1">
        <v>8</v>
      </c>
      <c r="F12" s="1">
        <v>2</v>
      </c>
      <c r="G12" s="1">
        <v>2</v>
      </c>
      <c r="H12" s="1">
        <v>8</v>
      </c>
      <c r="I12" s="1">
        <v>0.8</v>
      </c>
      <c r="J12" s="1">
        <v>0.8</v>
      </c>
      <c r="K12" s="1">
        <v>0.8</v>
      </c>
      <c r="L12" s="1">
        <v>0.2</v>
      </c>
      <c r="M12" s="1">
        <v>0.6</v>
      </c>
      <c r="N12" s="1">
        <v>0.8</v>
      </c>
    </row>
    <row r="13" s="1" customFormat="1" spans="1:14">
      <c r="A13" s="7">
        <v>369</v>
      </c>
      <c r="B13" s="1">
        <v>369</v>
      </c>
      <c r="C13" s="1">
        <v>0.619050025939941</v>
      </c>
      <c r="D13" s="1">
        <v>0.088599681854248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475</v>
      </c>
      <c r="B14" s="1">
        <v>475</v>
      </c>
      <c r="C14" s="1">
        <v>0.619317889213562</v>
      </c>
      <c r="D14" s="1">
        <v>0.0769717693328857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810</v>
      </c>
      <c r="B15" s="1">
        <v>810</v>
      </c>
      <c r="C15" s="1">
        <v>0.615700364112854</v>
      </c>
      <c r="D15" s="1">
        <v>0.0395431518554688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744</v>
      </c>
      <c r="B16" s="1">
        <v>744</v>
      </c>
      <c r="C16" s="1">
        <v>0.589840054512024</v>
      </c>
      <c r="D16" s="1">
        <v>0.148994445800781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28</v>
      </c>
      <c r="B18" s="1">
        <v>28</v>
      </c>
      <c r="C18" s="1">
        <v>0.596928119659424</v>
      </c>
      <c r="D18" s="1">
        <v>0.172947764396668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197</v>
      </c>
      <c r="B19" s="1">
        <v>197</v>
      </c>
      <c r="C19" s="1">
        <v>0.595931768417358</v>
      </c>
      <c r="D19" s="1">
        <v>0.0206851959228516</v>
      </c>
      <c r="E19" s="1">
        <v>9</v>
      </c>
      <c r="F19" s="1">
        <v>5</v>
      </c>
      <c r="G19" s="1">
        <v>1</v>
      </c>
      <c r="H19" s="1">
        <v>5</v>
      </c>
      <c r="I19" s="1">
        <v>0.9</v>
      </c>
      <c r="J19" s="1">
        <v>0.642857142857143</v>
      </c>
      <c r="K19" s="1">
        <v>0.75</v>
      </c>
      <c r="L19" s="1">
        <v>0.5</v>
      </c>
      <c r="M19" s="1">
        <v>0.4</v>
      </c>
      <c r="N19" s="1">
        <v>0.7</v>
      </c>
    </row>
    <row r="20" s="1" customFormat="1" spans="1:14">
      <c r="A20" s="7">
        <v>763</v>
      </c>
      <c r="B20" s="1">
        <v>763</v>
      </c>
      <c r="C20" s="1">
        <v>0.619324445724487</v>
      </c>
      <c r="D20" s="1">
        <v>0.117593646049499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376</v>
      </c>
      <c r="B21" s="1">
        <v>376</v>
      </c>
      <c r="C21" s="1">
        <v>0.618882536888123</v>
      </c>
      <c r="D21" s="1">
        <v>0.095176100730896</v>
      </c>
      <c r="E21" s="1">
        <v>10</v>
      </c>
      <c r="F21" s="1">
        <v>5</v>
      </c>
      <c r="G21" s="1">
        <v>0</v>
      </c>
      <c r="H21" s="1">
        <v>5</v>
      </c>
      <c r="I21" s="1">
        <v>1</v>
      </c>
      <c r="J21" s="1">
        <v>0.666666666666667</v>
      </c>
      <c r="K21" s="1">
        <v>0.8</v>
      </c>
      <c r="L21" s="1">
        <v>0.5</v>
      </c>
      <c r="M21" s="1">
        <v>0.5</v>
      </c>
      <c r="N21" s="1">
        <v>0.75</v>
      </c>
    </row>
    <row r="22" s="1" customFormat="1" spans="1:14">
      <c r="A22" s="7">
        <v>850</v>
      </c>
      <c r="B22" s="1">
        <v>850</v>
      </c>
      <c r="C22" s="1">
        <v>0.618609189987183</v>
      </c>
      <c r="D22" s="1">
        <v>0.0841801166534424</v>
      </c>
      <c r="E22" s="1">
        <v>10</v>
      </c>
      <c r="F22" s="1">
        <v>2</v>
      </c>
      <c r="G22" s="1">
        <v>0</v>
      </c>
      <c r="H22" s="1">
        <v>8</v>
      </c>
      <c r="I22" s="1">
        <v>1</v>
      </c>
      <c r="J22" s="1">
        <v>0.833333333333333</v>
      </c>
      <c r="K22" s="1">
        <v>0.909090909090909</v>
      </c>
      <c r="L22" s="1">
        <v>0.2</v>
      </c>
      <c r="M22" s="1">
        <v>0.8</v>
      </c>
      <c r="N22" s="1">
        <v>0.9</v>
      </c>
    </row>
    <row r="23" s="1" customFormat="1" spans="1:14">
      <c r="A23" s="7">
        <v>960</v>
      </c>
      <c r="B23" s="1">
        <v>960</v>
      </c>
      <c r="C23" s="1">
        <v>0.618753671646118</v>
      </c>
      <c r="D23" s="1">
        <v>0.105990052223206</v>
      </c>
      <c r="E23" s="1">
        <v>7</v>
      </c>
      <c r="F23" s="1">
        <v>8</v>
      </c>
      <c r="G23" s="1">
        <v>3</v>
      </c>
      <c r="H23" s="1">
        <v>2</v>
      </c>
      <c r="I23" s="1">
        <v>0.7</v>
      </c>
      <c r="J23" s="1">
        <v>0.466666666666667</v>
      </c>
      <c r="K23" s="1">
        <v>0.56</v>
      </c>
      <c r="L23" s="1">
        <v>0.8</v>
      </c>
      <c r="M23" s="1">
        <v>-0.1</v>
      </c>
      <c r="N23" s="1">
        <v>0.45</v>
      </c>
    </row>
    <row r="24" s="1" customFormat="1" spans="1:14">
      <c r="A24" s="7">
        <v>832</v>
      </c>
      <c r="B24" s="1">
        <v>832</v>
      </c>
      <c r="C24" s="1">
        <v>0.6199049949646</v>
      </c>
      <c r="D24" s="1">
        <v>0.112832188606262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436</v>
      </c>
      <c r="B25" s="1">
        <v>436</v>
      </c>
      <c r="C25" s="1">
        <v>0.594495534896851</v>
      </c>
      <c r="D25" s="1">
        <v>0.0671279430389404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469</v>
      </c>
      <c r="B26" s="1">
        <v>469</v>
      </c>
      <c r="C26" s="1">
        <v>0.618641376495361</v>
      </c>
      <c r="D26" s="1">
        <v>0.0757843255996704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232</v>
      </c>
      <c r="B27" s="1">
        <v>232</v>
      </c>
      <c r="C27" s="1">
        <v>0.604297399520874</v>
      </c>
      <c r="D27" s="1">
        <v>0.00250375270843506</v>
      </c>
      <c r="E27" s="1">
        <v>7</v>
      </c>
      <c r="F27" s="1">
        <v>2</v>
      </c>
      <c r="G27" s="1">
        <v>3</v>
      </c>
      <c r="H27" s="1">
        <v>8</v>
      </c>
      <c r="I27" s="1">
        <v>0.7</v>
      </c>
      <c r="J27" s="1">
        <v>0.777777777777778</v>
      </c>
      <c r="K27" s="1">
        <v>0.736842105263158</v>
      </c>
      <c r="L27" s="1">
        <v>0.2</v>
      </c>
      <c r="M27" s="1">
        <v>0.5</v>
      </c>
      <c r="N27" s="1">
        <v>0.75</v>
      </c>
    </row>
    <row r="28" s="1" customFormat="1" spans="1:14">
      <c r="A28" s="7">
        <v>197</v>
      </c>
      <c r="B28" s="1">
        <v>197</v>
      </c>
      <c r="C28" s="1">
        <v>0.595931768417358</v>
      </c>
      <c r="D28" s="1">
        <v>0.0206851959228516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778</v>
      </c>
      <c r="B29" s="1">
        <v>778</v>
      </c>
      <c r="C29" s="1">
        <v>0.618837714195251</v>
      </c>
      <c r="D29" s="1">
        <v>0.0738418102264404</v>
      </c>
      <c r="E29" s="1">
        <v>10</v>
      </c>
      <c r="F29" s="1">
        <v>2</v>
      </c>
      <c r="G29" s="1">
        <v>0</v>
      </c>
      <c r="H29" s="1">
        <v>8</v>
      </c>
      <c r="I29" s="1">
        <v>1</v>
      </c>
      <c r="J29" s="1">
        <v>0.833333333333333</v>
      </c>
      <c r="K29" s="1">
        <v>0.909090909090909</v>
      </c>
      <c r="L29" s="1">
        <v>0.2</v>
      </c>
      <c r="M29" s="1">
        <v>0.8</v>
      </c>
      <c r="N29" s="1">
        <v>0.9</v>
      </c>
    </row>
    <row r="30" s="1" customFormat="1" spans="1:14">
      <c r="A30" s="7">
        <v>474</v>
      </c>
      <c r="B30" s="1">
        <v>474</v>
      </c>
      <c r="C30" s="1">
        <v>0.618880748748779</v>
      </c>
      <c r="D30" s="1">
        <v>0.068963885307312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2" customFormat="1" spans="1:14">
      <c r="A31" s="8">
        <v>680</v>
      </c>
      <c r="B31" s="2">
        <v>680</v>
      </c>
      <c r="C31" s="2">
        <v>0.591787695884705</v>
      </c>
      <c r="D31" s="2">
        <v>0.122963666915894</v>
      </c>
      <c r="E31" s="2">
        <v>6</v>
      </c>
      <c r="F31" s="2">
        <v>5</v>
      </c>
      <c r="G31" s="2">
        <v>4</v>
      </c>
      <c r="H31" s="2">
        <v>5</v>
      </c>
      <c r="I31" s="2">
        <v>0.6</v>
      </c>
      <c r="J31" s="2">
        <v>0.545454545454545</v>
      </c>
      <c r="K31" s="2">
        <v>0.571428571428571</v>
      </c>
      <c r="L31" s="2">
        <v>0.5</v>
      </c>
      <c r="M31" s="2">
        <v>0.1</v>
      </c>
      <c r="N31" s="2">
        <v>0.55</v>
      </c>
    </row>
    <row r="32" s="1" customFormat="1" spans="1:14">
      <c r="A32" s="7">
        <v>505</v>
      </c>
      <c r="B32" s="1">
        <v>505</v>
      </c>
      <c r="C32" s="1">
        <v>0.736833810806274</v>
      </c>
      <c r="D32" s="1">
        <v>0.148589491844177</v>
      </c>
      <c r="E32" s="1">
        <v>8</v>
      </c>
      <c r="F32" s="1">
        <v>5</v>
      </c>
      <c r="G32" s="1">
        <v>2</v>
      </c>
      <c r="H32" s="1">
        <v>5</v>
      </c>
      <c r="I32" s="1">
        <v>0.8</v>
      </c>
      <c r="J32" s="1">
        <v>0.615384615384615</v>
      </c>
      <c r="K32" s="1">
        <v>0.695652173913043</v>
      </c>
      <c r="L32" s="1">
        <v>0.5</v>
      </c>
      <c r="M32" s="1">
        <v>0.3</v>
      </c>
      <c r="N32" s="1">
        <v>0.65</v>
      </c>
    </row>
    <row r="33" s="1" customFormat="1" spans="1:14">
      <c r="A33" s="7">
        <v>88</v>
      </c>
      <c r="B33" s="1">
        <v>88</v>
      </c>
      <c r="C33" s="1">
        <v>0.737314105033875</v>
      </c>
      <c r="D33" s="1">
        <v>0.139135479927063</v>
      </c>
      <c r="E33" s="1">
        <v>8</v>
      </c>
      <c r="F33" s="1">
        <v>6</v>
      </c>
      <c r="G33" s="1">
        <v>2</v>
      </c>
      <c r="H33" s="1">
        <v>4</v>
      </c>
      <c r="I33" s="1">
        <v>0.8</v>
      </c>
      <c r="J33" s="1">
        <v>0.571428571428572</v>
      </c>
      <c r="K33" s="1">
        <v>0.666666666666667</v>
      </c>
      <c r="L33" s="1">
        <v>0.6</v>
      </c>
      <c r="M33" s="1">
        <v>0.2</v>
      </c>
      <c r="N33" s="1">
        <v>0.6</v>
      </c>
    </row>
    <row r="34" s="1" customFormat="1" spans="1:14">
      <c r="A34" s="7">
        <v>508</v>
      </c>
      <c r="B34" s="1">
        <v>508</v>
      </c>
      <c r="C34" s="1">
        <v>0.741079568862915</v>
      </c>
      <c r="D34" s="1">
        <v>0.163100957870483</v>
      </c>
      <c r="E34" s="1">
        <v>9</v>
      </c>
      <c r="F34" s="1">
        <v>2</v>
      </c>
      <c r="G34" s="1">
        <v>1</v>
      </c>
      <c r="H34" s="1">
        <v>8</v>
      </c>
      <c r="I34" s="1">
        <v>0.9</v>
      </c>
      <c r="J34" s="1">
        <v>0.818181818181818</v>
      </c>
      <c r="K34" s="1">
        <v>0.857142857142857</v>
      </c>
      <c r="L34" s="1">
        <v>0.2</v>
      </c>
      <c r="M34" s="1">
        <v>0.7</v>
      </c>
      <c r="N34" s="1">
        <v>0.85</v>
      </c>
    </row>
    <row r="35" s="1" customFormat="1" spans="1:14">
      <c r="A35" s="7">
        <v>535</v>
      </c>
      <c r="B35" s="1">
        <v>535</v>
      </c>
      <c r="C35" s="1">
        <v>0.742258071899414</v>
      </c>
      <c r="D35" s="1">
        <v>0.139615654945374</v>
      </c>
      <c r="E35" s="1">
        <v>10</v>
      </c>
      <c r="F35" s="1">
        <v>4</v>
      </c>
      <c r="G35" s="1">
        <v>0</v>
      </c>
      <c r="H35" s="1">
        <v>6</v>
      </c>
      <c r="I35" s="1">
        <v>1</v>
      </c>
      <c r="J35" s="1">
        <v>0.714285714285714</v>
      </c>
      <c r="K35" s="1">
        <v>0.833333333333333</v>
      </c>
      <c r="L35" s="1">
        <v>0.4</v>
      </c>
      <c r="M35" s="1">
        <v>0.6</v>
      </c>
      <c r="N35" s="1">
        <v>0.8</v>
      </c>
    </row>
    <row r="36" s="1" customFormat="1" spans="1:14">
      <c r="A36" s="7">
        <v>653</v>
      </c>
      <c r="B36" s="1">
        <v>653</v>
      </c>
      <c r="C36" s="1">
        <v>0.742402076721191</v>
      </c>
      <c r="D36" s="1">
        <v>0.214298725128174</v>
      </c>
      <c r="E36" s="1">
        <v>10</v>
      </c>
      <c r="F36" s="1">
        <v>6</v>
      </c>
      <c r="G36" s="1">
        <v>0</v>
      </c>
      <c r="H36" s="1">
        <v>4</v>
      </c>
      <c r="I36" s="1">
        <v>1</v>
      </c>
      <c r="J36" s="1">
        <v>0.625</v>
      </c>
      <c r="K36" s="1">
        <v>0.769230769230769</v>
      </c>
      <c r="L36" s="1">
        <v>0.6</v>
      </c>
      <c r="M36" s="1">
        <v>0.4</v>
      </c>
      <c r="N36" s="1">
        <v>0.7</v>
      </c>
    </row>
    <row r="37" s="1" customFormat="1" spans="1:14">
      <c r="A37" s="7">
        <v>390</v>
      </c>
      <c r="B37" s="1">
        <v>390</v>
      </c>
      <c r="C37" s="1">
        <v>0.742583513259888</v>
      </c>
      <c r="D37" s="1">
        <v>0.163344383239746</v>
      </c>
      <c r="E37" s="1">
        <v>10</v>
      </c>
      <c r="F37" s="1">
        <v>4</v>
      </c>
      <c r="G37" s="1">
        <v>0</v>
      </c>
      <c r="H37" s="1">
        <v>6</v>
      </c>
      <c r="I37" s="1">
        <v>1</v>
      </c>
      <c r="J37" s="1">
        <v>0.714285714285714</v>
      </c>
      <c r="K37" s="1">
        <v>0.833333333333333</v>
      </c>
      <c r="L37" s="1">
        <v>0.4</v>
      </c>
      <c r="M37" s="1">
        <v>0.6</v>
      </c>
      <c r="N37" s="1">
        <v>0.8</v>
      </c>
    </row>
    <row r="38" s="1" customFormat="1" spans="1:14">
      <c r="A38" s="7">
        <v>817</v>
      </c>
      <c r="B38" s="1">
        <v>817</v>
      </c>
      <c r="C38" s="1">
        <v>0.743297576904297</v>
      </c>
      <c r="D38" s="1">
        <v>0.172729134559631</v>
      </c>
      <c r="E38" s="1">
        <v>7</v>
      </c>
      <c r="F38" s="1">
        <v>7</v>
      </c>
      <c r="G38" s="1">
        <v>3</v>
      </c>
      <c r="H38" s="1">
        <v>3</v>
      </c>
      <c r="I38" s="1">
        <v>0.7</v>
      </c>
      <c r="J38" s="1">
        <v>0.5</v>
      </c>
      <c r="K38" s="1">
        <v>0.583333333333333</v>
      </c>
      <c r="L38" s="1">
        <v>0.7</v>
      </c>
      <c r="M38" s="1">
        <v>0</v>
      </c>
      <c r="N38" s="1">
        <v>0.5</v>
      </c>
    </row>
    <row r="39" s="1" customFormat="1" spans="1:14">
      <c r="A39" s="7">
        <v>67</v>
      </c>
      <c r="B39" s="1">
        <v>67</v>
      </c>
      <c r="C39" s="1">
        <v>0.746085166931152</v>
      </c>
      <c r="D39" s="1">
        <v>0.0754534006118774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287</v>
      </c>
      <c r="B40" s="1">
        <v>287</v>
      </c>
      <c r="C40" s="1">
        <v>0.745387673377991</v>
      </c>
      <c r="D40" s="1">
        <v>0.0656861066818237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198</v>
      </c>
      <c r="B41" s="1">
        <v>198</v>
      </c>
      <c r="C41" s="1">
        <v>0.745155930519104</v>
      </c>
      <c r="D41" s="1">
        <v>0.0873236656188965</v>
      </c>
      <c r="E41" s="1">
        <v>9</v>
      </c>
      <c r="F41" s="1">
        <v>6</v>
      </c>
      <c r="G41" s="1">
        <v>1</v>
      </c>
      <c r="H41" s="1">
        <v>4</v>
      </c>
      <c r="I41" s="1">
        <v>0.9</v>
      </c>
      <c r="J41" s="1">
        <v>0.6</v>
      </c>
      <c r="K41" s="1">
        <v>0.72</v>
      </c>
      <c r="L41" s="1">
        <v>0.6</v>
      </c>
      <c r="M41" s="1">
        <v>0.3</v>
      </c>
      <c r="N41" s="1">
        <v>0.65</v>
      </c>
    </row>
    <row r="42" s="1" customFormat="1" spans="1:14">
      <c r="A42" s="7">
        <v>255</v>
      </c>
      <c r="B42" s="1">
        <v>255</v>
      </c>
      <c r="C42" s="1">
        <v>0.745726108551025</v>
      </c>
      <c r="D42" s="1">
        <v>0.0122008323669434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610</v>
      </c>
      <c r="B43" s="1">
        <v>610</v>
      </c>
      <c r="C43" s="1">
        <v>0.74614143371582</v>
      </c>
      <c r="D43" s="1">
        <v>0.153885841369629</v>
      </c>
      <c r="E43" s="1">
        <v>10</v>
      </c>
      <c r="F43" s="1">
        <v>1</v>
      </c>
      <c r="G43" s="1">
        <v>0</v>
      </c>
      <c r="H43" s="1">
        <v>9</v>
      </c>
      <c r="I43" s="1">
        <v>1</v>
      </c>
      <c r="J43" s="1">
        <v>0.909090909090909</v>
      </c>
      <c r="K43" s="1">
        <v>0.952380952380952</v>
      </c>
      <c r="L43" s="1">
        <v>0.1</v>
      </c>
      <c r="M43" s="1">
        <v>0.9</v>
      </c>
      <c r="N43" s="1">
        <v>0.95</v>
      </c>
    </row>
    <row r="44" s="1" customFormat="1" spans="1:14">
      <c r="A44" s="7">
        <v>908</v>
      </c>
      <c r="B44" s="1">
        <v>908</v>
      </c>
      <c r="C44" s="1">
        <v>0.746446847915649</v>
      </c>
      <c r="D44" s="1">
        <v>0.0972362756729126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" customFormat="1" spans="1:14">
      <c r="A45" s="7">
        <v>429</v>
      </c>
      <c r="B45" s="1">
        <v>429</v>
      </c>
      <c r="C45" s="1">
        <v>0.746398687362671</v>
      </c>
      <c r="D45" s="1">
        <v>0.0914851427078247</v>
      </c>
      <c r="E45" s="1">
        <v>9</v>
      </c>
      <c r="F45" s="1">
        <v>6</v>
      </c>
      <c r="G45" s="1">
        <v>1</v>
      </c>
      <c r="H45" s="1">
        <v>4</v>
      </c>
      <c r="I45" s="1">
        <v>0.9</v>
      </c>
      <c r="J45" s="1">
        <v>0.6</v>
      </c>
      <c r="K45" s="1">
        <v>0.72</v>
      </c>
      <c r="L45" s="1">
        <v>0.6</v>
      </c>
      <c r="M45" s="1">
        <v>0.3</v>
      </c>
      <c r="N45" s="1">
        <v>0.65</v>
      </c>
    </row>
    <row r="46" s="1" customFormat="1" spans="1:14">
      <c r="A46" s="7">
        <v>902</v>
      </c>
      <c r="B46" s="1">
        <v>902</v>
      </c>
      <c r="C46" s="1">
        <v>0.746563792228699</v>
      </c>
      <c r="D46" s="1">
        <v>0.131284713745117</v>
      </c>
      <c r="E46" s="1">
        <v>9</v>
      </c>
      <c r="F46" s="1">
        <v>4</v>
      </c>
      <c r="G46" s="1">
        <v>1</v>
      </c>
      <c r="H46" s="1">
        <v>6</v>
      </c>
      <c r="I46" s="1">
        <v>0.9</v>
      </c>
      <c r="J46" s="1">
        <v>0.692307692307692</v>
      </c>
      <c r="K46" s="1">
        <v>0.782608695652174</v>
      </c>
      <c r="L46" s="1">
        <v>0.4</v>
      </c>
      <c r="M46" s="1">
        <v>0.5</v>
      </c>
      <c r="N46" s="1">
        <v>0.75</v>
      </c>
    </row>
    <row r="47" s="1" customFormat="1" spans="1:14">
      <c r="A47" s="7">
        <v>427</v>
      </c>
      <c r="B47" s="1">
        <v>427</v>
      </c>
      <c r="C47" s="1">
        <v>0.746612668037415</v>
      </c>
      <c r="D47" s="1">
        <v>0.158156871795654</v>
      </c>
      <c r="E47" s="1">
        <v>8</v>
      </c>
      <c r="F47" s="1">
        <v>5</v>
      </c>
      <c r="G47" s="1">
        <v>2</v>
      </c>
      <c r="H47" s="1">
        <v>5</v>
      </c>
      <c r="I47" s="1">
        <v>0.8</v>
      </c>
      <c r="J47" s="1">
        <v>0.615384615384615</v>
      </c>
      <c r="K47" s="1">
        <v>0.695652173913043</v>
      </c>
      <c r="L47" s="1">
        <v>0.5</v>
      </c>
      <c r="M47" s="1">
        <v>0.3</v>
      </c>
      <c r="N47" s="1">
        <v>0.65</v>
      </c>
    </row>
    <row r="48" s="1" customFormat="1" spans="1:14">
      <c r="A48" s="7">
        <v>46</v>
      </c>
      <c r="B48" s="1">
        <v>46</v>
      </c>
      <c r="C48" s="1">
        <v>0.748969078063965</v>
      </c>
      <c r="D48" s="1">
        <v>0.0878483057022095</v>
      </c>
      <c r="E48" s="1">
        <v>8</v>
      </c>
      <c r="F48" s="1">
        <v>6</v>
      </c>
      <c r="G48" s="1">
        <v>2</v>
      </c>
      <c r="H48" s="1">
        <v>4</v>
      </c>
      <c r="I48" s="1">
        <v>0.8</v>
      </c>
      <c r="J48" s="1">
        <v>0.571428571428572</v>
      </c>
      <c r="K48" s="1">
        <v>0.666666666666667</v>
      </c>
      <c r="L48" s="1">
        <v>0.6</v>
      </c>
      <c r="M48" s="1">
        <v>0.2</v>
      </c>
      <c r="N48" s="1">
        <v>0.6</v>
      </c>
    </row>
    <row r="49" s="1" customFormat="1" spans="1:14">
      <c r="A49" s="7">
        <v>247</v>
      </c>
      <c r="B49" s="1">
        <v>247</v>
      </c>
      <c r="C49" s="1">
        <v>0.75033438205719</v>
      </c>
      <c r="D49" s="1">
        <v>0.0898913145065308</v>
      </c>
      <c r="E49" s="1">
        <v>9</v>
      </c>
      <c r="F49" s="1">
        <v>5</v>
      </c>
      <c r="G49" s="1">
        <v>1</v>
      </c>
      <c r="H49" s="1">
        <v>5</v>
      </c>
      <c r="I49" s="1">
        <v>0.9</v>
      </c>
      <c r="J49" s="1">
        <v>0.642857142857143</v>
      </c>
      <c r="K49" s="1">
        <v>0.75</v>
      </c>
      <c r="L49" s="1">
        <v>0.5</v>
      </c>
      <c r="M49" s="1">
        <v>0.4</v>
      </c>
      <c r="N49" s="1">
        <v>0.7</v>
      </c>
    </row>
    <row r="50" s="1" customFormat="1" spans="1:14">
      <c r="A50" s="7">
        <v>210</v>
      </c>
      <c r="B50" s="1">
        <v>210</v>
      </c>
      <c r="C50" s="1">
        <v>0.750462651252747</v>
      </c>
      <c r="D50" s="1">
        <v>0.163699865341186</v>
      </c>
      <c r="E50" s="1">
        <v>9</v>
      </c>
      <c r="F50" s="1">
        <v>3</v>
      </c>
      <c r="G50" s="1">
        <v>1</v>
      </c>
      <c r="H50" s="1">
        <v>7</v>
      </c>
      <c r="I50" s="1">
        <v>0.9</v>
      </c>
      <c r="J50" s="1">
        <v>0.75</v>
      </c>
      <c r="K50" s="1">
        <v>0.818181818181818</v>
      </c>
      <c r="L50" s="1">
        <v>0.3</v>
      </c>
      <c r="M50" s="1">
        <v>0.6</v>
      </c>
      <c r="N50" s="1">
        <v>0.8</v>
      </c>
    </row>
    <row r="51" s="1" customFormat="1" spans="1:14">
      <c r="A51" s="7">
        <v>742</v>
      </c>
      <c r="B51" s="1">
        <v>742</v>
      </c>
      <c r="C51" s="1">
        <v>0.750622987747192</v>
      </c>
      <c r="D51" s="1">
        <v>0.157911658287048</v>
      </c>
      <c r="E51" s="1">
        <v>8</v>
      </c>
      <c r="F51" s="1">
        <v>5</v>
      </c>
      <c r="G51" s="1">
        <v>2</v>
      </c>
      <c r="H51" s="1">
        <v>5</v>
      </c>
      <c r="I51" s="1">
        <v>0.8</v>
      </c>
      <c r="J51" s="1">
        <v>0.615384615384615</v>
      </c>
      <c r="K51" s="1">
        <v>0.695652173913043</v>
      </c>
      <c r="L51" s="1">
        <v>0.5</v>
      </c>
      <c r="M51" s="1">
        <v>0.3</v>
      </c>
      <c r="N51" s="1">
        <v>0.65</v>
      </c>
    </row>
    <row r="52" s="1" customFormat="1" spans="1:14">
      <c r="A52" s="7">
        <v>876</v>
      </c>
      <c r="B52" s="1">
        <v>876</v>
      </c>
      <c r="C52" s="1">
        <v>0.751581072807312</v>
      </c>
      <c r="D52" s="1">
        <v>0.130845427513123</v>
      </c>
      <c r="E52" s="1">
        <v>8</v>
      </c>
      <c r="F52" s="1">
        <v>3</v>
      </c>
      <c r="G52" s="1">
        <v>2</v>
      </c>
      <c r="H52" s="1">
        <v>7</v>
      </c>
      <c r="I52" s="1">
        <v>0.8</v>
      </c>
      <c r="J52" s="1">
        <v>0.727272727272727</v>
      </c>
      <c r="K52" s="1">
        <v>0.761904761904762</v>
      </c>
      <c r="L52" s="1">
        <v>0.3</v>
      </c>
      <c r="M52" s="1">
        <v>0.5</v>
      </c>
      <c r="N52" s="1">
        <v>0.75</v>
      </c>
    </row>
    <row r="53" s="1" customFormat="1" spans="1:14">
      <c r="A53" s="7">
        <v>893</v>
      </c>
      <c r="B53" s="1">
        <v>893</v>
      </c>
      <c r="C53" s="1">
        <v>0.754010558128357</v>
      </c>
      <c r="D53" s="1">
        <v>0.0874552726745605</v>
      </c>
      <c r="E53" s="1">
        <v>9</v>
      </c>
      <c r="F53" s="1">
        <v>5</v>
      </c>
      <c r="G53" s="1">
        <v>1</v>
      </c>
      <c r="H53" s="1">
        <v>5</v>
      </c>
      <c r="I53" s="1">
        <v>0.9</v>
      </c>
      <c r="J53" s="1">
        <v>0.642857142857143</v>
      </c>
      <c r="K53" s="1">
        <v>0.75</v>
      </c>
      <c r="L53" s="1">
        <v>0.5</v>
      </c>
      <c r="M53" s="1">
        <v>0.4</v>
      </c>
      <c r="N53" s="1">
        <v>0.7</v>
      </c>
    </row>
    <row r="54" s="1" customFormat="1" spans="1:14">
      <c r="A54" s="7">
        <v>702</v>
      </c>
      <c r="B54" s="1">
        <v>702</v>
      </c>
      <c r="C54" s="1">
        <v>0.756459355354309</v>
      </c>
      <c r="D54" s="1">
        <v>0.0885168313980103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15</v>
      </c>
      <c r="B55" s="1">
        <v>15</v>
      </c>
      <c r="C55" s="1">
        <v>0.757629036903381</v>
      </c>
      <c r="D55" s="1">
        <v>0.130363345146179</v>
      </c>
      <c r="E55" s="1">
        <v>10</v>
      </c>
      <c r="F55" s="1">
        <v>6</v>
      </c>
      <c r="G55" s="1">
        <v>0</v>
      </c>
      <c r="H55" s="1">
        <v>4</v>
      </c>
      <c r="I55" s="1">
        <v>1</v>
      </c>
      <c r="J55" s="1">
        <v>0.625</v>
      </c>
      <c r="K55" s="1">
        <v>0.769230769230769</v>
      </c>
      <c r="L55" s="1">
        <v>0.6</v>
      </c>
      <c r="M55" s="1">
        <v>0.4</v>
      </c>
      <c r="N55" s="1">
        <v>0.7</v>
      </c>
    </row>
    <row r="56" s="1" customFormat="1" spans="1:14">
      <c r="A56" s="7">
        <v>597</v>
      </c>
      <c r="B56" s="1">
        <v>597</v>
      </c>
      <c r="C56" s="1">
        <v>0.758385896682739</v>
      </c>
      <c r="D56" s="1">
        <v>0.156681180000305</v>
      </c>
      <c r="E56" s="1">
        <v>8</v>
      </c>
      <c r="F56" s="1">
        <v>4</v>
      </c>
      <c r="G56" s="1">
        <v>2</v>
      </c>
      <c r="H56" s="1">
        <v>6</v>
      </c>
      <c r="I56" s="1">
        <v>0.8</v>
      </c>
      <c r="J56" s="1">
        <v>0.666666666666667</v>
      </c>
      <c r="K56" s="1">
        <v>0.727272727272727</v>
      </c>
      <c r="L56" s="1">
        <v>0.4</v>
      </c>
      <c r="M56" s="1">
        <v>0.4</v>
      </c>
      <c r="N56" s="1">
        <v>0.7</v>
      </c>
    </row>
    <row r="57" s="3" customFormat="1" spans="1:14">
      <c r="A57" s="9">
        <v>607</v>
      </c>
      <c r="B57" s="3">
        <v>607</v>
      </c>
      <c r="C57" s="3">
        <v>0.759205937385559</v>
      </c>
      <c r="D57" s="3">
        <v>0.0919692516326904</v>
      </c>
      <c r="E57" s="3">
        <v>10</v>
      </c>
      <c r="F57" s="3">
        <v>5</v>
      </c>
      <c r="G57" s="3">
        <v>0</v>
      </c>
      <c r="H57" s="3">
        <v>5</v>
      </c>
      <c r="I57" s="3">
        <v>1</v>
      </c>
      <c r="J57" s="3">
        <v>0.666666666666667</v>
      </c>
      <c r="K57" s="3">
        <v>0.8</v>
      </c>
      <c r="L57" s="3">
        <v>0.5</v>
      </c>
      <c r="M57" s="3">
        <v>0.5</v>
      </c>
      <c r="N57" s="3">
        <v>0.75</v>
      </c>
    </row>
    <row r="58" s="1" customFormat="1" spans="1:14">
      <c r="A58" s="7">
        <v>714</v>
      </c>
      <c r="B58" s="1">
        <v>714</v>
      </c>
      <c r="C58" s="1">
        <v>0.760669589042664</v>
      </c>
      <c r="D58" s="1">
        <v>0.151639819145203</v>
      </c>
      <c r="E58" s="1">
        <v>10</v>
      </c>
      <c r="F58" s="1">
        <v>4</v>
      </c>
      <c r="G58" s="1">
        <v>0</v>
      </c>
      <c r="H58" s="1">
        <v>6</v>
      </c>
      <c r="I58" s="1">
        <v>1</v>
      </c>
      <c r="J58" s="1">
        <v>0.714285714285714</v>
      </c>
      <c r="K58" s="1">
        <v>0.833333333333333</v>
      </c>
      <c r="L58" s="1">
        <v>0.4</v>
      </c>
      <c r="M58" s="1">
        <v>0.6</v>
      </c>
      <c r="N58" s="1">
        <v>0.8</v>
      </c>
    </row>
    <row r="59" s="1" customFormat="1" spans="1:14">
      <c r="A59" s="7">
        <v>379</v>
      </c>
      <c r="B59" s="1">
        <v>379</v>
      </c>
      <c r="C59" s="1">
        <v>0.763228416442871</v>
      </c>
      <c r="D59" s="1">
        <v>0.146036624908447</v>
      </c>
      <c r="E59" s="1">
        <v>10</v>
      </c>
      <c r="F59" s="1">
        <v>6</v>
      </c>
      <c r="G59" s="1">
        <v>0</v>
      </c>
      <c r="H59" s="1">
        <v>4</v>
      </c>
      <c r="I59" s="1">
        <v>1</v>
      </c>
      <c r="J59" s="1">
        <v>0.625</v>
      </c>
      <c r="K59" s="1">
        <v>0.769230769230769</v>
      </c>
      <c r="L59" s="1">
        <v>0.6</v>
      </c>
      <c r="M59" s="1">
        <v>0.4</v>
      </c>
      <c r="N59" s="1">
        <v>0.7</v>
      </c>
    </row>
    <row r="60" s="1" customFormat="1" spans="1:14">
      <c r="A60" s="7">
        <v>256</v>
      </c>
      <c r="B60" s="1">
        <v>256</v>
      </c>
      <c r="C60" s="1">
        <v>0.769444704055786</v>
      </c>
      <c r="D60" s="1">
        <v>0.147529363632202</v>
      </c>
      <c r="E60" s="1">
        <v>10</v>
      </c>
      <c r="F60" s="1">
        <v>8</v>
      </c>
      <c r="G60" s="1">
        <v>0</v>
      </c>
      <c r="H60" s="1">
        <v>2</v>
      </c>
      <c r="I60" s="1">
        <v>1</v>
      </c>
      <c r="J60" s="1">
        <v>0.555555555555556</v>
      </c>
      <c r="K60" s="1">
        <v>0.714285714285714</v>
      </c>
      <c r="L60" s="1">
        <v>0.8</v>
      </c>
      <c r="M60" s="1">
        <v>0.2</v>
      </c>
      <c r="N60" s="1">
        <v>0.6</v>
      </c>
    </row>
    <row r="61" s="1" customFormat="1" spans="1:14">
      <c r="A61" s="7">
        <v>576</v>
      </c>
      <c r="B61" s="1">
        <v>576</v>
      </c>
      <c r="C61" s="1">
        <v>0.774784207344055</v>
      </c>
      <c r="D61" s="1">
        <v>0.0835216045379639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3" customFormat="1" spans="1:14">
      <c r="A62" s="9">
        <v>637</v>
      </c>
      <c r="B62" s="3">
        <v>637</v>
      </c>
      <c r="C62" s="3">
        <v>0.779709577560425</v>
      </c>
      <c r="D62" s="3">
        <v>0.131428241729736</v>
      </c>
      <c r="E62" s="3">
        <v>8</v>
      </c>
      <c r="F62" s="3">
        <v>4</v>
      </c>
      <c r="G62" s="3">
        <v>2</v>
      </c>
      <c r="H62" s="3">
        <v>6</v>
      </c>
      <c r="I62" s="3">
        <v>0.8</v>
      </c>
      <c r="J62" s="3">
        <v>0.666666666666667</v>
      </c>
      <c r="K62" s="3">
        <v>0.727272727272727</v>
      </c>
      <c r="L62" s="3">
        <v>0.4</v>
      </c>
      <c r="M62" s="3">
        <v>0.4</v>
      </c>
      <c r="N62" s="3">
        <v>0.7</v>
      </c>
    </row>
    <row r="63" s="1" customFormat="1" spans="1:14">
      <c r="A63" s="7">
        <v>358</v>
      </c>
      <c r="B63" s="1">
        <v>358</v>
      </c>
      <c r="C63" s="1">
        <v>0.764511704444885</v>
      </c>
      <c r="D63" s="1">
        <v>0.0849670171737671</v>
      </c>
      <c r="E63" s="1">
        <v>8</v>
      </c>
      <c r="F63" s="1">
        <v>5</v>
      </c>
      <c r="G63" s="1">
        <v>2</v>
      </c>
      <c r="H63" s="1">
        <v>5</v>
      </c>
      <c r="I63" s="1">
        <v>0.8</v>
      </c>
      <c r="J63" s="1">
        <v>0.615384615384615</v>
      </c>
      <c r="K63" s="1">
        <v>0.695652173913043</v>
      </c>
      <c r="L63" s="1">
        <v>0.5</v>
      </c>
      <c r="M63" s="1">
        <v>0.3</v>
      </c>
      <c r="N63" s="1">
        <v>0.65</v>
      </c>
    </row>
    <row r="64" s="1" customFormat="1" spans="1:14">
      <c r="A64" s="7">
        <v>880</v>
      </c>
      <c r="B64" s="1">
        <v>880</v>
      </c>
      <c r="C64" s="1">
        <v>0.780608892440796</v>
      </c>
      <c r="D64" s="1">
        <v>0.172005653381348</v>
      </c>
      <c r="E64" s="1">
        <v>9</v>
      </c>
      <c r="F64" s="1">
        <v>5</v>
      </c>
      <c r="G64" s="1">
        <v>1</v>
      </c>
      <c r="H64" s="1">
        <v>5</v>
      </c>
      <c r="I64" s="1">
        <v>0.9</v>
      </c>
      <c r="J64" s="1">
        <v>0.642857142857143</v>
      </c>
      <c r="K64" s="1">
        <v>0.75</v>
      </c>
      <c r="L64" s="1">
        <v>0.5</v>
      </c>
      <c r="M64" s="1">
        <v>0.4</v>
      </c>
      <c r="N64" s="1">
        <v>0.7</v>
      </c>
    </row>
    <row r="65" s="1" customFormat="1" spans="1:14">
      <c r="A65" s="7">
        <v>668</v>
      </c>
      <c r="B65" s="1">
        <v>668</v>
      </c>
      <c r="C65" s="1">
        <v>0.78334653377533</v>
      </c>
      <c r="D65" s="1">
        <v>0.184819221496582</v>
      </c>
      <c r="E65" s="1">
        <v>10</v>
      </c>
      <c r="F65" s="1">
        <v>6</v>
      </c>
      <c r="G65" s="1">
        <v>0</v>
      </c>
      <c r="H65" s="1">
        <v>4</v>
      </c>
      <c r="I65" s="1">
        <v>1</v>
      </c>
      <c r="J65" s="1">
        <v>0.625</v>
      </c>
      <c r="K65" s="1">
        <v>0.769230769230769</v>
      </c>
      <c r="L65" s="1">
        <v>0.6</v>
      </c>
      <c r="M65" s="1">
        <v>0.4</v>
      </c>
      <c r="N65" s="1">
        <v>0.7</v>
      </c>
    </row>
    <row r="66" s="1" customFormat="1" spans="1:14">
      <c r="A66" s="7">
        <v>704</v>
      </c>
      <c r="B66" s="1">
        <v>704</v>
      </c>
      <c r="C66" s="1">
        <v>0.793093085289001</v>
      </c>
      <c r="D66" s="1">
        <v>0.133874297142029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" customFormat="1" spans="1:14">
      <c r="A67" s="7">
        <v>695</v>
      </c>
      <c r="B67" s="1">
        <v>695</v>
      </c>
      <c r="C67" s="1">
        <v>0.793387413024902</v>
      </c>
      <c r="D67" s="1">
        <v>0.140011191368103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1" customFormat="1" spans="1:14">
      <c r="A68" s="7">
        <v>929</v>
      </c>
      <c r="B68" s="1">
        <v>929</v>
      </c>
      <c r="C68" s="1">
        <v>0.795631051063538</v>
      </c>
      <c r="D68" s="1">
        <v>0.0636559724807739</v>
      </c>
      <c r="E68" s="1">
        <v>10</v>
      </c>
      <c r="F68" s="1">
        <v>4</v>
      </c>
      <c r="G68" s="1">
        <v>0</v>
      </c>
      <c r="H68" s="1">
        <v>6</v>
      </c>
      <c r="I68" s="1">
        <v>1</v>
      </c>
      <c r="J68" s="1">
        <v>0.714285714285714</v>
      </c>
      <c r="K68" s="1">
        <v>0.833333333333333</v>
      </c>
      <c r="L68" s="1">
        <v>0.4</v>
      </c>
      <c r="M68" s="1">
        <v>0.6</v>
      </c>
      <c r="N68" s="1">
        <v>0.8</v>
      </c>
    </row>
    <row r="69" s="3" customFormat="1" spans="1:14">
      <c r="A69" s="9">
        <v>439</v>
      </c>
      <c r="B69" s="3">
        <v>439</v>
      </c>
      <c r="C69" s="3">
        <v>0.799637913703918</v>
      </c>
      <c r="D69" s="3">
        <v>0.0570443868637085</v>
      </c>
      <c r="E69" s="3">
        <v>10</v>
      </c>
      <c r="F69" s="3">
        <v>3</v>
      </c>
      <c r="G69" s="3">
        <v>0</v>
      </c>
      <c r="H69" s="3">
        <v>7</v>
      </c>
      <c r="I69" s="3">
        <v>1</v>
      </c>
      <c r="J69" s="3">
        <v>0.769230769230769</v>
      </c>
      <c r="K69" s="3">
        <v>0.869565217391304</v>
      </c>
      <c r="L69" s="3">
        <v>0.3</v>
      </c>
      <c r="M69" s="3">
        <v>0.7</v>
      </c>
      <c r="N69" s="3">
        <v>0.85</v>
      </c>
    </row>
    <row r="70" s="1" customFormat="1" spans="1:14">
      <c r="A70" s="7">
        <v>725</v>
      </c>
      <c r="B70" s="1">
        <v>725</v>
      </c>
      <c r="C70" s="1">
        <v>0.803259372711182</v>
      </c>
      <c r="D70" s="1">
        <v>0.191452741622925</v>
      </c>
      <c r="E70" s="1">
        <v>9</v>
      </c>
      <c r="F70" s="1">
        <v>5</v>
      </c>
      <c r="G70" s="1">
        <v>1</v>
      </c>
      <c r="H70" s="1">
        <v>5</v>
      </c>
      <c r="I70" s="1">
        <v>0.9</v>
      </c>
      <c r="J70" s="1">
        <v>0.642857142857143</v>
      </c>
      <c r="K70" s="1">
        <v>0.75</v>
      </c>
      <c r="L70" s="1">
        <v>0.5</v>
      </c>
      <c r="M70" s="1">
        <v>0.4</v>
      </c>
      <c r="N70" s="1">
        <v>0.7</v>
      </c>
    </row>
    <row r="71" s="1" customFormat="1" spans="1:14">
      <c r="A71" s="7">
        <v>133</v>
      </c>
      <c r="B71" s="1">
        <v>133</v>
      </c>
      <c r="C71" s="1">
        <v>0.805436015129089</v>
      </c>
      <c r="D71" s="1">
        <v>0.172886252403259</v>
      </c>
      <c r="E71" s="1">
        <v>10</v>
      </c>
      <c r="F71" s="1">
        <v>4</v>
      </c>
      <c r="G71" s="1">
        <v>0</v>
      </c>
      <c r="H71" s="1">
        <v>6</v>
      </c>
      <c r="I71" s="1">
        <v>1</v>
      </c>
      <c r="J71" s="1">
        <v>0.714285714285714</v>
      </c>
      <c r="K71" s="1">
        <v>0.833333333333333</v>
      </c>
      <c r="L71" s="1">
        <v>0.4</v>
      </c>
      <c r="M71" s="1">
        <v>0.6</v>
      </c>
      <c r="N71" s="1">
        <v>0.8</v>
      </c>
    </row>
    <row r="72" s="1" customFormat="1" spans="1:14">
      <c r="A72" s="7">
        <v>777</v>
      </c>
      <c r="B72" s="1">
        <v>777</v>
      </c>
      <c r="C72" s="1">
        <v>0.808679223060608</v>
      </c>
      <c r="D72" s="1">
        <v>0.145735383033752</v>
      </c>
      <c r="E72" s="1">
        <v>10</v>
      </c>
      <c r="F72" s="1">
        <v>3</v>
      </c>
      <c r="G72" s="1">
        <v>0</v>
      </c>
      <c r="H72" s="1">
        <v>7</v>
      </c>
      <c r="I72" s="1">
        <v>1</v>
      </c>
      <c r="J72" s="1">
        <v>0.769230769230769</v>
      </c>
      <c r="K72" s="1">
        <v>0.869565217391304</v>
      </c>
      <c r="L72" s="1">
        <v>0.3</v>
      </c>
      <c r="M72" s="1">
        <v>0.7</v>
      </c>
      <c r="N72" s="1">
        <v>0.85</v>
      </c>
    </row>
    <row r="73" s="1" customFormat="1" spans="1:14">
      <c r="A73" s="7">
        <v>773</v>
      </c>
      <c r="B73" s="1">
        <v>773</v>
      </c>
      <c r="C73" s="1">
        <v>0.804943203926086</v>
      </c>
      <c r="D73" s="1">
        <v>0.0974832773208618</v>
      </c>
      <c r="E73" s="1">
        <v>9</v>
      </c>
      <c r="F73" s="1">
        <v>3</v>
      </c>
      <c r="G73" s="1">
        <v>1</v>
      </c>
      <c r="H73" s="1">
        <v>7</v>
      </c>
      <c r="I73" s="1">
        <v>0.9</v>
      </c>
      <c r="J73" s="1">
        <v>0.75</v>
      </c>
      <c r="K73" s="1">
        <v>0.818181818181818</v>
      </c>
      <c r="L73" s="1">
        <v>0.3</v>
      </c>
      <c r="M73" s="1">
        <v>0.6</v>
      </c>
      <c r="N73" s="1">
        <v>0.8</v>
      </c>
    </row>
    <row r="74" s="1" customFormat="1" spans="1:14">
      <c r="A74" s="7">
        <v>354</v>
      </c>
      <c r="B74" s="1">
        <v>354</v>
      </c>
      <c r="C74" s="1">
        <v>0.808939099311829</v>
      </c>
      <c r="D74" s="1">
        <v>0.152334570884705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543</v>
      </c>
      <c r="B75" s="1">
        <v>543</v>
      </c>
      <c r="C75" s="1">
        <v>0.810562133789062</v>
      </c>
      <c r="D75" s="1">
        <v>0.140990376472473</v>
      </c>
      <c r="E75" s="1">
        <v>9</v>
      </c>
      <c r="F75" s="1">
        <v>3</v>
      </c>
      <c r="G75" s="1">
        <v>1</v>
      </c>
      <c r="H75" s="1">
        <v>7</v>
      </c>
      <c r="I75" s="1">
        <v>0.9</v>
      </c>
      <c r="J75" s="1">
        <v>0.75</v>
      </c>
      <c r="K75" s="1">
        <v>0.818181818181818</v>
      </c>
      <c r="L75" s="1">
        <v>0.3</v>
      </c>
      <c r="M75" s="1">
        <v>0.6</v>
      </c>
      <c r="N75" s="1">
        <v>0.8</v>
      </c>
    </row>
    <row r="76" s="1" customFormat="1" spans="1:14">
      <c r="A76" s="7">
        <v>598</v>
      </c>
      <c r="B76" s="1">
        <v>598</v>
      </c>
      <c r="C76" s="1">
        <v>0.808453559875488</v>
      </c>
      <c r="D76" s="1">
        <v>0.0991584062576294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907</v>
      </c>
      <c r="B77" s="1">
        <v>907</v>
      </c>
      <c r="C77" s="1">
        <v>0.811874389648437</v>
      </c>
      <c r="D77" s="1">
        <v>0.147233486175537</v>
      </c>
      <c r="E77" s="1">
        <v>9</v>
      </c>
      <c r="F77" s="1">
        <v>1</v>
      </c>
      <c r="G77" s="1">
        <v>1</v>
      </c>
      <c r="H77" s="1">
        <v>9</v>
      </c>
      <c r="I77" s="1">
        <v>0.9</v>
      </c>
      <c r="J77" s="1">
        <v>0.9</v>
      </c>
      <c r="K77" s="1">
        <v>0.9</v>
      </c>
      <c r="L77" s="1">
        <v>0.1</v>
      </c>
      <c r="M77" s="1">
        <v>0.8</v>
      </c>
      <c r="N77" s="1">
        <v>0.9</v>
      </c>
    </row>
    <row r="78" s="1" customFormat="1" spans="1:14">
      <c r="A78" s="7">
        <v>743</v>
      </c>
      <c r="B78" s="1">
        <v>743</v>
      </c>
      <c r="C78" s="1">
        <v>0.812583208084106</v>
      </c>
      <c r="D78" s="1">
        <v>0.160370707511902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207</v>
      </c>
      <c r="B79" s="1">
        <v>207</v>
      </c>
      <c r="C79" s="1">
        <v>0.812959790229797</v>
      </c>
      <c r="D79" s="1">
        <v>0.00219154357910156</v>
      </c>
      <c r="E79" s="1">
        <v>9</v>
      </c>
      <c r="F79" s="1">
        <v>2</v>
      </c>
      <c r="G79" s="1">
        <v>1</v>
      </c>
      <c r="H79" s="1">
        <v>8</v>
      </c>
      <c r="I79" s="1">
        <v>0.9</v>
      </c>
      <c r="J79" s="1">
        <v>0.818181818181818</v>
      </c>
      <c r="K79" s="1">
        <v>0.857142857142857</v>
      </c>
      <c r="L79" s="1">
        <v>0.2</v>
      </c>
      <c r="M79" s="1">
        <v>0.7</v>
      </c>
      <c r="N79" s="1">
        <v>0.85</v>
      </c>
    </row>
    <row r="80" s="3" customFormat="1" spans="1:14">
      <c r="A80" s="9">
        <v>802</v>
      </c>
      <c r="B80" s="3">
        <v>802</v>
      </c>
      <c r="C80" s="3">
        <v>0.818269729614258</v>
      </c>
      <c r="D80" s="3">
        <v>0.142256736755371</v>
      </c>
      <c r="E80" s="3">
        <v>9</v>
      </c>
      <c r="F80" s="3">
        <v>4</v>
      </c>
      <c r="G80" s="3">
        <v>1</v>
      </c>
      <c r="H80" s="3">
        <v>6</v>
      </c>
      <c r="I80" s="3">
        <v>0.9</v>
      </c>
      <c r="J80" s="3">
        <v>0.692307692307692</v>
      </c>
      <c r="K80" s="3">
        <v>0.782608695652174</v>
      </c>
      <c r="L80" s="3">
        <v>0.4</v>
      </c>
      <c r="M80" s="3">
        <v>0.5</v>
      </c>
      <c r="N80" s="3">
        <v>0.75</v>
      </c>
    </row>
    <row r="81" s="1" customFormat="1" spans="1:14">
      <c r="A81" s="7">
        <v>558</v>
      </c>
      <c r="B81" s="1">
        <v>558</v>
      </c>
      <c r="C81" s="1">
        <v>0.821733474731445</v>
      </c>
      <c r="D81" s="1">
        <v>0.137555122375488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406</v>
      </c>
      <c r="B82" s="1">
        <v>406</v>
      </c>
      <c r="C82" s="1">
        <v>0.822151780128479</v>
      </c>
      <c r="D82" s="1">
        <v>0.264414072036743</v>
      </c>
      <c r="E82" s="1">
        <v>6</v>
      </c>
      <c r="F82" s="1">
        <v>4</v>
      </c>
      <c r="G82" s="1">
        <v>4</v>
      </c>
      <c r="H82" s="1">
        <v>6</v>
      </c>
      <c r="I82" s="1">
        <v>0.6</v>
      </c>
      <c r="J82" s="1">
        <v>0.6</v>
      </c>
      <c r="K82" s="1">
        <v>0.6</v>
      </c>
      <c r="L82" s="1">
        <v>0.4</v>
      </c>
      <c r="M82" s="1">
        <v>0.2</v>
      </c>
      <c r="N82" s="1">
        <v>0.6</v>
      </c>
    </row>
    <row r="83" s="1" customFormat="1" spans="1:14">
      <c r="A83" s="7">
        <v>522</v>
      </c>
      <c r="B83" s="1">
        <v>522</v>
      </c>
      <c r="C83" s="1">
        <v>0.841399312019348</v>
      </c>
      <c r="D83" s="1">
        <v>0.0506949424743652</v>
      </c>
      <c r="E83" s="1">
        <v>9</v>
      </c>
      <c r="F83" s="1">
        <v>4</v>
      </c>
      <c r="G83" s="1">
        <v>1</v>
      </c>
      <c r="H83" s="1">
        <v>6</v>
      </c>
      <c r="I83" s="1">
        <v>0.9</v>
      </c>
      <c r="J83" s="1">
        <v>0.692307692307692</v>
      </c>
      <c r="K83" s="1">
        <v>0.782608695652174</v>
      </c>
      <c r="L83" s="1">
        <v>0.4</v>
      </c>
      <c r="M83" s="1">
        <v>0.5</v>
      </c>
      <c r="N83" s="1">
        <v>0.75</v>
      </c>
    </row>
    <row r="84" s="3" customFormat="1" spans="1:14">
      <c r="A84" s="9">
        <v>694</v>
      </c>
      <c r="B84" s="3">
        <v>694</v>
      </c>
      <c r="C84" s="3">
        <v>0.832526206970215</v>
      </c>
      <c r="D84" s="3">
        <v>0.154374718666077</v>
      </c>
      <c r="E84" s="3">
        <v>9</v>
      </c>
      <c r="F84" s="3">
        <v>5</v>
      </c>
      <c r="G84" s="3">
        <v>1</v>
      </c>
      <c r="H84" s="3">
        <v>5</v>
      </c>
      <c r="I84" s="3">
        <v>0.9</v>
      </c>
      <c r="J84" s="3">
        <v>0.642857142857143</v>
      </c>
      <c r="K84" s="3">
        <v>0.75</v>
      </c>
      <c r="L84" s="3">
        <v>0.5</v>
      </c>
      <c r="M84" s="3">
        <v>0.4</v>
      </c>
      <c r="N84" s="3">
        <v>0.7</v>
      </c>
    </row>
    <row r="85" s="1" customFormat="1" spans="1:14">
      <c r="A85" s="7">
        <v>715</v>
      </c>
      <c r="B85" s="1">
        <v>715</v>
      </c>
      <c r="C85" s="1">
        <v>0.844211578369141</v>
      </c>
      <c r="D85" s="1">
        <v>0.191892504692078</v>
      </c>
      <c r="E85" s="1">
        <v>9</v>
      </c>
      <c r="F85" s="1">
        <v>5</v>
      </c>
      <c r="G85" s="1">
        <v>1</v>
      </c>
      <c r="H85" s="1">
        <v>5</v>
      </c>
      <c r="I85" s="1">
        <v>0.9</v>
      </c>
      <c r="J85" s="1">
        <v>0.642857142857143</v>
      </c>
      <c r="K85" s="1">
        <v>0.75</v>
      </c>
      <c r="L85" s="1">
        <v>0.5</v>
      </c>
      <c r="M85" s="1">
        <v>0.4</v>
      </c>
      <c r="N85" s="1">
        <v>0.7</v>
      </c>
    </row>
    <row r="86" s="1" customFormat="1" spans="1:14">
      <c r="A86" s="7">
        <v>288</v>
      </c>
      <c r="B86" s="1">
        <v>288</v>
      </c>
      <c r="C86" s="1">
        <v>0.861863970756531</v>
      </c>
      <c r="D86" s="1">
        <v>0.169729828834534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408</v>
      </c>
      <c r="B87" s="1">
        <v>408</v>
      </c>
      <c r="C87" s="1">
        <v>0.869597673416138</v>
      </c>
      <c r="D87" s="1">
        <v>0.191558599472046</v>
      </c>
      <c r="E87" s="1">
        <v>7</v>
      </c>
      <c r="F87" s="1">
        <v>7</v>
      </c>
      <c r="G87" s="1">
        <v>3</v>
      </c>
      <c r="H87" s="1">
        <v>3</v>
      </c>
      <c r="I87" s="1">
        <v>0.7</v>
      </c>
      <c r="J87" s="1">
        <v>0.5</v>
      </c>
      <c r="K87" s="1">
        <v>0.583333333333333</v>
      </c>
      <c r="L87" s="1">
        <v>0.7</v>
      </c>
      <c r="M87" s="1">
        <v>0</v>
      </c>
      <c r="N87" s="1">
        <v>0.5</v>
      </c>
    </row>
    <row r="88" s="1" customFormat="1" spans="1:14">
      <c r="A88" s="7">
        <v>212</v>
      </c>
      <c r="B88" s="1">
        <v>212</v>
      </c>
      <c r="C88" s="1">
        <v>0.870989918708801</v>
      </c>
      <c r="D88" s="1">
        <v>0.199928522109985</v>
      </c>
      <c r="E88" s="1">
        <v>8</v>
      </c>
      <c r="F88" s="1">
        <v>6</v>
      </c>
      <c r="G88" s="1">
        <v>2</v>
      </c>
      <c r="H88" s="1">
        <v>4</v>
      </c>
      <c r="I88" s="1">
        <v>0.8</v>
      </c>
      <c r="J88" s="1">
        <v>0.571428571428572</v>
      </c>
      <c r="K88" s="1">
        <v>0.666666666666667</v>
      </c>
      <c r="L88" s="1">
        <v>0.6</v>
      </c>
      <c r="M88" s="1">
        <v>0.2</v>
      </c>
      <c r="N88" s="1">
        <v>0.6</v>
      </c>
    </row>
    <row r="89" s="1" customFormat="1" spans="1:14">
      <c r="A89" s="7">
        <v>730</v>
      </c>
      <c r="B89" s="1">
        <v>730</v>
      </c>
      <c r="C89" s="1">
        <v>0.890325307846069</v>
      </c>
      <c r="D89" s="1">
        <v>0.0865664482116699</v>
      </c>
      <c r="E89" s="1">
        <v>8</v>
      </c>
      <c r="F89" s="1">
        <v>8</v>
      </c>
      <c r="G89" s="1">
        <v>2</v>
      </c>
      <c r="H89" s="1">
        <v>2</v>
      </c>
      <c r="I89" s="1">
        <v>0.8</v>
      </c>
      <c r="J89" s="1">
        <v>0.5</v>
      </c>
      <c r="K89" s="1">
        <v>0.615384615384615</v>
      </c>
      <c r="L89" s="1">
        <v>0.8</v>
      </c>
      <c r="M89" s="1">
        <v>0</v>
      </c>
      <c r="N89" s="1">
        <v>0.5</v>
      </c>
    </row>
    <row r="90" s="3" customFormat="1" spans="1:14">
      <c r="A90" s="9">
        <v>219</v>
      </c>
      <c r="B90" s="3">
        <v>219</v>
      </c>
      <c r="C90" s="3">
        <v>0.856444478034973</v>
      </c>
      <c r="D90" s="3">
        <v>0.000388860702514648</v>
      </c>
      <c r="E90" s="3">
        <v>8</v>
      </c>
      <c r="F90" s="3">
        <v>6</v>
      </c>
      <c r="G90" s="3">
        <v>2</v>
      </c>
      <c r="H90" s="3">
        <v>4</v>
      </c>
      <c r="I90" s="3">
        <v>0.8</v>
      </c>
      <c r="J90" s="3">
        <v>0.571428571428572</v>
      </c>
      <c r="K90" s="3">
        <v>0.666666666666667</v>
      </c>
      <c r="L90" s="3">
        <v>0.6</v>
      </c>
      <c r="M90" s="3">
        <v>0.2</v>
      </c>
      <c r="N90" s="3">
        <v>0.6</v>
      </c>
    </row>
    <row r="91" s="1" customFormat="1" spans="1:14">
      <c r="A91" s="7">
        <v>654</v>
      </c>
      <c r="B91" s="1">
        <v>654</v>
      </c>
      <c r="C91" s="1">
        <v>1.02727949619293</v>
      </c>
      <c r="D91" s="1">
        <v>0.19322407245636</v>
      </c>
      <c r="E91" s="1">
        <v>8</v>
      </c>
      <c r="F91" s="1">
        <v>6</v>
      </c>
      <c r="G91" s="1">
        <v>2</v>
      </c>
      <c r="H91" s="1">
        <v>4</v>
      </c>
      <c r="I91" s="1">
        <v>0.8</v>
      </c>
      <c r="J91" s="1">
        <v>0.571428571428572</v>
      </c>
      <c r="K91" s="1">
        <v>0.666666666666667</v>
      </c>
      <c r="L91" s="1">
        <v>0.6</v>
      </c>
      <c r="M91" s="1">
        <v>0.2</v>
      </c>
      <c r="N91" s="1">
        <v>0.6</v>
      </c>
    </row>
    <row r="92" s="1" customFormat="1" spans="3:13">
      <c r="C92" s="1">
        <f>AVERAGE(C2:C91)</f>
        <v>0.727909837828742</v>
      </c>
      <c r="D92" s="1">
        <f>AVERAGE(D2:D91)</f>
        <v>0.110837349626753</v>
      </c>
      <c r="L92" s="1">
        <f>AVERAGE(L2:L91)</f>
        <v>0.451111111111111</v>
      </c>
      <c r="M92" s="1">
        <f>AVERAGE(M2:M91)</f>
        <v>0.434444444444444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184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0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0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0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0</v>
      </c>
      <c r="G99" s="11">
        <v>0.12</v>
      </c>
      <c r="H99" s="1">
        <v>-240</v>
      </c>
      <c r="I99" s="1">
        <v>1760</v>
      </c>
      <c r="J99" s="1">
        <v>88</v>
      </c>
    </row>
    <row r="100" s="2" customFormat="1" spans="3:5">
      <c r="C100" s="2" t="s">
        <v>19</v>
      </c>
      <c r="D100" s="2">
        <f>COUNTIF(C2:C91,"&lt;0.5")-COUNTIF(C2:C91,"&lt;0.48")</f>
        <v>0</v>
      </c>
      <c r="E100" s="2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0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1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8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21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0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0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0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0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0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2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24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6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6</v>
      </c>
    </row>
    <row r="116" s="1" customFormat="1" spans="3:4">
      <c r="C116" s="1" t="s">
        <v>35</v>
      </c>
      <c r="D116" s="1">
        <f>COUNTIF(C2:C91,"&lt;0.82")-COUNTIF(C2:C91,"&lt;0.8")</f>
        <v>11</v>
      </c>
    </row>
    <row r="117" s="1" customFormat="1" spans="3:4">
      <c r="C117" s="1" t="s">
        <v>36</v>
      </c>
      <c r="D117" s="1">
        <f>COUNTIF(C2:C91,"&lt;0.84")-COUNTIF(C2:C91,"&lt;0.82")</f>
        <v>3</v>
      </c>
    </row>
    <row r="118" s="1" customFormat="1" spans="3:8">
      <c r="C118" s="1" t="s">
        <v>37</v>
      </c>
      <c r="D118" s="1">
        <f>COUNTIF(C2:C91,"&lt;0.86")-COUNTIF(C2:C91,"&lt;0.84")</f>
        <v>3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3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1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1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67" workbookViewId="0">
      <selection activeCell="G93" sqref="G93:J97"/>
    </sheetView>
  </sheetViews>
  <sheetFormatPr defaultColWidth="9" defaultRowHeight="13.5"/>
  <cols>
    <col min="3" max="4" width="15.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494</v>
      </c>
      <c r="B2" s="1">
        <v>494</v>
      </c>
      <c r="C2" s="1">
        <v>0.619277596473694</v>
      </c>
      <c r="D2" s="1">
        <v>0.0505023002624512</v>
      </c>
      <c r="E2" s="1">
        <v>10</v>
      </c>
      <c r="F2" s="1">
        <v>5</v>
      </c>
      <c r="G2" s="1">
        <v>0</v>
      </c>
      <c r="H2" s="1">
        <v>5</v>
      </c>
      <c r="I2" s="1">
        <v>1</v>
      </c>
      <c r="J2" s="1">
        <v>0.666666666666667</v>
      </c>
      <c r="K2" s="1">
        <v>0.8</v>
      </c>
      <c r="L2" s="1">
        <v>0.5</v>
      </c>
      <c r="M2" s="1">
        <v>0.5</v>
      </c>
      <c r="N2" s="1">
        <v>0.75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321</v>
      </c>
      <c r="B4" s="1">
        <v>321</v>
      </c>
      <c r="C4" s="1">
        <v>0.588648796081543</v>
      </c>
      <c r="D4" s="1">
        <v>0.00274014472961426</v>
      </c>
      <c r="E4" s="1">
        <v>10</v>
      </c>
      <c r="F4" s="1">
        <v>5</v>
      </c>
      <c r="G4" s="1">
        <v>0</v>
      </c>
      <c r="H4" s="1">
        <v>5</v>
      </c>
      <c r="I4" s="1">
        <v>1</v>
      </c>
      <c r="J4" s="1">
        <v>0.666666666666667</v>
      </c>
      <c r="K4" s="1">
        <v>0.8</v>
      </c>
      <c r="L4" s="1">
        <v>0.5</v>
      </c>
      <c r="M4" s="1">
        <v>0.5</v>
      </c>
      <c r="N4" s="1">
        <v>0.75</v>
      </c>
    </row>
    <row r="5" s="1" customFormat="1" spans="1:14">
      <c r="A5" s="7">
        <v>749</v>
      </c>
      <c r="B5" s="1">
        <v>749</v>
      </c>
      <c r="C5" s="1">
        <v>0.619569301605225</v>
      </c>
      <c r="D5" s="1">
        <v>0.0950485467910767</v>
      </c>
      <c r="E5" s="1">
        <v>9</v>
      </c>
      <c r="F5" s="1">
        <v>2</v>
      </c>
      <c r="G5" s="1">
        <v>1</v>
      </c>
      <c r="H5" s="1">
        <v>8</v>
      </c>
      <c r="I5" s="1">
        <v>0.9</v>
      </c>
      <c r="J5" s="1">
        <v>0.818181818181818</v>
      </c>
      <c r="K5" s="1">
        <v>0.857142857142857</v>
      </c>
      <c r="L5" s="1">
        <v>0.2</v>
      </c>
      <c r="M5" s="1">
        <v>0.7</v>
      </c>
      <c r="N5" s="1">
        <v>0.85</v>
      </c>
    </row>
    <row r="6" s="1" customFormat="1" spans="1:14">
      <c r="A6" s="7">
        <v>434</v>
      </c>
      <c r="B6" s="1">
        <v>434</v>
      </c>
      <c r="C6" s="1">
        <v>0.576648116111755</v>
      </c>
      <c r="D6" s="1">
        <v>0.148520231246948</v>
      </c>
      <c r="E6" s="1">
        <v>7</v>
      </c>
      <c r="F6" s="1">
        <v>5</v>
      </c>
      <c r="G6" s="1">
        <v>3</v>
      </c>
      <c r="H6" s="1">
        <v>5</v>
      </c>
      <c r="I6" s="1">
        <v>0.7</v>
      </c>
      <c r="J6" s="1">
        <v>0.583333333333333</v>
      </c>
      <c r="K6" s="1">
        <v>0.636363636363636</v>
      </c>
      <c r="L6" s="1">
        <v>0.5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776</v>
      </c>
      <c r="B8" s="1">
        <v>776</v>
      </c>
      <c r="C8" s="1">
        <v>0.606791138648987</v>
      </c>
      <c r="D8" s="1">
        <v>0.0375798940658569</v>
      </c>
      <c r="E8" s="1">
        <v>9</v>
      </c>
      <c r="F8" s="1">
        <v>2</v>
      </c>
      <c r="G8" s="1">
        <v>1</v>
      </c>
      <c r="H8" s="1">
        <v>8</v>
      </c>
      <c r="I8" s="1">
        <v>0.9</v>
      </c>
      <c r="J8" s="1">
        <v>0.818181818181818</v>
      </c>
      <c r="K8" s="1">
        <v>0.857142857142857</v>
      </c>
      <c r="L8" s="1">
        <v>0.2</v>
      </c>
      <c r="M8" s="1">
        <v>0.7</v>
      </c>
      <c r="N8" s="1">
        <v>0.85</v>
      </c>
    </row>
    <row r="9" s="1" customFormat="1" spans="1:14">
      <c r="A9" s="7">
        <v>337</v>
      </c>
      <c r="B9" s="1">
        <v>337</v>
      </c>
      <c r="C9" s="1">
        <v>0.619262933731079</v>
      </c>
      <c r="D9" s="1">
        <v>0.105476856231689</v>
      </c>
      <c r="E9" s="1">
        <v>10</v>
      </c>
      <c r="F9" s="1">
        <v>6</v>
      </c>
      <c r="G9" s="1">
        <v>0</v>
      </c>
      <c r="H9" s="1">
        <v>4</v>
      </c>
      <c r="I9" s="1">
        <v>1</v>
      </c>
      <c r="J9" s="1">
        <v>0.625</v>
      </c>
      <c r="K9" s="1">
        <v>0.769230769230769</v>
      </c>
      <c r="L9" s="1">
        <v>0.6</v>
      </c>
      <c r="M9" s="1">
        <v>0.4</v>
      </c>
      <c r="N9" s="1">
        <v>0.7</v>
      </c>
    </row>
    <row r="10" s="1" customFormat="1" spans="1:14">
      <c r="A10" s="7">
        <v>477</v>
      </c>
      <c r="B10" s="1">
        <v>477</v>
      </c>
      <c r="C10" s="1">
        <v>0.588738799095154</v>
      </c>
      <c r="D10" s="1">
        <v>0.0414286851882935</v>
      </c>
      <c r="E10" s="1">
        <v>10</v>
      </c>
      <c r="F10" s="1">
        <v>4</v>
      </c>
      <c r="G10" s="1">
        <v>0</v>
      </c>
      <c r="H10" s="1">
        <v>6</v>
      </c>
      <c r="I10" s="1">
        <v>1</v>
      </c>
      <c r="J10" s="1">
        <v>0.714285714285714</v>
      </c>
      <c r="K10" s="1">
        <v>0.833333333333333</v>
      </c>
      <c r="L10" s="1">
        <v>0.4</v>
      </c>
      <c r="M10" s="1">
        <v>0.6</v>
      </c>
      <c r="N10" s="1">
        <v>0.8</v>
      </c>
    </row>
    <row r="11" s="1" customFormat="1" spans="1:14">
      <c r="A11" s="7">
        <v>188</v>
      </c>
      <c r="B11" s="1">
        <v>188</v>
      </c>
      <c r="C11" s="1">
        <v>0.611397743225098</v>
      </c>
      <c r="D11" s="1">
        <v>0.0397995710372925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461</v>
      </c>
      <c r="B12" s="1">
        <v>461</v>
      </c>
      <c r="C12" s="1">
        <v>0.6111820936203</v>
      </c>
      <c r="D12" s="1">
        <v>0.022621750831604</v>
      </c>
      <c r="E12" s="1">
        <v>8</v>
      </c>
      <c r="F12" s="1">
        <v>2</v>
      </c>
      <c r="G12" s="1">
        <v>2</v>
      </c>
      <c r="H12" s="1">
        <v>8</v>
      </c>
      <c r="I12" s="1">
        <v>0.8</v>
      </c>
      <c r="J12" s="1">
        <v>0.8</v>
      </c>
      <c r="K12" s="1">
        <v>0.8</v>
      </c>
      <c r="L12" s="1">
        <v>0.2</v>
      </c>
      <c r="M12" s="1">
        <v>0.6</v>
      </c>
      <c r="N12" s="1">
        <v>0.8</v>
      </c>
    </row>
    <row r="13" s="1" customFormat="1" spans="1:14">
      <c r="A13" s="7">
        <v>369</v>
      </c>
      <c r="B13" s="1">
        <v>369</v>
      </c>
      <c r="C13" s="1">
        <v>0.619050025939941</v>
      </c>
      <c r="D13" s="1">
        <v>0.088599681854248</v>
      </c>
      <c r="E13" s="1">
        <v>9</v>
      </c>
      <c r="F13" s="1">
        <v>3</v>
      </c>
      <c r="G13" s="1">
        <v>1</v>
      </c>
      <c r="H13" s="1">
        <v>7</v>
      </c>
      <c r="I13" s="1">
        <v>0.9</v>
      </c>
      <c r="J13" s="1">
        <v>0.75</v>
      </c>
      <c r="K13" s="1">
        <v>0.818181818181818</v>
      </c>
      <c r="L13" s="1">
        <v>0.3</v>
      </c>
      <c r="M13" s="1">
        <v>0.6</v>
      </c>
      <c r="N13" s="1">
        <v>0.8</v>
      </c>
    </row>
    <row r="14" s="1" customFormat="1" spans="1:14">
      <c r="A14" s="7">
        <v>475</v>
      </c>
      <c r="B14" s="1">
        <v>475</v>
      </c>
      <c r="C14" s="1">
        <v>0.619317889213562</v>
      </c>
      <c r="D14" s="1">
        <v>0.0769717693328857</v>
      </c>
      <c r="E14" s="1">
        <v>8</v>
      </c>
      <c r="F14" s="1">
        <v>5</v>
      </c>
      <c r="G14" s="1">
        <v>2</v>
      </c>
      <c r="H14" s="1">
        <v>5</v>
      </c>
      <c r="I14" s="1">
        <v>0.8</v>
      </c>
      <c r="J14" s="1">
        <v>0.615384615384615</v>
      </c>
      <c r="K14" s="1">
        <v>0.695652173913043</v>
      </c>
      <c r="L14" s="1">
        <v>0.5</v>
      </c>
      <c r="M14" s="1">
        <v>0.3</v>
      </c>
      <c r="N14" s="1">
        <v>0.65</v>
      </c>
    </row>
    <row r="15" s="1" customFormat="1" spans="1:14">
      <c r="A15" s="7">
        <v>810</v>
      </c>
      <c r="B15" s="1">
        <v>810</v>
      </c>
      <c r="C15" s="1">
        <v>0.615700364112854</v>
      </c>
      <c r="D15" s="1">
        <v>0.0395431518554688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744</v>
      </c>
      <c r="B16" s="1">
        <v>744</v>
      </c>
      <c r="C16" s="1">
        <v>0.589840054512024</v>
      </c>
      <c r="D16" s="1">
        <v>0.148994445800781</v>
      </c>
      <c r="E16" s="1">
        <v>8</v>
      </c>
      <c r="F16" s="1">
        <v>4</v>
      </c>
      <c r="G16" s="1">
        <v>2</v>
      </c>
      <c r="H16" s="1">
        <v>6</v>
      </c>
      <c r="I16" s="1">
        <v>0.8</v>
      </c>
      <c r="J16" s="1">
        <v>0.666666666666667</v>
      </c>
      <c r="K16" s="1">
        <v>0.727272727272727</v>
      </c>
      <c r="L16" s="1">
        <v>0.4</v>
      </c>
      <c r="M16" s="1">
        <v>0.4</v>
      </c>
      <c r="N16" s="1">
        <v>0.7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28</v>
      </c>
      <c r="B18" s="1">
        <v>28</v>
      </c>
      <c r="C18" s="1">
        <v>0.596928119659424</v>
      </c>
      <c r="D18" s="1">
        <v>0.172947764396668</v>
      </c>
      <c r="E18" s="1">
        <v>10</v>
      </c>
      <c r="F18" s="1">
        <v>4</v>
      </c>
      <c r="G18" s="1">
        <v>0</v>
      </c>
      <c r="H18" s="1">
        <v>6</v>
      </c>
      <c r="I18" s="1">
        <v>1</v>
      </c>
      <c r="J18" s="1">
        <v>0.714285714285714</v>
      </c>
      <c r="K18" s="1">
        <v>0.833333333333333</v>
      </c>
      <c r="L18" s="1">
        <v>0.4</v>
      </c>
      <c r="M18" s="1">
        <v>0.6</v>
      </c>
      <c r="N18" s="1">
        <v>0.8</v>
      </c>
    </row>
    <row r="19" s="1" customFormat="1" spans="1:14">
      <c r="A19" s="7">
        <v>197</v>
      </c>
      <c r="B19" s="1">
        <v>197</v>
      </c>
      <c r="C19" s="1">
        <v>0.595931768417358</v>
      </c>
      <c r="D19" s="1">
        <v>0.0206851959228516</v>
      </c>
      <c r="E19" s="1">
        <v>9</v>
      </c>
      <c r="F19" s="1">
        <v>5</v>
      </c>
      <c r="G19" s="1">
        <v>1</v>
      </c>
      <c r="H19" s="1">
        <v>5</v>
      </c>
      <c r="I19" s="1">
        <v>0.9</v>
      </c>
      <c r="J19" s="1">
        <v>0.642857142857143</v>
      </c>
      <c r="K19" s="1">
        <v>0.75</v>
      </c>
      <c r="L19" s="1">
        <v>0.5</v>
      </c>
      <c r="M19" s="1">
        <v>0.4</v>
      </c>
      <c r="N19" s="1">
        <v>0.7</v>
      </c>
    </row>
    <row r="20" s="1" customFormat="1" spans="1:14">
      <c r="A20" s="7">
        <v>763</v>
      </c>
      <c r="B20" s="1">
        <v>763</v>
      </c>
      <c r="C20" s="1">
        <v>0.619324445724487</v>
      </c>
      <c r="D20" s="1">
        <v>0.117593646049499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376</v>
      </c>
      <c r="B21" s="1">
        <v>376</v>
      </c>
      <c r="C21" s="1">
        <v>0.618882536888123</v>
      </c>
      <c r="D21" s="1">
        <v>0.095176100730896</v>
      </c>
      <c r="E21" s="1">
        <v>10</v>
      </c>
      <c r="F21" s="1">
        <v>5</v>
      </c>
      <c r="G21" s="1">
        <v>0</v>
      </c>
      <c r="H21" s="1">
        <v>5</v>
      </c>
      <c r="I21" s="1">
        <v>1</v>
      </c>
      <c r="J21" s="1">
        <v>0.666666666666667</v>
      </c>
      <c r="K21" s="1">
        <v>0.8</v>
      </c>
      <c r="L21" s="1">
        <v>0.5</v>
      </c>
      <c r="M21" s="1">
        <v>0.5</v>
      </c>
      <c r="N21" s="1">
        <v>0.75</v>
      </c>
    </row>
    <row r="22" s="1" customFormat="1" spans="1:14">
      <c r="A22" s="7">
        <v>850</v>
      </c>
      <c r="B22" s="1">
        <v>850</v>
      </c>
      <c r="C22" s="1">
        <v>0.618609189987183</v>
      </c>
      <c r="D22" s="1">
        <v>0.0841801166534424</v>
      </c>
      <c r="E22" s="1">
        <v>10</v>
      </c>
      <c r="F22" s="1">
        <v>2</v>
      </c>
      <c r="G22" s="1">
        <v>0</v>
      </c>
      <c r="H22" s="1">
        <v>8</v>
      </c>
      <c r="I22" s="1">
        <v>1</v>
      </c>
      <c r="J22" s="1">
        <v>0.833333333333333</v>
      </c>
      <c r="K22" s="1">
        <v>0.909090909090909</v>
      </c>
      <c r="L22" s="1">
        <v>0.2</v>
      </c>
      <c r="M22" s="1">
        <v>0.8</v>
      </c>
      <c r="N22" s="1">
        <v>0.9</v>
      </c>
    </row>
    <row r="23" s="1" customFormat="1" spans="1:14">
      <c r="A23" s="7">
        <v>960</v>
      </c>
      <c r="B23" s="1">
        <v>960</v>
      </c>
      <c r="C23" s="1">
        <v>0.618753671646118</v>
      </c>
      <c r="D23" s="1">
        <v>0.105990052223206</v>
      </c>
      <c r="E23" s="1">
        <v>7</v>
      </c>
      <c r="F23" s="1">
        <v>8</v>
      </c>
      <c r="G23" s="1">
        <v>3</v>
      </c>
      <c r="H23" s="1">
        <v>2</v>
      </c>
      <c r="I23" s="1">
        <v>0.7</v>
      </c>
      <c r="J23" s="1">
        <v>0.466666666666667</v>
      </c>
      <c r="K23" s="1">
        <v>0.56</v>
      </c>
      <c r="L23" s="1">
        <v>0.8</v>
      </c>
      <c r="M23" s="1">
        <v>-0.1</v>
      </c>
      <c r="N23" s="1">
        <v>0.45</v>
      </c>
    </row>
    <row r="24" s="1" customFormat="1" spans="1:14">
      <c r="A24" s="7">
        <v>832</v>
      </c>
      <c r="B24" s="1">
        <v>832</v>
      </c>
      <c r="C24" s="1">
        <v>0.6199049949646</v>
      </c>
      <c r="D24" s="1">
        <v>0.112832188606262</v>
      </c>
      <c r="E24" s="1">
        <v>9</v>
      </c>
      <c r="F24" s="1">
        <v>4</v>
      </c>
      <c r="G24" s="1">
        <v>1</v>
      </c>
      <c r="H24" s="1">
        <v>6</v>
      </c>
      <c r="I24" s="1">
        <v>0.9</v>
      </c>
      <c r="J24" s="1">
        <v>0.692307692307692</v>
      </c>
      <c r="K24" s="1">
        <v>0.782608695652174</v>
      </c>
      <c r="L24" s="1">
        <v>0.4</v>
      </c>
      <c r="M24" s="1">
        <v>0.5</v>
      </c>
      <c r="N24" s="1">
        <v>0.75</v>
      </c>
    </row>
    <row r="25" s="1" customFormat="1" spans="1:14">
      <c r="A25" s="7">
        <v>436</v>
      </c>
      <c r="B25" s="1">
        <v>436</v>
      </c>
      <c r="C25" s="1">
        <v>0.594495534896851</v>
      </c>
      <c r="D25" s="1">
        <v>0.0671279430389404</v>
      </c>
      <c r="E25" s="1">
        <v>9</v>
      </c>
      <c r="F25" s="1">
        <v>4</v>
      </c>
      <c r="G25" s="1">
        <v>1</v>
      </c>
      <c r="H25" s="1">
        <v>6</v>
      </c>
      <c r="I25" s="1">
        <v>0.9</v>
      </c>
      <c r="J25" s="1">
        <v>0.692307692307692</v>
      </c>
      <c r="K25" s="1">
        <v>0.782608695652174</v>
      </c>
      <c r="L25" s="1">
        <v>0.4</v>
      </c>
      <c r="M25" s="1">
        <v>0.5</v>
      </c>
      <c r="N25" s="1">
        <v>0.75</v>
      </c>
    </row>
    <row r="26" s="1" customFormat="1" spans="1:14">
      <c r="A26" s="7">
        <v>469</v>
      </c>
      <c r="B26" s="1">
        <v>469</v>
      </c>
      <c r="C26" s="1">
        <v>0.618641376495361</v>
      </c>
      <c r="D26" s="1">
        <v>0.0757843255996704</v>
      </c>
      <c r="E26" s="1">
        <v>10</v>
      </c>
      <c r="F26" s="1">
        <v>3</v>
      </c>
      <c r="G26" s="1">
        <v>0</v>
      </c>
      <c r="H26" s="1">
        <v>7</v>
      </c>
      <c r="I26" s="1">
        <v>1</v>
      </c>
      <c r="J26" s="1">
        <v>0.769230769230769</v>
      </c>
      <c r="K26" s="1">
        <v>0.869565217391304</v>
      </c>
      <c r="L26" s="1">
        <v>0.3</v>
      </c>
      <c r="M26" s="1">
        <v>0.7</v>
      </c>
      <c r="N26" s="1">
        <v>0.85</v>
      </c>
    </row>
    <row r="27" s="1" customFormat="1" spans="1:14">
      <c r="A27" s="7">
        <v>232</v>
      </c>
      <c r="B27" s="1">
        <v>232</v>
      </c>
      <c r="C27" s="1">
        <v>0.604297399520874</v>
      </c>
      <c r="D27" s="1">
        <v>0.00250375270843506</v>
      </c>
      <c r="E27" s="1">
        <v>7</v>
      </c>
      <c r="F27" s="1">
        <v>2</v>
      </c>
      <c r="G27" s="1">
        <v>3</v>
      </c>
      <c r="H27" s="1">
        <v>8</v>
      </c>
      <c r="I27" s="1">
        <v>0.7</v>
      </c>
      <c r="J27" s="1">
        <v>0.777777777777778</v>
      </c>
      <c r="K27" s="1">
        <v>0.736842105263158</v>
      </c>
      <c r="L27" s="1">
        <v>0.2</v>
      </c>
      <c r="M27" s="1">
        <v>0.5</v>
      </c>
      <c r="N27" s="1">
        <v>0.75</v>
      </c>
    </row>
    <row r="28" s="1" customFormat="1" spans="1:14">
      <c r="A28" s="7">
        <v>197</v>
      </c>
      <c r="B28" s="1">
        <v>197</v>
      </c>
      <c r="C28" s="1">
        <v>0.595931768417358</v>
      </c>
      <c r="D28" s="1">
        <v>0.0206851959228516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778</v>
      </c>
      <c r="B29" s="1">
        <v>778</v>
      </c>
      <c r="C29" s="1">
        <v>0.618837714195251</v>
      </c>
      <c r="D29" s="1">
        <v>0.0738418102264404</v>
      </c>
      <c r="E29" s="1">
        <v>10</v>
      </c>
      <c r="F29" s="1">
        <v>2</v>
      </c>
      <c r="G29" s="1">
        <v>0</v>
      </c>
      <c r="H29" s="1">
        <v>8</v>
      </c>
      <c r="I29" s="1">
        <v>1</v>
      </c>
      <c r="J29" s="1">
        <v>0.833333333333333</v>
      </c>
      <c r="K29" s="1">
        <v>0.909090909090909</v>
      </c>
      <c r="L29" s="1">
        <v>0.2</v>
      </c>
      <c r="M29" s="1">
        <v>0.8</v>
      </c>
      <c r="N29" s="1">
        <v>0.9</v>
      </c>
    </row>
    <row r="30" s="1" customFormat="1" spans="1:14">
      <c r="A30" s="7">
        <v>474</v>
      </c>
      <c r="B30" s="1">
        <v>474</v>
      </c>
      <c r="C30" s="1">
        <v>0.618880748748779</v>
      </c>
      <c r="D30" s="1">
        <v>0.068963885307312</v>
      </c>
      <c r="E30" s="1">
        <v>9</v>
      </c>
      <c r="F30" s="1">
        <v>5</v>
      </c>
      <c r="G30" s="1">
        <v>1</v>
      </c>
      <c r="H30" s="1">
        <v>5</v>
      </c>
      <c r="I30" s="1">
        <v>0.9</v>
      </c>
      <c r="J30" s="1">
        <v>0.642857142857143</v>
      </c>
      <c r="K30" s="1">
        <v>0.75</v>
      </c>
      <c r="L30" s="1">
        <v>0.5</v>
      </c>
      <c r="M30" s="1">
        <v>0.4</v>
      </c>
      <c r="N30" s="1">
        <v>0.7</v>
      </c>
    </row>
    <row r="31" s="2" customFormat="1" spans="1:14">
      <c r="A31" s="8">
        <v>680</v>
      </c>
      <c r="B31" s="2">
        <v>680</v>
      </c>
      <c r="C31" s="2">
        <v>0.591787695884705</v>
      </c>
      <c r="D31" s="2">
        <v>0.122963666915894</v>
      </c>
      <c r="E31" s="2">
        <v>6</v>
      </c>
      <c r="F31" s="2">
        <v>5</v>
      </c>
      <c r="G31" s="2">
        <v>4</v>
      </c>
      <c r="H31" s="2">
        <v>5</v>
      </c>
      <c r="I31" s="2">
        <v>0.6</v>
      </c>
      <c r="J31" s="2">
        <v>0.545454545454545</v>
      </c>
      <c r="K31" s="2">
        <v>0.571428571428571</v>
      </c>
      <c r="L31" s="2">
        <v>0.5</v>
      </c>
      <c r="M31" s="2">
        <v>0.1</v>
      </c>
      <c r="N31" s="2">
        <v>0.55</v>
      </c>
    </row>
    <row r="32" s="1" customFormat="1" spans="1:14">
      <c r="A32" s="7">
        <v>505</v>
      </c>
      <c r="B32" s="1">
        <v>505</v>
      </c>
      <c r="C32" s="1">
        <v>0.736833810806274</v>
      </c>
      <c r="D32" s="1">
        <v>0.148589491844177</v>
      </c>
      <c r="E32" s="1">
        <v>8</v>
      </c>
      <c r="F32" s="1">
        <v>5</v>
      </c>
      <c r="G32" s="1">
        <v>2</v>
      </c>
      <c r="H32" s="1">
        <v>5</v>
      </c>
      <c r="I32" s="1">
        <v>0.8</v>
      </c>
      <c r="J32" s="1">
        <v>0.615384615384615</v>
      </c>
      <c r="K32" s="1">
        <v>0.695652173913043</v>
      </c>
      <c r="L32" s="1">
        <v>0.5</v>
      </c>
      <c r="M32" s="1">
        <v>0.3</v>
      </c>
      <c r="N32" s="1">
        <v>0.65</v>
      </c>
    </row>
    <row r="33" s="1" customFormat="1" spans="1:14">
      <c r="A33" s="7">
        <v>88</v>
      </c>
      <c r="B33" s="1">
        <v>88</v>
      </c>
      <c r="C33" s="1">
        <v>0.737314105033875</v>
      </c>
      <c r="D33" s="1">
        <v>0.139135479927063</v>
      </c>
      <c r="E33" s="1">
        <v>8</v>
      </c>
      <c r="F33" s="1">
        <v>6</v>
      </c>
      <c r="G33" s="1">
        <v>2</v>
      </c>
      <c r="H33" s="1">
        <v>4</v>
      </c>
      <c r="I33" s="1">
        <v>0.8</v>
      </c>
      <c r="J33" s="1">
        <v>0.571428571428572</v>
      </c>
      <c r="K33" s="1">
        <v>0.666666666666667</v>
      </c>
      <c r="L33" s="1">
        <v>0.6</v>
      </c>
      <c r="M33" s="1">
        <v>0.2</v>
      </c>
      <c r="N33" s="1">
        <v>0.6</v>
      </c>
    </row>
    <row r="34" s="1" customFormat="1" spans="1:14">
      <c r="A34" s="7">
        <v>508</v>
      </c>
      <c r="B34" s="1">
        <v>508</v>
      </c>
      <c r="C34" s="1">
        <v>0.741079568862915</v>
      </c>
      <c r="D34" s="1">
        <v>0.163100957870483</v>
      </c>
      <c r="E34" s="1">
        <v>9</v>
      </c>
      <c r="F34" s="1">
        <v>2</v>
      </c>
      <c r="G34" s="1">
        <v>1</v>
      </c>
      <c r="H34" s="1">
        <v>8</v>
      </c>
      <c r="I34" s="1">
        <v>0.9</v>
      </c>
      <c r="J34" s="1">
        <v>0.818181818181818</v>
      </c>
      <c r="K34" s="1">
        <v>0.857142857142857</v>
      </c>
      <c r="L34" s="1">
        <v>0.2</v>
      </c>
      <c r="M34" s="1">
        <v>0.7</v>
      </c>
      <c r="N34" s="1">
        <v>0.85</v>
      </c>
    </row>
    <row r="35" s="1" customFormat="1" spans="1:14">
      <c r="A35" s="7">
        <v>535</v>
      </c>
      <c r="B35" s="1">
        <v>535</v>
      </c>
      <c r="C35" s="1">
        <v>0.742258071899414</v>
      </c>
      <c r="D35" s="1">
        <v>0.139615654945374</v>
      </c>
      <c r="E35" s="1">
        <v>10</v>
      </c>
      <c r="F35" s="1">
        <v>4</v>
      </c>
      <c r="G35" s="1">
        <v>0</v>
      </c>
      <c r="H35" s="1">
        <v>6</v>
      </c>
      <c r="I35" s="1">
        <v>1</v>
      </c>
      <c r="J35" s="1">
        <v>0.714285714285714</v>
      </c>
      <c r="K35" s="1">
        <v>0.833333333333333</v>
      </c>
      <c r="L35" s="1">
        <v>0.4</v>
      </c>
      <c r="M35" s="1">
        <v>0.6</v>
      </c>
      <c r="N35" s="1">
        <v>0.8</v>
      </c>
    </row>
    <row r="36" s="1" customFormat="1" spans="1:14">
      <c r="A36" s="7">
        <v>653</v>
      </c>
      <c r="B36" s="1">
        <v>653</v>
      </c>
      <c r="C36" s="1">
        <v>0.742402076721191</v>
      </c>
      <c r="D36" s="1">
        <v>0.214298725128174</v>
      </c>
      <c r="E36" s="1">
        <v>10</v>
      </c>
      <c r="F36" s="1">
        <v>6</v>
      </c>
      <c r="G36" s="1">
        <v>0</v>
      </c>
      <c r="H36" s="1">
        <v>4</v>
      </c>
      <c r="I36" s="1">
        <v>1</v>
      </c>
      <c r="J36" s="1">
        <v>0.625</v>
      </c>
      <c r="K36" s="1">
        <v>0.769230769230769</v>
      </c>
      <c r="L36" s="1">
        <v>0.6</v>
      </c>
      <c r="M36" s="1">
        <v>0.4</v>
      </c>
      <c r="N36" s="1">
        <v>0.7</v>
      </c>
    </row>
    <row r="37" s="1" customFormat="1" spans="1:14">
      <c r="A37" s="7">
        <v>390</v>
      </c>
      <c r="B37" s="1">
        <v>390</v>
      </c>
      <c r="C37" s="1">
        <v>0.742583513259888</v>
      </c>
      <c r="D37" s="1">
        <v>0.163344383239746</v>
      </c>
      <c r="E37" s="1">
        <v>10</v>
      </c>
      <c r="F37" s="1">
        <v>4</v>
      </c>
      <c r="G37" s="1">
        <v>0</v>
      </c>
      <c r="H37" s="1">
        <v>6</v>
      </c>
      <c r="I37" s="1">
        <v>1</v>
      </c>
      <c r="J37" s="1">
        <v>0.714285714285714</v>
      </c>
      <c r="K37" s="1">
        <v>0.833333333333333</v>
      </c>
      <c r="L37" s="1">
        <v>0.4</v>
      </c>
      <c r="M37" s="1">
        <v>0.6</v>
      </c>
      <c r="N37" s="1">
        <v>0.8</v>
      </c>
    </row>
    <row r="38" s="1" customFormat="1" spans="1:14">
      <c r="A38" s="7">
        <v>287</v>
      </c>
      <c r="B38" s="1">
        <v>287</v>
      </c>
      <c r="C38" s="1">
        <v>0.745387673377991</v>
      </c>
      <c r="D38" s="1">
        <v>0.0656861066818237</v>
      </c>
      <c r="E38" s="1">
        <v>8</v>
      </c>
      <c r="F38" s="1">
        <v>4</v>
      </c>
      <c r="G38" s="1">
        <v>2</v>
      </c>
      <c r="H38" s="1">
        <v>6</v>
      </c>
      <c r="I38" s="1">
        <v>0.8</v>
      </c>
      <c r="J38" s="1">
        <v>0.666666666666667</v>
      </c>
      <c r="K38" s="1">
        <v>0.727272727272727</v>
      </c>
      <c r="L38" s="1">
        <v>0.4</v>
      </c>
      <c r="M38" s="1">
        <v>0.4</v>
      </c>
      <c r="N38" s="1">
        <v>0.7</v>
      </c>
    </row>
    <row r="39" s="1" customFormat="1" spans="1:14">
      <c r="A39" s="7">
        <v>198</v>
      </c>
      <c r="B39" s="1">
        <v>198</v>
      </c>
      <c r="C39" s="1">
        <v>0.745155930519104</v>
      </c>
      <c r="D39" s="1">
        <v>0.0873236656188965</v>
      </c>
      <c r="E39" s="1">
        <v>9</v>
      </c>
      <c r="F39" s="1">
        <v>6</v>
      </c>
      <c r="G39" s="1">
        <v>1</v>
      </c>
      <c r="H39" s="1">
        <v>4</v>
      </c>
      <c r="I39" s="1">
        <v>0.9</v>
      </c>
      <c r="J39" s="1">
        <v>0.6</v>
      </c>
      <c r="K39" s="1">
        <v>0.72</v>
      </c>
      <c r="L39" s="1">
        <v>0.6</v>
      </c>
      <c r="M39" s="1">
        <v>0.3</v>
      </c>
      <c r="N39" s="1">
        <v>0.65</v>
      </c>
    </row>
    <row r="40" s="1" customFormat="1" spans="1:14">
      <c r="A40" s="7">
        <v>255</v>
      </c>
      <c r="B40" s="1">
        <v>255</v>
      </c>
      <c r="C40" s="1">
        <v>0.745726108551025</v>
      </c>
      <c r="D40" s="1">
        <v>0.0122008323669434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610</v>
      </c>
      <c r="B41" s="1">
        <v>610</v>
      </c>
      <c r="C41" s="1">
        <v>0.74614143371582</v>
      </c>
      <c r="D41" s="1">
        <v>0.153885841369629</v>
      </c>
      <c r="E41" s="1">
        <v>10</v>
      </c>
      <c r="F41" s="1">
        <v>1</v>
      </c>
      <c r="G41" s="1">
        <v>0</v>
      </c>
      <c r="H41" s="1">
        <v>9</v>
      </c>
      <c r="I41" s="1">
        <v>1</v>
      </c>
      <c r="J41" s="1">
        <v>0.909090909090909</v>
      </c>
      <c r="K41" s="1">
        <v>0.952380952380952</v>
      </c>
      <c r="L41" s="1">
        <v>0.1</v>
      </c>
      <c r="M41" s="1">
        <v>0.9</v>
      </c>
      <c r="N41" s="1">
        <v>0.95</v>
      </c>
    </row>
    <row r="42" s="1" customFormat="1" spans="1:14">
      <c r="A42" s="7">
        <v>908</v>
      </c>
      <c r="B42" s="1">
        <v>908</v>
      </c>
      <c r="C42" s="1">
        <v>0.746446847915649</v>
      </c>
      <c r="D42" s="1">
        <v>0.0972362756729126</v>
      </c>
      <c r="E42" s="1">
        <v>10</v>
      </c>
      <c r="F42" s="1">
        <v>5</v>
      </c>
      <c r="G42" s="1">
        <v>0</v>
      </c>
      <c r="H42" s="1">
        <v>5</v>
      </c>
      <c r="I42" s="1">
        <v>1</v>
      </c>
      <c r="J42" s="1">
        <v>0.666666666666667</v>
      </c>
      <c r="K42" s="1">
        <v>0.8</v>
      </c>
      <c r="L42" s="1">
        <v>0.5</v>
      </c>
      <c r="M42" s="1">
        <v>0.5</v>
      </c>
      <c r="N42" s="1">
        <v>0.75</v>
      </c>
    </row>
    <row r="43" s="1" customFormat="1" spans="1:14">
      <c r="A43" s="7">
        <v>429</v>
      </c>
      <c r="B43" s="1">
        <v>429</v>
      </c>
      <c r="C43" s="1">
        <v>0.746398687362671</v>
      </c>
      <c r="D43" s="1">
        <v>0.0914851427078247</v>
      </c>
      <c r="E43" s="1">
        <v>9</v>
      </c>
      <c r="F43" s="1">
        <v>6</v>
      </c>
      <c r="G43" s="1">
        <v>1</v>
      </c>
      <c r="H43" s="1">
        <v>4</v>
      </c>
      <c r="I43" s="1">
        <v>0.9</v>
      </c>
      <c r="J43" s="1">
        <v>0.6</v>
      </c>
      <c r="K43" s="1">
        <v>0.72</v>
      </c>
      <c r="L43" s="1">
        <v>0.6</v>
      </c>
      <c r="M43" s="1">
        <v>0.3</v>
      </c>
      <c r="N43" s="1">
        <v>0.65</v>
      </c>
    </row>
    <row r="44" s="1" customFormat="1" spans="1:14">
      <c r="A44" s="7">
        <v>902</v>
      </c>
      <c r="B44" s="1">
        <v>902</v>
      </c>
      <c r="C44" s="1">
        <v>0.746563792228699</v>
      </c>
      <c r="D44" s="1">
        <v>0.131284713745117</v>
      </c>
      <c r="E44" s="1">
        <v>9</v>
      </c>
      <c r="F44" s="1">
        <v>4</v>
      </c>
      <c r="G44" s="1">
        <v>1</v>
      </c>
      <c r="H44" s="1">
        <v>6</v>
      </c>
      <c r="I44" s="1">
        <v>0.9</v>
      </c>
      <c r="J44" s="1">
        <v>0.692307692307692</v>
      </c>
      <c r="K44" s="1">
        <v>0.782608695652174</v>
      </c>
      <c r="L44" s="1">
        <v>0.4</v>
      </c>
      <c r="M44" s="1">
        <v>0.5</v>
      </c>
      <c r="N44" s="1">
        <v>0.75</v>
      </c>
    </row>
    <row r="45" s="1" customFormat="1" spans="1:14">
      <c r="A45" s="7">
        <v>427</v>
      </c>
      <c r="B45" s="1">
        <v>427</v>
      </c>
      <c r="C45" s="1">
        <v>0.746612668037415</v>
      </c>
      <c r="D45" s="1">
        <v>0.158156871795654</v>
      </c>
      <c r="E45" s="1">
        <v>8</v>
      </c>
      <c r="F45" s="1">
        <v>5</v>
      </c>
      <c r="G45" s="1">
        <v>2</v>
      </c>
      <c r="H45" s="1">
        <v>5</v>
      </c>
      <c r="I45" s="1">
        <v>0.8</v>
      </c>
      <c r="J45" s="1">
        <v>0.615384615384615</v>
      </c>
      <c r="K45" s="1">
        <v>0.695652173913043</v>
      </c>
      <c r="L45" s="1">
        <v>0.5</v>
      </c>
      <c r="M45" s="1">
        <v>0.3</v>
      </c>
      <c r="N45" s="1">
        <v>0.65</v>
      </c>
    </row>
    <row r="46" s="1" customFormat="1" spans="1:14">
      <c r="A46" s="7">
        <v>46</v>
      </c>
      <c r="B46" s="1">
        <v>46</v>
      </c>
      <c r="C46" s="1">
        <v>0.748969078063965</v>
      </c>
      <c r="D46" s="1">
        <v>0.0878483057022095</v>
      </c>
      <c r="E46" s="1">
        <v>8</v>
      </c>
      <c r="F46" s="1">
        <v>6</v>
      </c>
      <c r="G46" s="1">
        <v>2</v>
      </c>
      <c r="H46" s="1">
        <v>4</v>
      </c>
      <c r="I46" s="1">
        <v>0.8</v>
      </c>
      <c r="J46" s="1">
        <v>0.571428571428572</v>
      </c>
      <c r="K46" s="1">
        <v>0.666666666666667</v>
      </c>
      <c r="L46" s="1">
        <v>0.6</v>
      </c>
      <c r="M46" s="1">
        <v>0.2</v>
      </c>
      <c r="N46" s="1">
        <v>0.6</v>
      </c>
    </row>
    <row r="47" s="1" customFormat="1" spans="1:14">
      <c r="A47" s="7">
        <v>247</v>
      </c>
      <c r="B47" s="1">
        <v>247</v>
      </c>
      <c r="C47" s="1">
        <v>0.75033438205719</v>
      </c>
      <c r="D47" s="1">
        <v>0.0898913145065308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210</v>
      </c>
      <c r="B48" s="1">
        <v>210</v>
      </c>
      <c r="C48" s="1">
        <v>0.750462651252747</v>
      </c>
      <c r="D48" s="1">
        <v>0.163699865341186</v>
      </c>
      <c r="E48" s="1">
        <v>9</v>
      </c>
      <c r="F48" s="1">
        <v>3</v>
      </c>
      <c r="G48" s="1">
        <v>1</v>
      </c>
      <c r="H48" s="1">
        <v>7</v>
      </c>
      <c r="I48" s="1">
        <v>0.9</v>
      </c>
      <c r="J48" s="1">
        <v>0.75</v>
      </c>
      <c r="K48" s="1">
        <v>0.818181818181818</v>
      </c>
      <c r="L48" s="1">
        <v>0.3</v>
      </c>
      <c r="M48" s="1">
        <v>0.6</v>
      </c>
      <c r="N48" s="1">
        <v>0.8</v>
      </c>
    </row>
    <row r="49" s="1" customFormat="1" spans="1:14">
      <c r="A49" s="7">
        <v>742</v>
      </c>
      <c r="B49" s="1">
        <v>742</v>
      </c>
      <c r="C49" s="1">
        <v>0.750622987747192</v>
      </c>
      <c r="D49" s="1">
        <v>0.157911658287048</v>
      </c>
      <c r="E49" s="1">
        <v>8</v>
      </c>
      <c r="F49" s="1">
        <v>5</v>
      </c>
      <c r="G49" s="1">
        <v>2</v>
      </c>
      <c r="H49" s="1">
        <v>5</v>
      </c>
      <c r="I49" s="1">
        <v>0.8</v>
      </c>
      <c r="J49" s="1">
        <v>0.615384615384615</v>
      </c>
      <c r="K49" s="1">
        <v>0.695652173913043</v>
      </c>
      <c r="L49" s="1">
        <v>0.5</v>
      </c>
      <c r="M49" s="1">
        <v>0.3</v>
      </c>
      <c r="N49" s="1">
        <v>0.65</v>
      </c>
    </row>
    <row r="50" s="1" customFormat="1" spans="1:14">
      <c r="A50" s="7">
        <v>876</v>
      </c>
      <c r="B50" s="1">
        <v>876</v>
      </c>
      <c r="C50" s="1">
        <v>0.751581072807312</v>
      </c>
      <c r="D50" s="1">
        <v>0.130845427513123</v>
      </c>
      <c r="E50" s="1">
        <v>8</v>
      </c>
      <c r="F50" s="1">
        <v>3</v>
      </c>
      <c r="G50" s="1">
        <v>2</v>
      </c>
      <c r="H50" s="1">
        <v>7</v>
      </c>
      <c r="I50" s="1">
        <v>0.8</v>
      </c>
      <c r="J50" s="1">
        <v>0.727272727272727</v>
      </c>
      <c r="K50" s="1">
        <v>0.761904761904762</v>
      </c>
      <c r="L50" s="1">
        <v>0.3</v>
      </c>
      <c r="M50" s="1">
        <v>0.5</v>
      </c>
      <c r="N50" s="1">
        <v>0.75</v>
      </c>
    </row>
    <row r="51" s="1" customFormat="1" spans="1:14">
      <c r="A51" s="7">
        <v>893</v>
      </c>
      <c r="B51" s="1">
        <v>893</v>
      </c>
      <c r="C51" s="1">
        <v>0.754010558128357</v>
      </c>
      <c r="D51" s="1">
        <v>0.0874552726745605</v>
      </c>
      <c r="E51" s="1">
        <v>9</v>
      </c>
      <c r="F51" s="1">
        <v>5</v>
      </c>
      <c r="G51" s="1">
        <v>1</v>
      </c>
      <c r="H51" s="1">
        <v>5</v>
      </c>
      <c r="I51" s="1">
        <v>0.9</v>
      </c>
      <c r="J51" s="1">
        <v>0.642857142857143</v>
      </c>
      <c r="K51" s="1">
        <v>0.75</v>
      </c>
      <c r="L51" s="1">
        <v>0.5</v>
      </c>
      <c r="M51" s="1">
        <v>0.4</v>
      </c>
      <c r="N51" s="1">
        <v>0.7</v>
      </c>
    </row>
    <row r="52" s="1" customFormat="1" spans="1:14">
      <c r="A52" s="7">
        <v>702</v>
      </c>
      <c r="B52" s="1">
        <v>702</v>
      </c>
      <c r="C52" s="1">
        <v>0.756459355354309</v>
      </c>
      <c r="D52" s="1">
        <v>0.0885168313980103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15</v>
      </c>
      <c r="B53" s="1">
        <v>15</v>
      </c>
      <c r="C53" s="1">
        <v>0.757629036903381</v>
      </c>
      <c r="D53" s="1">
        <v>0.130363345146179</v>
      </c>
      <c r="E53" s="1">
        <v>10</v>
      </c>
      <c r="F53" s="1">
        <v>6</v>
      </c>
      <c r="G53" s="1">
        <v>0</v>
      </c>
      <c r="H53" s="1">
        <v>4</v>
      </c>
      <c r="I53" s="1">
        <v>1</v>
      </c>
      <c r="J53" s="1">
        <v>0.625</v>
      </c>
      <c r="K53" s="1">
        <v>0.769230769230769</v>
      </c>
      <c r="L53" s="1">
        <v>0.6</v>
      </c>
      <c r="M53" s="1">
        <v>0.4</v>
      </c>
      <c r="N53" s="1">
        <v>0.7</v>
      </c>
    </row>
    <row r="54" s="1" customFormat="1" spans="1:14">
      <c r="A54" s="7">
        <v>597</v>
      </c>
      <c r="B54" s="1">
        <v>597</v>
      </c>
      <c r="C54" s="1">
        <v>0.758385896682739</v>
      </c>
      <c r="D54" s="1">
        <v>0.156681180000305</v>
      </c>
      <c r="E54" s="1">
        <v>8</v>
      </c>
      <c r="F54" s="1">
        <v>4</v>
      </c>
      <c r="G54" s="1">
        <v>2</v>
      </c>
      <c r="H54" s="1">
        <v>6</v>
      </c>
      <c r="I54" s="1">
        <v>0.8</v>
      </c>
      <c r="J54" s="1">
        <v>0.666666666666667</v>
      </c>
      <c r="K54" s="1">
        <v>0.727272727272727</v>
      </c>
      <c r="L54" s="1">
        <v>0.4</v>
      </c>
      <c r="M54" s="1">
        <v>0.4</v>
      </c>
      <c r="N54" s="1">
        <v>0.7</v>
      </c>
    </row>
    <row r="55" s="3" customFormat="1" spans="1:14">
      <c r="A55" s="9">
        <v>607</v>
      </c>
      <c r="B55" s="3">
        <v>607</v>
      </c>
      <c r="C55" s="3">
        <v>0.759205937385559</v>
      </c>
      <c r="D55" s="3">
        <v>0.0919692516326904</v>
      </c>
      <c r="E55" s="3">
        <v>10</v>
      </c>
      <c r="F55" s="3">
        <v>5</v>
      </c>
      <c r="G55" s="3">
        <v>0</v>
      </c>
      <c r="H55" s="3">
        <v>5</v>
      </c>
      <c r="I55" s="3">
        <v>1</v>
      </c>
      <c r="J55" s="3">
        <v>0.666666666666667</v>
      </c>
      <c r="K55" s="3">
        <v>0.8</v>
      </c>
      <c r="L55" s="3">
        <v>0.5</v>
      </c>
      <c r="M55" s="3">
        <v>0.5</v>
      </c>
      <c r="N55" s="3">
        <v>0.75</v>
      </c>
    </row>
    <row r="56" s="1" customFormat="1" spans="1:14">
      <c r="A56" s="7">
        <v>714</v>
      </c>
      <c r="B56" s="1">
        <v>714</v>
      </c>
      <c r="C56" s="1">
        <v>0.760669589042664</v>
      </c>
      <c r="D56" s="1">
        <v>0.151639819145203</v>
      </c>
      <c r="E56" s="1">
        <v>10</v>
      </c>
      <c r="F56" s="1">
        <v>4</v>
      </c>
      <c r="G56" s="1">
        <v>0</v>
      </c>
      <c r="H56" s="1">
        <v>6</v>
      </c>
      <c r="I56" s="1">
        <v>1</v>
      </c>
      <c r="J56" s="1">
        <v>0.714285714285714</v>
      </c>
      <c r="K56" s="1">
        <v>0.833333333333333</v>
      </c>
      <c r="L56" s="1">
        <v>0.4</v>
      </c>
      <c r="M56" s="1">
        <v>0.6</v>
      </c>
      <c r="N56" s="1">
        <v>0.8</v>
      </c>
    </row>
    <row r="57" s="1" customFormat="1" spans="1:14">
      <c r="A57" s="7">
        <v>379</v>
      </c>
      <c r="B57" s="1">
        <v>379</v>
      </c>
      <c r="C57" s="1">
        <v>0.763228416442871</v>
      </c>
      <c r="D57" s="1">
        <v>0.146036624908447</v>
      </c>
      <c r="E57" s="1">
        <v>10</v>
      </c>
      <c r="F57" s="1">
        <v>6</v>
      </c>
      <c r="G57" s="1">
        <v>0</v>
      </c>
      <c r="H57" s="1">
        <v>4</v>
      </c>
      <c r="I57" s="1">
        <v>1</v>
      </c>
      <c r="J57" s="1">
        <v>0.625</v>
      </c>
      <c r="K57" s="1">
        <v>0.769230769230769</v>
      </c>
      <c r="L57" s="1">
        <v>0.6</v>
      </c>
      <c r="M57" s="1">
        <v>0.4</v>
      </c>
      <c r="N57" s="1">
        <v>0.7</v>
      </c>
    </row>
    <row r="58" s="1" customFormat="1" spans="1:14">
      <c r="A58" s="7">
        <v>256</v>
      </c>
      <c r="B58" s="1">
        <v>256</v>
      </c>
      <c r="C58" s="1">
        <v>0.769444704055786</v>
      </c>
      <c r="D58" s="1">
        <v>0.147529363632202</v>
      </c>
      <c r="E58" s="1">
        <v>10</v>
      </c>
      <c r="F58" s="1">
        <v>8</v>
      </c>
      <c r="G58" s="1">
        <v>0</v>
      </c>
      <c r="H58" s="1">
        <v>2</v>
      </c>
      <c r="I58" s="1">
        <v>1</v>
      </c>
      <c r="J58" s="1">
        <v>0.555555555555556</v>
      </c>
      <c r="K58" s="1">
        <v>0.714285714285714</v>
      </c>
      <c r="L58" s="1">
        <v>0.8</v>
      </c>
      <c r="M58" s="1">
        <v>0.2</v>
      </c>
      <c r="N58" s="1">
        <v>0.6</v>
      </c>
    </row>
    <row r="59" s="1" customFormat="1" spans="1:14">
      <c r="A59" s="7">
        <v>576</v>
      </c>
      <c r="B59" s="1">
        <v>576</v>
      </c>
      <c r="C59" s="1">
        <v>0.774784207344055</v>
      </c>
      <c r="D59" s="1">
        <v>0.0835216045379639</v>
      </c>
      <c r="E59" s="1">
        <v>8</v>
      </c>
      <c r="F59" s="1">
        <v>5</v>
      </c>
      <c r="G59" s="1">
        <v>2</v>
      </c>
      <c r="H59" s="1">
        <v>5</v>
      </c>
      <c r="I59" s="1">
        <v>0.8</v>
      </c>
      <c r="J59" s="1">
        <v>0.615384615384615</v>
      </c>
      <c r="K59" s="1">
        <v>0.695652173913043</v>
      </c>
      <c r="L59" s="1">
        <v>0.5</v>
      </c>
      <c r="M59" s="1">
        <v>0.3</v>
      </c>
      <c r="N59" s="1">
        <v>0.65</v>
      </c>
    </row>
    <row r="60" s="3" customFormat="1" spans="1:14">
      <c r="A60" s="9">
        <v>637</v>
      </c>
      <c r="B60" s="3">
        <v>637</v>
      </c>
      <c r="C60" s="3">
        <v>0.779709577560425</v>
      </c>
      <c r="D60" s="3">
        <v>0.131428241729736</v>
      </c>
      <c r="E60" s="3">
        <v>8</v>
      </c>
      <c r="F60" s="3">
        <v>4</v>
      </c>
      <c r="G60" s="3">
        <v>2</v>
      </c>
      <c r="H60" s="3">
        <v>6</v>
      </c>
      <c r="I60" s="3">
        <v>0.8</v>
      </c>
      <c r="J60" s="3">
        <v>0.666666666666667</v>
      </c>
      <c r="K60" s="3">
        <v>0.727272727272727</v>
      </c>
      <c r="L60" s="3">
        <v>0.4</v>
      </c>
      <c r="M60" s="3">
        <v>0.4</v>
      </c>
      <c r="N60" s="3">
        <v>0.7</v>
      </c>
    </row>
    <row r="61" s="1" customFormat="1" spans="1:14">
      <c r="A61" s="7">
        <v>358</v>
      </c>
      <c r="B61" s="1">
        <v>358</v>
      </c>
      <c r="C61" s="1">
        <v>0.764511704444885</v>
      </c>
      <c r="D61" s="1">
        <v>0.0849670171737671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1" customFormat="1" spans="1:14">
      <c r="A62" s="7">
        <v>880</v>
      </c>
      <c r="B62" s="1">
        <v>880</v>
      </c>
      <c r="C62" s="1">
        <v>0.780608892440796</v>
      </c>
      <c r="D62" s="1">
        <v>0.172005653381348</v>
      </c>
      <c r="E62" s="1">
        <v>9</v>
      </c>
      <c r="F62" s="1">
        <v>5</v>
      </c>
      <c r="G62" s="1">
        <v>1</v>
      </c>
      <c r="H62" s="1">
        <v>5</v>
      </c>
      <c r="I62" s="1">
        <v>0.9</v>
      </c>
      <c r="J62" s="1">
        <v>0.642857142857143</v>
      </c>
      <c r="K62" s="1">
        <v>0.75</v>
      </c>
      <c r="L62" s="1">
        <v>0.5</v>
      </c>
      <c r="M62" s="1">
        <v>0.4</v>
      </c>
      <c r="N62" s="1">
        <v>0.7</v>
      </c>
    </row>
    <row r="63" s="1" customFormat="1" spans="1:14">
      <c r="A63" s="7">
        <v>668</v>
      </c>
      <c r="B63" s="1">
        <v>668</v>
      </c>
      <c r="C63" s="1">
        <v>0.78334653377533</v>
      </c>
      <c r="D63" s="1">
        <v>0.184819221496582</v>
      </c>
      <c r="E63" s="1">
        <v>10</v>
      </c>
      <c r="F63" s="1">
        <v>6</v>
      </c>
      <c r="G63" s="1">
        <v>0</v>
      </c>
      <c r="H63" s="1">
        <v>4</v>
      </c>
      <c r="I63" s="1">
        <v>1</v>
      </c>
      <c r="J63" s="1">
        <v>0.625</v>
      </c>
      <c r="K63" s="1">
        <v>0.769230769230769</v>
      </c>
      <c r="L63" s="1">
        <v>0.6</v>
      </c>
      <c r="M63" s="1">
        <v>0.4</v>
      </c>
      <c r="N63" s="1">
        <v>0.7</v>
      </c>
    </row>
    <row r="64" s="1" customFormat="1" spans="1:14">
      <c r="A64" s="7">
        <v>704</v>
      </c>
      <c r="B64" s="1">
        <v>704</v>
      </c>
      <c r="C64" s="1">
        <v>0.793093085289001</v>
      </c>
      <c r="D64" s="1">
        <v>0.133874297142029</v>
      </c>
      <c r="E64" s="1">
        <v>9</v>
      </c>
      <c r="F64" s="1">
        <v>4</v>
      </c>
      <c r="G64" s="1">
        <v>1</v>
      </c>
      <c r="H64" s="1">
        <v>6</v>
      </c>
      <c r="I64" s="1">
        <v>0.9</v>
      </c>
      <c r="J64" s="1">
        <v>0.692307692307692</v>
      </c>
      <c r="K64" s="1">
        <v>0.782608695652174</v>
      </c>
      <c r="L64" s="1">
        <v>0.4</v>
      </c>
      <c r="M64" s="1">
        <v>0.5</v>
      </c>
      <c r="N64" s="1">
        <v>0.75</v>
      </c>
    </row>
    <row r="65" s="1" customFormat="1" spans="1:14">
      <c r="A65" s="7">
        <v>695</v>
      </c>
      <c r="B65" s="1">
        <v>695</v>
      </c>
      <c r="C65" s="1">
        <v>0.793387413024902</v>
      </c>
      <c r="D65" s="1">
        <v>0.140011191368103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929</v>
      </c>
      <c r="B66" s="1">
        <v>929</v>
      </c>
      <c r="C66" s="1">
        <v>0.795631051063538</v>
      </c>
      <c r="D66" s="1">
        <v>0.0636559724807739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3" customFormat="1" spans="1:14">
      <c r="A67" s="9">
        <v>439</v>
      </c>
      <c r="B67" s="3">
        <v>439</v>
      </c>
      <c r="C67" s="3">
        <v>0.799637913703918</v>
      </c>
      <c r="D67" s="3">
        <v>0.0570443868637085</v>
      </c>
      <c r="E67" s="3">
        <v>10</v>
      </c>
      <c r="F67" s="3">
        <v>3</v>
      </c>
      <c r="G67" s="3">
        <v>0</v>
      </c>
      <c r="H67" s="3">
        <v>7</v>
      </c>
      <c r="I67" s="3">
        <v>1</v>
      </c>
      <c r="J67" s="3">
        <v>0.769230769230769</v>
      </c>
      <c r="K67" s="3">
        <v>0.869565217391304</v>
      </c>
      <c r="L67" s="3">
        <v>0.3</v>
      </c>
      <c r="M67" s="3">
        <v>0.7</v>
      </c>
      <c r="N67" s="3">
        <v>0.85</v>
      </c>
    </row>
    <row r="68" s="1" customFormat="1" spans="1:14">
      <c r="A68" s="7">
        <v>725</v>
      </c>
      <c r="B68" s="1">
        <v>725</v>
      </c>
      <c r="C68" s="1">
        <v>0.803259372711182</v>
      </c>
      <c r="D68" s="1">
        <v>0.191452741622925</v>
      </c>
      <c r="E68" s="1">
        <v>9</v>
      </c>
      <c r="F68" s="1">
        <v>5</v>
      </c>
      <c r="G68" s="1">
        <v>1</v>
      </c>
      <c r="H68" s="1">
        <v>5</v>
      </c>
      <c r="I68" s="1">
        <v>0.9</v>
      </c>
      <c r="J68" s="1">
        <v>0.642857142857143</v>
      </c>
      <c r="K68" s="1">
        <v>0.75</v>
      </c>
      <c r="L68" s="1">
        <v>0.5</v>
      </c>
      <c r="M68" s="1">
        <v>0.4</v>
      </c>
      <c r="N68" s="1">
        <v>0.7</v>
      </c>
    </row>
    <row r="69" s="1" customFormat="1" spans="1:14">
      <c r="A69" s="7">
        <v>133</v>
      </c>
      <c r="B69" s="1">
        <v>133</v>
      </c>
      <c r="C69" s="1">
        <v>0.805436015129089</v>
      </c>
      <c r="D69" s="1">
        <v>0.172886252403259</v>
      </c>
      <c r="E69" s="1">
        <v>10</v>
      </c>
      <c r="F69" s="1">
        <v>4</v>
      </c>
      <c r="G69" s="1">
        <v>0</v>
      </c>
      <c r="H69" s="1">
        <v>6</v>
      </c>
      <c r="I69" s="1">
        <v>1</v>
      </c>
      <c r="J69" s="1">
        <v>0.714285714285714</v>
      </c>
      <c r="K69" s="1">
        <v>0.833333333333333</v>
      </c>
      <c r="L69" s="1">
        <v>0.4</v>
      </c>
      <c r="M69" s="1">
        <v>0.6</v>
      </c>
      <c r="N69" s="1">
        <v>0.8</v>
      </c>
    </row>
    <row r="70" s="1" customFormat="1" spans="1:14">
      <c r="A70" s="7">
        <v>777</v>
      </c>
      <c r="B70" s="1">
        <v>777</v>
      </c>
      <c r="C70" s="1">
        <v>0.808679223060608</v>
      </c>
      <c r="D70" s="1">
        <v>0.145735383033752</v>
      </c>
      <c r="E70" s="1">
        <v>10</v>
      </c>
      <c r="F70" s="1">
        <v>3</v>
      </c>
      <c r="G70" s="1">
        <v>0</v>
      </c>
      <c r="H70" s="1">
        <v>7</v>
      </c>
      <c r="I70" s="1">
        <v>1</v>
      </c>
      <c r="J70" s="1">
        <v>0.769230769230769</v>
      </c>
      <c r="K70" s="1">
        <v>0.869565217391304</v>
      </c>
      <c r="L70" s="1">
        <v>0.3</v>
      </c>
      <c r="M70" s="1">
        <v>0.7</v>
      </c>
      <c r="N70" s="1">
        <v>0.85</v>
      </c>
    </row>
    <row r="71" s="1" customFormat="1" spans="1:14">
      <c r="A71" s="7">
        <v>773</v>
      </c>
      <c r="B71" s="1">
        <v>773</v>
      </c>
      <c r="C71" s="1">
        <v>0.804943203926086</v>
      </c>
      <c r="D71" s="1">
        <v>0.0974832773208618</v>
      </c>
      <c r="E71" s="1">
        <v>9</v>
      </c>
      <c r="F71" s="1">
        <v>3</v>
      </c>
      <c r="G71" s="1">
        <v>1</v>
      </c>
      <c r="H71" s="1">
        <v>7</v>
      </c>
      <c r="I71" s="1">
        <v>0.9</v>
      </c>
      <c r="J71" s="1">
        <v>0.75</v>
      </c>
      <c r="K71" s="1">
        <v>0.818181818181818</v>
      </c>
      <c r="L71" s="1">
        <v>0.3</v>
      </c>
      <c r="M71" s="1">
        <v>0.6</v>
      </c>
      <c r="N71" s="1">
        <v>0.8</v>
      </c>
    </row>
    <row r="72" s="1" customFormat="1" spans="1:14">
      <c r="A72" s="7">
        <v>354</v>
      </c>
      <c r="B72" s="1">
        <v>354</v>
      </c>
      <c r="C72" s="1">
        <v>0.808939099311829</v>
      </c>
      <c r="D72" s="1">
        <v>0.152334570884705</v>
      </c>
      <c r="E72" s="1">
        <v>8</v>
      </c>
      <c r="F72" s="1">
        <v>6</v>
      </c>
      <c r="G72" s="1">
        <v>2</v>
      </c>
      <c r="H72" s="1">
        <v>4</v>
      </c>
      <c r="I72" s="1">
        <v>0.8</v>
      </c>
      <c r="J72" s="1">
        <v>0.571428571428572</v>
      </c>
      <c r="K72" s="1">
        <v>0.666666666666667</v>
      </c>
      <c r="L72" s="1">
        <v>0.6</v>
      </c>
      <c r="M72" s="1">
        <v>0.2</v>
      </c>
      <c r="N72" s="1">
        <v>0.6</v>
      </c>
    </row>
    <row r="73" s="1" customFormat="1" spans="1:14">
      <c r="A73" s="7">
        <v>543</v>
      </c>
      <c r="B73" s="1">
        <v>543</v>
      </c>
      <c r="C73" s="1">
        <v>0.810562133789062</v>
      </c>
      <c r="D73" s="1">
        <v>0.140990376472473</v>
      </c>
      <c r="E73" s="1">
        <v>9</v>
      </c>
      <c r="F73" s="1">
        <v>3</v>
      </c>
      <c r="G73" s="1">
        <v>1</v>
      </c>
      <c r="H73" s="1">
        <v>7</v>
      </c>
      <c r="I73" s="1">
        <v>0.9</v>
      </c>
      <c r="J73" s="1">
        <v>0.75</v>
      </c>
      <c r="K73" s="1">
        <v>0.818181818181818</v>
      </c>
      <c r="L73" s="1">
        <v>0.3</v>
      </c>
      <c r="M73" s="1">
        <v>0.6</v>
      </c>
      <c r="N73" s="1">
        <v>0.8</v>
      </c>
    </row>
    <row r="74" s="1" customFormat="1" spans="1:14">
      <c r="A74" s="7">
        <v>598</v>
      </c>
      <c r="B74" s="1">
        <v>598</v>
      </c>
      <c r="C74" s="1">
        <v>0.808453559875488</v>
      </c>
      <c r="D74" s="1">
        <v>0.0991584062576294</v>
      </c>
      <c r="E74" s="1">
        <v>10</v>
      </c>
      <c r="F74" s="1">
        <v>3</v>
      </c>
      <c r="G74" s="1">
        <v>0</v>
      </c>
      <c r="H74" s="1">
        <v>7</v>
      </c>
      <c r="I74" s="1">
        <v>1</v>
      </c>
      <c r="J74" s="1">
        <v>0.769230769230769</v>
      </c>
      <c r="K74" s="1">
        <v>0.869565217391304</v>
      </c>
      <c r="L74" s="1">
        <v>0.3</v>
      </c>
      <c r="M74" s="1">
        <v>0.7</v>
      </c>
      <c r="N74" s="1">
        <v>0.85</v>
      </c>
    </row>
    <row r="75" s="1" customFormat="1" spans="1:14">
      <c r="A75" s="7">
        <v>907</v>
      </c>
      <c r="B75" s="1">
        <v>907</v>
      </c>
      <c r="C75" s="1">
        <v>0.811874389648437</v>
      </c>
      <c r="D75" s="1">
        <v>0.147233486175537</v>
      </c>
      <c r="E75" s="1">
        <v>9</v>
      </c>
      <c r="F75" s="1">
        <v>1</v>
      </c>
      <c r="G75" s="1">
        <v>1</v>
      </c>
      <c r="H75" s="1">
        <v>9</v>
      </c>
      <c r="I75" s="1">
        <v>0.9</v>
      </c>
      <c r="J75" s="1">
        <v>0.9</v>
      </c>
      <c r="K75" s="1">
        <v>0.9</v>
      </c>
      <c r="L75" s="1">
        <v>0.1</v>
      </c>
      <c r="M75" s="1">
        <v>0.8</v>
      </c>
      <c r="N75" s="1">
        <v>0.9</v>
      </c>
    </row>
    <row r="76" s="1" customFormat="1" spans="1:14">
      <c r="A76" s="7">
        <v>743</v>
      </c>
      <c r="B76" s="1">
        <v>743</v>
      </c>
      <c r="C76" s="1">
        <v>0.812583208084106</v>
      </c>
      <c r="D76" s="1">
        <v>0.160370707511902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207</v>
      </c>
      <c r="B77" s="1">
        <v>207</v>
      </c>
      <c r="C77" s="1">
        <v>0.812959790229797</v>
      </c>
      <c r="D77" s="1">
        <v>0.00219154357910156</v>
      </c>
      <c r="E77" s="1">
        <v>9</v>
      </c>
      <c r="F77" s="1">
        <v>2</v>
      </c>
      <c r="G77" s="1">
        <v>1</v>
      </c>
      <c r="H77" s="1">
        <v>8</v>
      </c>
      <c r="I77" s="1">
        <v>0.9</v>
      </c>
      <c r="J77" s="1">
        <v>0.818181818181818</v>
      </c>
      <c r="K77" s="1">
        <v>0.857142857142857</v>
      </c>
      <c r="L77" s="1">
        <v>0.2</v>
      </c>
      <c r="M77" s="1">
        <v>0.7</v>
      </c>
      <c r="N77" s="1">
        <v>0.85</v>
      </c>
    </row>
    <row r="78" s="3" customFormat="1" spans="1:14">
      <c r="A78" s="9">
        <v>802</v>
      </c>
      <c r="B78" s="3">
        <v>802</v>
      </c>
      <c r="C78" s="3">
        <v>0.818269729614258</v>
      </c>
      <c r="D78" s="3">
        <v>0.142256736755371</v>
      </c>
      <c r="E78" s="3">
        <v>9</v>
      </c>
      <c r="F78" s="3">
        <v>4</v>
      </c>
      <c r="G78" s="3">
        <v>1</v>
      </c>
      <c r="H78" s="3">
        <v>6</v>
      </c>
      <c r="I78" s="3">
        <v>0.9</v>
      </c>
      <c r="J78" s="3">
        <v>0.692307692307692</v>
      </c>
      <c r="K78" s="3">
        <v>0.782608695652174</v>
      </c>
      <c r="L78" s="3">
        <v>0.4</v>
      </c>
      <c r="M78" s="3">
        <v>0.5</v>
      </c>
      <c r="N78" s="3">
        <v>0.75</v>
      </c>
    </row>
    <row r="79" s="1" customFormat="1" spans="1:14">
      <c r="A79" s="7">
        <v>558</v>
      </c>
      <c r="B79" s="1">
        <v>558</v>
      </c>
      <c r="C79" s="1">
        <v>0.821733474731445</v>
      </c>
      <c r="D79" s="1">
        <v>0.137555122375488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406</v>
      </c>
      <c r="B80" s="1">
        <v>406</v>
      </c>
      <c r="C80" s="1">
        <v>0.822151780128479</v>
      </c>
      <c r="D80" s="1">
        <v>0.264414072036743</v>
      </c>
      <c r="E80" s="1">
        <v>6</v>
      </c>
      <c r="F80" s="1">
        <v>4</v>
      </c>
      <c r="G80" s="1">
        <v>4</v>
      </c>
      <c r="H80" s="1">
        <v>6</v>
      </c>
      <c r="I80" s="1">
        <v>0.6</v>
      </c>
      <c r="J80" s="1">
        <v>0.6</v>
      </c>
      <c r="K80" s="1">
        <v>0.6</v>
      </c>
      <c r="L80" s="1">
        <v>0.4</v>
      </c>
      <c r="M80" s="1">
        <v>0.2</v>
      </c>
      <c r="N80" s="1">
        <v>0.6</v>
      </c>
    </row>
    <row r="81" s="1" customFormat="1" spans="1:14">
      <c r="A81" s="7">
        <v>522</v>
      </c>
      <c r="B81" s="1">
        <v>522</v>
      </c>
      <c r="C81" s="1">
        <v>0.841399312019348</v>
      </c>
      <c r="D81" s="1">
        <v>0.0506949424743652</v>
      </c>
      <c r="E81" s="1">
        <v>9</v>
      </c>
      <c r="F81" s="1">
        <v>4</v>
      </c>
      <c r="G81" s="1">
        <v>1</v>
      </c>
      <c r="H81" s="1">
        <v>6</v>
      </c>
      <c r="I81" s="1">
        <v>0.9</v>
      </c>
      <c r="J81" s="1">
        <v>0.692307692307692</v>
      </c>
      <c r="K81" s="1">
        <v>0.782608695652174</v>
      </c>
      <c r="L81" s="1">
        <v>0.4</v>
      </c>
      <c r="M81" s="1">
        <v>0.5</v>
      </c>
      <c r="N81" s="1">
        <v>0.75</v>
      </c>
    </row>
    <row r="82" s="3" customFormat="1" spans="1:14">
      <c r="A82" s="9">
        <v>694</v>
      </c>
      <c r="B82" s="3">
        <v>694</v>
      </c>
      <c r="C82" s="3">
        <v>0.832526206970215</v>
      </c>
      <c r="D82" s="3">
        <v>0.154374718666077</v>
      </c>
      <c r="E82" s="3">
        <v>9</v>
      </c>
      <c r="F82" s="3">
        <v>5</v>
      </c>
      <c r="G82" s="3">
        <v>1</v>
      </c>
      <c r="H82" s="3">
        <v>5</v>
      </c>
      <c r="I82" s="3">
        <v>0.9</v>
      </c>
      <c r="J82" s="3">
        <v>0.642857142857143</v>
      </c>
      <c r="K82" s="3">
        <v>0.75</v>
      </c>
      <c r="L82" s="3">
        <v>0.5</v>
      </c>
      <c r="M82" s="3">
        <v>0.4</v>
      </c>
      <c r="N82" s="3">
        <v>0.7</v>
      </c>
    </row>
    <row r="83" s="1" customFormat="1" spans="1:14">
      <c r="A83" s="7">
        <v>715</v>
      </c>
      <c r="B83" s="1">
        <v>715</v>
      </c>
      <c r="C83" s="1">
        <v>0.844211578369141</v>
      </c>
      <c r="D83" s="1">
        <v>0.191892504692078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288</v>
      </c>
      <c r="B84" s="1">
        <v>288</v>
      </c>
      <c r="C84" s="1">
        <v>0.861863970756531</v>
      </c>
      <c r="D84" s="1">
        <v>0.169729828834534</v>
      </c>
      <c r="E84" s="1">
        <v>9</v>
      </c>
      <c r="F84" s="1">
        <v>3</v>
      </c>
      <c r="G84" s="1">
        <v>1</v>
      </c>
      <c r="H84" s="1">
        <v>7</v>
      </c>
      <c r="I84" s="1">
        <v>0.9</v>
      </c>
      <c r="J84" s="1">
        <v>0.75</v>
      </c>
      <c r="K84" s="1">
        <v>0.818181818181818</v>
      </c>
      <c r="L84" s="1">
        <v>0.3</v>
      </c>
      <c r="M84" s="1">
        <v>0.6</v>
      </c>
      <c r="N84" s="1">
        <v>0.8</v>
      </c>
    </row>
    <row r="85" s="1" customFormat="1" spans="1:14">
      <c r="A85" s="7">
        <v>408</v>
      </c>
      <c r="B85" s="1">
        <v>408</v>
      </c>
      <c r="C85" s="1">
        <v>0.869597673416138</v>
      </c>
      <c r="D85" s="1">
        <v>0.191558599472046</v>
      </c>
      <c r="E85" s="1">
        <v>7</v>
      </c>
      <c r="F85" s="1">
        <v>7</v>
      </c>
      <c r="G85" s="1">
        <v>3</v>
      </c>
      <c r="H85" s="1">
        <v>3</v>
      </c>
      <c r="I85" s="1">
        <v>0.7</v>
      </c>
      <c r="J85" s="1">
        <v>0.5</v>
      </c>
      <c r="K85" s="1">
        <v>0.583333333333333</v>
      </c>
      <c r="L85" s="1">
        <v>0.7</v>
      </c>
      <c r="M85" s="1">
        <v>0</v>
      </c>
      <c r="N85" s="1">
        <v>0.5</v>
      </c>
    </row>
    <row r="86" s="1" customFormat="1" spans="1:14">
      <c r="A86" s="7">
        <v>212</v>
      </c>
      <c r="B86" s="1">
        <v>212</v>
      </c>
      <c r="C86" s="1">
        <v>0.870989918708801</v>
      </c>
      <c r="D86" s="1">
        <v>0.199928522109985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730</v>
      </c>
      <c r="B87" s="1">
        <v>730</v>
      </c>
      <c r="C87" s="1">
        <v>0.890325307846069</v>
      </c>
      <c r="D87" s="1">
        <v>0.0865664482116699</v>
      </c>
      <c r="E87" s="1">
        <v>8</v>
      </c>
      <c r="F87" s="1">
        <v>8</v>
      </c>
      <c r="G87" s="1">
        <v>2</v>
      </c>
      <c r="H87" s="1">
        <v>2</v>
      </c>
      <c r="I87" s="1">
        <v>0.8</v>
      </c>
      <c r="J87" s="1">
        <v>0.5</v>
      </c>
      <c r="K87" s="1">
        <v>0.615384615384615</v>
      </c>
      <c r="L87" s="1">
        <v>0.8</v>
      </c>
      <c r="M87" s="1">
        <v>0</v>
      </c>
      <c r="N87" s="1">
        <v>0.5</v>
      </c>
    </row>
    <row r="88" s="3" customFormat="1" spans="1:14">
      <c r="A88" s="9">
        <v>219</v>
      </c>
      <c r="B88" s="3">
        <v>219</v>
      </c>
      <c r="C88" s="3">
        <v>0.856444478034973</v>
      </c>
      <c r="D88" s="3">
        <v>0.000388860702514648</v>
      </c>
      <c r="E88" s="3">
        <v>8</v>
      </c>
      <c r="F88" s="3">
        <v>6</v>
      </c>
      <c r="G88" s="3">
        <v>2</v>
      </c>
      <c r="H88" s="3">
        <v>4</v>
      </c>
      <c r="I88" s="3">
        <v>0.8</v>
      </c>
      <c r="J88" s="3">
        <v>0.571428571428572</v>
      </c>
      <c r="K88" s="3">
        <v>0.666666666666667</v>
      </c>
      <c r="L88" s="3">
        <v>0.6</v>
      </c>
      <c r="M88" s="3">
        <v>0.2</v>
      </c>
      <c r="N88" s="3">
        <v>0.6</v>
      </c>
    </row>
    <row r="89" s="1" customFormat="1" spans="1:14">
      <c r="A89" s="7">
        <v>654</v>
      </c>
      <c r="B89" s="1">
        <v>654</v>
      </c>
      <c r="C89" s="1">
        <v>1.02727949619293</v>
      </c>
      <c r="D89" s="1">
        <v>0.19322407245636</v>
      </c>
      <c r="E89" s="1">
        <v>8</v>
      </c>
      <c r="F89" s="1">
        <v>6</v>
      </c>
      <c r="G89" s="1">
        <v>2</v>
      </c>
      <c r="H89" s="1">
        <v>4</v>
      </c>
      <c r="I89" s="1">
        <v>0.8</v>
      </c>
      <c r="J89" s="1">
        <v>0.571428571428572</v>
      </c>
      <c r="K89" s="1">
        <v>0.666666666666667</v>
      </c>
      <c r="L89" s="1">
        <v>0.6</v>
      </c>
      <c r="M89" s="1">
        <v>0.2</v>
      </c>
      <c r="N89" s="1">
        <v>0.6</v>
      </c>
    </row>
    <row r="90" s="1" customFormat="1" spans="3:13">
      <c r="C90" s="1">
        <f>AVERAGE(C2:C89)</f>
        <v>0.72752843932672</v>
      </c>
      <c r="D90" s="1">
        <f>AVERAGE(D2:D89)</f>
        <v>0.110536124218594</v>
      </c>
      <c r="L90" s="1">
        <f>AVERAGE(L2:L89)</f>
        <v>0.448863636363636</v>
      </c>
      <c r="M90" s="1">
        <f>AVERAGE(M2:M89)</f>
        <v>0.438636363636364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184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0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0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0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0</v>
      </c>
      <c r="G97" s="11">
        <v>0.12</v>
      </c>
      <c r="H97" s="1">
        <v>-240</v>
      </c>
      <c r="I97" s="1">
        <v>1760</v>
      </c>
      <c r="J97" s="1">
        <v>88</v>
      </c>
    </row>
    <row r="98" s="2" customFormat="1" spans="3:5">
      <c r="C98" s="2" t="s">
        <v>19</v>
      </c>
      <c r="D98" s="2">
        <f>COUNTIF(C2:C89,"&lt;0.5")-COUNTIF(C2:C89,"&lt;0.48")</f>
        <v>0</v>
      </c>
      <c r="E98" s="2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1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8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21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0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0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0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0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0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2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22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6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6</v>
      </c>
    </row>
    <row r="114" s="1" customFormat="1" spans="3:4">
      <c r="C114" s="1" t="s">
        <v>35</v>
      </c>
      <c r="D114" s="1">
        <f>COUNTIF(C2:C89,"&lt;0.82")-COUNTIF(C2:C89,"&lt;0.8")</f>
        <v>11</v>
      </c>
    </row>
    <row r="115" s="1" customFormat="1" spans="3:4">
      <c r="C115" s="1" t="s">
        <v>36</v>
      </c>
      <c r="D115" s="1">
        <f>COUNTIF(C2:C89,"&lt;0.84")-COUNTIF(C2:C89,"&lt;0.82")</f>
        <v>3</v>
      </c>
    </row>
    <row r="116" s="1" customFormat="1" spans="3:8">
      <c r="C116" s="1" t="s">
        <v>37</v>
      </c>
      <c r="D116" s="1">
        <f>COUNTIF(C2:C89,"&lt;0.86")-COUNTIF(C2:C89,"&lt;0.84")</f>
        <v>3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3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1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1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"/>
  <sheetViews>
    <sheetView tabSelected="1" topLeftCell="A112" workbookViewId="0">
      <selection activeCell="A1" sqref="$A1:$XFD136"/>
    </sheetView>
  </sheetViews>
  <sheetFormatPr defaultColWidth="9" defaultRowHeight="13.5"/>
  <cols>
    <col min="3" max="4" width="15.3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186</v>
      </c>
      <c r="B2" s="1">
        <v>186</v>
      </c>
      <c r="C2" s="1">
        <v>0.626857995986938</v>
      </c>
      <c r="D2" s="1">
        <v>0.059974193572998</v>
      </c>
      <c r="E2" s="1">
        <v>9</v>
      </c>
      <c r="F2" s="1">
        <v>6</v>
      </c>
      <c r="G2" s="1">
        <v>1</v>
      </c>
      <c r="H2" s="1">
        <v>4</v>
      </c>
      <c r="I2" s="1">
        <v>0.9</v>
      </c>
      <c r="J2" s="1">
        <v>0.6</v>
      </c>
      <c r="K2" s="1">
        <v>0.72</v>
      </c>
      <c r="L2" s="1">
        <v>0.6</v>
      </c>
      <c r="M2" s="1">
        <v>0.3</v>
      </c>
      <c r="N2" s="1">
        <v>0.65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321</v>
      </c>
      <c r="B4" s="1">
        <v>321</v>
      </c>
      <c r="C4" s="1">
        <v>0.588648796081543</v>
      </c>
      <c r="D4" s="1">
        <v>0.00274014472961426</v>
      </c>
      <c r="E4" s="1">
        <v>10</v>
      </c>
      <c r="F4" s="1">
        <v>5</v>
      </c>
      <c r="G4" s="1">
        <v>0</v>
      </c>
      <c r="H4" s="1">
        <v>5</v>
      </c>
      <c r="I4" s="1">
        <v>1</v>
      </c>
      <c r="J4" s="1">
        <v>0.666666666666667</v>
      </c>
      <c r="K4" s="1">
        <v>0.8</v>
      </c>
      <c r="L4" s="1">
        <v>0.5</v>
      </c>
      <c r="M4" s="1">
        <v>0.5</v>
      </c>
      <c r="N4" s="1">
        <v>0.75</v>
      </c>
    </row>
    <row r="5" s="1" customFormat="1" spans="1:14">
      <c r="A5" s="7">
        <v>65</v>
      </c>
      <c r="B5" s="1">
        <v>65</v>
      </c>
      <c r="C5" s="1">
        <v>0.634863018989563</v>
      </c>
      <c r="D5" s="1">
        <v>0.106113433837891</v>
      </c>
      <c r="E5" s="1">
        <v>9</v>
      </c>
      <c r="F5" s="1">
        <v>7</v>
      </c>
      <c r="G5" s="1">
        <v>1</v>
      </c>
      <c r="H5" s="1">
        <v>3</v>
      </c>
      <c r="I5" s="1">
        <v>0.9</v>
      </c>
      <c r="J5" s="1">
        <v>0.5625</v>
      </c>
      <c r="K5" s="1">
        <v>0.692307692307692</v>
      </c>
      <c r="L5" s="1">
        <v>0.7</v>
      </c>
      <c r="M5" s="1">
        <v>0.2</v>
      </c>
      <c r="N5" s="1">
        <v>0.6</v>
      </c>
    </row>
    <row r="6" s="1" customFormat="1" spans="1:14">
      <c r="A6" s="7">
        <v>600</v>
      </c>
      <c r="B6" s="1">
        <v>600</v>
      </c>
      <c r="C6" s="1">
        <v>0.581959247589111</v>
      </c>
      <c r="D6" s="1">
        <v>0.00891971588134766</v>
      </c>
      <c r="E6" s="1">
        <v>9</v>
      </c>
      <c r="F6" s="1">
        <v>7</v>
      </c>
      <c r="G6" s="1">
        <v>1</v>
      </c>
      <c r="H6" s="1">
        <v>3</v>
      </c>
      <c r="I6" s="1">
        <v>0.9</v>
      </c>
      <c r="J6" s="1">
        <v>0.5625</v>
      </c>
      <c r="K6" s="1">
        <v>0.692307692307692</v>
      </c>
      <c r="L6" s="1">
        <v>0.7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21</v>
      </c>
      <c r="B8" s="1">
        <v>21</v>
      </c>
      <c r="C8" s="1">
        <v>0.62803041934967</v>
      </c>
      <c r="D8" s="1">
        <v>0.0881664752960205</v>
      </c>
      <c r="E8" s="1">
        <v>8</v>
      </c>
      <c r="F8" s="1">
        <v>3</v>
      </c>
      <c r="G8" s="1">
        <v>2</v>
      </c>
      <c r="H8" s="1">
        <v>7</v>
      </c>
      <c r="I8" s="1">
        <v>0.8</v>
      </c>
      <c r="J8" s="1">
        <v>0.727272727272727</v>
      </c>
      <c r="K8" s="1">
        <v>0.761904761904762</v>
      </c>
      <c r="L8" s="1">
        <v>0.3</v>
      </c>
      <c r="M8" s="1">
        <v>0.5</v>
      </c>
      <c r="N8" s="1">
        <v>0.75</v>
      </c>
    </row>
    <row r="9" s="1" customFormat="1" spans="1:14">
      <c r="A9" s="7">
        <v>676</v>
      </c>
      <c r="B9" s="1">
        <v>676</v>
      </c>
      <c r="C9" s="1">
        <v>0.627722859382629</v>
      </c>
      <c r="D9" s="1">
        <v>0.0953929424285889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614</v>
      </c>
      <c r="B10" s="1">
        <v>614</v>
      </c>
      <c r="C10" s="1">
        <v>0.637744069099426</v>
      </c>
      <c r="D10" s="1">
        <v>0.0352884531021118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188</v>
      </c>
      <c r="B11" s="1">
        <v>188</v>
      </c>
      <c r="C11" s="1">
        <v>0.611397743225098</v>
      </c>
      <c r="D11" s="1">
        <v>0.0397995710372925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461</v>
      </c>
      <c r="B12" s="1">
        <v>461</v>
      </c>
      <c r="C12" s="1">
        <v>0.6111820936203</v>
      </c>
      <c r="D12" s="1">
        <v>0.022621750831604</v>
      </c>
      <c r="E12" s="1">
        <v>8</v>
      </c>
      <c r="F12" s="1">
        <v>2</v>
      </c>
      <c r="G12" s="1">
        <v>2</v>
      </c>
      <c r="H12" s="1">
        <v>8</v>
      </c>
      <c r="I12" s="1">
        <v>0.8</v>
      </c>
      <c r="J12" s="1">
        <v>0.8</v>
      </c>
      <c r="K12" s="1">
        <v>0.8</v>
      </c>
      <c r="L12" s="1">
        <v>0.2</v>
      </c>
      <c r="M12" s="1">
        <v>0.6</v>
      </c>
      <c r="N12" s="1">
        <v>0.8</v>
      </c>
    </row>
    <row r="13" s="1" customFormat="1" spans="1:14">
      <c r="A13" s="7">
        <v>628</v>
      </c>
      <c r="B13" s="1">
        <v>628</v>
      </c>
      <c r="C13" s="1">
        <v>0.628452181816101</v>
      </c>
      <c r="D13" s="1">
        <v>0.0396963357925415</v>
      </c>
      <c r="E13" s="1">
        <v>10</v>
      </c>
      <c r="F13" s="1">
        <v>7</v>
      </c>
      <c r="G13" s="1">
        <v>0</v>
      </c>
      <c r="H13" s="1">
        <v>3</v>
      </c>
      <c r="I13" s="1">
        <v>1</v>
      </c>
      <c r="J13" s="1">
        <v>0.588235294117647</v>
      </c>
      <c r="K13" s="1">
        <v>0.740740740740741</v>
      </c>
      <c r="L13" s="1">
        <v>0.7</v>
      </c>
      <c r="M13" s="1">
        <v>0.3</v>
      </c>
      <c r="N13" s="1">
        <v>0.65</v>
      </c>
    </row>
    <row r="14" s="1" customFormat="1" spans="1:14">
      <c r="A14" s="7">
        <v>314</v>
      </c>
      <c r="B14" s="1">
        <v>314</v>
      </c>
      <c r="C14" s="1">
        <v>0.637020587921143</v>
      </c>
      <c r="D14" s="1">
        <v>0.0749835968017578</v>
      </c>
      <c r="E14" s="1">
        <v>8</v>
      </c>
      <c r="F14" s="1">
        <v>6</v>
      </c>
      <c r="G14" s="1">
        <v>2</v>
      </c>
      <c r="H14" s="1">
        <v>4</v>
      </c>
      <c r="I14" s="1">
        <v>0.8</v>
      </c>
      <c r="J14" s="1">
        <v>0.571428571428572</v>
      </c>
      <c r="K14" s="1">
        <v>0.666666666666667</v>
      </c>
      <c r="L14" s="1">
        <v>0.6</v>
      </c>
      <c r="M14" s="1">
        <v>0.2</v>
      </c>
      <c r="N14" s="1">
        <v>0.6</v>
      </c>
    </row>
    <row r="15" s="1" customFormat="1" spans="1:14">
      <c r="A15" s="7">
        <v>786</v>
      </c>
      <c r="B15" s="1">
        <v>786</v>
      </c>
      <c r="C15" s="1">
        <v>0.632263660430908</v>
      </c>
      <c r="D15" s="1">
        <v>0.0887371301651001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154</v>
      </c>
      <c r="B16" s="1">
        <v>154</v>
      </c>
      <c r="C16" s="1">
        <v>0.625906467437744</v>
      </c>
      <c r="D16" s="1">
        <v>0.0124826431274414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894</v>
      </c>
      <c r="B18" s="1">
        <v>894</v>
      </c>
      <c r="C18" s="1">
        <v>0.575786352157593</v>
      </c>
      <c r="D18" s="1">
        <v>0.00527596473693848</v>
      </c>
      <c r="E18" s="1">
        <v>9</v>
      </c>
      <c r="F18" s="1">
        <v>6</v>
      </c>
      <c r="G18" s="1">
        <v>1</v>
      </c>
      <c r="H18" s="1">
        <v>4</v>
      </c>
      <c r="I18" s="1">
        <v>0.9</v>
      </c>
      <c r="J18" s="1">
        <v>0.6</v>
      </c>
      <c r="K18" s="1">
        <v>0.72</v>
      </c>
      <c r="L18" s="1">
        <v>0.6</v>
      </c>
      <c r="M18" s="1">
        <v>0.3</v>
      </c>
      <c r="N18" s="1">
        <v>0.65</v>
      </c>
    </row>
    <row r="19" s="1" customFormat="1" spans="1:14">
      <c r="A19" s="7">
        <v>804</v>
      </c>
      <c r="B19" s="1">
        <v>804</v>
      </c>
      <c r="C19" s="1">
        <v>0.628950357437134</v>
      </c>
      <c r="D19" s="1">
        <v>0.0599831342697144</v>
      </c>
      <c r="E19" s="1">
        <v>9</v>
      </c>
      <c r="F19" s="1">
        <v>6</v>
      </c>
      <c r="G19" s="1">
        <v>1</v>
      </c>
      <c r="H19" s="1">
        <v>4</v>
      </c>
      <c r="I19" s="1">
        <v>0.9</v>
      </c>
      <c r="J19" s="1">
        <v>0.6</v>
      </c>
      <c r="K19" s="1">
        <v>0.72</v>
      </c>
      <c r="L19" s="1">
        <v>0.6</v>
      </c>
      <c r="M19" s="1">
        <v>0.3</v>
      </c>
      <c r="N19" s="1">
        <v>0.65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162</v>
      </c>
      <c r="B21" s="1">
        <v>162</v>
      </c>
      <c r="C21" s="1">
        <v>0.631526350975037</v>
      </c>
      <c r="D21" s="1">
        <v>0.0946046113967896</v>
      </c>
      <c r="E21" s="1">
        <v>7</v>
      </c>
      <c r="F21" s="1">
        <v>6</v>
      </c>
      <c r="G21" s="1">
        <v>3</v>
      </c>
      <c r="H21" s="1">
        <v>4</v>
      </c>
      <c r="I21" s="1">
        <v>0.7</v>
      </c>
      <c r="J21" s="1">
        <v>0.538461538461539</v>
      </c>
      <c r="K21" s="1">
        <v>0.608695652173913</v>
      </c>
      <c r="L21" s="1">
        <v>0.6</v>
      </c>
      <c r="M21" s="1">
        <v>0.1</v>
      </c>
      <c r="N21" s="1">
        <v>0.55</v>
      </c>
    </row>
    <row r="22" s="1" customFormat="1" spans="1:14">
      <c r="A22" s="7">
        <v>112</v>
      </c>
      <c r="B22" s="1">
        <v>112</v>
      </c>
      <c r="C22" s="1">
        <v>0.636764287948608</v>
      </c>
      <c r="D22" s="1">
        <v>0.06131911277771</v>
      </c>
      <c r="E22" s="1">
        <v>6</v>
      </c>
      <c r="F22" s="1">
        <v>3</v>
      </c>
      <c r="G22" s="1">
        <v>4</v>
      </c>
      <c r="H22" s="1">
        <v>7</v>
      </c>
      <c r="I22" s="1">
        <v>0.6</v>
      </c>
      <c r="J22" s="1">
        <v>0.666666666666667</v>
      </c>
      <c r="K22" s="1">
        <v>0.631578947368421</v>
      </c>
      <c r="L22" s="1">
        <v>0.3</v>
      </c>
      <c r="M22" s="1">
        <v>0.3</v>
      </c>
      <c r="N22" s="1">
        <v>0.65</v>
      </c>
    </row>
    <row r="23" s="1" customFormat="1" spans="1:14">
      <c r="A23" s="7">
        <v>101</v>
      </c>
      <c r="B23" s="1">
        <v>101</v>
      </c>
      <c r="C23" s="1">
        <v>0.629144668579102</v>
      </c>
      <c r="D23" s="1">
        <v>0.0579259395599365</v>
      </c>
      <c r="E23" s="1">
        <v>9</v>
      </c>
      <c r="F23" s="1">
        <v>3</v>
      </c>
      <c r="G23" s="1">
        <v>1</v>
      </c>
      <c r="H23" s="1">
        <v>7</v>
      </c>
      <c r="I23" s="1">
        <v>0.9</v>
      </c>
      <c r="J23" s="1">
        <v>0.75</v>
      </c>
      <c r="K23" s="1">
        <v>0.818181818181818</v>
      </c>
      <c r="L23" s="1">
        <v>0.3</v>
      </c>
      <c r="M23" s="1">
        <v>0.6</v>
      </c>
      <c r="N23" s="1">
        <v>0.8</v>
      </c>
    </row>
    <row r="24" s="1" customFormat="1" spans="1:14">
      <c r="A24" s="7">
        <v>135</v>
      </c>
      <c r="B24" s="1">
        <v>135</v>
      </c>
      <c r="C24" s="1">
        <v>0.629570722579956</v>
      </c>
      <c r="D24" s="1">
        <v>0.0675289630889893</v>
      </c>
      <c r="E24" s="1">
        <v>7</v>
      </c>
      <c r="F24" s="1">
        <v>6</v>
      </c>
      <c r="G24" s="1">
        <v>3</v>
      </c>
      <c r="H24" s="1">
        <v>4</v>
      </c>
      <c r="I24" s="1">
        <v>0.7</v>
      </c>
      <c r="J24" s="1">
        <v>0.538461538461539</v>
      </c>
      <c r="K24" s="1">
        <v>0.608695652173913</v>
      </c>
      <c r="L24" s="1">
        <v>0.6</v>
      </c>
      <c r="M24" s="1">
        <v>0.1</v>
      </c>
      <c r="N24" s="1">
        <v>0.55</v>
      </c>
    </row>
    <row r="25" s="1" customFormat="1" spans="1:14">
      <c r="A25" s="7">
        <v>647</v>
      </c>
      <c r="B25" s="1">
        <v>647</v>
      </c>
      <c r="C25" s="1">
        <v>0.639011383056641</v>
      </c>
      <c r="D25" s="1">
        <v>0.0592365264892578</v>
      </c>
      <c r="E25" s="1">
        <v>8</v>
      </c>
      <c r="F25" s="1">
        <v>5</v>
      </c>
      <c r="G25" s="1">
        <v>2</v>
      </c>
      <c r="H25" s="1">
        <v>5</v>
      </c>
      <c r="I25" s="1">
        <v>0.8</v>
      </c>
      <c r="J25" s="1">
        <v>0.615384615384615</v>
      </c>
      <c r="K25" s="1">
        <v>0.695652173913043</v>
      </c>
      <c r="L25" s="1">
        <v>0.5</v>
      </c>
      <c r="M25" s="1">
        <v>0.3</v>
      </c>
      <c r="N25" s="1">
        <v>0.65</v>
      </c>
    </row>
    <row r="26" s="1" customFormat="1" spans="1:14">
      <c r="A26" s="7">
        <v>692</v>
      </c>
      <c r="B26" s="1">
        <v>692</v>
      </c>
      <c r="C26" s="1">
        <v>0.635324358940125</v>
      </c>
      <c r="D26" s="1">
        <v>0.0808252096176147</v>
      </c>
      <c r="E26" s="1">
        <v>7</v>
      </c>
      <c r="F26" s="1">
        <v>2</v>
      </c>
      <c r="G26" s="1">
        <v>3</v>
      </c>
      <c r="H26" s="1">
        <v>8</v>
      </c>
      <c r="I26" s="1">
        <v>0.7</v>
      </c>
      <c r="J26" s="1">
        <v>0.777777777777778</v>
      </c>
      <c r="K26" s="1">
        <v>0.736842105263158</v>
      </c>
      <c r="L26" s="1">
        <v>0.2</v>
      </c>
      <c r="M26" s="1">
        <v>0.5</v>
      </c>
      <c r="N26" s="1">
        <v>0.75</v>
      </c>
    </row>
    <row r="27" s="1" customFormat="1" spans="1:14">
      <c r="A27" s="7">
        <v>232</v>
      </c>
      <c r="B27" s="1">
        <v>232</v>
      </c>
      <c r="C27" s="1">
        <v>0.604297399520874</v>
      </c>
      <c r="D27" s="1">
        <v>0.00250375270843506</v>
      </c>
      <c r="E27" s="1">
        <v>7</v>
      </c>
      <c r="F27" s="1">
        <v>2</v>
      </c>
      <c r="G27" s="1">
        <v>3</v>
      </c>
      <c r="H27" s="1">
        <v>8</v>
      </c>
      <c r="I27" s="1">
        <v>0.7</v>
      </c>
      <c r="J27" s="1">
        <v>0.777777777777778</v>
      </c>
      <c r="K27" s="1">
        <v>0.736842105263158</v>
      </c>
      <c r="L27" s="1">
        <v>0.2</v>
      </c>
      <c r="M27" s="1">
        <v>0.5</v>
      </c>
      <c r="N27" s="1">
        <v>0.75</v>
      </c>
    </row>
    <row r="28" s="1" customFormat="1" spans="1:14">
      <c r="A28" s="7">
        <v>197</v>
      </c>
      <c r="B28" s="1">
        <v>197</v>
      </c>
      <c r="C28" s="1">
        <v>0.595931768417358</v>
      </c>
      <c r="D28" s="1">
        <v>0.0206851959228516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851</v>
      </c>
      <c r="B29" s="1">
        <v>851</v>
      </c>
      <c r="C29" s="1">
        <v>0.631047129631042</v>
      </c>
      <c r="D29" s="1">
        <v>0.0799742937088013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310</v>
      </c>
      <c r="B30" s="1">
        <v>310</v>
      </c>
      <c r="C30" s="1">
        <v>0.639211773872375</v>
      </c>
      <c r="D30" s="1">
        <v>0.0540398359298706</v>
      </c>
      <c r="E30" s="1">
        <v>10</v>
      </c>
      <c r="F30" s="1">
        <v>7</v>
      </c>
      <c r="G30" s="1">
        <v>0</v>
      </c>
      <c r="H30" s="1">
        <v>3</v>
      </c>
      <c r="I30" s="1">
        <v>1</v>
      </c>
      <c r="J30" s="1">
        <v>0.588235294117647</v>
      </c>
      <c r="K30" s="1">
        <v>0.740740740740741</v>
      </c>
      <c r="L30" s="1">
        <v>0.7</v>
      </c>
      <c r="M30" s="1">
        <v>0.3</v>
      </c>
      <c r="N30" s="1">
        <v>0.65</v>
      </c>
    </row>
    <row r="31" s="2" customFormat="1" spans="1:14">
      <c r="A31" s="8">
        <v>393</v>
      </c>
      <c r="B31" s="2">
        <v>393</v>
      </c>
      <c r="C31" s="2">
        <v>0.630184412002563</v>
      </c>
      <c r="D31" s="2">
        <v>0.0430662631988525</v>
      </c>
      <c r="E31" s="2">
        <v>9</v>
      </c>
      <c r="F31" s="2">
        <v>5</v>
      </c>
      <c r="G31" s="2">
        <v>1</v>
      </c>
      <c r="H31" s="2">
        <v>5</v>
      </c>
      <c r="I31" s="2">
        <v>0.9</v>
      </c>
      <c r="J31" s="2">
        <v>0.642857142857143</v>
      </c>
      <c r="K31" s="2">
        <v>0.75</v>
      </c>
      <c r="L31" s="2">
        <v>0.5</v>
      </c>
      <c r="M31" s="2">
        <v>0.4</v>
      </c>
      <c r="N31" s="2">
        <v>0.7</v>
      </c>
    </row>
    <row r="32" s="1" customFormat="1" spans="1:14">
      <c r="A32" s="7">
        <v>644</v>
      </c>
      <c r="B32" s="1">
        <v>644</v>
      </c>
      <c r="C32" s="1">
        <v>0.721666574478149</v>
      </c>
      <c r="D32" s="1">
        <v>0.0976516008377075</v>
      </c>
      <c r="E32" s="1">
        <v>10</v>
      </c>
      <c r="F32" s="1">
        <v>5</v>
      </c>
      <c r="G32" s="1">
        <v>0</v>
      </c>
      <c r="H32" s="1">
        <v>5</v>
      </c>
      <c r="I32" s="1">
        <v>1</v>
      </c>
      <c r="J32" s="1">
        <v>0.666666666666667</v>
      </c>
      <c r="K32" s="1">
        <v>0.8</v>
      </c>
      <c r="L32" s="1">
        <v>0.5</v>
      </c>
      <c r="M32" s="1">
        <v>0.5</v>
      </c>
      <c r="N32" s="1">
        <v>0.75</v>
      </c>
    </row>
    <row r="33" s="1" customFormat="1" spans="1:14">
      <c r="A33" s="7">
        <v>223</v>
      </c>
      <c r="B33" s="1">
        <v>223</v>
      </c>
      <c r="C33" s="1">
        <v>0.731646060943604</v>
      </c>
      <c r="D33" s="1">
        <v>0.0777050256729126</v>
      </c>
      <c r="E33" s="1">
        <v>7</v>
      </c>
      <c r="F33" s="1">
        <v>6</v>
      </c>
      <c r="G33" s="1">
        <v>3</v>
      </c>
      <c r="H33" s="1">
        <v>4</v>
      </c>
      <c r="I33" s="1">
        <v>0.7</v>
      </c>
      <c r="J33" s="1">
        <v>0.538461538461539</v>
      </c>
      <c r="K33" s="1">
        <v>0.608695652173913</v>
      </c>
      <c r="L33" s="1">
        <v>0.6</v>
      </c>
      <c r="M33" s="1">
        <v>0.1</v>
      </c>
      <c r="N33" s="1">
        <v>0.55</v>
      </c>
    </row>
    <row r="34" s="1" customFormat="1" spans="1:14">
      <c r="A34" s="7">
        <v>233</v>
      </c>
      <c r="B34" s="1">
        <v>233</v>
      </c>
      <c r="C34" s="1">
        <v>0.71002209186554</v>
      </c>
      <c r="D34" s="1">
        <v>0.0766681432723999</v>
      </c>
      <c r="E34" s="1">
        <v>9</v>
      </c>
      <c r="F34" s="1">
        <v>7</v>
      </c>
      <c r="G34" s="1">
        <v>1</v>
      </c>
      <c r="H34" s="1">
        <v>3</v>
      </c>
      <c r="I34" s="1">
        <v>0.9</v>
      </c>
      <c r="J34" s="1">
        <v>0.5625</v>
      </c>
      <c r="K34" s="1">
        <v>0.692307692307692</v>
      </c>
      <c r="L34" s="1">
        <v>0.7</v>
      </c>
      <c r="M34" s="1">
        <v>0.2</v>
      </c>
      <c r="N34" s="1">
        <v>0.6</v>
      </c>
    </row>
    <row r="35" s="1" customFormat="1" spans="1:14">
      <c r="A35" s="7">
        <v>116</v>
      </c>
      <c r="B35" s="1">
        <v>116</v>
      </c>
      <c r="C35" s="1">
        <v>0.704044461250305</v>
      </c>
      <c r="D35" s="1">
        <v>0.072165846824646</v>
      </c>
      <c r="E35" s="1">
        <v>9</v>
      </c>
      <c r="F35" s="1">
        <v>4</v>
      </c>
      <c r="G35" s="1">
        <v>1</v>
      </c>
      <c r="H35" s="1">
        <v>6</v>
      </c>
      <c r="I35" s="1">
        <v>0.9</v>
      </c>
      <c r="J35" s="1">
        <v>0.692307692307692</v>
      </c>
      <c r="K35" s="1">
        <v>0.782608695652174</v>
      </c>
      <c r="L35" s="1">
        <v>0.4</v>
      </c>
      <c r="M35" s="1">
        <v>0.5</v>
      </c>
      <c r="N35" s="1">
        <v>0.75</v>
      </c>
    </row>
    <row r="36" s="1" customFormat="1" spans="1:14">
      <c r="A36" s="7">
        <v>152</v>
      </c>
      <c r="B36" s="1">
        <v>152</v>
      </c>
      <c r="C36" s="1">
        <v>0.733963966369629</v>
      </c>
      <c r="D36" s="1">
        <v>0.0578887462615967</v>
      </c>
      <c r="E36" s="1">
        <v>6</v>
      </c>
      <c r="F36" s="1">
        <v>6</v>
      </c>
      <c r="G36" s="1">
        <v>4</v>
      </c>
      <c r="H36" s="1">
        <v>4</v>
      </c>
      <c r="I36" s="1">
        <v>0.6</v>
      </c>
      <c r="J36" s="1">
        <v>0.5</v>
      </c>
      <c r="K36" s="1">
        <v>0.545454545454545</v>
      </c>
      <c r="L36" s="1">
        <v>0.6</v>
      </c>
      <c r="M36" s="1">
        <v>0</v>
      </c>
      <c r="N36" s="1">
        <v>0.5</v>
      </c>
    </row>
    <row r="37" s="1" customFormat="1" spans="1:14">
      <c r="A37" s="7">
        <v>583</v>
      </c>
      <c r="B37" s="1">
        <v>583</v>
      </c>
      <c r="C37" s="1">
        <v>0.734943270683289</v>
      </c>
      <c r="D37" s="1">
        <v>0.0786058902740479</v>
      </c>
      <c r="E37" s="1">
        <v>9</v>
      </c>
      <c r="F37" s="1">
        <v>3</v>
      </c>
      <c r="G37" s="1">
        <v>1</v>
      </c>
      <c r="H37" s="1">
        <v>7</v>
      </c>
      <c r="I37" s="1">
        <v>0.9</v>
      </c>
      <c r="J37" s="1">
        <v>0.75</v>
      </c>
      <c r="K37" s="1">
        <v>0.818181818181818</v>
      </c>
      <c r="L37" s="1">
        <v>0.3</v>
      </c>
      <c r="M37" s="1">
        <v>0.6</v>
      </c>
      <c r="N37" s="1">
        <v>0.8</v>
      </c>
    </row>
    <row r="38" s="1" customFormat="1" spans="1:14">
      <c r="A38" s="7">
        <v>785</v>
      </c>
      <c r="B38" s="1">
        <v>785</v>
      </c>
      <c r="C38" s="1">
        <v>0.73771059513092</v>
      </c>
      <c r="D38" s="1">
        <v>0.0737478733062744</v>
      </c>
      <c r="E38" s="1">
        <v>7</v>
      </c>
      <c r="F38" s="1">
        <v>5</v>
      </c>
      <c r="G38" s="1">
        <v>3</v>
      </c>
      <c r="H38" s="1">
        <v>5</v>
      </c>
      <c r="I38" s="1">
        <v>0.7</v>
      </c>
      <c r="J38" s="1">
        <v>0.583333333333333</v>
      </c>
      <c r="K38" s="1">
        <v>0.636363636363636</v>
      </c>
      <c r="L38" s="1">
        <v>0.5</v>
      </c>
      <c r="M38" s="1">
        <v>0.2</v>
      </c>
      <c r="N38" s="1">
        <v>0.6</v>
      </c>
    </row>
    <row r="39" s="3" customFormat="1" spans="1:14">
      <c r="A39" s="9">
        <v>206</v>
      </c>
      <c r="B39" s="3">
        <v>206</v>
      </c>
      <c r="C39" s="3">
        <v>0.739766359329224</v>
      </c>
      <c r="D39" s="3">
        <v>0.0500904321670532</v>
      </c>
      <c r="E39" s="3">
        <v>8</v>
      </c>
      <c r="F39" s="3">
        <v>7</v>
      </c>
      <c r="G39" s="3">
        <v>2</v>
      </c>
      <c r="H39" s="3">
        <v>3</v>
      </c>
      <c r="I39" s="3">
        <v>0.8</v>
      </c>
      <c r="J39" s="3">
        <v>0.533333333333333</v>
      </c>
      <c r="K39" s="3">
        <v>0.64</v>
      </c>
      <c r="L39" s="3">
        <v>0.7</v>
      </c>
      <c r="M39" s="3">
        <v>0.1</v>
      </c>
      <c r="N39" s="3">
        <v>0.55</v>
      </c>
    </row>
    <row r="40" s="1" customFormat="1" spans="1:14">
      <c r="A40" s="7">
        <v>399</v>
      </c>
      <c r="B40" s="1">
        <v>399</v>
      </c>
      <c r="C40" s="1">
        <v>0.716256022453308</v>
      </c>
      <c r="D40" s="1">
        <v>0.069300651550293</v>
      </c>
      <c r="E40" s="1">
        <v>10</v>
      </c>
      <c r="F40" s="1">
        <v>4</v>
      </c>
      <c r="G40" s="1">
        <v>0</v>
      </c>
      <c r="H40" s="1">
        <v>6</v>
      </c>
      <c r="I40" s="1">
        <v>1</v>
      </c>
      <c r="J40" s="1">
        <v>0.714285714285714</v>
      </c>
      <c r="K40" s="1">
        <v>0.833333333333333</v>
      </c>
      <c r="L40" s="1">
        <v>0.4</v>
      </c>
      <c r="M40" s="1">
        <v>0.6</v>
      </c>
      <c r="N40" s="1">
        <v>0.8</v>
      </c>
    </row>
    <row r="41" s="1" customFormat="1" spans="1:14">
      <c r="A41" s="7">
        <v>246</v>
      </c>
      <c r="B41" s="1">
        <v>246</v>
      </c>
      <c r="C41" s="1">
        <v>0.742902874946594</v>
      </c>
      <c r="D41" s="1">
        <v>0.0863687992095947</v>
      </c>
      <c r="E41" s="1">
        <v>9</v>
      </c>
      <c r="F41" s="1">
        <v>4</v>
      </c>
      <c r="G41" s="1">
        <v>1</v>
      </c>
      <c r="H41" s="1">
        <v>6</v>
      </c>
      <c r="I41" s="1">
        <v>0.9</v>
      </c>
      <c r="J41" s="1">
        <v>0.692307692307692</v>
      </c>
      <c r="K41" s="1">
        <v>0.782608695652174</v>
      </c>
      <c r="L41" s="1">
        <v>0.4</v>
      </c>
      <c r="M41" s="1">
        <v>0.5</v>
      </c>
      <c r="N41" s="1">
        <v>0.75</v>
      </c>
    </row>
    <row r="42" s="1" customFormat="1" spans="1:14">
      <c r="A42" s="7">
        <v>764</v>
      </c>
      <c r="B42" s="1">
        <v>764</v>
      </c>
      <c r="C42" s="1">
        <v>0.770396113395691</v>
      </c>
      <c r="D42" s="1">
        <v>0.118025183677673</v>
      </c>
      <c r="E42" s="1">
        <v>8</v>
      </c>
      <c r="F42" s="1">
        <v>5</v>
      </c>
      <c r="G42" s="1">
        <v>2</v>
      </c>
      <c r="H42" s="1">
        <v>5</v>
      </c>
      <c r="I42" s="1">
        <v>0.8</v>
      </c>
      <c r="J42" s="1">
        <v>0.615384615384615</v>
      </c>
      <c r="K42" s="1">
        <v>0.695652173913043</v>
      </c>
      <c r="L42" s="1">
        <v>0.5</v>
      </c>
      <c r="M42" s="1">
        <v>0.3</v>
      </c>
      <c r="N42" s="1">
        <v>0.65</v>
      </c>
    </row>
    <row r="43" s="1" customFormat="1" spans="1:14">
      <c r="A43" s="7">
        <v>328</v>
      </c>
      <c r="B43" s="1">
        <v>328</v>
      </c>
      <c r="C43" s="1">
        <v>0.71317720413208</v>
      </c>
      <c r="D43" s="1">
        <v>0.0862201452255249</v>
      </c>
      <c r="E43" s="1">
        <v>10</v>
      </c>
      <c r="F43" s="1">
        <v>4</v>
      </c>
      <c r="G43" s="1">
        <v>0</v>
      </c>
      <c r="H43" s="1">
        <v>6</v>
      </c>
      <c r="I43" s="1">
        <v>1</v>
      </c>
      <c r="J43" s="1">
        <v>0.714285714285714</v>
      </c>
      <c r="K43" s="1">
        <v>0.833333333333333</v>
      </c>
      <c r="L43" s="1">
        <v>0.4</v>
      </c>
      <c r="M43" s="1">
        <v>0.6</v>
      </c>
      <c r="N43" s="1">
        <v>0.8</v>
      </c>
    </row>
    <row r="44" s="1" customFormat="1" spans="1:14">
      <c r="A44" s="7">
        <v>435</v>
      </c>
      <c r="B44" s="1">
        <v>435</v>
      </c>
      <c r="C44" s="1">
        <v>0.708345055580139</v>
      </c>
      <c r="D44" s="1">
        <v>0.0942379236221313</v>
      </c>
      <c r="E44" s="1">
        <v>9</v>
      </c>
      <c r="F44" s="1">
        <v>4</v>
      </c>
      <c r="G44" s="1">
        <v>1</v>
      </c>
      <c r="H44" s="1">
        <v>6</v>
      </c>
      <c r="I44" s="1">
        <v>0.9</v>
      </c>
      <c r="J44" s="1">
        <v>0.692307692307692</v>
      </c>
      <c r="K44" s="1">
        <v>0.782608695652174</v>
      </c>
      <c r="L44" s="1">
        <v>0.4</v>
      </c>
      <c r="M44" s="1">
        <v>0.5</v>
      </c>
      <c r="N44" s="1">
        <v>0.75</v>
      </c>
    </row>
    <row r="45" s="1" customFormat="1" spans="1:14">
      <c r="A45" s="7">
        <v>709</v>
      </c>
      <c r="B45" s="1">
        <v>709</v>
      </c>
      <c r="C45" s="1">
        <v>0.741271138191223</v>
      </c>
      <c r="D45" s="1">
        <v>0.10593056678772</v>
      </c>
      <c r="E45" s="1">
        <v>10</v>
      </c>
      <c r="F45" s="1">
        <v>3</v>
      </c>
      <c r="G45" s="1">
        <v>0</v>
      </c>
      <c r="H45" s="1">
        <v>7</v>
      </c>
      <c r="I45" s="1">
        <v>1</v>
      </c>
      <c r="J45" s="1">
        <v>0.769230769230769</v>
      </c>
      <c r="K45" s="1">
        <v>0.869565217391304</v>
      </c>
      <c r="L45" s="1">
        <v>0.3</v>
      </c>
      <c r="M45" s="1">
        <v>0.7</v>
      </c>
      <c r="N45" s="1">
        <v>0.85</v>
      </c>
    </row>
    <row r="46" s="1" customFormat="1" spans="1:14">
      <c r="A46" s="7">
        <v>616</v>
      </c>
      <c r="B46" s="1">
        <v>616</v>
      </c>
      <c r="C46" s="1">
        <v>0.709154844284058</v>
      </c>
      <c r="D46" s="1">
        <v>0.0997705459594727</v>
      </c>
      <c r="E46" s="1">
        <v>10</v>
      </c>
      <c r="F46" s="1">
        <v>3</v>
      </c>
      <c r="G46" s="1">
        <v>0</v>
      </c>
      <c r="H46" s="1">
        <v>7</v>
      </c>
      <c r="I46" s="1">
        <v>1</v>
      </c>
      <c r="J46" s="1">
        <v>0.769230769230769</v>
      </c>
      <c r="K46" s="1">
        <v>0.869565217391304</v>
      </c>
      <c r="L46" s="1">
        <v>0.3</v>
      </c>
      <c r="M46" s="1">
        <v>0.7</v>
      </c>
      <c r="N46" s="1">
        <v>0.85</v>
      </c>
    </row>
    <row r="47" s="1" customFormat="1" spans="1:14">
      <c r="A47" s="7">
        <v>67</v>
      </c>
      <c r="B47" s="1">
        <v>67</v>
      </c>
      <c r="C47" s="1">
        <v>0.746085166931152</v>
      </c>
      <c r="D47" s="1">
        <v>0.0754534006118774</v>
      </c>
      <c r="E47" s="1">
        <v>9</v>
      </c>
      <c r="F47" s="1">
        <v>4</v>
      </c>
      <c r="G47" s="1">
        <v>1</v>
      </c>
      <c r="H47" s="1">
        <v>6</v>
      </c>
      <c r="I47" s="1">
        <v>0.9</v>
      </c>
      <c r="J47" s="1">
        <v>0.692307692307692</v>
      </c>
      <c r="K47" s="1">
        <v>0.782608695652174</v>
      </c>
      <c r="L47" s="1">
        <v>0.4</v>
      </c>
      <c r="M47" s="1">
        <v>0.5</v>
      </c>
      <c r="N47" s="1">
        <v>0.75</v>
      </c>
    </row>
    <row r="48" s="1" customFormat="1" spans="1:14">
      <c r="A48" s="7">
        <v>287</v>
      </c>
      <c r="B48" s="1">
        <v>287</v>
      </c>
      <c r="C48" s="1">
        <v>0.745387673377991</v>
      </c>
      <c r="D48" s="1">
        <v>0.0656861066818237</v>
      </c>
      <c r="E48" s="1">
        <v>8</v>
      </c>
      <c r="F48" s="1">
        <v>4</v>
      </c>
      <c r="G48" s="1">
        <v>2</v>
      </c>
      <c r="H48" s="1">
        <v>6</v>
      </c>
      <c r="I48" s="1">
        <v>0.8</v>
      </c>
      <c r="J48" s="1">
        <v>0.666666666666667</v>
      </c>
      <c r="K48" s="1">
        <v>0.727272727272727</v>
      </c>
      <c r="L48" s="1">
        <v>0.4</v>
      </c>
      <c r="M48" s="1">
        <v>0.4</v>
      </c>
      <c r="N48" s="1">
        <v>0.7</v>
      </c>
    </row>
    <row r="49" s="1" customFormat="1" spans="1:14">
      <c r="A49" s="7">
        <v>198</v>
      </c>
      <c r="B49" s="1">
        <v>198</v>
      </c>
      <c r="C49" s="1">
        <v>0.745155930519104</v>
      </c>
      <c r="D49" s="1">
        <v>0.0873236656188965</v>
      </c>
      <c r="E49" s="1">
        <v>9</v>
      </c>
      <c r="F49" s="1">
        <v>6</v>
      </c>
      <c r="G49" s="1">
        <v>1</v>
      </c>
      <c r="H49" s="1">
        <v>4</v>
      </c>
      <c r="I49" s="1">
        <v>0.9</v>
      </c>
      <c r="J49" s="1">
        <v>0.6</v>
      </c>
      <c r="K49" s="1">
        <v>0.72</v>
      </c>
      <c r="L49" s="1">
        <v>0.6</v>
      </c>
      <c r="M49" s="1">
        <v>0.3</v>
      </c>
      <c r="N49" s="1">
        <v>0.65</v>
      </c>
    </row>
    <row r="50" s="1" customFormat="1" spans="1:14">
      <c r="A50" s="7">
        <v>255</v>
      </c>
      <c r="B50" s="1">
        <v>255</v>
      </c>
      <c r="C50" s="1">
        <v>0.745726108551025</v>
      </c>
      <c r="D50" s="1">
        <v>0.0122008323669434</v>
      </c>
      <c r="E50" s="1">
        <v>9</v>
      </c>
      <c r="F50" s="1">
        <v>5</v>
      </c>
      <c r="G50" s="1">
        <v>1</v>
      </c>
      <c r="H50" s="1">
        <v>5</v>
      </c>
      <c r="I50" s="1">
        <v>0.9</v>
      </c>
      <c r="J50" s="1">
        <v>0.642857142857143</v>
      </c>
      <c r="K50" s="1">
        <v>0.75</v>
      </c>
      <c r="L50" s="1">
        <v>0.5</v>
      </c>
      <c r="M50" s="1">
        <v>0.4</v>
      </c>
      <c r="N50" s="1">
        <v>0.7</v>
      </c>
    </row>
    <row r="51" s="1" customFormat="1" spans="1:14">
      <c r="A51" s="7">
        <v>282</v>
      </c>
      <c r="B51" s="1">
        <v>282</v>
      </c>
      <c r="C51" s="1">
        <v>0.710972785949707</v>
      </c>
      <c r="D51" s="1">
        <v>0.0856907367706299</v>
      </c>
      <c r="E51" s="1">
        <v>5</v>
      </c>
      <c r="F51" s="1">
        <v>3</v>
      </c>
      <c r="G51" s="1">
        <v>5</v>
      </c>
      <c r="H51" s="1">
        <v>7</v>
      </c>
      <c r="I51" s="1">
        <v>0.5</v>
      </c>
      <c r="J51" s="1">
        <v>0.625</v>
      </c>
      <c r="K51" s="1">
        <v>0.555555555555556</v>
      </c>
      <c r="L51" s="1">
        <v>0.3</v>
      </c>
      <c r="M51" s="1">
        <v>0.2</v>
      </c>
      <c r="N51" s="1">
        <v>0.6</v>
      </c>
    </row>
    <row r="52" s="1" customFormat="1" spans="1:14">
      <c r="A52" s="7">
        <v>908</v>
      </c>
      <c r="B52" s="1">
        <v>908</v>
      </c>
      <c r="C52" s="1">
        <v>0.746446847915649</v>
      </c>
      <c r="D52" s="1">
        <v>0.0972362756729126</v>
      </c>
      <c r="E52" s="1">
        <v>10</v>
      </c>
      <c r="F52" s="1">
        <v>5</v>
      </c>
      <c r="G52" s="1">
        <v>0</v>
      </c>
      <c r="H52" s="1">
        <v>5</v>
      </c>
      <c r="I52" s="1">
        <v>1</v>
      </c>
      <c r="J52" s="1">
        <v>0.666666666666667</v>
      </c>
      <c r="K52" s="1">
        <v>0.8</v>
      </c>
      <c r="L52" s="1">
        <v>0.5</v>
      </c>
      <c r="M52" s="1">
        <v>0.5</v>
      </c>
      <c r="N52" s="1">
        <v>0.75</v>
      </c>
    </row>
    <row r="53" s="1" customFormat="1" spans="1:14">
      <c r="A53" s="7">
        <v>429</v>
      </c>
      <c r="B53" s="1">
        <v>429</v>
      </c>
      <c r="C53" s="1">
        <v>0.746398687362671</v>
      </c>
      <c r="D53" s="1">
        <v>0.0914851427078247</v>
      </c>
      <c r="E53" s="1">
        <v>9</v>
      </c>
      <c r="F53" s="1">
        <v>6</v>
      </c>
      <c r="G53" s="1">
        <v>1</v>
      </c>
      <c r="H53" s="1">
        <v>4</v>
      </c>
      <c r="I53" s="1">
        <v>0.9</v>
      </c>
      <c r="J53" s="1">
        <v>0.6</v>
      </c>
      <c r="K53" s="1">
        <v>0.72</v>
      </c>
      <c r="L53" s="1">
        <v>0.6</v>
      </c>
      <c r="M53" s="1">
        <v>0.3</v>
      </c>
      <c r="N53" s="1">
        <v>0.65</v>
      </c>
    </row>
    <row r="54" s="1" customFormat="1" spans="1:14">
      <c r="A54" s="7">
        <v>100</v>
      </c>
      <c r="B54" s="1">
        <v>100</v>
      </c>
      <c r="C54" s="1">
        <v>0.709319829940796</v>
      </c>
      <c r="D54" s="1">
        <v>0.0979667901992798</v>
      </c>
      <c r="E54" s="1">
        <v>9</v>
      </c>
      <c r="F54" s="1">
        <v>5</v>
      </c>
      <c r="G54" s="1">
        <v>1</v>
      </c>
      <c r="H54" s="1">
        <v>5</v>
      </c>
      <c r="I54" s="1">
        <v>0.9</v>
      </c>
      <c r="J54" s="1">
        <v>0.642857142857143</v>
      </c>
      <c r="K54" s="1">
        <v>0.75</v>
      </c>
      <c r="L54" s="1">
        <v>0.5</v>
      </c>
      <c r="M54" s="1">
        <v>0.4</v>
      </c>
      <c r="N54" s="1">
        <v>0.7</v>
      </c>
    </row>
    <row r="55" s="1" customFormat="1" spans="1:14">
      <c r="A55" s="7">
        <v>191</v>
      </c>
      <c r="B55" s="1">
        <v>191</v>
      </c>
      <c r="C55" s="1">
        <v>0.743518233299255</v>
      </c>
      <c r="D55" s="1">
        <v>0.100335359573364</v>
      </c>
      <c r="E55" s="1">
        <v>10</v>
      </c>
      <c r="F55" s="1">
        <v>5</v>
      </c>
      <c r="G55" s="1">
        <v>0</v>
      </c>
      <c r="H55" s="1">
        <v>5</v>
      </c>
      <c r="I55" s="1">
        <v>1</v>
      </c>
      <c r="J55" s="1">
        <v>0.666666666666667</v>
      </c>
      <c r="K55" s="1">
        <v>0.8</v>
      </c>
      <c r="L55" s="1">
        <v>0.5</v>
      </c>
      <c r="M55" s="1">
        <v>0.5</v>
      </c>
      <c r="N55" s="1">
        <v>0.75</v>
      </c>
    </row>
    <row r="56" s="1" customFormat="1" spans="1:14">
      <c r="A56" s="7">
        <v>46</v>
      </c>
      <c r="B56" s="1">
        <v>46</v>
      </c>
      <c r="C56" s="1">
        <v>0.748969078063965</v>
      </c>
      <c r="D56" s="1">
        <v>0.0878483057022095</v>
      </c>
      <c r="E56" s="1">
        <v>8</v>
      </c>
      <c r="F56" s="1">
        <v>6</v>
      </c>
      <c r="G56" s="1">
        <v>2</v>
      </c>
      <c r="H56" s="1">
        <v>4</v>
      </c>
      <c r="I56" s="1">
        <v>0.8</v>
      </c>
      <c r="J56" s="1">
        <v>0.571428571428572</v>
      </c>
      <c r="K56" s="1">
        <v>0.666666666666667</v>
      </c>
      <c r="L56" s="1">
        <v>0.6</v>
      </c>
      <c r="M56" s="1">
        <v>0.2</v>
      </c>
      <c r="N56" s="1">
        <v>0.6</v>
      </c>
    </row>
    <row r="57" s="1" customFormat="1" spans="1:14">
      <c r="A57" s="7">
        <v>247</v>
      </c>
      <c r="B57" s="1">
        <v>247</v>
      </c>
      <c r="C57" s="1">
        <v>0.75033438205719</v>
      </c>
      <c r="D57" s="1">
        <v>0.0898913145065308</v>
      </c>
      <c r="E57" s="1">
        <v>9</v>
      </c>
      <c r="F57" s="1">
        <v>5</v>
      </c>
      <c r="G57" s="1">
        <v>1</v>
      </c>
      <c r="H57" s="1">
        <v>5</v>
      </c>
      <c r="I57" s="1">
        <v>0.9</v>
      </c>
      <c r="J57" s="1">
        <v>0.642857142857143</v>
      </c>
      <c r="K57" s="1">
        <v>0.75</v>
      </c>
      <c r="L57" s="1">
        <v>0.5</v>
      </c>
      <c r="M57" s="1">
        <v>0.4</v>
      </c>
      <c r="N57" s="1">
        <v>0.7</v>
      </c>
    </row>
    <row r="58" s="1" customFormat="1" spans="1:14">
      <c r="A58" s="7">
        <v>74</v>
      </c>
      <c r="B58" s="1">
        <v>74</v>
      </c>
      <c r="C58" s="1">
        <v>0.745646357536316</v>
      </c>
      <c r="D58" s="1">
        <v>0.109940409660339</v>
      </c>
      <c r="E58" s="1">
        <v>5</v>
      </c>
      <c r="F58" s="1">
        <v>3</v>
      </c>
      <c r="G58" s="1">
        <v>5</v>
      </c>
      <c r="H58" s="1">
        <v>7</v>
      </c>
      <c r="I58" s="1">
        <v>0.5</v>
      </c>
      <c r="J58" s="1">
        <v>0.625</v>
      </c>
      <c r="K58" s="1">
        <v>0.555555555555556</v>
      </c>
      <c r="L58" s="1">
        <v>0.3</v>
      </c>
      <c r="M58" s="1">
        <v>0.2</v>
      </c>
      <c r="N58" s="1">
        <v>0.6</v>
      </c>
    </row>
    <row r="59" s="1" customFormat="1" spans="1:14">
      <c r="A59" s="7">
        <v>577</v>
      </c>
      <c r="B59" s="1">
        <v>577</v>
      </c>
      <c r="C59" s="1">
        <v>0.746004939079285</v>
      </c>
      <c r="D59" s="1">
        <v>0.101424694061279</v>
      </c>
      <c r="E59" s="1">
        <v>9</v>
      </c>
      <c r="F59" s="1">
        <v>6</v>
      </c>
      <c r="G59" s="1">
        <v>1</v>
      </c>
      <c r="H59" s="1">
        <v>4</v>
      </c>
      <c r="I59" s="1">
        <v>0.9</v>
      </c>
      <c r="J59" s="1">
        <v>0.6</v>
      </c>
      <c r="K59" s="1">
        <v>0.72</v>
      </c>
      <c r="L59" s="1">
        <v>0.6</v>
      </c>
      <c r="M59" s="1">
        <v>0.3</v>
      </c>
      <c r="N59" s="1">
        <v>0.65</v>
      </c>
    </row>
    <row r="60" s="1" customFormat="1" spans="1:14">
      <c r="A60" s="7">
        <v>876</v>
      </c>
      <c r="B60" s="1">
        <v>876</v>
      </c>
      <c r="C60" s="1">
        <v>0.751581072807312</v>
      </c>
      <c r="D60" s="1">
        <v>0.130845427513123</v>
      </c>
      <c r="E60" s="1">
        <v>8</v>
      </c>
      <c r="F60" s="1">
        <v>3</v>
      </c>
      <c r="G60" s="1">
        <v>2</v>
      </c>
      <c r="H60" s="1">
        <v>7</v>
      </c>
      <c r="I60" s="1">
        <v>0.8</v>
      </c>
      <c r="J60" s="1">
        <v>0.727272727272727</v>
      </c>
      <c r="K60" s="1">
        <v>0.761904761904762</v>
      </c>
      <c r="L60" s="1">
        <v>0.3</v>
      </c>
      <c r="M60" s="1">
        <v>0.5</v>
      </c>
      <c r="N60" s="1">
        <v>0.75</v>
      </c>
    </row>
    <row r="61" s="1" customFormat="1" spans="1:14">
      <c r="A61" s="7">
        <v>893</v>
      </c>
      <c r="B61" s="1">
        <v>893</v>
      </c>
      <c r="C61" s="1">
        <v>0.754010558128357</v>
      </c>
      <c r="D61" s="1">
        <v>0.0874552726745605</v>
      </c>
      <c r="E61" s="1">
        <v>9</v>
      </c>
      <c r="F61" s="1">
        <v>5</v>
      </c>
      <c r="G61" s="1">
        <v>1</v>
      </c>
      <c r="H61" s="1">
        <v>5</v>
      </c>
      <c r="I61" s="1">
        <v>0.9</v>
      </c>
      <c r="J61" s="1">
        <v>0.642857142857143</v>
      </c>
      <c r="K61" s="1">
        <v>0.75</v>
      </c>
      <c r="L61" s="1">
        <v>0.5</v>
      </c>
      <c r="M61" s="1">
        <v>0.4</v>
      </c>
      <c r="N61" s="1">
        <v>0.7</v>
      </c>
    </row>
    <row r="62" s="1" customFormat="1" spans="1:14">
      <c r="A62" s="7">
        <v>702</v>
      </c>
      <c r="B62" s="1">
        <v>702</v>
      </c>
      <c r="C62" s="1">
        <v>0.756459355354309</v>
      </c>
      <c r="D62" s="1">
        <v>0.0885168313980103</v>
      </c>
      <c r="E62" s="1">
        <v>8</v>
      </c>
      <c r="F62" s="1">
        <v>6</v>
      </c>
      <c r="G62" s="1">
        <v>2</v>
      </c>
      <c r="H62" s="1">
        <v>4</v>
      </c>
      <c r="I62" s="1">
        <v>0.8</v>
      </c>
      <c r="J62" s="1">
        <v>0.571428571428572</v>
      </c>
      <c r="K62" s="1">
        <v>0.666666666666667</v>
      </c>
      <c r="L62" s="1">
        <v>0.6</v>
      </c>
      <c r="M62" s="1">
        <v>0.2</v>
      </c>
      <c r="N62" s="1">
        <v>0.6</v>
      </c>
    </row>
    <row r="63" s="1" customFormat="1" spans="1:14">
      <c r="A63" s="7">
        <v>3</v>
      </c>
      <c r="B63" s="1">
        <v>3</v>
      </c>
      <c r="C63" s="1">
        <v>0.708565592765808</v>
      </c>
      <c r="D63" s="1">
        <v>0.100190043449402</v>
      </c>
      <c r="E63" s="1">
        <v>8</v>
      </c>
      <c r="F63" s="1">
        <v>4</v>
      </c>
      <c r="G63" s="1">
        <v>2</v>
      </c>
      <c r="H63" s="1">
        <v>6</v>
      </c>
      <c r="I63" s="1">
        <v>0.8</v>
      </c>
      <c r="J63" s="1">
        <v>0.666666666666667</v>
      </c>
      <c r="K63" s="1">
        <v>0.727272727272727</v>
      </c>
      <c r="L63" s="1">
        <v>0.4</v>
      </c>
      <c r="M63" s="1">
        <v>0.4</v>
      </c>
      <c r="N63" s="1">
        <v>0.7</v>
      </c>
    </row>
    <row r="64" s="1" customFormat="1" spans="1:14">
      <c r="A64" s="7">
        <v>229</v>
      </c>
      <c r="B64" s="1">
        <v>229</v>
      </c>
      <c r="C64" s="1">
        <v>0.727859258651733</v>
      </c>
      <c r="D64" s="1">
        <v>0.110341310501099</v>
      </c>
      <c r="E64" s="1">
        <v>7</v>
      </c>
      <c r="F64" s="1">
        <v>7</v>
      </c>
      <c r="G64" s="1">
        <v>3</v>
      </c>
      <c r="H64" s="1">
        <v>3</v>
      </c>
      <c r="I64" s="1">
        <v>0.7</v>
      </c>
      <c r="J64" s="1">
        <v>0.5</v>
      </c>
      <c r="K64" s="1">
        <v>0.583333333333333</v>
      </c>
      <c r="L64" s="1">
        <v>0.7</v>
      </c>
      <c r="M64" s="1">
        <v>0</v>
      </c>
      <c r="N64" s="1">
        <v>0.5</v>
      </c>
    </row>
    <row r="65" s="3" customFormat="1" spans="1:14">
      <c r="A65" s="9">
        <v>607</v>
      </c>
      <c r="B65" s="3">
        <v>607</v>
      </c>
      <c r="C65" s="3">
        <v>0.759205937385559</v>
      </c>
      <c r="D65" s="3">
        <v>0.0919692516326904</v>
      </c>
      <c r="E65" s="3">
        <v>10</v>
      </c>
      <c r="F65" s="3">
        <v>5</v>
      </c>
      <c r="G65" s="3">
        <v>0</v>
      </c>
      <c r="H65" s="3">
        <v>5</v>
      </c>
      <c r="I65" s="3">
        <v>1</v>
      </c>
      <c r="J65" s="3">
        <v>0.666666666666667</v>
      </c>
      <c r="K65" s="3">
        <v>0.8</v>
      </c>
      <c r="L65" s="3">
        <v>0.5</v>
      </c>
      <c r="M65" s="3">
        <v>0.5</v>
      </c>
      <c r="N65" s="3">
        <v>0.75</v>
      </c>
    </row>
    <row r="66" s="1" customFormat="1" spans="1:14">
      <c r="A66" s="7">
        <v>6</v>
      </c>
      <c r="B66" s="1">
        <v>6</v>
      </c>
      <c r="C66" s="1">
        <v>0.70316219329834</v>
      </c>
      <c r="D66" s="1">
        <v>0.091391921043396</v>
      </c>
      <c r="E66" s="1">
        <v>9</v>
      </c>
      <c r="F66" s="1">
        <v>5</v>
      </c>
      <c r="G66" s="1">
        <v>1</v>
      </c>
      <c r="H66" s="1">
        <v>5</v>
      </c>
      <c r="I66" s="1">
        <v>0.9</v>
      </c>
      <c r="J66" s="1">
        <v>0.642857142857143</v>
      </c>
      <c r="K66" s="1">
        <v>0.75</v>
      </c>
      <c r="L66" s="1">
        <v>0.5</v>
      </c>
      <c r="M66" s="1">
        <v>0.4</v>
      </c>
      <c r="N66" s="1">
        <v>0.7</v>
      </c>
    </row>
    <row r="67" s="1" customFormat="1" spans="1:14">
      <c r="A67" s="7">
        <v>780</v>
      </c>
      <c r="B67" s="1">
        <v>780</v>
      </c>
      <c r="C67" s="1">
        <v>0.700768947601318</v>
      </c>
      <c r="D67" s="1">
        <v>0.0417674779891968</v>
      </c>
      <c r="E67" s="1">
        <v>8</v>
      </c>
      <c r="F67" s="1">
        <v>6</v>
      </c>
      <c r="G67" s="1">
        <v>2</v>
      </c>
      <c r="H67" s="1">
        <v>4</v>
      </c>
      <c r="I67" s="1">
        <v>0.8</v>
      </c>
      <c r="J67" s="1">
        <v>0.571428571428572</v>
      </c>
      <c r="K67" s="1">
        <v>0.666666666666667</v>
      </c>
      <c r="L67" s="1">
        <v>0.6</v>
      </c>
      <c r="M67" s="1">
        <v>0.2</v>
      </c>
      <c r="N67" s="1">
        <v>0.6</v>
      </c>
    </row>
    <row r="68" s="1" customFormat="1" spans="1:14">
      <c r="A68" s="7">
        <v>256</v>
      </c>
      <c r="B68" s="1">
        <v>256</v>
      </c>
      <c r="C68" s="1">
        <v>0.769444704055786</v>
      </c>
      <c r="D68" s="1">
        <v>0.147529363632202</v>
      </c>
      <c r="E68" s="1">
        <v>10</v>
      </c>
      <c r="F68" s="1">
        <v>8</v>
      </c>
      <c r="G68" s="1">
        <v>0</v>
      </c>
      <c r="H68" s="1">
        <v>2</v>
      </c>
      <c r="I68" s="1">
        <v>1</v>
      </c>
      <c r="J68" s="1">
        <v>0.555555555555556</v>
      </c>
      <c r="K68" s="1">
        <v>0.714285714285714</v>
      </c>
      <c r="L68" s="1">
        <v>0.8</v>
      </c>
      <c r="M68" s="1">
        <v>0.2</v>
      </c>
      <c r="N68" s="1">
        <v>0.6</v>
      </c>
    </row>
    <row r="69" s="1" customFormat="1" spans="1:14">
      <c r="A69" s="7">
        <v>576</v>
      </c>
      <c r="B69" s="1">
        <v>576</v>
      </c>
      <c r="C69" s="1">
        <v>0.774784207344055</v>
      </c>
      <c r="D69" s="1">
        <v>0.0835216045379639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3" customFormat="1" spans="1:14">
      <c r="A70" s="9">
        <v>637</v>
      </c>
      <c r="B70" s="3">
        <v>637</v>
      </c>
      <c r="C70" s="3">
        <v>0.779709577560425</v>
      </c>
      <c r="D70" s="3">
        <v>0.131428241729736</v>
      </c>
      <c r="E70" s="3">
        <v>8</v>
      </c>
      <c r="F70" s="3">
        <v>4</v>
      </c>
      <c r="G70" s="3">
        <v>2</v>
      </c>
      <c r="H70" s="3">
        <v>6</v>
      </c>
      <c r="I70" s="3">
        <v>0.8</v>
      </c>
      <c r="J70" s="3">
        <v>0.666666666666667</v>
      </c>
      <c r="K70" s="3">
        <v>0.727272727272727</v>
      </c>
      <c r="L70" s="3">
        <v>0.4</v>
      </c>
      <c r="M70" s="3">
        <v>0.4</v>
      </c>
      <c r="N70" s="3">
        <v>0.7</v>
      </c>
    </row>
    <row r="71" s="1" customFormat="1" spans="1:14">
      <c r="A71" s="7">
        <v>358</v>
      </c>
      <c r="B71" s="1">
        <v>358</v>
      </c>
      <c r="C71" s="1">
        <v>0.764511704444885</v>
      </c>
      <c r="D71" s="1">
        <v>0.0849670171737671</v>
      </c>
      <c r="E71" s="1">
        <v>8</v>
      </c>
      <c r="F71" s="1">
        <v>5</v>
      </c>
      <c r="G71" s="1">
        <v>2</v>
      </c>
      <c r="H71" s="1">
        <v>5</v>
      </c>
      <c r="I71" s="1">
        <v>0.8</v>
      </c>
      <c r="J71" s="1">
        <v>0.615384615384615</v>
      </c>
      <c r="K71" s="1">
        <v>0.695652173913043</v>
      </c>
      <c r="L71" s="1">
        <v>0.5</v>
      </c>
      <c r="M71" s="1">
        <v>0.3</v>
      </c>
      <c r="N71" s="1">
        <v>0.65</v>
      </c>
    </row>
    <row r="72" s="1" customFormat="1" spans="1:14">
      <c r="A72" s="7">
        <v>686</v>
      </c>
      <c r="B72" s="1">
        <v>686</v>
      </c>
      <c r="C72" s="1">
        <v>0.872081875801086</v>
      </c>
      <c r="D72" s="1">
        <v>0.25467324256897</v>
      </c>
      <c r="E72" s="1">
        <v>6</v>
      </c>
      <c r="F72" s="1">
        <v>5</v>
      </c>
      <c r="G72" s="1">
        <v>4</v>
      </c>
      <c r="H72" s="1">
        <v>5</v>
      </c>
      <c r="I72" s="1">
        <v>0.6</v>
      </c>
      <c r="J72" s="1">
        <v>0.545454545454545</v>
      </c>
      <c r="K72" s="1">
        <v>0.571428571428571</v>
      </c>
      <c r="L72" s="1">
        <v>0.5</v>
      </c>
      <c r="M72" s="1">
        <v>0.1</v>
      </c>
      <c r="N72" s="1">
        <v>0.55</v>
      </c>
    </row>
    <row r="73" s="1" customFormat="1" spans="1:14">
      <c r="A73" s="7">
        <v>498</v>
      </c>
      <c r="B73" s="1">
        <v>498</v>
      </c>
      <c r="C73" s="1">
        <v>0.696210503578186</v>
      </c>
      <c r="D73" s="1">
        <v>0.0400842428207398</v>
      </c>
      <c r="E73" s="1">
        <v>10</v>
      </c>
      <c r="F73" s="1">
        <v>3</v>
      </c>
      <c r="G73" s="1">
        <v>0</v>
      </c>
      <c r="H73" s="1">
        <v>7</v>
      </c>
      <c r="I73" s="1">
        <v>1</v>
      </c>
      <c r="J73" s="1">
        <v>0.769230769230769</v>
      </c>
      <c r="K73" s="1">
        <v>0.869565217391304</v>
      </c>
      <c r="L73" s="1">
        <v>0.3</v>
      </c>
      <c r="M73" s="1">
        <v>0.7</v>
      </c>
      <c r="N73" s="1">
        <v>0.85</v>
      </c>
    </row>
    <row r="74" s="1" customFormat="1" spans="1:14">
      <c r="A74" s="7">
        <v>704</v>
      </c>
      <c r="B74" s="1">
        <v>704</v>
      </c>
      <c r="C74" s="1">
        <v>0.793093085289001</v>
      </c>
      <c r="D74" s="1">
        <v>0.133874297142029</v>
      </c>
      <c r="E74" s="1">
        <v>9</v>
      </c>
      <c r="F74" s="1">
        <v>4</v>
      </c>
      <c r="G74" s="1">
        <v>1</v>
      </c>
      <c r="H74" s="1">
        <v>6</v>
      </c>
      <c r="I74" s="1">
        <v>0.9</v>
      </c>
      <c r="J74" s="1">
        <v>0.692307692307692</v>
      </c>
      <c r="K74" s="1">
        <v>0.782608695652174</v>
      </c>
      <c r="L74" s="1">
        <v>0.4</v>
      </c>
      <c r="M74" s="1">
        <v>0.5</v>
      </c>
      <c r="N74" s="1">
        <v>0.75</v>
      </c>
    </row>
    <row r="75" s="1" customFormat="1" spans="1:14">
      <c r="A75" s="7">
        <v>695</v>
      </c>
      <c r="B75" s="1">
        <v>695</v>
      </c>
      <c r="C75" s="1">
        <v>0.793387413024902</v>
      </c>
      <c r="D75" s="1">
        <v>0.140011191368103</v>
      </c>
      <c r="E75" s="1">
        <v>9</v>
      </c>
      <c r="F75" s="1">
        <v>5</v>
      </c>
      <c r="G75" s="1">
        <v>1</v>
      </c>
      <c r="H75" s="1">
        <v>5</v>
      </c>
      <c r="I75" s="1">
        <v>0.9</v>
      </c>
      <c r="J75" s="1">
        <v>0.642857142857143</v>
      </c>
      <c r="K75" s="1">
        <v>0.75</v>
      </c>
      <c r="L75" s="1">
        <v>0.5</v>
      </c>
      <c r="M75" s="1">
        <v>0.4</v>
      </c>
      <c r="N75" s="1">
        <v>0.7</v>
      </c>
    </row>
    <row r="76" s="1" customFormat="1" spans="1:14">
      <c r="A76" s="7">
        <v>929</v>
      </c>
      <c r="B76" s="1">
        <v>929</v>
      </c>
      <c r="C76" s="1">
        <v>0.795631051063538</v>
      </c>
      <c r="D76" s="1">
        <v>0.0636559724807739</v>
      </c>
      <c r="E76" s="1">
        <v>10</v>
      </c>
      <c r="F76" s="1">
        <v>4</v>
      </c>
      <c r="G76" s="1">
        <v>0</v>
      </c>
      <c r="H76" s="1">
        <v>6</v>
      </c>
      <c r="I76" s="1">
        <v>1</v>
      </c>
      <c r="J76" s="1">
        <v>0.714285714285714</v>
      </c>
      <c r="K76" s="1">
        <v>0.833333333333333</v>
      </c>
      <c r="L76" s="1">
        <v>0.4</v>
      </c>
      <c r="M76" s="1">
        <v>0.6</v>
      </c>
      <c r="N76" s="1">
        <v>0.8</v>
      </c>
    </row>
    <row r="77" s="3" customFormat="1" spans="1:14">
      <c r="A77" s="9">
        <v>439</v>
      </c>
      <c r="B77" s="3">
        <v>439</v>
      </c>
      <c r="C77" s="3">
        <v>0.799637913703918</v>
      </c>
      <c r="D77" s="3">
        <v>0.0570443868637085</v>
      </c>
      <c r="E77" s="3">
        <v>10</v>
      </c>
      <c r="F77" s="3">
        <v>3</v>
      </c>
      <c r="G77" s="3">
        <v>0</v>
      </c>
      <c r="H77" s="3">
        <v>7</v>
      </c>
      <c r="I77" s="3">
        <v>1</v>
      </c>
      <c r="J77" s="3">
        <v>0.769230769230769</v>
      </c>
      <c r="K77" s="3">
        <v>0.869565217391304</v>
      </c>
      <c r="L77" s="3">
        <v>0.3</v>
      </c>
      <c r="M77" s="3">
        <v>0.7</v>
      </c>
      <c r="N77" s="3">
        <v>0.85</v>
      </c>
    </row>
    <row r="78" s="1" customFormat="1" spans="1:14">
      <c r="A78" s="7">
        <v>454</v>
      </c>
      <c r="B78" s="1">
        <v>454</v>
      </c>
      <c r="C78" s="1">
        <v>0.81167459487915</v>
      </c>
      <c r="D78" s="1">
        <v>0.116322159767151</v>
      </c>
      <c r="E78" s="1">
        <v>5</v>
      </c>
      <c r="F78" s="1">
        <v>4</v>
      </c>
      <c r="G78" s="1">
        <v>5</v>
      </c>
      <c r="H78" s="1">
        <v>6</v>
      </c>
      <c r="I78" s="1">
        <v>0.5</v>
      </c>
      <c r="J78" s="1">
        <v>0.555555555555556</v>
      </c>
      <c r="K78" s="1">
        <v>0.526315789473684</v>
      </c>
      <c r="L78" s="1">
        <v>0.4</v>
      </c>
      <c r="M78" s="1">
        <v>0.1</v>
      </c>
      <c r="N78" s="1">
        <v>0.55</v>
      </c>
    </row>
    <row r="79" s="1" customFormat="1" spans="1:14">
      <c r="A79" s="7">
        <v>631</v>
      </c>
      <c r="B79" s="1">
        <v>631</v>
      </c>
      <c r="C79" s="1">
        <v>0.809487223625183</v>
      </c>
      <c r="D79" s="1">
        <v>0.125691533088684</v>
      </c>
      <c r="E79" s="1">
        <v>7</v>
      </c>
      <c r="F79" s="1">
        <v>5</v>
      </c>
      <c r="G79" s="1">
        <v>3</v>
      </c>
      <c r="H79" s="1">
        <v>5</v>
      </c>
      <c r="I79" s="1">
        <v>0.7</v>
      </c>
      <c r="J79" s="1">
        <v>0.583333333333333</v>
      </c>
      <c r="K79" s="1">
        <v>0.636363636363636</v>
      </c>
      <c r="L79" s="1">
        <v>0.5</v>
      </c>
      <c r="M79" s="1">
        <v>0.2</v>
      </c>
      <c r="N79" s="1">
        <v>0.6</v>
      </c>
    </row>
    <row r="80" s="1" customFormat="1" spans="1:14">
      <c r="A80" s="7">
        <v>777</v>
      </c>
      <c r="B80" s="1">
        <v>777</v>
      </c>
      <c r="C80" s="1">
        <v>0.808679223060608</v>
      </c>
      <c r="D80" s="1">
        <v>0.145735383033752</v>
      </c>
      <c r="E80" s="1">
        <v>10</v>
      </c>
      <c r="F80" s="1">
        <v>3</v>
      </c>
      <c r="G80" s="1">
        <v>0</v>
      </c>
      <c r="H80" s="1">
        <v>7</v>
      </c>
      <c r="I80" s="1">
        <v>1</v>
      </c>
      <c r="J80" s="1">
        <v>0.769230769230769</v>
      </c>
      <c r="K80" s="1">
        <v>0.869565217391304</v>
      </c>
      <c r="L80" s="1">
        <v>0.3</v>
      </c>
      <c r="M80" s="1">
        <v>0.7</v>
      </c>
      <c r="N80" s="1">
        <v>0.85</v>
      </c>
    </row>
    <row r="81" s="1" customFormat="1" spans="1:14">
      <c r="A81" s="7">
        <v>773</v>
      </c>
      <c r="B81" s="1">
        <v>773</v>
      </c>
      <c r="C81" s="1">
        <v>0.804943203926086</v>
      </c>
      <c r="D81" s="1">
        <v>0.0974832773208618</v>
      </c>
      <c r="E81" s="1">
        <v>9</v>
      </c>
      <c r="F81" s="1">
        <v>3</v>
      </c>
      <c r="G81" s="1">
        <v>1</v>
      </c>
      <c r="H81" s="1">
        <v>7</v>
      </c>
      <c r="I81" s="1">
        <v>0.9</v>
      </c>
      <c r="J81" s="1">
        <v>0.75</v>
      </c>
      <c r="K81" s="1">
        <v>0.818181818181818</v>
      </c>
      <c r="L81" s="1">
        <v>0.3</v>
      </c>
      <c r="M81" s="1">
        <v>0.6</v>
      </c>
      <c r="N81" s="1">
        <v>0.8</v>
      </c>
    </row>
    <row r="82" s="1" customFormat="1" spans="1:14">
      <c r="A82" s="7">
        <v>354</v>
      </c>
      <c r="B82" s="1">
        <v>354</v>
      </c>
      <c r="C82" s="1">
        <v>0.808939099311829</v>
      </c>
      <c r="D82" s="1">
        <v>0.152334570884705</v>
      </c>
      <c r="E82" s="1">
        <v>8</v>
      </c>
      <c r="F82" s="1">
        <v>6</v>
      </c>
      <c r="G82" s="1">
        <v>2</v>
      </c>
      <c r="H82" s="1">
        <v>4</v>
      </c>
      <c r="I82" s="1">
        <v>0.8</v>
      </c>
      <c r="J82" s="1">
        <v>0.571428571428572</v>
      </c>
      <c r="K82" s="1">
        <v>0.666666666666667</v>
      </c>
      <c r="L82" s="1">
        <v>0.6</v>
      </c>
      <c r="M82" s="1">
        <v>0.2</v>
      </c>
      <c r="N82" s="1">
        <v>0.6</v>
      </c>
    </row>
    <row r="83" s="1" customFormat="1" spans="1:14">
      <c r="A83" s="7">
        <v>543</v>
      </c>
      <c r="B83" s="1">
        <v>543</v>
      </c>
      <c r="C83" s="1">
        <v>0.810562133789062</v>
      </c>
      <c r="D83" s="1">
        <v>0.140990376472473</v>
      </c>
      <c r="E83" s="1">
        <v>9</v>
      </c>
      <c r="F83" s="1">
        <v>3</v>
      </c>
      <c r="G83" s="1">
        <v>1</v>
      </c>
      <c r="H83" s="1">
        <v>7</v>
      </c>
      <c r="I83" s="1">
        <v>0.9</v>
      </c>
      <c r="J83" s="1">
        <v>0.75</v>
      </c>
      <c r="K83" s="1">
        <v>0.818181818181818</v>
      </c>
      <c r="L83" s="1">
        <v>0.3</v>
      </c>
      <c r="M83" s="1">
        <v>0.6</v>
      </c>
      <c r="N83" s="1">
        <v>0.8</v>
      </c>
    </row>
    <row r="84" s="1" customFormat="1" spans="1:14">
      <c r="A84" s="7">
        <v>598</v>
      </c>
      <c r="B84" s="1">
        <v>598</v>
      </c>
      <c r="C84" s="1">
        <v>0.808453559875488</v>
      </c>
      <c r="D84" s="1">
        <v>0.0991584062576294</v>
      </c>
      <c r="E84" s="1">
        <v>10</v>
      </c>
      <c r="F84" s="1">
        <v>3</v>
      </c>
      <c r="G84" s="1">
        <v>0</v>
      </c>
      <c r="H84" s="1">
        <v>7</v>
      </c>
      <c r="I84" s="1">
        <v>1</v>
      </c>
      <c r="J84" s="1">
        <v>0.769230769230769</v>
      </c>
      <c r="K84" s="1">
        <v>0.869565217391304</v>
      </c>
      <c r="L84" s="1">
        <v>0.3</v>
      </c>
      <c r="M84" s="1">
        <v>0.7</v>
      </c>
      <c r="N84" s="1">
        <v>0.85</v>
      </c>
    </row>
    <row r="85" s="1" customFormat="1" spans="1:14">
      <c r="A85" s="7">
        <v>907</v>
      </c>
      <c r="B85" s="1">
        <v>907</v>
      </c>
      <c r="C85" s="1">
        <v>0.811874389648437</v>
      </c>
      <c r="D85" s="1">
        <v>0.147233486175537</v>
      </c>
      <c r="E85" s="1">
        <v>9</v>
      </c>
      <c r="F85" s="1">
        <v>1</v>
      </c>
      <c r="G85" s="1">
        <v>1</v>
      </c>
      <c r="H85" s="1">
        <v>9</v>
      </c>
      <c r="I85" s="1">
        <v>0.9</v>
      </c>
      <c r="J85" s="1">
        <v>0.9</v>
      </c>
      <c r="K85" s="1">
        <v>0.9</v>
      </c>
      <c r="L85" s="1">
        <v>0.1</v>
      </c>
      <c r="M85" s="1">
        <v>0.8</v>
      </c>
      <c r="N85" s="1">
        <v>0.9</v>
      </c>
    </row>
    <row r="86" s="1" customFormat="1" spans="1:14">
      <c r="A86" s="7">
        <v>743</v>
      </c>
      <c r="B86" s="1">
        <v>743</v>
      </c>
      <c r="C86" s="1">
        <v>0.812583208084106</v>
      </c>
      <c r="D86" s="1">
        <v>0.160370707511902</v>
      </c>
      <c r="E86" s="1">
        <v>9</v>
      </c>
      <c r="F86" s="1">
        <v>5</v>
      </c>
      <c r="G86" s="1">
        <v>1</v>
      </c>
      <c r="H86" s="1">
        <v>5</v>
      </c>
      <c r="I86" s="1">
        <v>0.9</v>
      </c>
      <c r="J86" s="1">
        <v>0.642857142857143</v>
      </c>
      <c r="K86" s="1">
        <v>0.75</v>
      </c>
      <c r="L86" s="1">
        <v>0.5</v>
      </c>
      <c r="M86" s="1">
        <v>0.4</v>
      </c>
      <c r="N86" s="1">
        <v>0.7</v>
      </c>
    </row>
    <row r="87" s="1" customFormat="1" spans="1:14">
      <c r="A87" s="7">
        <v>207</v>
      </c>
      <c r="B87" s="1">
        <v>207</v>
      </c>
      <c r="C87" s="1">
        <v>0.812959790229797</v>
      </c>
      <c r="D87" s="1">
        <v>0.00219154357910156</v>
      </c>
      <c r="E87" s="1">
        <v>9</v>
      </c>
      <c r="F87" s="1">
        <v>2</v>
      </c>
      <c r="G87" s="1">
        <v>1</v>
      </c>
      <c r="H87" s="1">
        <v>8</v>
      </c>
      <c r="I87" s="1">
        <v>0.9</v>
      </c>
      <c r="J87" s="1">
        <v>0.818181818181818</v>
      </c>
      <c r="K87" s="1">
        <v>0.857142857142857</v>
      </c>
      <c r="L87" s="1">
        <v>0.2</v>
      </c>
      <c r="M87" s="1">
        <v>0.7</v>
      </c>
      <c r="N87" s="1">
        <v>0.85</v>
      </c>
    </row>
    <row r="88" s="3" customFormat="1" spans="1:14">
      <c r="A88" s="9">
        <v>802</v>
      </c>
      <c r="B88" s="3">
        <v>802</v>
      </c>
      <c r="C88" s="3">
        <v>0.818269729614258</v>
      </c>
      <c r="D88" s="3">
        <v>0.142256736755371</v>
      </c>
      <c r="E88" s="3">
        <v>9</v>
      </c>
      <c r="F88" s="3">
        <v>4</v>
      </c>
      <c r="G88" s="3">
        <v>1</v>
      </c>
      <c r="H88" s="3">
        <v>6</v>
      </c>
      <c r="I88" s="3">
        <v>0.9</v>
      </c>
      <c r="J88" s="3">
        <v>0.692307692307692</v>
      </c>
      <c r="K88" s="3">
        <v>0.782608695652174</v>
      </c>
      <c r="L88" s="3">
        <v>0.4</v>
      </c>
      <c r="M88" s="3">
        <v>0.5</v>
      </c>
      <c r="N88" s="3">
        <v>0.75</v>
      </c>
    </row>
    <row r="89" s="1" customFormat="1" spans="1:14">
      <c r="A89" s="7">
        <v>558</v>
      </c>
      <c r="B89" s="1">
        <v>558</v>
      </c>
      <c r="C89" s="1">
        <v>0.821733474731445</v>
      </c>
      <c r="D89" s="1">
        <v>0.137555122375488</v>
      </c>
      <c r="E89" s="1">
        <v>9</v>
      </c>
      <c r="F89" s="1">
        <v>5</v>
      </c>
      <c r="G89" s="1">
        <v>1</v>
      </c>
      <c r="H89" s="1">
        <v>5</v>
      </c>
      <c r="I89" s="1">
        <v>0.9</v>
      </c>
      <c r="J89" s="1">
        <v>0.642857142857143</v>
      </c>
      <c r="K89" s="1">
        <v>0.75</v>
      </c>
      <c r="L89" s="1">
        <v>0.5</v>
      </c>
      <c r="M89" s="1">
        <v>0.4</v>
      </c>
      <c r="N89" s="1">
        <v>0.7</v>
      </c>
    </row>
    <row r="90" s="1" customFormat="1" spans="1:14">
      <c r="A90" s="7">
        <v>347</v>
      </c>
      <c r="B90" s="1">
        <v>347</v>
      </c>
      <c r="C90" s="1">
        <v>0.807642936706543</v>
      </c>
      <c r="D90" s="1">
        <v>0.11441159248352</v>
      </c>
      <c r="E90" s="1">
        <v>10</v>
      </c>
      <c r="F90" s="1">
        <v>7</v>
      </c>
      <c r="G90" s="1">
        <v>0</v>
      </c>
      <c r="H90" s="1">
        <v>3</v>
      </c>
      <c r="I90" s="1">
        <v>1</v>
      </c>
      <c r="J90" s="1">
        <v>0.588235294117647</v>
      </c>
      <c r="K90" s="1">
        <v>0.740740740740741</v>
      </c>
      <c r="L90" s="1">
        <v>0.7</v>
      </c>
      <c r="M90" s="1">
        <v>0.3</v>
      </c>
      <c r="N90" s="1">
        <v>0.65</v>
      </c>
    </row>
    <row r="91" s="1" customFormat="1" spans="1:14">
      <c r="A91" s="7">
        <v>522</v>
      </c>
      <c r="B91" s="1">
        <v>522</v>
      </c>
      <c r="C91" s="1">
        <v>0.841399312019348</v>
      </c>
      <c r="D91" s="1">
        <v>0.0506949424743652</v>
      </c>
      <c r="E91" s="1">
        <v>9</v>
      </c>
      <c r="F91" s="1">
        <v>4</v>
      </c>
      <c r="G91" s="1">
        <v>1</v>
      </c>
      <c r="H91" s="1">
        <v>6</v>
      </c>
      <c r="I91" s="1">
        <v>0.9</v>
      </c>
      <c r="J91" s="1">
        <v>0.692307692307692</v>
      </c>
      <c r="K91" s="1">
        <v>0.782608695652174</v>
      </c>
      <c r="L91" s="1">
        <v>0.4</v>
      </c>
      <c r="M91" s="1">
        <v>0.5</v>
      </c>
      <c r="N91" s="1">
        <v>0.75</v>
      </c>
    </row>
    <row r="92" s="3" customFormat="1" spans="1:14">
      <c r="A92" s="9">
        <v>694</v>
      </c>
      <c r="B92" s="3">
        <v>694</v>
      </c>
      <c r="C92" s="3">
        <v>0.832526206970215</v>
      </c>
      <c r="D92" s="3">
        <v>0.154374718666077</v>
      </c>
      <c r="E92" s="3">
        <v>9</v>
      </c>
      <c r="F92" s="3">
        <v>5</v>
      </c>
      <c r="G92" s="3">
        <v>1</v>
      </c>
      <c r="H92" s="3">
        <v>5</v>
      </c>
      <c r="I92" s="3">
        <v>0.9</v>
      </c>
      <c r="J92" s="3">
        <v>0.642857142857143</v>
      </c>
      <c r="K92" s="3">
        <v>0.75</v>
      </c>
      <c r="L92" s="3">
        <v>0.5</v>
      </c>
      <c r="M92" s="3">
        <v>0.4</v>
      </c>
      <c r="N92" s="3">
        <v>0.7</v>
      </c>
    </row>
    <row r="93" s="1" customFormat="1" spans="1:14">
      <c r="A93" s="7">
        <v>715</v>
      </c>
      <c r="B93" s="1">
        <v>715</v>
      </c>
      <c r="C93" s="1">
        <v>0.844211578369141</v>
      </c>
      <c r="D93" s="1">
        <v>0.191892504692078</v>
      </c>
      <c r="E93" s="1">
        <v>9</v>
      </c>
      <c r="F93" s="1">
        <v>5</v>
      </c>
      <c r="G93" s="1">
        <v>1</v>
      </c>
      <c r="H93" s="1">
        <v>5</v>
      </c>
      <c r="I93" s="1">
        <v>0.9</v>
      </c>
      <c r="J93" s="1">
        <v>0.642857142857143</v>
      </c>
      <c r="K93" s="1">
        <v>0.75</v>
      </c>
      <c r="L93" s="1">
        <v>0.5</v>
      </c>
      <c r="M93" s="1">
        <v>0.4</v>
      </c>
      <c r="N93" s="1">
        <v>0.7</v>
      </c>
    </row>
    <row r="94" s="1" customFormat="1" spans="1:14">
      <c r="A94" s="7">
        <v>288</v>
      </c>
      <c r="B94" s="1">
        <v>288</v>
      </c>
      <c r="C94" s="1">
        <v>0.861863970756531</v>
      </c>
      <c r="D94" s="1">
        <v>0.169729828834534</v>
      </c>
      <c r="E94" s="1">
        <v>9</v>
      </c>
      <c r="F94" s="1">
        <v>3</v>
      </c>
      <c r="G94" s="1">
        <v>1</v>
      </c>
      <c r="H94" s="1">
        <v>7</v>
      </c>
      <c r="I94" s="1">
        <v>0.9</v>
      </c>
      <c r="J94" s="1">
        <v>0.75</v>
      </c>
      <c r="K94" s="1">
        <v>0.818181818181818</v>
      </c>
      <c r="L94" s="1">
        <v>0.3</v>
      </c>
      <c r="M94" s="1">
        <v>0.6</v>
      </c>
      <c r="N94" s="1">
        <v>0.8</v>
      </c>
    </row>
    <row r="95" s="1" customFormat="1" spans="1:14">
      <c r="A95" s="7">
        <v>408</v>
      </c>
      <c r="B95" s="1">
        <v>408</v>
      </c>
      <c r="C95" s="1">
        <v>0.869597673416138</v>
      </c>
      <c r="D95" s="1">
        <v>0.191558599472046</v>
      </c>
      <c r="E95" s="1">
        <v>7</v>
      </c>
      <c r="F95" s="1">
        <v>7</v>
      </c>
      <c r="G95" s="1">
        <v>3</v>
      </c>
      <c r="H95" s="1">
        <v>3</v>
      </c>
      <c r="I95" s="1">
        <v>0.7</v>
      </c>
      <c r="J95" s="1">
        <v>0.5</v>
      </c>
      <c r="K95" s="1">
        <v>0.583333333333333</v>
      </c>
      <c r="L95" s="1">
        <v>0.7</v>
      </c>
      <c r="M95" s="1">
        <v>0</v>
      </c>
      <c r="N95" s="1">
        <v>0.5</v>
      </c>
    </row>
    <row r="96" s="1" customFormat="1" spans="1:14">
      <c r="A96" s="7">
        <v>212</v>
      </c>
      <c r="B96" s="1">
        <v>212</v>
      </c>
      <c r="C96" s="1">
        <v>0.870989918708801</v>
      </c>
      <c r="D96" s="1">
        <v>0.199928522109985</v>
      </c>
      <c r="E96" s="1">
        <v>8</v>
      </c>
      <c r="F96" s="1">
        <v>6</v>
      </c>
      <c r="G96" s="1">
        <v>2</v>
      </c>
      <c r="H96" s="1">
        <v>4</v>
      </c>
      <c r="I96" s="1">
        <v>0.8</v>
      </c>
      <c r="J96" s="1">
        <v>0.571428571428572</v>
      </c>
      <c r="K96" s="1">
        <v>0.666666666666667</v>
      </c>
      <c r="L96" s="1">
        <v>0.6</v>
      </c>
      <c r="M96" s="1">
        <v>0.2</v>
      </c>
      <c r="N96" s="1">
        <v>0.6</v>
      </c>
    </row>
    <row r="97" s="1" customFormat="1" spans="1:14">
      <c r="A97" s="7">
        <v>730</v>
      </c>
      <c r="B97" s="1">
        <v>730</v>
      </c>
      <c r="C97" s="1">
        <v>0.890325307846069</v>
      </c>
      <c r="D97" s="1">
        <v>0.0865664482116699</v>
      </c>
      <c r="E97" s="1">
        <v>8</v>
      </c>
      <c r="F97" s="1">
        <v>8</v>
      </c>
      <c r="G97" s="1">
        <v>2</v>
      </c>
      <c r="H97" s="1">
        <v>2</v>
      </c>
      <c r="I97" s="1">
        <v>0.8</v>
      </c>
      <c r="J97" s="1">
        <v>0.5</v>
      </c>
      <c r="K97" s="1">
        <v>0.615384615384615</v>
      </c>
      <c r="L97" s="1">
        <v>0.8</v>
      </c>
      <c r="M97" s="1">
        <v>0</v>
      </c>
      <c r="N97" s="1">
        <v>0.5</v>
      </c>
    </row>
    <row r="98" s="3" customFormat="1" spans="1:14">
      <c r="A98" s="9">
        <v>219</v>
      </c>
      <c r="B98" s="3">
        <v>219</v>
      </c>
      <c r="C98" s="3">
        <v>0.856444478034973</v>
      </c>
      <c r="D98" s="3">
        <v>0.000388860702514648</v>
      </c>
      <c r="E98" s="3">
        <v>8</v>
      </c>
      <c r="F98" s="3">
        <v>6</v>
      </c>
      <c r="G98" s="3">
        <v>2</v>
      </c>
      <c r="H98" s="3">
        <v>4</v>
      </c>
      <c r="I98" s="3">
        <v>0.8</v>
      </c>
      <c r="J98" s="3">
        <v>0.571428571428572</v>
      </c>
      <c r="K98" s="3">
        <v>0.666666666666667</v>
      </c>
      <c r="L98" s="3">
        <v>0.6</v>
      </c>
      <c r="M98" s="3">
        <v>0.2</v>
      </c>
      <c r="N98" s="3">
        <v>0.6</v>
      </c>
    </row>
    <row r="99" s="1" customFormat="1" spans="1:14">
      <c r="A99" s="7">
        <v>654</v>
      </c>
      <c r="B99" s="1">
        <v>654</v>
      </c>
      <c r="C99" s="1">
        <v>1.02727949619293</v>
      </c>
      <c r="D99" s="1">
        <v>0.19322407245636</v>
      </c>
      <c r="E99" s="1">
        <v>8</v>
      </c>
      <c r="F99" s="1">
        <v>6</v>
      </c>
      <c r="G99" s="1">
        <v>2</v>
      </c>
      <c r="H99" s="1">
        <v>4</v>
      </c>
      <c r="I99" s="1">
        <v>0.8</v>
      </c>
      <c r="J99" s="1">
        <v>0.571428571428572</v>
      </c>
      <c r="K99" s="1">
        <v>0.666666666666667</v>
      </c>
      <c r="L99" s="1">
        <v>0.6</v>
      </c>
      <c r="M99" s="1">
        <v>0.2</v>
      </c>
      <c r="N99" s="1">
        <v>0.6</v>
      </c>
    </row>
    <row r="100" s="1" customFormat="1" spans="3:13">
      <c r="C100" s="1">
        <f>AVERAGE(C2:C99)</f>
        <v>0.72749266697436</v>
      </c>
      <c r="D100" s="1">
        <f>AVERAGE(D2:D99)</f>
        <v>0.0874222504849336</v>
      </c>
      <c r="L100" s="1">
        <f>AVERAGE(L2:L99)</f>
        <v>0.478571428571428</v>
      </c>
      <c r="M100" s="1">
        <f>AVERAGE(M2:M99)</f>
        <v>0.374489795918367</v>
      </c>
    </row>
    <row r="101" s="1" customFormat="1"/>
    <row r="102" s="1" customFormat="1"/>
    <row r="103" s="1" customFormat="1" spans="3:7">
      <c r="C103" s="10" t="s">
        <v>13</v>
      </c>
      <c r="D103" s="1" t="s">
        <v>14</v>
      </c>
      <c r="E103" s="1" t="s">
        <v>182</v>
      </c>
      <c r="F103" s="1" t="s">
        <v>185</v>
      </c>
      <c r="G103" s="1" t="s">
        <v>47</v>
      </c>
    </row>
    <row r="104" s="1" customFormat="1" spans="3:10">
      <c r="C104" s="1" t="s">
        <v>15</v>
      </c>
      <c r="D104" s="1">
        <f>COUNTIF(C2:C99,"&lt;0.42")-COUNTIF(C2:C99,"&lt;0.4")</f>
        <v>0</v>
      </c>
      <c r="G104" s="11">
        <v>0.02</v>
      </c>
      <c r="H104" s="1">
        <v>-40</v>
      </c>
      <c r="I104" s="1">
        <v>1960</v>
      </c>
      <c r="J104" s="1">
        <v>98</v>
      </c>
    </row>
    <row r="105" s="1" customFormat="1" spans="3:10">
      <c r="C105" s="1" t="s">
        <v>16</v>
      </c>
      <c r="D105" s="1">
        <f>COUNTIF(C2:C99,"&lt;0.44")-COUNTIF(C2:C99,"&lt;0.42")</f>
        <v>0</v>
      </c>
      <c r="G105" s="11">
        <v>0.04</v>
      </c>
      <c r="H105" s="1">
        <v>-80</v>
      </c>
      <c r="I105" s="1">
        <v>1920</v>
      </c>
      <c r="J105" s="1">
        <v>96</v>
      </c>
    </row>
    <row r="106" s="1" customFormat="1" spans="3:10">
      <c r="C106" s="1" t="s">
        <v>17</v>
      </c>
      <c r="D106" s="1">
        <f>COUNTIF(C2:C99,"&lt;0.46")-COUNTIF(C2:C99,"&lt;0.44")</f>
        <v>0</v>
      </c>
      <c r="G106" s="11">
        <v>0.1</v>
      </c>
      <c r="H106" s="1">
        <v>-200</v>
      </c>
      <c r="I106" s="1">
        <v>1800</v>
      </c>
      <c r="J106" s="1">
        <v>90</v>
      </c>
    </row>
    <row r="107" s="1" customFormat="1" spans="3:10">
      <c r="C107" s="1" t="s">
        <v>18</v>
      </c>
      <c r="D107" s="1">
        <f>COUNTIF(C2:C99,"&lt;0.48")-COUNTIF(C2:C99,"&lt;0.46")</f>
        <v>0</v>
      </c>
      <c r="G107" s="11">
        <v>0.12</v>
      </c>
      <c r="H107" s="1">
        <v>-240</v>
      </c>
      <c r="I107" s="1">
        <v>1760</v>
      </c>
      <c r="J107" s="1">
        <v>88</v>
      </c>
    </row>
    <row r="108" s="2" customFormat="1" spans="3:5">
      <c r="C108" s="2" t="s">
        <v>19</v>
      </c>
      <c r="D108" s="2">
        <f>COUNTIF(C2:C99,"&lt;0.5")-COUNTIF(C2:C99,"&lt;0.48")</f>
        <v>0</v>
      </c>
      <c r="E108" s="2">
        <v>2</v>
      </c>
    </row>
    <row r="109" s="1" customFormat="1" spans="3:5">
      <c r="C109" s="1" t="s">
        <v>20</v>
      </c>
      <c r="D109" s="1">
        <f>COUNTIF(C2:C99,"&lt;0.52")-COUNTIF(C2:C99,"&lt;0.5")</f>
        <v>0</v>
      </c>
      <c r="E109" s="1">
        <v>3</v>
      </c>
    </row>
    <row r="110" s="4" customFormat="1" spans="3:5">
      <c r="C110" s="4" t="s">
        <v>21</v>
      </c>
      <c r="D110" s="4">
        <f>COUNTIF(C2:C99,"&lt;0.54")-COUNTIF(C2:C99,"&lt;0.52")</f>
        <v>0</v>
      </c>
      <c r="E110" s="4">
        <v>4</v>
      </c>
    </row>
    <row r="111" s="4" customFormat="1" spans="3:5">
      <c r="C111" s="4" t="s">
        <v>22</v>
      </c>
      <c r="D111" s="4">
        <f>COUNTIF(C2:C99,"&lt;0.56")-COUNTIF(C2:C99,"&lt;0.54")</f>
        <v>0</v>
      </c>
      <c r="E111" s="4">
        <v>6</v>
      </c>
    </row>
    <row r="112" s="4" customFormat="1" spans="3:5">
      <c r="C112" s="4" t="s">
        <v>23</v>
      </c>
      <c r="D112" s="4">
        <f>COUNTIF(C2:C99,"&lt;0.58")-COUNTIF(C2:C99,"&lt;0.56")</f>
        <v>2</v>
      </c>
      <c r="E112" s="4">
        <v>7</v>
      </c>
    </row>
    <row r="113" s="4" customFormat="1" spans="3:5">
      <c r="C113" s="4" t="s">
        <v>24</v>
      </c>
      <c r="D113" s="4">
        <f>COUNTIF(C2:C99,"&lt;0.6")-COUNTIF(C2:C99,"&lt;0.58")</f>
        <v>3</v>
      </c>
      <c r="E113" s="4">
        <v>9</v>
      </c>
    </row>
    <row r="114" s="4" customFormat="1" spans="3:5">
      <c r="C114" s="4" t="s">
        <v>25</v>
      </c>
      <c r="D114" s="4">
        <f>COUNTIF(C2:C99,"&lt;0.62")-COUNTIF(C2:C99,"&lt;0.6")</f>
        <v>6</v>
      </c>
      <c r="E114" s="4">
        <v>12</v>
      </c>
    </row>
    <row r="115" s="4" customFormat="1" spans="3:5">
      <c r="C115" s="4" t="s">
        <v>26</v>
      </c>
      <c r="D115" s="4">
        <f>COUNTIF(C2:C99,"&lt;0.64")-COUNTIF(C2:C99,"&lt;0.62")</f>
        <v>19</v>
      </c>
      <c r="E115" s="4">
        <v>14</v>
      </c>
    </row>
    <row r="116" s="4" customFormat="1" spans="3:5">
      <c r="C116" s="4" t="s">
        <v>27</v>
      </c>
      <c r="D116" s="4">
        <f>COUNTIF(C2:C99,"&lt;0.66")-COUNTIF(C2:C99,"&lt;0.64")</f>
        <v>0</v>
      </c>
      <c r="E116" s="4">
        <v>12</v>
      </c>
    </row>
    <row r="117" s="4" customFormat="1" spans="3:5">
      <c r="C117" s="4" t="s">
        <v>28</v>
      </c>
      <c r="D117" s="4">
        <f>COUNTIF(C2:C99,"&lt;0.68")-COUNTIF(C2:C99,"&lt;0.66")</f>
        <v>0</v>
      </c>
      <c r="E117" s="4">
        <v>9</v>
      </c>
    </row>
    <row r="118" s="4" customFormat="1" spans="3:5">
      <c r="C118" s="4" t="s">
        <v>29</v>
      </c>
      <c r="D118" s="4">
        <f>COUNTIF(C2:C99,"&lt;0.7")-COUNTIF(C2:C99,"&lt;0.68")</f>
        <v>1</v>
      </c>
      <c r="E118" s="4">
        <v>7</v>
      </c>
    </row>
    <row r="119" s="4" customFormat="1" spans="3:5">
      <c r="C119" s="4" t="s">
        <v>30</v>
      </c>
      <c r="D119" s="4">
        <f>COUNTIF(C2:C99,"&lt;0.72")-COUNTIF(C2:C99,"&lt;0.7")</f>
        <v>11</v>
      </c>
      <c r="E119" s="4">
        <v>6</v>
      </c>
    </row>
    <row r="120" s="5" customFormat="1" spans="3:5">
      <c r="C120" s="5" t="s">
        <v>31</v>
      </c>
      <c r="D120" s="5">
        <f>COUNTIF(C2:C99,"&lt;0.74")-COUNTIF(C2:C99,"&lt;0.72")</f>
        <v>7</v>
      </c>
      <c r="E120" s="5">
        <v>4</v>
      </c>
    </row>
    <row r="121" s="1" customFormat="1" spans="3:5">
      <c r="C121" s="1" t="s">
        <v>32</v>
      </c>
      <c r="D121" s="1">
        <f>COUNTIF(C2:C99,"&lt;0.76")-COUNTIF(C2:C99,"&lt;0.74")</f>
        <v>17</v>
      </c>
      <c r="E121" s="1">
        <v>3</v>
      </c>
    </row>
    <row r="122" s="1" customFormat="1" spans="3:5">
      <c r="C122" s="1" t="s">
        <v>33</v>
      </c>
      <c r="D122" s="1">
        <f>COUNTIF(C2:C99,"&lt;0.78")-COUNTIF(C2:C99,"&lt;0.76")</f>
        <v>5</v>
      </c>
      <c r="E122" s="1">
        <v>2</v>
      </c>
    </row>
    <row r="123" s="6" customFormat="1" spans="3:4">
      <c r="C123" s="1" t="s">
        <v>34</v>
      </c>
      <c r="D123" s="6">
        <f>COUNTIF(C2:C99,"&lt;0.8")-COUNTIF(C2:C99,"&lt;0.78")</f>
        <v>4</v>
      </c>
    </row>
    <row r="124" s="1" customFormat="1" spans="3:4">
      <c r="C124" s="1" t="s">
        <v>35</v>
      </c>
      <c r="D124" s="1">
        <f>COUNTIF(C2:C99,"&lt;0.82")-COUNTIF(C2:C99,"&lt;0.8")</f>
        <v>12</v>
      </c>
    </row>
    <row r="125" s="1" customFormat="1" spans="3:4">
      <c r="C125" s="1" t="s">
        <v>36</v>
      </c>
      <c r="D125" s="1">
        <f>COUNTIF(C2:C99,"&lt;0.84")-COUNTIF(C2:C99,"&lt;0.82")</f>
        <v>2</v>
      </c>
    </row>
    <row r="126" s="1" customFormat="1" spans="3:8">
      <c r="C126" s="1" t="s">
        <v>37</v>
      </c>
      <c r="D126" s="1">
        <f>COUNTIF(C2:C99,"&lt;0.86")-COUNTIF(C2:C99,"&lt;0.84")</f>
        <v>3</v>
      </c>
      <c r="G126" s="4">
        <v>0.545</v>
      </c>
      <c r="H126" s="4">
        <v>0.087</v>
      </c>
    </row>
    <row r="127" s="1" customFormat="1" spans="3:8">
      <c r="C127" s="1" t="s">
        <v>38</v>
      </c>
      <c r="D127" s="1">
        <f>COUNTIF(C2:C99,"&lt;0.88")-COUNTIF(C2:C99,"&lt;0.86")</f>
        <v>4</v>
      </c>
      <c r="G127" s="4">
        <v>0.623</v>
      </c>
      <c r="H127" s="4">
        <v>0.11</v>
      </c>
    </row>
    <row r="128" s="1" customFormat="1" spans="3:8">
      <c r="C128" s="1" t="s">
        <v>39</v>
      </c>
      <c r="D128" s="1">
        <f>COUNTIF(C2:C99,"&lt;0.9")-COUNTIF(C2:C99,"&lt;0.88")</f>
        <v>1</v>
      </c>
      <c r="G128" s="4">
        <v>0.729</v>
      </c>
      <c r="H128" s="4">
        <v>0.156</v>
      </c>
    </row>
    <row r="129" s="1" customFormat="1" spans="3:4">
      <c r="C129" s="1" t="s">
        <v>40</v>
      </c>
      <c r="D129" s="1">
        <f>COUNTIF(C2:C99,"&lt;0.92")-COUNTIF(C2:C99,"&lt;0.9")</f>
        <v>0</v>
      </c>
    </row>
    <row r="130" s="1" customFormat="1" spans="3:4">
      <c r="C130" s="1" t="s">
        <v>41</v>
      </c>
      <c r="D130" s="1">
        <f>COUNTIF(C2:C99,"&lt;0.94")-COUNTIF(C2:C99,"&lt;0.92")</f>
        <v>0</v>
      </c>
    </row>
    <row r="131" s="1" customFormat="1" spans="3:4">
      <c r="C131" s="1" t="s">
        <v>42</v>
      </c>
      <c r="D131" s="1">
        <f>COUNTIF(C2:C99,"&lt;0.96")-COUNTIF(C2:C99,"&lt;0.94")</f>
        <v>0</v>
      </c>
    </row>
    <row r="132" s="1" customFormat="1" spans="3:4">
      <c r="C132" s="1" t="s">
        <v>43</v>
      </c>
      <c r="D132" s="1">
        <f>COUNTIF(C2:C99,"&lt;0.98")-COUNTIF(C2:C99,"&lt;0.96")</f>
        <v>0</v>
      </c>
    </row>
    <row r="133" s="1" customFormat="1" spans="3:4">
      <c r="C133" s="1" t="s">
        <v>44</v>
      </c>
      <c r="D133" s="1">
        <f>COUNTIF(C2:C99,"&lt;1")-COUNTIF(C2:C99,"&lt;0.98")</f>
        <v>0</v>
      </c>
    </row>
    <row r="134" s="1" customFormat="1" spans="3:4">
      <c r="C134" s="1" t="s">
        <v>45</v>
      </c>
      <c r="D134" s="1">
        <f>COUNTIF(C2:C99,"&lt;1.02")-COUNTIF(C2:C99,"&lt;1")</f>
        <v>0</v>
      </c>
    </row>
    <row r="135" s="1" customFormat="1" spans="3:4">
      <c r="C135" s="1" t="s">
        <v>46</v>
      </c>
      <c r="D135" s="1">
        <f>COUNTIF(C2:C99,"&lt;1.04")-COUNTIF(C2:C99,"&lt;1.02")</f>
        <v>1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3"/>
  <sheetViews>
    <sheetView topLeftCell="A109" workbookViewId="0">
      <selection activeCell="A1" sqref="$A1:$XFD133"/>
    </sheetView>
  </sheetViews>
  <sheetFormatPr defaultColWidth="9" defaultRowHeight="13.5"/>
  <cols>
    <col min="3" max="4" width="19.12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186</v>
      </c>
      <c r="B2" s="1">
        <v>186</v>
      </c>
      <c r="C2" s="1">
        <v>0.626857995986938</v>
      </c>
      <c r="D2" s="1">
        <v>0.059974193572998</v>
      </c>
      <c r="E2" s="1">
        <v>9</v>
      </c>
      <c r="F2" s="1">
        <v>6</v>
      </c>
      <c r="G2" s="1">
        <v>1</v>
      </c>
      <c r="H2" s="1">
        <v>4</v>
      </c>
      <c r="I2" s="1">
        <v>0.9</v>
      </c>
      <c r="J2" s="1">
        <v>0.6</v>
      </c>
      <c r="K2" s="1">
        <v>0.72</v>
      </c>
      <c r="L2" s="1">
        <v>0.6</v>
      </c>
      <c r="M2" s="1">
        <v>0.3</v>
      </c>
      <c r="N2" s="1">
        <v>0.65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321</v>
      </c>
      <c r="B4" s="1">
        <v>321</v>
      </c>
      <c r="C4" s="1">
        <v>0.588648796081543</v>
      </c>
      <c r="D4" s="1">
        <v>0.00274014472961426</v>
      </c>
      <c r="E4" s="1">
        <v>10</v>
      </c>
      <c r="F4" s="1">
        <v>5</v>
      </c>
      <c r="G4" s="1">
        <v>0</v>
      </c>
      <c r="H4" s="1">
        <v>5</v>
      </c>
      <c r="I4" s="1">
        <v>1</v>
      </c>
      <c r="J4" s="1">
        <v>0.666666666666667</v>
      </c>
      <c r="K4" s="1">
        <v>0.8</v>
      </c>
      <c r="L4" s="1">
        <v>0.5</v>
      </c>
      <c r="M4" s="1">
        <v>0.5</v>
      </c>
      <c r="N4" s="1">
        <v>0.75</v>
      </c>
    </row>
    <row r="5" s="1" customFormat="1" spans="1:14">
      <c r="A5" s="7">
        <v>65</v>
      </c>
      <c r="B5" s="1">
        <v>65</v>
      </c>
      <c r="C5" s="1">
        <v>0.634863018989563</v>
      </c>
      <c r="D5" s="1">
        <v>0.106113433837891</v>
      </c>
      <c r="E5" s="1">
        <v>9</v>
      </c>
      <c r="F5" s="1">
        <v>7</v>
      </c>
      <c r="G5" s="1">
        <v>1</v>
      </c>
      <c r="H5" s="1">
        <v>3</v>
      </c>
      <c r="I5" s="1">
        <v>0.9</v>
      </c>
      <c r="J5" s="1">
        <v>0.5625</v>
      </c>
      <c r="K5" s="1">
        <v>0.692307692307692</v>
      </c>
      <c r="L5" s="1">
        <v>0.7</v>
      </c>
      <c r="M5" s="1">
        <v>0.2</v>
      </c>
      <c r="N5" s="1">
        <v>0.6</v>
      </c>
    </row>
    <row r="6" s="1" customFormat="1" spans="1:14">
      <c r="A6" s="7">
        <v>600</v>
      </c>
      <c r="B6" s="1">
        <v>600</v>
      </c>
      <c r="C6" s="1">
        <v>0.581959247589111</v>
      </c>
      <c r="D6" s="1">
        <v>0.00891971588134766</v>
      </c>
      <c r="E6" s="1">
        <v>9</v>
      </c>
      <c r="F6" s="1">
        <v>7</v>
      </c>
      <c r="G6" s="1">
        <v>1</v>
      </c>
      <c r="H6" s="1">
        <v>3</v>
      </c>
      <c r="I6" s="1">
        <v>0.9</v>
      </c>
      <c r="J6" s="1">
        <v>0.5625</v>
      </c>
      <c r="K6" s="1">
        <v>0.692307692307692</v>
      </c>
      <c r="L6" s="1">
        <v>0.7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21</v>
      </c>
      <c r="B8" s="1">
        <v>21</v>
      </c>
      <c r="C8" s="1">
        <v>0.62803041934967</v>
      </c>
      <c r="D8" s="1">
        <v>0.0881664752960205</v>
      </c>
      <c r="E8" s="1">
        <v>8</v>
      </c>
      <c r="F8" s="1">
        <v>3</v>
      </c>
      <c r="G8" s="1">
        <v>2</v>
      </c>
      <c r="H8" s="1">
        <v>7</v>
      </c>
      <c r="I8" s="1">
        <v>0.8</v>
      </c>
      <c r="J8" s="1">
        <v>0.727272727272727</v>
      </c>
      <c r="K8" s="1">
        <v>0.761904761904762</v>
      </c>
      <c r="L8" s="1">
        <v>0.3</v>
      </c>
      <c r="M8" s="1">
        <v>0.5</v>
      </c>
      <c r="N8" s="1">
        <v>0.75</v>
      </c>
    </row>
    <row r="9" s="1" customFormat="1" spans="1:14">
      <c r="A9" s="7">
        <v>676</v>
      </c>
      <c r="B9" s="1">
        <v>676</v>
      </c>
      <c r="C9" s="1">
        <v>0.627722859382629</v>
      </c>
      <c r="D9" s="1">
        <v>0.0953929424285889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614</v>
      </c>
      <c r="B10" s="1">
        <v>614</v>
      </c>
      <c r="C10" s="1">
        <v>0.637744069099426</v>
      </c>
      <c r="D10" s="1">
        <v>0.0352884531021118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188</v>
      </c>
      <c r="B11" s="1">
        <v>188</v>
      </c>
      <c r="C11" s="1">
        <v>0.611397743225098</v>
      </c>
      <c r="D11" s="1">
        <v>0.0397995710372925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461</v>
      </c>
      <c r="B12" s="1">
        <v>461</v>
      </c>
      <c r="C12" s="1">
        <v>0.6111820936203</v>
      </c>
      <c r="D12" s="1">
        <v>0.022621750831604</v>
      </c>
      <c r="E12" s="1">
        <v>8</v>
      </c>
      <c r="F12" s="1">
        <v>2</v>
      </c>
      <c r="G12" s="1">
        <v>2</v>
      </c>
      <c r="H12" s="1">
        <v>8</v>
      </c>
      <c r="I12" s="1">
        <v>0.8</v>
      </c>
      <c r="J12" s="1">
        <v>0.8</v>
      </c>
      <c r="K12" s="1">
        <v>0.8</v>
      </c>
      <c r="L12" s="1">
        <v>0.2</v>
      </c>
      <c r="M12" s="1">
        <v>0.6</v>
      </c>
      <c r="N12" s="1">
        <v>0.8</v>
      </c>
    </row>
    <row r="13" s="1" customFormat="1" spans="1:14">
      <c r="A13" s="7">
        <v>628</v>
      </c>
      <c r="B13" s="1">
        <v>628</v>
      </c>
      <c r="C13" s="1">
        <v>0.628452181816101</v>
      </c>
      <c r="D13" s="1">
        <v>0.0396963357925415</v>
      </c>
      <c r="E13" s="1">
        <v>10</v>
      </c>
      <c r="F13" s="1">
        <v>7</v>
      </c>
      <c r="G13" s="1">
        <v>0</v>
      </c>
      <c r="H13" s="1">
        <v>3</v>
      </c>
      <c r="I13" s="1">
        <v>1</v>
      </c>
      <c r="J13" s="1">
        <v>0.588235294117647</v>
      </c>
      <c r="K13" s="1">
        <v>0.740740740740741</v>
      </c>
      <c r="L13" s="1">
        <v>0.7</v>
      </c>
      <c r="M13" s="1">
        <v>0.3</v>
      </c>
      <c r="N13" s="1">
        <v>0.65</v>
      </c>
    </row>
    <row r="14" s="1" customFormat="1" spans="1:14">
      <c r="A14" s="7">
        <v>314</v>
      </c>
      <c r="B14" s="1">
        <v>314</v>
      </c>
      <c r="C14" s="1">
        <v>0.637020587921143</v>
      </c>
      <c r="D14" s="1">
        <v>0.0749835968017578</v>
      </c>
      <c r="E14" s="1">
        <v>8</v>
      </c>
      <c r="F14" s="1">
        <v>6</v>
      </c>
      <c r="G14" s="1">
        <v>2</v>
      </c>
      <c r="H14" s="1">
        <v>4</v>
      </c>
      <c r="I14" s="1">
        <v>0.8</v>
      </c>
      <c r="J14" s="1">
        <v>0.571428571428572</v>
      </c>
      <c r="K14" s="1">
        <v>0.666666666666667</v>
      </c>
      <c r="L14" s="1">
        <v>0.6</v>
      </c>
      <c r="M14" s="1">
        <v>0.2</v>
      </c>
      <c r="N14" s="1">
        <v>0.6</v>
      </c>
    </row>
    <row r="15" s="1" customFormat="1" spans="1:14">
      <c r="A15" s="7">
        <v>786</v>
      </c>
      <c r="B15" s="1">
        <v>786</v>
      </c>
      <c r="C15" s="1">
        <v>0.632263660430908</v>
      </c>
      <c r="D15" s="1">
        <v>0.0887371301651001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154</v>
      </c>
      <c r="B16" s="1">
        <v>154</v>
      </c>
      <c r="C16" s="1">
        <v>0.625906467437744</v>
      </c>
      <c r="D16" s="1">
        <v>0.0124826431274414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894</v>
      </c>
      <c r="B18" s="1">
        <v>894</v>
      </c>
      <c r="C18" s="1">
        <v>0.575786352157593</v>
      </c>
      <c r="D18" s="1">
        <v>0.00527596473693848</v>
      </c>
      <c r="E18" s="1">
        <v>9</v>
      </c>
      <c r="F18" s="1">
        <v>6</v>
      </c>
      <c r="G18" s="1">
        <v>1</v>
      </c>
      <c r="H18" s="1">
        <v>4</v>
      </c>
      <c r="I18" s="1">
        <v>0.9</v>
      </c>
      <c r="J18" s="1">
        <v>0.6</v>
      </c>
      <c r="K18" s="1">
        <v>0.72</v>
      </c>
      <c r="L18" s="1">
        <v>0.6</v>
      </c>
      <c r="M18" s="1">
        <v>0.3</v>
      </c>
      <c r="N18" s="1">
        <v>0.65</v>
      </c>
    </row>
    <row r="19" s="1" customFormat="1" spans="1:14">
      <c r="A19" s="7">
        <v>804</v>
      </c>
      <c r="B19" s="1">
        <v>804</v>
      </c>
      <c r="C19" s="1">
        <v>0.628950357437134</v>
      </c>
      <c r="D19" s="1">
        <v>0.0599831342697144</v>
      </c>
      <c r="E19" s="1">
        <v>9</v>
      </c>
      <c r="F19" s="1">
        <v>6</v>
      </c>
      <c r="G19" s="1">
        <v>1</v>
      </c>
      <c r="H19" s="1">
        <v>4</v>
      </c>
      <c r="I19" s="1">
        <v>0.9</v>
      </c>
      <c r="J19" s="1">
        <v>0.6</v>
      </c>
      <c r="K19" s="1">
        <v>0.72</v>
      </c>
      <c r="L19" s="1">
        <v>0.6</v>
      </c>
      <c r="M19" s="1">
        <v>0.3</v>
      </c>
      <c r="N19" s="1">
        <v>0.65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162</v>
      </c>
      <c r="B21" s="1">
        <v>162</v>
      </c>
      <c r="C21" s="1">
        <v>0.631526350975037</v>
      </c>
      <c r="D21" s="1">
        <v>0.0946046113967896</v>
      </c>
      <c r="E21" s="1">
        <v>7</v>
      </c>
      <c r="F21" s="1">
        <v>6</v>
      </c>
      <c r="G21" s="1">
        <v>3</v>
      </c>
      <c r="H21" s="1">
        <v>4</v>
      </c>
      <c r="I21" s="1">
        <v>0.7</v>
      </c>
      <c r="J21" s="1">
        <v>0.538461538461539</v>
      </c>
      <c r="K21" s="1">
        <v>0.608695652173913</v>
      </c>
      <c r="L21" s="1">
        <v>0.6</v>
      </c>
      <c r="M21" s="1">
        <v>0.1</v>
      </c>
      <c r="N21" s="1">
        <v>0.55</v>
      </c>
    </row>
    <row r="22" s="1" customFormat="1" spans="1:14">
      <c r="A22" s="7">
        <v>112</v>
      </c>
      <c r="B22" s="1">
        <v>112</v>
      </c>
      <c r="C22" s="1">
        <v>0.636764287948608</v>
      </c>
      <c r="D22" s="1">
        <v>0.06131911277771</v>
      </c>
      <c r="E22" s="1">
        <v>6</v>
      </c>
      <c r="F22" s="1">
        <v>3</v>
      </c>
      <c r="G22" s="1">
        <v>4</v>
      </c>
      <c r="H22" s="1">
        <v>7</v>
      </c>
      <c r="I22" s="1">
        <v>0.6</v>
      </c>
      <c r="J22" s="1">
        <v>0.666666666666667</v>
      </c>
      <c r="K22" s="1">
        <v>0.631578947368421</v>
      </c>
      <c r="L22" s="1">
        <v>0.3</v>
      </c>
      <c r="M22" s="1">
        <v>0.3</v>
      </c>
      <c r="N22" s="1">
        <v>0.65</v>
      </c>
    </row>
    <row r="23" s="1" customFormat="1" spans="1:14">
      <c r="A23" s="7">
        <v>101</v>
      </c>
      <c r="B23" s="1">
        <v>101</v>
      </c>
      <c r="C23" s="1">
        <v>0.629144668579102</v>
      </c>
      <c r="D23" s="1">
        <v>0.0579259395599365</v>
      </c>
      <c r="E23" s="1">
        <v>9</v>
      </c>
      <c r="F23" s="1">
        <v>3</v>
      </c>
      <c r="G23" s="1">
        <v>1</v>
      </c>
      <c r="H23" s="1">
        <v>7</v>
      </c>
      <c r="I23" s="1">
        <v>0.9</v>
      </c>
      <c r="J23" s="1">
        <v>0.75</v>
      </c>
      <c r="K23" s="1">
        <v>0.818181818181818</v>
      </c>
      <c r="L23" s="1">
        <v>0.3</v>
      </c>
      <c r="M23" s="1">
        <v>0.6</v>
      </c>
      <c r="N23" s="1">
        <v>0.8</v>
      </c>
    </row>
    <row r="24" s="1" customFormat="1" spans="1:14">
      <c r="A24" s="7">
        <v>135</v>
      </c>
      <c r="B24" s="1">
        <v>135</v>
      </c>
      <c r="C24" s="1">
        <v>0.629570722579956</v>
      </c>
      <c r="D24" s="1">
        <v>0.0675289630889893</v>
      </c>
      <c r="E24" s="1">
        <v>7</v>
      </c>
      <c r="F24" s="1">
        <v>6</v>
      </c>
      <c r="G24" s="1">
        <v>3</v>
      </c>
      <c r="H24" s="1">
        <v>4</v>
      </c>
      <c r="I24" s="1">
        <v>0.7</v>
      </c>
      <c r="J24" s="1">
        <v>0.538461538461539</v>
      </c>
      <c r="K24" s="1">
        <v>0.608695652173913</v>
      </c>
      <c r="L24" s="1">
        <v>0.6</v>
      </c>
      <c r="M24" s="1">
        <v>0.1</v>
      </c>
      <c r="N24" s="1">
        <v>0.55</v>
      </c>
    </row>
    <row r="25" s="1" customFormat="1" spans="1:14">
      <c r="A25" s="7">
        <v>647</v>
      </c>
      <c r="B25" s="1">
        <v>647</v>
      </c>
      <c r="C25" s="1">
        <v>0.639011383056641</v>
      </c>
      <c r="D25" s="1">
        <v>0.0592365264892578</v>
      </c>
      <c r="E25" s="1">
        <v>8</v>
      </c>
      <c r="F25" s="1">
        <v>5</v>
      </c>
      <c r="G25" s="1">
        <v>2</v>
      </c>
      <c r="H25" s="1">
        <v>5</v>
      </c>
      <c r="I25" s="1">
        <v>0.8</v>
      </c>
      <c r="J25" s="1">
        <v>0.615384615384615</v>
      </c>
      <c r="K25" s="1">
        <v>0.695652173913043</v>
      </c>
      <c r="L25" s="1">
        <v>0.5</v>
      </c>
      <c r="M25" s="1">
        <v>0.3</v>
      </c>
      <c r="N25" s="1">
        <v>0.65</v>
      </c>
    </row>
    <row r="26" s="1" customFormat="1" spans="1:14">
      <c r="A26" s="7">
        <v>692</v>
      </c>
      <c r="B26" s="1">
        <v>692</v>
      </c>
      <c r="C26" s="1">
        <v>0.635324358940125</v>
      </c>
      <c r="D26" s="1">
        <v>0.0808252096176147</v>
      </c>
      <c r="E26" s="1">
        <v>7</v>
      </c>
      <c r="F26" s="1">
        <v>2</v>
      </c>
      <c r="G26" s="1">
        <v>3</v>
      </c>
      <c r="H26" s="1">
        <v>8</v>
      </c>
      <c r="I26" s="1">
        <v>0.7</v>
      </c>
      <c r="J26" s="1">
        <v>0.777777777777778</v>
      </c>
      <c r="K26" s="1">
        <v>0.736842105263158</v>
      </c>
      <c r="L26" s="1">
        <v>0.2</v>
      </c>
      <c r="M26" s="1">
        <v>0.5</v>
      </c>
      <c r="N26" s="1">
        <v>0.75</v>
      </c>
    </row>
    <row r="27" s="1" customFormat="1" spans="1:14">
      <c r="A27" s="7">
        <v>232</v>
      </c>
      <c r="B27" s="1">
        <v>232</v>
      </c>
      <c r="C27" s="1">
        <v>0.604297399520874</v>
      </c>
      <c r="D27" s="1">
        <v>0.00250375270843506</v>
      </c>
      <c r="E27" s="1">
        <v>7</v>
      </c>
      <c r="F27" s="1">
        <v>2</v>
      </c>
      <c r="G27" s="1">
        <v>3</v>
      </c>
      <c r="H27" s="1">
        <v>8</v>
      </c>
      <c r="I27" s="1">
        <v>0.7</v>
      </c>
      <c r="J27" s="1">
        <v>0.777777777777778</v>
      </c>
      <c r="K27" s="1">
        <v>0.736842105263158</v>
      </c>
      <c r="L27" s="1">
        <v>0.2</v>
      </c>
      <c r="M27" s="1">
        <v>0.5</v>
      </c>
      <c r="N27" s="1">
        <v>0.75</v>
      </c>
    </row>
    <row r="28" s="1" customFormat="1" spans="1:14">
      <c r="A28" s="7">
        <v>197</v>
      </c>
      <c r="B28" s="1">
        <v>197</v>
      </c>
      <c r="C28" s="1">
        <v>0.595931768417358</v>
      </c>
      <c r="D28" s="1">
        <v>0.0206851959228516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851</v>
      </c>
      <c r="B29" s="1">
        <v>851</v>
      </c>
      <c r="C29" s="1">
        <v>0.631047129631042</v>
      </c>
      <c r="D29" s="1">
        <v>0.0799742937088013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310</v>
      </c>
      <c r="B30" s="1">
        <v>310</v>
      </c>
      <c r="C30" s="1">
        <v>0.639211773872375</v>
      </c>
      <c r="D30" s="1">
        <v>0.0540398359298706</v>
      </c>
      <c r="E30" s="1">
        <v>10</v>
      </c>
      <c r="F30" s="1">
        <v>7</v>
      </c>
      <c r="G30" s="1">
        <v>0</v>
      </c>
      <c r="H30" s="1">
        <v>3</v>
      </c>
      <c r="I30" s="1">
        <v>1</v>
      </c>
      <c r="J30" s="1">
        <v>0.588235294117647</v>
      </c>
      <c r="K30" s="1">
        <v>0.740740740740741</v>
      </c>
      <c r="L30" s="1">
        <v>0.7</v>
      </c>
      <c r="M30" s="1">
        <v>0.3</v>
      </c>
      <c r="N30" s="1">
        <v>0.65</v>
      </c>
    </row>
    <row r="31" s="2" customFormat="1" spans="1:14">
      <c r="A31" s="8">
        <v>393</v>
      </c>
      <c r="B31" s="2">
        <v>393</v>
      </c>
      <c r="C31" s="2">
        <v>0.630184412002563</v>
      </c>
      <c r="D31" s="2">
        <v>0.0430662631988525</v>
      </c>
      <c r="E31" s="2">
        <v>9</v>
      </c>
      <c r="F31" s="2">
        <v>5</v>
      </c>
      <c r="G31" s="2">
        <v>1</v>
      </c>
      <c r="H31" s="2">
        <v>5</v>
      </c>
      <c r="I31" s="2">
        <v>0.9</v>
      </c>
      <c r="J31" s="2">
        <v>0.642857142857143</v>
      </c>
      <c r="K31" s="2">
        <v>0.75</v>
      </c>
      <c r="L31" s="2">
        <v>0.5</v>
      </c>
      <c r="M31" s="2">
        <v>0.4</v>
      </c>
      <c r="N31" s="2">
        <v>0.7</v>
      </c>
    </row>
    <row r="32" s="1" customFormat="1" spans="1:14">
      <c r="A32" s="7">
        <v>233</v>
      </c>
      <c r="B32" s="1">
        <v>233</v>
      </c>
      <c r="C32" s="1">
        <v>0.71002209186554</v>
      </c>
      <c r="D32" s="1">
        <v>0.0766681432723999</v>
      </c>
      <c r="E32" s="1">
        <v>9</v>
      </c>
      <c r="F32" s="1">
        <v>7</v>
      </c>
      <c r="G32" s="1">
        <v>1</v>
      </c>
      <c r="H32" s="1">
        <v>3</v>
      </c>
      <c r="I32" s="1">
        <v>0.9</v>
      </c>
      <c r="J32" s="1">
        <v>0.5625</v>
      </c>
      <c r="K32" s="1">
        <v>0.692307692307692</v>
      </c>
      <c r="L32" s="1">
        <v>0.7</v>
      </c>
      <c r="M32" s="1">
        <v>0.2</v>
      </c>
      <c r="N32" s="1">
        <v>0.6</v>
      </c>
    </row>
    <row r="33" s="1" customFormat="1" spans="1:14">
      <c r="A33" s="7">
        <v>116</v>
      </c>
      <c r="B33" s="1">
        <v>116</v>
      </c>
      <c r="C33" s="1">
        <v>0.704044461250305</v>
      </c>
      <c r="D33" s="1">
        <v>0.072165846824646</v>
      </c>
      <c r="E33" s="1">
        <v>9</v>
      </c>
      <c r="F33" s="1">
        <v>4</v>
      </c>
      <c r="G33" s="1">
        <v>1</v>
      </c>
      <c r="H33" s="1">
        <v>6</v>
      </c>
      <c r="I33" s="1">
        <v>0.9</v>
      </c>
      <c r="J33" s="1">
        <v>0.692307692307692</v>
      </c>
      <c r="K33" s="1">
        <v>0.782608695652174</v>
      </c>
      <c r="L33" s="1">
        <v>0.4</v>
      </c>
      <c r="M33" s="1">
        <v>0.5</v>
      </c>
      <c r="N33" s="1">
        <v>0.75</v>
      </c>
    </row>
    <row r="34" s="1" customFormat="1" spans="1:14">
      <c r="A34" s="7">
        <v>152</v>
      </c>
      <c r="B34" s="1">
        <v>152</v>
      </c>
      <c r="C34" s="1">
        <v>0.733963966369629</v>
      </c>
      <c r="D34" s="1">
        <v>0.0578887462615967</v>
      </c>
      <c r="E34" s="1">
        <v>6</v>
      </c>
      <c r="F34" s="1">
        <v>6</v>
      </c>
      <c r="G34" s="1">
        <v>4</v>
      </c>
      <c r="H34" s="1">
        <v>4</v>
      </c>
      <c r="I34" s="1">
        <v>0.6</v>
      </c>
      <c r="J34" s="1">
        <v>0.5</v>
      </c>
      <c r="K34" s="1">
        <v>0.545454545454545</v>
      </c>
      <c r="L34" s="1">
        <v>0.6</v>
      </c>
      <c r="M34" s="1">
        <v>0</v>
      </c>
      <c r="N34" s="1">
        <v>0.5</v>
      </c>
    </row>
    <row r="35" s="1" customFormat="1" spans="1:14">
      <c r="A35" s="7">
        <v>583</v>
      </c>
      <c r="B35" s="1">
        <v>583</v>
      </c>
      <c r="C35" s="1">
        <v>0.734943270683289</v>
      </c>
      <c r="D35" s="1">
        <v>0.0786058902740479</v>
      </c>
      <c r="E35" s="1">
        <v>9</v>
      </c>
      <c r="F35" s="1">
        <v>3</v>
      </c>
      <c r="G35" s="1">
        <v>1</v>
      </c>
      <c r="H35" s="1">
        <v>7</v>
      </c>
      <c r="I35" s="1">
        <v>0.9</v>
      </c>
      <c r="J35" s="1">
        <v>0.75</v>
      </c>
      <c r="K35" s="1">
        <v>0.818181818181818</v>
      </c>
      <c r="L35" s="1">
        <v>0.3</v>
      </c>
      <c r="M35" s="1">
        <v>0.6</v>
      </c>
      <c r="N35" s="1">
        <v>0.8</v>
      </c>
    </row>
    <row r="36" s="1" customFormat="1" spans="1:14">
      <c r="A36" s="7">
        <v>785</v>
      </c>
      <c r="B36" s="1">
        <v>785</v>
      </c>
      <c r="C36" s="1">
        <v>0.73771059513092</v>
      </c>
      <c r="D36" s="1">
        <v>0.0737478733062744</v>
      </c>
      <c r="E36" s="1">
        <v>7</v>
      </c>
      <c r="F36" s="1">
        <v>5</v>
      </c>
      <c r="G36" s="1">
        <v>3</v>
      </c>
      <c r="H36" s="1">
        <v>5</v>
      </c>
      <c r="I36" s="1">
        <v>0.7</v>
      </c>
      <c r="J36" s="1">
        <v>0.583333333333333</v>
      </c>
      <c r="K36" s="1">
        <v>0.636363636363636</v>
      </c>
      <c r="L36" s="1">
        <v>0.5</v>
      </c>
      <c r="M36" s="1">
        <v>0.2</v>
      </c>
      <c r="N36" s="1">
        <v>0.6</v>
      </c>
    </row>
    <row r="37" s="3" customFormat="1" spans="1:14">
      <c r="A37" s="9">
        <v>206</v>
      </c>
      <c r="B37" s="3">
        <v>206</v>
      </c>
      <c r="C37" s="3">
        <v>0.739766359329224</v>
      </c>
      <c r="D37" s="3">
        <v>0.0500904321670532</v>
      </c>
      <c r="E37" s="3">
        <v>8</v>
      </c>
      <c r="F37" s="3">
        <v>7</v>
      </c>
      <c r="G37" s="3">
        <v>2</v>
      </c>
      <c r="H37" s="3">
        <v>3</v>
      </c>
      <c r="I37" s="3">
        <v>0.8</v>
      </c>
      <c r="J37" s="3">
        <v>0.533333333333333</v>
      </c>
      <c r="K37" s="3">
        <v>0.64</v>
      </c>
      <c r="L37" s="3">
        <v>0.7</v>
      </c>
      <c r="M37" s="3">
        <v>0.1</v>
      </c>
      <c r="N37" s="3">
        <v>0.55</v>
      </c>
    </row>
    <row r="38" s="1" customFormat="1" spans="1:14">
      <c r="A38" s="7">
        <v>399</v>
      </c>
      <c r="B38" s="1">
        <v>399</v>
      </c>
      <c r="C38" s="1">
        <v>0.716256022453308</v>
      </c>
      <c r="D38" s="1">
        <v>0.069300651550293</v>
      </c>
      <c r="E38" s="1">
        <v>10</v>
      </c>
      <c r="F38" s="1">
        <v>4</v>
      </c>
      <c r="G38" s="1">
        <v>0</v>
      </c>
      <c r="H38" s="1">
        <v>6</v>
      </c>
      <c r="I38" s="1">
        <v>1</v>
      </c>
      <c r="J38" s="1">
        <v>0.714285714285714</v>
      </c>
      <c r="K38" s="1">
        <v>0.833333333333333</v>
      </c>
      <c r="L38" s="1">
        <v>0.4</v>
      </c>
      <c r="M38" s="1">
        <v>0.6</v>
      </c>
      <c r="N38" s="1">
        <v>0.8</v>
      </c>
    </row>
    <row r="39" s="1" customFormat="1" spans="1:14">
      <c r="A39" s="7">
        <v>246</v>
      </c>
      <c r="B39" s="1">
        <v>246</v>
      </c>
      <c r="C39" s="1">
        <v>0.742902874946594</v>
      </c>
      <c r="D39" s="1">
        <v>0.0863687992095947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764</v>
      </c>
      <c r="B40" s="1">
        <v>764</v>
      </c>
      <c r="C40" s="1">
        <v>0.770396113395691</v>
      </c>
      <c r="D40" s="1">
        <v>0.118025183677673</v>
      </c>
      <c r="E40" s="1">
        <v>8</v>
      </c>
      <c r="F40" s="1">
        <v>5</v>
      </c>
      <c r="G40" s="1">
        <v>2</v>
      </c>
      <c r="H40" s="1">
        <v>5</v>
      </c>
      <c r="I40" s="1">
        <v>0.8</v>
      </c>
      <c r="J40" s="1">
        <v>0.615384615384615</v>
      </c>
      <c r="K40" s="1">
        <v>0.695652173913043</v>
      </c>
      <c r="L40" s="1">
        <v>0.5</v>
      </c>
      <c r="M40" s="1">
        <v>0.3</v>
      </c>
      <c r="N40" s="1">
        <v>0.65</v>
      </c>
    </row>
    <row r="41" s="1" customFormat="1" spans="1:14">
      <c r="A41" s="7">
        <v>328</v>
      </c>
      <c r="B41" s="1">
        <v>328</v>
      </c>
      <c r="C41" s="1">
        <v>0.71317720413208</v>
      </c>
      <c r="D41" s="1">
        <v>0.0862201452255249</v>
      </c>
      <c r="E41" s="1">
        <v>10</v>
      </c>
      <c r="F41" s="1">
        <v>4</v>
      </c>
      <c r="G41" s="1">
        <v>0</v>
      </c>
      <c r="H41" s="1">
        <v>6</v>
      </c>
      <c r="I41" s="1">
        <v>1</v>
      </c>
      <c r="J41" s="1">
        <v>0.714285714285714</v>
      </c>
      <c r="K41" s="1">
        <v>0.833333333333333</v>
      </c>
      <c r="L41" s="1">
        <v>0.4</v>
      </c>
      <c r="M41" s="1">
        <v>0.6</v>
      </c>
      <c r="N41" s="1">
        <v>0.8</v>
      </c>
    </row>
    <row r="42" s="1" customFormat="1" spans="1:14">
      <c r="A42" s="7">
        <v>435</v>
      </c>
      <c r="B42" s="1">
        <v>435</v>
      </c>
      <c r="C42" s="1">
        <v>0.708345055580139</v>
      </c>
      <c r="D42" s="1">
        <v>0.0942379236221313</v>
      </c>
      <c r="E42" s="1">
        <v>9</v>
      </c>
      <c r="F42" s="1">
        <v>4</v>
      </c>
      <c r="G42" s="1">
        <v>1</v>
      </c>
      <c r="H42" s="1">
        <v>6</v>
      </c>
      <c r="I42" s="1">
        <v>0.9</v>
      </c>
      <c r="J42" s="1">
        <v>0.692307692307692</v>
      </c>
      <c r="K42" s="1">
        <v>0.782608695652174</v>
      </c>
      <c r="L42" s="1">
        <v>0.4</v>
      </c>
      <c r="M42" s="1">
        <v>0.5</v>
      </c>
      <c r="N42" s="1">
        <v>0.75</v>
      </c>
    </row>
    <row r="43" s="1" customFormat="1" spans="1:14">
      <c r="A43" s="7">
        <v>709</v>
      </c>
      <c r="B43" s="1">
        <v>709</v>
      </c>
      <c r="C43" s="1">
        <v>0.741271138191223</v>
      </c>
      <c r="D43" s="1">
        <v>0.10593056678772</v>
      </c>
      <c r="E43" s="1">
        <v>10</v>
      </c>
      <c r="F43" s="1">
        <v>3</v>
      </c>
      <c r="G43" s="1">
        <v>0</v>
      </c>
      <c r="H43" s="1">
        <v>7</v>
      </c>
      <c r="I43" s="1">
        <v>1</v>
      </c>
      <c r="J43" s="1">
        <v>0.769230769230769</v>
      </c>
      <c r="K43" s="1">
        <v>0.869565217391304</v>
      </c>
      <c r="L43" s="1">
        <v>0.3</v>
      </c>
      <c r="M43" s="1">
        <v>0.7</v>
      </c>
      <c r="N43" s="1">
        <v>0.85</v>
      </c>
    </row>
    <row r="44" s="1" customFormat="1" spans="1:14">
      <c r="A44" s="7">
        <v>616</v>
      </c>
      <c r="B44" s="1">
        <v>616</v>
      </c>
      <c r="C44" s="1">
        <v>0.709154844284058</v>
      </c>
      <c r="D44" s="1">
        <v>0.0997705459594727</v>
      </c>
      <c r="E44" s="1">
        <v>10</v>
      </c>
      <c r="F44" s="1">
        <v>3</v>
      </c>
      <c r="G44" s="1">
        <v>0</v>
      </c>
      <c r="H44" s="1">
        <v>7</v>
      </c>
      <c r="I44" s="1">
        <v>1</v>
      </c>
      <c r="J44" s="1">
        <v>0.769230769230769</v>
      </c>
      <c r="K44" s="1">
        <v>0.869565217391304</v>
      </c>
      <c r="L44" s="1">
        <v>0.3</v>
      </c>
      <c r="M44" s="1">
        <v>0.7</v>
      </c>
      <c r="N44" s="1">
        <v>0.85</v>
      </c>
    </row>
    <row r="45" s="1" customFormat="1" spans="1:14">
      <c r="A45" s="7">
        <v>67</v>
      </c>
      <c r="B45" s="1">
        <v>67</v>
      </c>
      <c r="C45" s="1">
        <v>0.746085166931152</v>
      </c>
      <c r="D45" s="1">
        <v>0.0754534006118774</v>
      </c>
      <c r="E45" s="1">
        <v>9</v>
      </c>
      <c r="F45" s="1">
        <v>4</v>
      </c>
      <c r="G45" s="1">
        <v>1</v>
      </c>
      <c r="H45" s="1">
        <v>6</v>
      </c>
      <c r="I45" s="1">
        <v>0.9</v>
      </c>
      <c r="J45" s="1">
        <v>0.692307692307692</v>
      </c>
      <c r="K45" s="1">
        <v>0.782608695652174</v>
      </c>
      <c r="L45" s="1">
        <v>0.4</v>
      </c>
      <c r="M45" s="1">
        <v>0.5</v>
      </c>
      <c r="N45" s="1">
        <v>0.75</v>
      </c>
    </row>
    <row r="46" s="1" customFormat="1" spans="1:14">
      <c r="A46" s="7">
        <v>287</v>
      </c>
      <c r="B46" s="1">
        <v>287</v>
      </c>
      <c r="C46" s="1">
        <v>0.745387673377991</v>
      </c>
      <c r="D46" s="1">
        <v>0.0656861066818237</v>
      </c>
      <c r="E46" s="1">
        <v>8</v>
      </c>
      <c r="F46" s="1">
        <v>4</v>
      </c>
      <c r="G46" s="1">
        <v>2</v>
      </c>
      <c r="H46" s="1">
        <v>6</v>
      </c>
      <c r="I46" s="1">
        <v>0.8</v>
      </c>
      <c r="J46" s="1">
        <v>0.666666666666667</v>
      </c>
      <c r="K46" s="1">
        <v>0.727272727272727</v>
      </c>
      <c r="L46" s="1">
        <v>0.4</v>
      </c>
      <c r="M46" s="1">
        <v>0.4</v>
      </c>
      <c r="N46" s="1">
        <v>0.7</v>
      </c>
    </row>
    <row r="47" s="1" customFormat="1" spans="1:14">
      <c r="A47" s="7">
        <v>198</v>
      </c>
      <c r="B47" s="1">
        <v>198</v>
      </c>
      <c r="C47" s="1">
        <v>0.745155930519104</v>
      </c>
      <c r="D47" s="1">
        <v>0.0873236656188965</v>
      </c>
      <c r="E47" s="1">
        <v>9</v>
      </c>
      <c r="F47" s="1">
        <v>6</v>
      </c>
      <c r="G47" s="1">
        <v>1</v>
      </c>
      <c r="H47" s="1">
        <v>4</v>
      </c>
      <c r="I47" s="1">
        <v>0.9</v>
      </c>
      <c r="J47" s="1">
        <v>0.6</v>
      </c>
      <c r="K47" s="1">
        <v>0.72</v>
      </c>
      <c r="L47" s="1">
        <v>0.6</v>
      </c>
      <c r="M47" s="1">
        <v>0.3</v>
      </c>
      <c r="N47" s="1">
        <v>0.65</v>
      </c>
    </row>
    <row r="48" s="1" customFormat="1" spans="1:14">
      <c r="A48" s="7">
        <v>255</v>
      </c>
      <c r="B48" s="1">
        <v>255</v>
      </c>
      <c r="C48" s="1">
        <v>0.745726108551025</v>
      </c>
      <c r="D48" s="1">
        <v>0.0122008323669434</v>
      </c>
      <c r="E48" s="1">
        <v>9</v>
      </c>
      <c r="F48" s="1">
        <v>5</v>
      </c>
      <c r="G48" s="1">
        <v>1</v>
      </c>
      <c r="H48" s="1">
        <v>5</v>
      </c>
      <c r="I48" s="1">
        <v>0.9</v>
      </c>
      <c r="J48" s="1">
        <v>0.642857142857143</v>
      </c>
      <c r="K48" s="1">
        <v>0.75</v>
      </c>
      <c r="L48" s="1">
        <v>0.5</v>
      </c>
      <c r="M48" s="1">
        <v>0.4</v>
      </c>
      <c r="N48" s="1">
        <v>0.7</v>
      </c>
    </row>
    <row r="49" s="1" customFormat="1" spans="1:14">
      <c r="A49" s="7">
        <v>282</v>
      </c>
      <c r="B49" s="1">
        <v>282</v>
      </c>
      <c r="C49" s="1">
        <v>0.710972785949707</v>
      </c>
      <c r="D49" s="1">
        <v>0.0856907367706299</v>
      </c>
      <c r="E49" s="1">
        <v>5</v>
      </c>
      <c r="F49" s="1">
        <v>3</v>
      </c>
      <c r="G49" s="1">
        <v>5</v>
      </c>
      <c r="H49" s="1">
        <v>7</v>
      </c>
      <c r="I49" s="1">
        <v>0.5</v>
      </c>
      <c r="J49" s="1">
        <v>0.625</v>
      </c>
      <c r="K49" s="1">
        <v>0.555555555555556</v>
      </c>
      <c r="L49" s="1">
        <v>0.3</v>
      </c>
      <c r="M49" s="1">
        <v>0.2</v>
      </c>
      <c r="N49" s="1">
        <v>0.6</v>
      </c>
    </row>
    <row r="50" s="1" customFormat="1" spans="1:14">
      <c r="A50" s="7">
        <v>908</v>
      </c>
      <c r="B50" s="1">
        <v>908</v>
      </c>
      <c r="C50" s="1">
        <v>0.746446847915649</v>
      </c>
      <c r="D50" s="1">
        <v>0.0972362756729126</v>
      </c>
      <c r="E50" s="1">
        <v>10</v>
      </c>
      <c r="F50" s="1">
        <v>5</v>
      </c>
      <c r="G50" s="1">
        <v>0</v>
      </c>
      <c r="H50" s="1">
        <v>5</v>
      </c>
      <c r="I50" s="1">
        <v>1</v>
      </c>
      <c r="J50" s="1">
        <v>0.666666666666667</v>
      </c>
      <c r="K50" s="1">
        <v>0.8</v>
      </c>
      <c r="L50" s="1">
        <v>0.5</v>
      </c>
      <c r="M50" s="1">
        <v>0.5</v>
      </c>
      <c r="N50" s="1">
        <v>0.75</v>
      </c>
    </row>
    <row r="51" s="1" customFormat="1" spans="1:14">
      <c r="A51" s="7">
        <v>429</v>
      </c>
      <c r="B51" s="1">
        <v>429</v>
      </c>
      <c r="C51" s="1">
        <v>0.746398687362671</v>
      </c>
      <c r="D51" s="1">
        <v>0.0914851427078247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100</v>
      </c>
      <c r="B52" s="1">
        <v>100</v>
      </c>
      <c r="C52" s="1">
        <v>0.709319829940796</v>
      </c>
      <c r="D52" s="1">
        <v>0.0979667901992798</v>
      </c>
      <c r="E52" s="1">
        <v>9</v>
      </c>
      <c r="F52" s="1">
        <v>5</v>
      </c>
      <c r="G52" s="1">
        <v>1</v>
      </c>
      <c r="H52" s="1">
        <v>5</v>
      </c>
      <c r="I52" s="1">
        <v>0.9</v>
      </c>
      <c r="J52" s="1">
        <v>0.642857142857143</v>
      </c>
      <c r="K52" s="1">
        <v>0.75</v>
      </c>
      <c r="L52" s="1">
        <v>0.5</v>
      </c>
      <c r="M52" s="1">
        <v>0.4</v>
      </c>
      <c r="N52" s="1">
        <v>0.7</v>
      </c>
    </row>
    <row r="53" s="1" customFormat="1" spans="1:14">
      <c r="A53" s="7">
        <v>191</v>
      </c>
      <c r="B53" s="1">
        <v>191</v>
      </c>
      <c r="C53" s="1">
        <v>0.743518233299255</v>
      </c>
      <c r="D53" s="1">
        <v>0.100335359573364</v>
      </c>
      <c r="E53" s="1">
        <v>10</v>
      </c>
      <c r="F53" s="1">
        <v>5</v>
      </c>
      <c r="G53" s="1">
        <v>0</v>
      </c>
      <c r="H53" s="1">
        <v>5</v>
      </c>
      <c r="I53" s="1">
        <v>1</v>
      </c>
      <c r="J53" s="1">
        <v>0.666666666666667</v>
      </c>
      <c r="K53" s="1">
        <v>0.8</v>
      </c>
      <c r="L53" s="1">
        <v>0.5</v>
      </c>
      <c r="M53" s="1">
        <v>0.5</v>
      </c>
      <c r="N53" s="1">
        <v>0.75</v>
      </c>
    </row>
    <row r="54" s="1" customFormat="1" spans="1:14">
      <c r="A54" s="7">
        <v>46</v>
      </c>
      <c r="B54" s="1">
        <v>46</v>
      </c>
      <c r="C54" s="1">
        <v>0.748969078063965</v>
      </c>
      <c r="D54" s="1">
        <v>0.0878483057022095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247</v>
      </c>
      <c r="B55" s="1">
        <v>247</v>
      </c>
      <c r="C55" s="1">
        <v>0.75033438205719</v>
      </c>
      <c r="D55" s="1">
        <v>0.0898913145065308</v>
      </c>
      <c r="E55" s="1">
        <v>9</v>
      </c>
      <c r="F55" s="1">
        <v>5</v>
      </c>
      <c r="G55" s="1">
        <v>1</v>
      </c>
      <c r="H55" s="1">
        <v>5</v>
      </c>
      <c r="I55" s="1">
        <v>0.9</v>
      </c>
      <c r="J55" s="1">
        <v>0.642857142857143</v>
      </c>
      <c r="K55" s="1">
        <v>0.75</v>
      </c>
      <c r="L55" s="1">
        <v>0.5</v>
      </c>
      <c r="M55" s="1">
        <v>0.4</v>
      </c>
      <c r="N55" s="1">
        <v>0.7</v>
      </c>
    </row>
    <row r="56" s="1" customFormat="1" spans="1:14">
      <c r="A56" s="7">
        <v>74</v>
      </c>
      <c r="B56" s="1">
        <v>74</v>
      </c>
      <c r="C56" s="1">
        <v>0.745646357536316</v>
      </c>
      <c r="D56" s="1">
        <v>0.109940409660339</v>
      </c>
      <c r="E56" s="1">
        <v>5</v>
      </c>
      <c r="F56" s="1">
        <v>3</v>
      </c>
      <c r="G56" s="1">
        <v>5</v>
      </c>
      <c r="H56" s="1">
        <v>7</v>
      </c>
      <c r="I56" s="1">
        <v>0.5</v>
      </c>
      <c r="J56" s="1">
        <v>0.625</v>
      </c>
      <c r="K56" s="1">
        <v>0.555555555555556</v>
      </c>
      <c r="L56" s="1">
        <v>0.3</v>
      </c>
      <c r="M56" s="1">
        <v>0.2</v>
      </c>
      <c r="N56" s="1">
        <v>0.6</v>
      </c>
    </row>
    <row r="57" s="1" customFormat="1" spans="1:14">
      <c r="A57" s="7">
        <v>577</v>
      </c>
      <c r="B57" s="1">
        <v>577</v>
      </c>
      <c r="C57" s="1">
        <v>0.746004939079285</v>
      </c>
      <c r="D57" s="1">
        <v>0.101424694061279</v>
      </c>
      <c r="E57" s="1">
        <v>9</v>
      </c>
      <c r="F57" s="1">
        <v>6</v>
      </c>
      <c r="G57" s="1">
        <v>1</v>
      </c>
      <c r="H57" s="1">
        <v>4</v>
      </c>
      <c r="I57" s="1">
        <v>0.9</v>
      </c>
      <c r="J57" s="1">
        <v>0.6</v>
      </c>
      <c r="K57" s="1">
        <v>0.72</v>
      </c>
      <c r="L57" s="1">
        <v>0.6</v>
      </c>
      <c r="M57" s="1">
        <v>0.3</v>
      </c>
      <c r="N57" s="1">
        <v>0.65</v>
      </c>
    </row>
    <row r="58" s="1" customFormat="1" spans="1:14">
      <c r="A58" s="7">
        <v>876</v>
      </c>
      <c r="B58" s="1">
        <v>876</v>
      </c>
      <c r="C58" s="1">
        <v>0.751581072807312</v>
      </c>
      <c r="D58" s="1">
        <v>0.130845427513123</v>
      </c>
      <c r="E58" s="1">
        <v>8</v>
      </c>
      <c r="F58" s="1">
        <v>3</v>
      </c>
      <c r="G58" s="1">
        <v>2</v>
      </c>
      <c r="H58" s="1">
        <v>7</v>
      </c>
      <c r="I58" s="1">
        <v>0.8</v>
      </c>
      <c r="J58" s="1">
        <v>0.727272727272727</v>
      </c>
      <c r="K58" s="1">
        <v>0.761904761904762</v>
      </c>
      <c r="L58" s="1">
        <v>0.3</v>
      </c>
      <c r="M58" s="1">
        <v>0.5</v>
      </c>
      <c r="N58" s="1">
        <v>0.75</v>
      </c>
    </row>
    <row r="59" s="1" customFormat="1" spans="1:14">
      <c r="A59" s="7">
        <v>893</v>
      </c>
      <c r="B59" s="1">
        <v>893</v>
      </c>
      <c r="C59" s="1">
        <v>0.754010558128357</v>
      </c>
      <c r="D59" s="1">
        <v>0.0874552726745605</v>
      </c>
      <c r="E59" s="1">
        <v>9</v>
      </c>
      <c r="F59" s="1">
        <v>5</v>
      </c>
      <c r="G59" s="1">
        <v>1</v>
      </c>
      <c r="H59" s="1">
        <v>5</v>
      </c>
      <c r="I59" s="1">
        <v>0.9</v>
      </c>
      <c r="J59" s="1">
        <v>0.642857142857143</v>
      </c>
      <c r="K59" s="1">
        <v>0.75</v>
      </c>
      <c r="L59" s="1">
        <v>0.5</v>
      </c>
      <c r="M59" s="1">
        <v>0.4</v>
      </c>
      <c r="N59" s="1">
        <v>0.7</v>
      </c>
    </row>
    <row r="60" s="1" customFormat="1" spans="1:14">
      <c r="A60" s="7">
        <v>702</v>
      </c>
      <c r="B60" s="1">
        <v>702</v>
      </c>
      <c r="C60" s="1">
        <v>0.756459355354309</v>
      </c>
      <c r="D60" s="1">
        <v>0.0885168313980103</v>
      </c>
      <c r="E60" s="1">
        <v>8</v>
      </c>
      <c r="F60" s="1">
        <v>6</v>
      </c>
      <c r="G60" s="1">
        <v>2</v>
      </c>
      <c r="H60" s="1">
        <v>4</v>
      </c>
      <c r="I60" s="1">
        <v>0.8</v>
      </c>
      <c r="J60" s="1">
        <v>0.571428571428572</v>
      </c>
      <c r="K60" s="1">
        <v>0.666666666666667</v>
      </c>
      <c r="L60" s="1">
        <v>0.6</v>
      </c>
      <c r="M60" s="1">
        <v>0.2</v>
      </c>
      <c r="N60" s="1">
        <v>0.6</v>
      </c>
    </row>
    <row r="61" s="1" customFormat="1" spans="1:14">
      <c r="A61" s="7">
        <v>3</v>
      </c>
      <c r="B61" s="1">
        <v>3</v>
      </c>
      <c r="C61" s="1">
        <v>0.708565592765808</v>
      </c>
      <c r="D61" s="1">
        <v>0.100190043449402</v>
      </c>
      <c r="E61" s="1">
        <v>8</v>
      </c>
      <c r="F61" s="1">
        <v>4</v>
      </c>
      <c r="G61" s="1">
        <v>2</v>
      </c>
      <c r="H61" s="1">
        <v>6</v>
      </c>
      <c r="I61" s="1">
        <v>0.8</v>
      </c>
      <c r="J61" s="1">
        <v>0.666666666666667</v>
      </c>
      <c r="K61" s="1">
        <v>0.727272727272727</v>
      </c>
      <c r="L61" s="1">
        <v>0.4</v>
      </c>
      <c r="M61" s="1">
        <v>0.4</v>
      </c>
      <c r="N61" s="1">
        <v>0.7</v>
      </c>
    </row>
    <row r="62" s="1" customFormat="1" spans="1:14">
      <c r="A62" s="7">
        <v>229</v>
      </c>
      <c r="B62" s="1">
        <v>229</v>
      </c>
      <c r="C62" s="1">
        <v>0.727859258651733</v>
      </c>
      <c r="D62" s="1">
        <v>0.110341310501099</v>
      </c>
      <c r="E62" s="1">
        <v>7</v>
      </c>
      <c r="F62" s="1">
        <v>7</v>
      </c>
      <c r="G62" s="1">
        <v>3</v>
      </c>
      <c r="H62" s="1">
        <v>3</v>
      </c>
      <c r="I62" s="1">
        <v>0.7</v>
      </c>
      <c r="J62" s="1">
        <v>0.5</v>
      </c>
      <c r="K62" s="1">
        <v>0.583333333333333</v>
      </c>
      <c r="L62" s="1">
        <v>0.7</v>
      </c>
      <c r="M62" s="1">
        <v>0</v>
      </c>
      <c r="N62" s="1">
        <v>0.5</v>
      </c>
    </row>
    <row r="63" s="3" customFormat="1" spans="1:14">
      <c r="A63" s="9">
        <v>607</v>
      </c>
      <c r="B63" s="3">
        <v>607</v>
      </c>
      <c r="C63" s="3">
        <v>0.759205937385559</v>
      </c>
      <c r="D63" s="3">
        <v>0.0919692516326904</v>
      </c>
      <c r="E63" s="3">
        <v>10</v>
      </c>
      <c r="F63" s="3">
        <v>5</v>
      </c>
      <c r="G63" s="3">
        <v>0</v>
      </c>
      <c r="H63" s="3">
        <v>5</v>
      </c>
      <c r="I63" s="3">
        <v>1</v>
      </c>
      <c r="J63" s="3">
        <v>0.666666666666667</v>
      </c>
      <c r="K63" s="3">
        <v>0.8</v>
      </c>
      <c r="L63" s="3">
        <v>0.5</v>
      </c>
      <c r="M63" s="3">
        <v>0.5</v>
      </c>
      <c r="N63" s="3">
        <v>0.75</v>
      </c>
    </row>
    <row r="64" s="1" customFormat="1" spans="1:14">
      <c r="A64" s="7">
        <v>6</v>
      </c>
      <c r="B64" s="1">
        <v>6</v>
      </c>
      <c r="C64" s="1">
        <v>0.70316219329834</v>
      </c>
      <c r="D64" s="1">
        <v>0.091391921043396</v>
      </c>
      <c r="E64" s="1">
        <v>9</v>
      </c>
      <c r="F64" s="1">
        <v>5</v>
      </c>
      <c r="G64" s="1">
        <v>1</v>
      </c>
      <c r="H64" s="1">
        <v>5</v>
      </c>
      <c r="I64" s="1">
        <v>0.9</v>
      </c>
      <c r="J64" s="1">
        <v>0.642857142857143</v>
      </c>
      <c r="K64" s="1">
        <v>0.75</v>
      </c>
      <c r="L64" s="1">
        <v>0.5</v>
      </c>
      <c r="M64" s="1">
        <v>0.4</v>
      </c>
      <c r="N64" s="1">
        <v>0.7</v>
      </c>
    </row>
    <row r="65" s="1" customFormat="1" spans="1:14">
      <c r="A65" s="7">
        <v>780</v>
      </c>
      <c r="B65" s="1">
        <v>780</v>
      </c>
      <c r="C65" s="1">
        <v>0.700768947601318</v>
      </c>
      <c r="D65" s="1">
        <v>0.0417674779891968</v>
      </c>
      <c r="E65" s="1">
        <v>8</v>
      </c>
      <c r="F65" s="1">
        <v>6</v>
      </c>
      <c r="G65" s="1">
        <v>2</v>
      </c>
      <c r="H65" s="1">
        <v>4</v>
      </c>
      <c r="I65" s="1">
        <v>0.8</v>
      </c>
      <c r="J65" s="1">
        <v>0.571428571428572</v>
      </c>
      <c r="K65" s="1">
        <v>0.666666666666667</v>
      </c>
      <c r="L65" s="1">
        <v>0.6</v>
      </c>
      <c r="M65" s="1">
        <v>0.2</v>
      </c>
      <c r="N65" s="1">
        <v>0.6</v>
      </c>
    </row>
    <row r="66" s="1" customFormat="1" spans="1:14">
      <c r="A66" s="7">
        <v>256</v>
      </c>
      <c r="B66" s="1">
        <v>256</v>
      </c>
      <c r="C66" s="1">
        <v>0.769444704055786</v>
      </c>
      <c r="D66" s="1">
        <v>0.147529363632202</v>
      </c>
      <c r="E66" s="1">
        <v>10</v>
      </c>
      <c r="F66" s="1">
        <v>8</v>
      </c>
      <c r="G66" s="1">
        <v>0</v>
      </c>
      <c r="H66" s="1">
        <v>2</v>
      </c>
      <c r="I66" s="1">
        <v>1</v>
      </c>
      <c r="J66" s="1">
        <v>0.555555555555556</v>
      </c>
      <c r="K66" s="1">
        <v>0.714285714285714</v>
      </c>
      <c r="L66" s="1">
        <v>0.8</v>
      </c>
      <c r="M66" s="1">
        <v>0.2</v>
      </c>
      <c r="N66" s="1">
        <v>0.6</v>
      </c>
    </row>
    <row r="67" s="1" customFormat="1" spans="1:14">
      <c r="A67" s="7">
        <v>576</v>
      </c>
      <c r="B67" s="1">
        <v>576</v>
      </c>
      <c r="C67" s="1">
        <v>0.774784207344055</v>
      </c>
      <c r="D67" s="1">
        <v>0.0835216045379639</v>
      </c>
      <c r="E67" s="1">
        <v>8</v>
      </c>
      <c r="F67" s="1">
        <v>5</v>
      </c>
      <c r="G67" s="1">
        <v>2</v>
      </c>
      <c r="H67" s="1">
        <v>5</v>
      </c>
      <c r="I67" s="1">
        <v>0.8</v>
      </c>
      <c r="J67" s="1">
        <v>0.615384615384615</v>
      </c>
      <c r="K67" s="1">
        <v>0.695652173913043</v>
      </c>
      <c r="L67" s="1">
        <v>0.5</v>
      </c>
      <c r="M67" s="1">
        <v>0.3</v>
      </c>
      <c r="N67" s="1">
        <v>0.65</v>
      </c>
    </row>
    <row r="68" s="3" customFormat="1" spans="1:14">
      <c r="A68" s="9">
        <v>637</v>
      </c>
      <c r="B68" s="3">
        <v>637</v>
      </c>
      <c r="C68" s="3">
        <v>0.779709577560425</v>
      </c>
      <c r="D68" s="3">
        <v>0.131428241729736</v>
      </c>
      <c r="E68" s="3">
        <v>8</v>
      </c>
      <c r="F68" s="3">
        <v>4</v>
      </c>
      <c r="G68" s="3">
        <v>2</v>
      </c>
      <c r="H68" s="3">
        <v>6</v>
      </c>
      <c r="I68" s="3">
        <v>0.8</v>
      </c>
      <c r="J68" s="3">
        <v>0.666666666666667</v>
      </c>
      <c r="K68" s="3">
        <v>0.727272727272727</v>
      </c>
      <c r="L68" s="3">
        <v>0.4</v>
      </c>
      <c r="M68" s="3">
        <v>0.4</v>
      </c>
      <c r="N68" s="3">
        <v>0.7</v>
      </c>
    </row>
    <row r="69" s="1" customFormat="1" spans="1:14">
      <c r="A69" s="7">
        <v>358</v>
      </c>
      <c r="B69" s="1">
        <v>358</v>
      </c>
      <c r="C69" s="1">
        <v>0.764511704444885</v>
      </c>
      <c r="D69" s="1">
        <v>0.0849670171737671</v>
      </c>
      <c r="E69" s="1">
        <v>8</v>
      </c>
      <c r="F69" s="1">
        <v>5</v>
      </c>
      <c r="G69" s="1">
        <v>2</v>
      </c>
      <c r="H69" s="1">
        <v>5</v>
      </c>
      <c r="I69" s="1">
        <v>0.8</v>
      </c>
      <c r="J69" s="1">
        <v>0.615384615384615</v>
      </c>
      <c r="K69" s="1">
        <v>0.695652173913043</v>
      </c>
      <c r="L69" s="1">
        <v>0.5</v>
      </c>
      <c r="M69" s="1">
        <v>0.3</v>
      </c>
      <c r="N69" s="1">
        <v>0.65</v>
      </c>
    </row>
    <row r="70" s="1" customFormat="1" spans="1:14">
      <c r="A70" s="7">
        <v>686</v>
      </c>
      <c r="B70" s="1">
        <v>686</v>
      </c>
      <c r="C70" s="1">
        <v>0.872081875801086</v>
      </c>
      <c r="D70" s="1">
        <v>0.25467324256897</v>
      </c>
      <c r="E70" s="1">
        <v>6</v>
      </c>
      <c r="F70" s="1">
        <v>5</v>
      </c>
      <c r="G70" s="1">
        <v>4</v>
      </c>
      <c r="H70" s="1">
        <v>5</v>
      </c>
      <c r="I70" s="1">
        <v>0.6</v>
      </c>
      <c r="J70" s="1">
        <v>0.545454545454545</v>
      </c>
      <c r="K70" s="1">
        <v>0.571428571428571</v>
      </c>
      <c r="L70" s="1">
        <v>0.5</v>
      </c>
      <c r="M70" s="1">
        <v>0.1</v>
      </c>
      <c r="N70" s="1">
        <v>0.55</v>
      </c>
    </row>
    <row r="71" s="1" customFormat="1" spans="1:14">
      <c r="A71" s="7">
        <v>498</v>
      </c>
      <c r="B71" s="1">
        <v>498</v>
      </c>
      <c r="C71" s="1">
        <v>0.696210503578186</v>
      </c>
      <c r="D71" s="1">
        <v>0.0400842428207398</v>
      </c>
      <c r="E71" s="1">
        <v>10</v>
      </c>
      <c r="F71" s="1">
        <v>3</v>
      </c>
      <c r="G71" s="1">
        <v>0</v>
      </c>
      <c r="H71" s="1">
        <v>7</v>
      </c>
      <c r="I71" s="1">
        <v>1</v>
      </c>
      <c r="J71" s="1">
        <v>0.769230769230769</v>
      </c>
      <c r="K71" s="1">
        <v>0.869565217391304</v>
      </c>
      <c r="L71" s="1">
        <v>0.3</v>
      </c>
      <c r="M71" s="1">
        <v>0.7</v>
      </c>
      <c r="N71" s="1">
        <v>0.85</v>
      </c>
    </row>
    <row r="72" s="1" customFormat="1" spans="1:14">
      <c r="A72" s="7">
        <v>704</v>
      </c>
      <c r="B72" s="1">
        <v>704</v>
      </c>
      <c r="C72" s="1">
        <v>0.793093085289001</v>
      </c>
      <c r="D72" s="1">
        <v>0.133874297142029</v>
      </c>
      <c r="E72" s="1">
        <v>9</v>
      </c>
      <c r="F72" s="1">
        <v>4</v>
      </c>
      <c r="G72" s="1">
        <v>1</v>
      </c>
      <c r="H72" s="1">
        <v>6</v>
      </c>
      <c r="I72" s="1">
        <v>0.9</v>
      </c>
      <c r="J72" s="1">
        <v>0.692307692307692</v>
      </c>
      <c r="K72" s="1">
        <v>0.782608695652174</v>
      </c>
      <c r="L72" s="1">
        <v>0.4</v>
      </c>
      <c r="M72" s="1">
        <v>0.5</v>
      </c>
      <c r="N72" s="1">
        <v>0.75</v>
      </c>
    </row>
    <row r="73" s="1" customFormat="1" spans="1:14">
      <c r="A73" s="7">
        <v>695</v>
      </c>
      <c r="B73" s="1">
        <v>695</v>
      </c>
      <c r="C73" s="1">
        <v>0.793387413024902</v>
      </c>
      <c r="D73" s="1">
        <v>0.140011191368103</v>
      </c>
      <c r="E73" s="1">
        <v>9</v>
      </c>
      <c r="F73" s="1">
        <v>5</v>
      </c>
      <c r="G73" s="1">
        <v>1</v>
      </c>
      <c r="H73" s="1">
        <v>5</v>
      </c>
      <c r="I73" s="1">
        <v>0.9</v>
      </c>
      <c r="J73" s="1">
        <v>0.642857142857143</v>
      </c>
      <c r="K73" s="1">
        <v>0.75</v>
      </c>
      <c r="L73" s="1">
        <v>0.5</v>
      </c>
      <c r="M73" s="1">
        <v>0.4</v>
      </c>
      <c r="N73" s="1">
        <v>0.7</v>
      </c>
    </row>
    <row r="74" s="1" customFormat="1" spans="1:14">
      <c r="A74" s="7">
        <v>929</v>
      </c>
      <c r="B74" s="1">
        <v>929</v>
      </c>
      <c r="C74" s="1">
        <v>0.795631051063538</v>
      </c>
      <c r="D74" s="1">
        <v>0.0636559724807739</v>
      </c>
      <c r="E74" s="1">
        <v>10</v>
      </c>
      <c r="F74" s="1">
        <v>4</v>
      </c>
      <c r="G74" s="1">
        <v>0</v>
      </c>
      <c r="H74" s="1">
        <v>6</v>
      </c>
      <c r="I74" s="1">
        <v>1</v>
      </c>
      <c r="J74" s="1">
        <v>0.714285714285714</v>
      </c>
      <c r="K74" s="1">
        <v>0.833333333333333</v>
      </c>
      <c r="L74" s="1">
        <v>0.4</v>
      </c>
      <c r="M74" s="1">
        <v>0.6</v>
      </c>
      <c r="N74" s="1">
        <v>0.8</v>
      </c>
    </row>
    <row r="75" s="3" customFormat="1" spans="1:14">
      <c r="A75" s="9">
        <v>439</v>
      </c>
      <c r="B75" s="3">
        <v>439</v>
      </c>
      <c r="C75" s="3">
        <v>0.799637913703918</v>
      </c>
      <c r="D75" s="3">
        <v>0.0570443868637085</v>
      </c>
      <c r="E75" s="3">
        <v>10</v>
      </c>
      <c r="F75" s="3">
        <v>3</v>
      </c>
      <c r="G75" s="3">
        <v>0</v>
      </c>
      <c r="H75" s="3">
        <v>7</v>
      </c>
      <c r="I75" s="3">
        <v>1</v>
      </c>
      <c r="J75" s="3">
        <v>0.769230769230769</v>
      </c>
      <c r="K75" s="3">
        <v>0.869565217391304</v>
      </c>
      <c r="L75" s="3">
        <v>0.3</v>
      </c>
      <c r="M75" s="3">
        <v>0.7</v>
      </c>
      <c r="N75" s="3">
        <v>0.85</v>
      </c>
    </row>
    <row r="76" s="1" customFormat="1" spans="1:14">
      <c r="A76" s="7">
        <v>454</v>
      </c>
      <c r="B76" s="1">
        <v>454</v>
      </c>
      <c r="C76" s="1">
        <v>0.81167459487915</v>
      </c>
      <c r="D76" s="1">
        <v>0.116322159767151</v>
      </c>
      <c r="E76" s="1">
        <v>5</v>
      </c>
      <c r="F76" s="1">
        <v>4</v>
      </c>
      <c r="G76" s="1">
        <v>5</v>
      </c>
      <c r="H76" s="1">
        <v>6</v>
      </c>
      <c r="I76" s="1">
        <v>0.5</v>
      </c>
      <c r="J76" s="1">
        <v>0.555555555555556</v>
      </c>
      <c r="K76" s="1">
        <v>0.526315789473684</v>
      </c>
      <c r="L76" s="1">
        <v>0.4</v>
      </c>
      <c r="M76" s="1">
        <v>0.1</v>
      </c>
      <c r="N76" s="1">
        <v>0.55</v>
      </c>
    </row>
    <row r="77" s="1" customFormat="1" spans="1:14">
      <c r="A77" s="7">
        <v>631</v>
      </c>
      <c r="B77" s="1">
        <v>631</v>
      </c>
      <c r="C77" s="1">
        <v>0.809487223625183</v>
      </c>
      <c r="D77" s="1">
        <v>0.125691533088684</v>
      </c>
      <c r="E77" s="1">
        <v>7</v>
      </c>
      <c r="F77" s="1">
        <v>5</v>
      </c>
      <c r="G77" s="1">
        <v>3</v>
      </c>
      <c r="H77" s="1">
        <v>5</v>
      </c>
      <c r="I77" s="1">
        <v>0.7</v>
      </c>
      <c r="J77" s="1">
        <v>0.583333333333333</v>
      </c>
      <c r="K77" s="1">
        <v>0.636363636363636</v>
      </c>
      <c r="L77" s="1">
        <v>0.5</v>
      </c>
      <c r="M77" s="1">
        <v>0.2</v>
      </c>
      <c r="N77" s="1">
        <v>0.6</v>
      </c>
    </row>
    <row r="78" s="1" customFormat="1" spans="1:14">
      <c r="A78" s="7">
        <v>777</v>
      </c>
      <c r="B78" s="1">
        <v>777</v>
      </c>
      <c r="C78" s="1">
        <v>0.808679223060608</v>
      </c>
      <c r="D78" s="1">
        <v>0.145735383033752</v>
      </c>
      <c r="E78" s="1">
        <v>10</v>
      </c>
      <c r="F78" s="1">
        <v>3</v>
      </c>
      <c r="G78" s="1">
        <v>0</v>
      </c>
      <c r="H78" s="1">
        <v>7</v>
      </c>
      <c r="I78" s="1">
        <v>1</v>
      </c>
      <c r="J78" s="1">
        <v>0.769230769230769</v>
      </c>
      <c r="K78" s="1">
        <v>0.869565217391304</v>
      </c>
      <c r="L78" s="1">
        <v>0.3</v>
      </c>
      <c r="M78" s="1">
        <v>0.7</v>
      </c>
      <c r="N78" s="1">
        <v>0.85</v>
      </c>
    </row>
    <row r="79" s="1" customFormat="1" spans="1:14">
      <c r="A79" s="7">
        <v>773</v>
      </c>
      <c r="B79" s="1">
        <v>773</v>
      </c>
      <c r="C79" s="1">
        <v>0.804943203926086</v>
      </c>
      <c r="D79" s="1">
        <v>0.0974832773208618</v>
      </c>
      <c r="E79" s="1">
        <v>9</v>
      </c>
      <c r="F79" s="1">
        <v>3</v>
      </c>
      <c r="G79" s="1">
        <v>1</v>
      </c>
      <c r="H79" s="1">
        <v>7</v>
      </c>
      <c r="I79" s="1">
        <v>0.9</v>
      </c>
      <c r="J79" s="1">
        <v>0.75</v>
      </c>
      <c r="K79" s="1">
        <v>0.818181818181818</v>
      </c>
      <c r="L79" s="1">
        <v>0.3</v>
      </c>
      <c r="M79" s="1">
        <v>0.6</v>
      </c>
      <c r="N79" s="1">
        <v>0.8</v>
      </c>
    </row>
    <row r="80" s="1" customFormat="1" spans="1:14">
      <c r="A80" s="7">
        <v>354</v>
      </c>
      <c r="B80" s="1">
        <v>354</v>
      </c>
      <c r="C80" s="1">
        <v>0.808939099311829</v>
      </c>
      <c r="D80" s="1">
        <v>0.152334570884705</v>
      </c>
      <c r="E80" s="1">
        <v>8</v>
      </c>
      <c r="F80" s="1">
        <v>6</v>
      </c>
      <c r="G80" s="1">
        <v>2</v>
      </c>
      <c r="H80" s="1">
        <v>4</v>
      </c>
      <c r="I80" s="1">
        <v>0.8</v>
      </c>
      <c r="J80" s="1">
        <v>0.571428571428572</v>
      </c>
      <c r="K80" s="1">
        <v>0.666666666666667</v>
      </c>
      <c r="L80" s="1">
        <v>0.6</v>
      </c>
      <c r="M80" s="1">
        <v>0.2</v>
      </c>
      <c r="N80" s="1">
        <v>0.6</v>
      </c>
    </row>
    <row r="81" s="1" customFormat="1" spans="1:14">
      <c r="A81" s="7">
        <v>543</v>
      </c>
      <c r="B81" s="1">
        <v>543</v>
      </c>
      <c r="C81" s="1">
        <v>0.810562133789062</v>
      </c>
      <c r="D81" s="1">
        <v>0.140990376472473</v>
      </c>
      <c r="E81" s="1">
        <v>9</v>
      </c>
      <c r="F81" s="1">
        <v>3</v>
      </c>
      <c r="G81" s="1">
        <v>1</v>
      </c>
      <c r="H81" s="1">
        <v>7</v>
      </c>
      <c r="I81" s="1">
        <v>0.9</v>
      </c>
      <c r="J81" s="1">
        <v>0.75</v>
      </c>
      <c r="K81" s="1">
        <v>0.818181818181818</v>
      </c>
      <c r="L81" s="1">
        <v>0.3</v>
      </c>
      <c r="M81" s="1">
        <v>0.6</v>
      </c>
      <c r="N81" s="1">
        <v>0.8</v>
      </c>
    </row>
    <row r="82" s="1" customFormat="1" spans="1:14">
      <c r="A82" s="7">
        <v>598</v>
      </c>
      <c r="B82" s="1">
        <v>598</v>
      </c>
      <c r="C82" s="1">
        <v>0.808453559875488</v>
      </c>
      <c r="D82" s="1">
        <v>0.0991584062576294</v>
      </c>
      <c r="E82" s="1">
        <v>10</v>
      </c>
      <c r="F82" s="1">
        <v>3</v>
      </c>
      <c r="G82" s="1">
        <v>0</v>
      </c>
      <c r="H82" s="1">
        <v>7</v>
      </c>
      <c r="I82" s="1">
        <v>1</v>
      </c>
      <c r="J82" s="1">
        <v>0.769230769230769</v>
      </c>
      <c r="K82" s="1">
        <v>0.869565217391304</v>
      </c>
      <c r="L82" s="1">
        <v>0.3</v>
      </c>
      <c r="M82" s="1">
        <v>0.7</v>
      </c>
      <c r="N82" s="1">
        <v>0.85</v>
      </c>
    </row>
    <row r="83" s="1" customFormat="1" spans="1:14">
      <c r="A83" s="7">
        <v>907</v>
      </c>
      <c r="B83" s="1">
        <v>907</v>
      </c>
      <c r="C83" s="1">
        <v>0.811874389648437</v>
      </c>
      <c r="D83" s="1">
        <v>0.147233486175537</v>
      </c>
      <c r="E83" s="1">
        <v>9</v>
      </c>
      <c r="F83" s="1">
        <v>1</v>
      </c>
      <c r="G83" s="1">
        <v>1</v>
      </c>
      <c r="H83" s="1">
        <v>9</v>
      </c>
      <c r="I83" s="1">
        <v>0.9</v>
      </c>
      <c r="J83" s="1">
        <v>0.9</v>
      </c>
      <c r="K83" s="1">
        <v>0.9</v>
      </c>
      <c r="L83" s="1">
        <v>0.1</v>
      </c>
      <c r="M83" s="1">
        <v>0.8</v>
      </c>
      <c r="N83" s="1">
        <v>0.9</v>
      </c>
    </row>
    <row r="84" s="1" customFormat="1" spans="1:14">
      <c r="A84" s="7">
        <v>743</v>
      </c>
      <c r="B84" s="1">
        <v>743</v>
      </c>
      <c r="C84" s="1">
        <v>0.812583208084106</v>
      </c>
      <c r="D84" s="1">
        <v>0.160370707511902</v>
      </c>
      <c r="E84" s="1">
        <v>9</v>
      </c>
      <c r="F84" s="1">
        <v>5</v>
      </c>
      <c r="G84" s="1">
        <v>1</v>
      </c>
      <c r="H84" s="1">
        <v>5</v>
      </c>
      <c r="I84" s="1">
        <v>0.9</v>
      </c>
      <c r="J84" s="1">
        <v>0.642857142857143</v>
      </c>
      <c r="K84" s="1">
        <v>0.75</v>
      </c>
      <c r="L84" s="1">
        <v>0.5</v>
      </c>
      <c r="M84" s="1">
        <v>0.4</v>
      </c>
      <c r="N84" s="1">
        <v>0.7</v>
      </c>
    </row>
    <row r="85" s="1" customFormat="1" spans="1:14">
      <c r="A85" s="7">
        <v>207</v>
      </c>
      <c r="B85" s="1">
        <v>207</v>
      </c>
      <c r="C85" s="1">
        <v>0.812959790229797</v>
      </c>
      <c r="D85" s="1">
        <v>0.00219154357910156</v>
      </c>
      <c r="E85" s="1">
        <v>9</v>
      </c>
      <c r="F85" s="1">
        <v>2</v>
      </c>
      <c r="G85" s="1">
        <v>1</v>
      </c>
      <c r="H85" s="1">
        <v>8</v>
      </c>
      <c r="I85" s="1">
        <v>0.9</v>
      </c>
      <c r="J85" s="1">
        <v>0.818181818181818</v>
      </c>
      <c r="K85" s="1">
        <v>0.857142857142857</v>
      </c>
      <c r="L85" s="1">
        <v>0.2</v>
      </c>
      <c r="M85" s="1">
        <v>0.7</v>
      </c>
      <c r="N85" s="1">
        <v>0.85</v>
      </c>
    </row>
    <row r="86" s="3" customFormat="1" spans="1:14">
      <c r="A86" s="9">
        <v>802</v>
      </c>
      <c r="B86" s="3">
        <v>802</v>
      </c>
      <c r="C86" s="3">
        <v>0.818269729614258</v>
      </c>
      <c r="D86" s="3">
        <v>0.142256736755371</v>
      </c>
      <c r="E86" s="3">
        <v>9</v>
      </c>
      <c r="F86" s="3">
        <v>4</v>
      </c>
      <c r="G86" s="3">
        <v>1</v>
      </c>
      <c r="H86" s="3">
        <v>6</v>
      </c>
      <c r="I86" s="3">
        <v>0.9</v>
      </c>
      <c r="J86" s="3">
        <v>0.692307692307692</v>
      </c>
      <c r="K86" s="3">
        <v>0.782608695652174</v>
      </c>
      <c r="L86" s="3">
        <v>0.4</v>
      </c>
      <c r="M86" s="3">
        <v>0.5</v>
      </c>
      <c r="N86" s="3">
        <v>0.75</v>
      </c>
    </row>
    <row r="87" s="1" customFormat="1" spans="1:14">
      <c r="A87" s="7">
        <v>558</v>
      </c>
      <c r="B87" s="1">
        <v>558</v>
      </c>
      <c r="C87" s="1">
        <v>0.821733474731445</v>
      </c>
      <c r="D87" s="1">
        <v>0.137555122375488</v>
      </c>
      <c r="E87" s="1">
        <v>9</v>
      </c>
      <c r="F87" s="1">
        <v>5</v>
      </c>
      <c r="G87" s="1">
        <v>1</v>
      </c>
      <c r="H87" s="1">
        <v>5</v>
      </c>
      <c r="I87" s="1">
        <v>0.9</v>
      </c>
      <c r="J87" s="1">
        <v>0.642857142857143</v>
      </c>
      <c r="K87" s="1">
        <v>0.75</v>
      </c>
      <c r="L87" s="1">
        <v>0.5</v>
      </c>
      <c r="M87" s="1">
        <v>0.4</v>
      </c>
      <c r="N87" s="1">
        <v>0.7</v>
      </c>
    </row>
    <row r="88" s="1" customFormat="1" spans="1:14">
      <c r="A88" s="7">
        <v>347</v>
      </c>
      <c r="B88" s="1">
        <v>347</v>
      </c>
      <c r="C88" s="1">
        <v>0.807642936706543</v>
      </c>
      <c r="D88" s="1">
        <v>0.11441159248352</v>
      </c>
      <c r="E88" s="1">
        <v>10</v>
      </c>
      <c r="F88" s="1">
        <v>7</v>
      </c>
      <c r="G88" s="1">
        <v>0</v>
      </c>
      <c r="H88" s="1">
        <v>3</v>
      </c>
      <c r="I88" s="1">
        <v>1</v>
      </c>
      <c r="J88" s="1">
        <v>0.588235294117647</v>
      </c>
      <c r="K88" s="1">
        <v>0.740740740740741</v>
      </c>
      <c r="L88" s="1">
        <v>0.7</v>
      </c>
      <c r="M88" s="1">
        <v>0.3</v>
      </c>
      <c r="N88" s="1">
        <v>0.65</v>
      </c>
    </row>
    <row r="89" s="1" customFormat="1" spans="1:14">
      <c r="A89" s="7">
        <v>522</v>
      </c>
      <c r="B89" s="1">
        <v>522</v>
      </c>
      <c r="C89" s="1">
        <v>0.841399312019348</v>
      </c>
      <c r="D89" s="1">
        <v>0.0506949424743652</v>
      </c>
      <c r="E89" s="1">
        <v>9</v>
      </c>
      <c r="F89" s="1">
        <v>4</v>
      </c>
      <c r="G89" s="1">
        <v>1</v>
      </c>
      <c r="H89" s="1">
        <v>6</v>
      </c>
      <c r="I89" s="1">
        <v>0.9</v>
      </c>
      <c r="J89" s="1">
        <v>0.692307692307692</v>
      </c>
      <c r="K89" s="1">
        <v>0.782608695652174</v>
      </c>
      <c r="L89" s="1">
        <v>0.4</v>
      </c>
      <c r="M89" s="1">
        <v>0.5</v>
      </c>
      <c r="N89" s="1">
        <v>0.75</v>
      </c>
    </row>
    <row r="90" s="3" customFormat="1" spans="1:14">
      <c r="A90" s="9">
        <v>694</v>
      </c>
      <c r="B90" s="3">
        <v>694</v>
      </c>
      <c r="C90" s="3">
        <v>0.832526206970215</v>
      </c>
      <c r="D90" s="3">
        <v>0.154374718666077</v>
      </c>
      <c r="E90" s="3">
        <v>9</v>
      </c>
      <c r="F90" s="3">
        <v>5</v>
      </c>
      <c r="G90" s="3">
        <v>1</v>
      </c>
      <c r="H90" s="3">
        <v>5</v>
      </c>
      <c r="I90" s="3">
        <v>0.9</v>
      </c>
      <c r="J90" s="3">
        <v>0.642857142857143</v>
      </c>
      <c r="K90" s="3">
        <v>0.75</v>
      </c>
      <c r="L90" s="3">
        <v>0.5</v>
      </c>
      <c r="M90" s="3">
        <v>0.4</v>
      </c>
      <c r="N90" s="3">
        <v>0.7</v>
      </c>
    </row>
    <row r="91" s="1" customFormat="1" spans="1:14">
      <c r="A91" s="7">
        <v>715</v>
      </c>
      <c r="B91" s="1">
        <v>715</v>
      </c>
      <c r="C91" s="1">
        <v>0.844211578369141</v>
      </c>
      <c r="D91" s="1">
        <v>0.191892504692078</v>
      </c>
      <c r="E91" s="1">
        <v>9</v>
      </c>
      <c r="F91" s="1">
        <v>5</v>
      </c>
      <c r="G91" s="1">
        <v>1</v>
      </c>
      <c r="H91" s="1">
        <v>5</v>
      </c>
      <c r="I91" s="1">
        <v>0.9</v>
      </c>
      <c r="J91" s="1">
        <v>0.642857142857143</v>
      </c>
      <c r="K91" s="1">
        <v>0.75</v>
      </c>
      <c r="L91" s="1">
        <v>0.5</v>
      </c>
      <c r="M91" s="1">
        <v>0.4</v>
      </c>
      <c r="N91" s="1">
        <v>0.7</v>
      </c>
    </row>
    <row r="92" s="1" customFormat="1" spans="1:14">
      <c r="A92" s="7">
        <v>288</v>
      </c>
      <c r="B92" s="1">
        <v>288</v>
      </c>
      <c r="C92" s="1">
        <v>0.861863970756531</v>
      </c>
      <c r="D92" s="1">
        <v>0.169729828834534</v>
      </c>
      <c r="E92" s="1">
        <v>9</v>
      </c>
      <c r="F92" s="1">
        <v>3</v>
      </c>
      <c r="G92" s="1">
        <v>1</v>
      </c>
      <c r="H92" s="1">
        <v>7</v>
      </c>
      <c r="I92" s="1">
        <v>0.9</v>
      </c>
      <c r="J92" s="1">
        <v>0.75</v>
      </c>
      <c r="K92" s="1">
        <v>0.818181818181818</v>
      </c>
      <c r="L92" s="1">
        <v>0.3</v>
      </c>
      <c r="M92" s="1">
        <v>0.6</v>
      </c>
      <c r="N92" s="1">
        <v>0.8</v>
      </c>
    </row>
    <row r="93" s="1" customFormat="1" spans="1:14">
      <c r="A93" s="7">
        <v>408</v>
      </c>
      <c r="B93" s="1">
        <v>408</v>
      </c>
      <c r="C93" s="1">
        <v>0.869597673416138</v>
      </c>
      <c r="D93" s="1">
        <v>0.191558599472046</v>
      </c>
      <c r="E93" s="1">
        <v>7</v>
      </c>
      <c r="F93" s="1">
        <v>7</v>
      </c>
      <c r="G93" s="1">
        <v>3</v>
      </c>
      <c r="H93" s="1">
        <v>3</v>
      </c>
      <c r="I93" s="1">
        <v>0.7</v>
      </c>
      <c r="J93" s="1">
        <v>0.5</v>
      </c>
      <c r="K93" s="1">
        <v>0.583333333333333</v>
      </c>
      <c r="L93" s="1">
        <v>0.7</v>
      </c>
      <c r="M93" s="1">
        <v>0</v>
      </c>
      <c r="N93" s="1">
        <v>0.5</v>
      </c>
    </row>
    <row r="94" s="1" customFormat="1" spans="1:14">
      <c r="A94" s="7">
        <v>212</v>
      </c>
      <c r="B94" s="1">
        <v>212</v>
      </c>
      <c r="C94" s="1">
        <v>0.870989918708801</v>
      </c>
      <c r="D94" s="1">
        <v>0.199928522109985</v>
      </c>
      <c r="E94" s="1">
        <v>8</v>
      </c>
      <c r="F94" s="1">
        <v>6</v>
      </c>
      <c r="G94" s="1">
        <v>2</v>
      </c>
      <c r="H94" s="1">
        <v>4</v>
      </c>
      <c r="I94" s="1">
        <v>0.8</v>
      </c>
      <c r="J94" s="1">
        <v>0.571428571428572</v>
      </c>
      <c r="K94" s="1">
        <v>0.666666666666667</v>
      </c>
      <c r="L94" s="1">
        <v>0.6</v>
      </c>
      <c r="M94" s="1">
        <v>0.2</v>
      </c>
      <c r="N94" s="1">
        <v>0.6</v>
      </c>
    </row>
    <row r="95" s="1" customFormat="1" spans="1:14">
      <c r="A95" s="7">
        <v>730</v>
      </c>
      <c r="B95" s="1">
        <v>730</v>
      </c>
      <c r="C95" s="1">
        <v>0.890325307846069</v>
      </c>
      <c r="D95" s="1">
        <v>0.0865664482116699</v>
      </c>
      <c r="E95" s="1">
        <v>8</v>
      </c>
      <c r="F95" s="1">
        <v>8</v>
      </c>
      <c r="G95" s="1">
        <v>2</v>
      </c>
      <c r="H95" s="1">
        <v>2</v>
      </c>
      <c r="I95" s="1">
        <v>0.8</v>
      </c>
      <c r="J95" s="1">
        <v>0.5</v>
      </c>
      <c r="K95" s="1">
        <v>0.615384615384615</v>
      </c>
      <c r="L95" s="1">
        <v>0.8</v>
      </c>
      <c r="M95" s="1">
        <v>0</v>
      </c>
      <c r="N95" s="1">
        <v>0.5</v>
      </c>
    </row>
    <row r="96" s="3" customFormat="1" spans="1:14">
      <c r="A96" s="9">
        <v>219</v>
      </c>
      <c r="B96" s="3">
        <v>219</v>
      </c>
      <c r="C96" s="3">
        <v>0.856444478034973</v>
      </c>
      <c r="D96" s="3">
        <v>0.000388860702514648</v>
      </c>
      <c r="E96" s="3">
        <v>8</v>
      </c>
      <c r="F96" s="3">
        <v>6</v>
      </c>
      <c r="G96" s="3">
        <v>2</v>
      </c>
      <c r="H96" s="3">
        <v>4</v>
      </c>
      <c r="I96" s="3">
        <v>0.8</v>
      </c>
      <c r="J96" s="3">
        <v>0.571428571428572</v>
      </c>
      <c r="K96" s="3">
        <v>0.666666666666667</v>
      </c>
      <c r="L96" s="3">
        <v>0.6</v>
      </c>
      <c r="M96" s="3">
        <v>0.2</v>
      </c>
      <c r="N96" s="3">
        <v>0.6</v>
      </c>
    </row>
    <row r="97" s="1" customFormat="1" spans="1:14">
      <c r="A97" s="7">
        <v>654</v>
      </c>
      <c r="B97" s="1">
        <v>654</v>
      </c>
      <c r="C97" s="1">
        <v>1.02727949619293</v>
      </c>
      <c r="D97" s="1">
        <v>0.19322407245636</v>
      </c>
      <c r="E97" s="1">
        <v>8</v>
      </c>
      <c r="F97" s="1">
        <v>6</v>
      </c>
      <c r="G97" s="1">
        <v>2</v>
      </c>
      <c r="H97" s="1">
        <v>4</v>
      </c>
      <c r="I97" s="1">
        <v>0.8</v>
      </c>
      <c r="J97" s="1">
        <v>0.571428571428572</v>
      </c>
      <c r="K97" s="1">
        <v>0.666666666666667</v>
      </c>
      <c r="L97" s="1">
        <v>0.6</v>
      </c>
      <c r="M97" s="1">
        <v>0.2</v>
      </c>
      <c r="N97" s="1">
        <v>0.6</v>
      </c>
    </row>
    <row r="98" s="1" customFormat="1" spans="3:13">
      <c r="C98" s="1">
        <f>AVERAGE(C2:C97)</f>
        <v>0.727510090917349</v>
      </c>
      <c r="D98" s="1">
        <f>AVERAGE(D2:D97)</f>
        <v>0.0874169158438841</v>
      </c>
      <c r="L98" s="1">
        <f>AVERAGE(L2:L97)</f>
        <v>0.477083333333333</v>
      </c>
      <c r="M98" s="1">
        <f>AVERAGE(M2:M97)</f>
        <v>0.376041666666667</v>
      </c>
    </row>
    <row r="99" s="1" customFormat="1"/>
    <row r="100" s="1" customFormat="1"/>
    <row r="101" s="1" customFormat="1" spans="3:7">
      <c r="C101" s="10" t="s">
        <v>13</v>
      </c>
      <c r="D101" s="1" t="s">
        <v>14</v>
      </c>
      <c r="E101" s="1" t="s">
        <v>182</v>
      </c>
      <c r="F101" s="1" t="s">
        <v>185</v>
      </c>
      <c r="G101" s="1" t="s">
        <v>47</v>
      </c>
    </row>
    <row r="102" s="1" customFormat="1" spans="3:10">
      <c r="C102" s="1" t="s">
        <v>15</v>
      </c>
      <c r="D102" s="1">
        <f>COUNTIF(C2:C97,"&lt;0.42")-COUNTIF(C2:C97,"&lt;0.4")</f>
        <v>0</v>
      </c>
      <c r="G102" s="11">
        <v>0.02</v>
      </c>
      <c r="H102" s="1">
        <v>-40</v>
      </c>
      <c r="I102" s="1">
        <v>1960</v>
      </c>
      <c r="J102" s="1">
        <v>98</v>
      </c>
    </row>
    <row r="103" s="1" customFormat="1" spans="3:10">
      <c r="C103" s="1" t="s">
        <v>16</v>
      </c>
      <c r="D103" s="1">
        <f>COUNTIF(C2:C97,"&lt;0.44")-COUNTIF(C2:C97,"&lt;0.42")</f>
        <v>0</v>
      </c>
      <c r="G103" s="11">
        <v>0.04</v>
      </c>
      <c r="H103" s="1">
        <v>-80</v>
      </c>
      <c r="I103" s="1">
        <v>1920</v>
      </c>
      <c r="J103" s="1">
        <v>96</v>
      </c>
    </row>
    <row r="104" s="1" customFormat="1" spans="3:10">
      <c r="C104" s="1" t="s">
        <v>17</v>
      </c>
      <c r="D104" s="1">
        <f>COUNTIF(C2:C97,"&lt;0.46")-COUNTIF(C2:C97,"&lt;0.44")</f>
        <v>0</v>
      </c>
      <c r="G104" s="11">
        <v>0.1</v>
      </c>
      <c r="H104" s="1">
        <v>-200</v>
      </c>
      <c r="I104" s="1">
        <v>1800</v>
      </c>
      <c r="J104" s="1">
        <v>90</v>
      </c>
    </row>
    <row r="105" s="1" customFormat="1" spans="3:10">
      <c r="C105" s="1" t="s">
        <v>18</v>
      </c>
      <c r="D105" s="1">
        <f>COUNTIF(C2:C97,"&lt;0.48")-COUNTIF(C2:C97,"&lt;0.46")</f>
        <v>0</v>
      </c>
      <c r="G105" s="11">
        <v>0.12</v>
      </c>
      <c r="H105" s="1">
        <v>-240</v>
      </c>
      <c r="I105" s="1">
        <v>1760</v>
      </c>
      <c r="J105" s="1">
        <v>88</v>
      </c>
    </row>
    <row r="106" s="2" customFormat="1" spans="3:5">
      <c r="C106" s="2" t="s">
        <v>19</v>
      </c>
      <c r="D106" s="2">
        <f>COUNTIF(C2:C97,"&lt;0.5")-COUNTIF(C2:C97,"&lt;0.48")</f>
        <v>0</v>
      </c>
      <c r="E106" s="2">
        <v>2</v>
      </c>
    </row>
    <row r="107" s="1" customFormat="1" spans="3:5">
      <c r="C107" s="1" t="s">
        <v>20</v>
      </c>
      <c r="D107" s="1">
        <f>COUNTIF(C2:C97,"&lt;0.52")-COUNTIF(C2:C97,"&lt;0.5")</f>
        <v>0</v>
      </c>
      <c r="E107" s="1">
        <v>3</v>
      </c>
    </row>
    <row r="108" s="4" customFormat="1" spans="3:5">
      <c r="C108" s="4" t="s">
        <v>21</v>
      </c>
      <c r="D108" s="4">
        <f>COUNTIF(C2:C97,"&lt;0.54")-COUNTIF(C2:C97,"&lt;0.52")</f>
        <v>0</v>
      </c>
      <c r="E108" s="4">
        <v>4</v>
      </c>
    </row>
    <row r="109" s="4" customFormat="1" spans="3:5">
      <c r="C109" s="4" t="s">
        <v>22</v>
      </c>
      <c r="D109" s="4">
        <f>COUNTIF(C2:C97,"&lt;0.56")-COUNTIF(C2:C97,"&lt;0.54")</f>
        <v>0</v>
      </c>
      <c r="E109" s="4">
        <v>6</v>
      </c>
    </row>
    <row r="110" s="4" customFormat="1" spans="3:5">
      <c r="C110" s="4" t="s">
        <v>23</v>
      </c>
      <c r="D110" s="4">
        <f>COUNTIF(C2:C97,"&lt;0.58")-COUNTIF(C2:C97,"&lt;0.56")</f>
        <v>2</v>
      </c>
      <c r="E110" s="4">
        <v>7</v>
      </c>
    </row>
    <row r="111" s="4" customFormat="1" spans="3:5">
      <c r="C111" s="4" t="s">
        <v>24</v>
      </c>
      <c r="D111" s="4">
        <f>COUNTIF(C2:C97,"&lt;0.6")-COUNTIF(C2:C97,"&lt;0.58")</f>
        <v>3</v>
      </c>
      <c r="E111" s="4">
        <v>9</v>
      </c>
    </row>
    <row r="112" s="4" customFormat="1" spans="3:5">
      <c r="C112" s="4" t="s">
        <v>25</v>
      </c>
      <c r="D112" s="4">
        <f>COUNTIF(C2:C97,"&lt;0.62")-COUNTIF(C2:C97,"&lt;0.6")</f>
        <v>6</v>
      </c>
      <c r="E112" s="4">
        <v>12</v>
      </c>
    </row>
    <row r="113" s="4" customFormat="1" spans="3:5">
      <c r="C113" s="4" t="s">
        <v>26</v>
      </c>
      <c r="D113" s="4">
        <f>COUNTIF(C2:C97,"&lt;0.64")-COUNTIF(C2:C97,"&lt;0.62")</f>
        <v>19</v>
      </c>
      <c r="E113" s="4">
        <v>14</v>
      </c>
    </row>
    <row r="114" s="4" customFormat="1" spans="3:5">
      <c r="C114" s="4" t="s">
        <v>27</v>
      </c>
      <c r="D114" s="4">
        <f>COUNTIF(C2:C97,"&lt;0.66")-COUNTIF(C2:C97,"&lt;0.64")</f>
        <v>0</v>
      </c>
      <c r="E114" s="4">
        <v>12</v>
      </c>
    </row>
    <row r="115" s="4" customFormat="1" spans="3:5">
      <c r="C115" s="4" t="s">
        <v>28</v>
      </c>
      <c r="D115" s="4">
        <f>COUNTIF(C2:C97,"&lt;0.68")-COUNTIF(C2:C97,"&lt;0.66")</f>
        <v>0</v>
      </c>
      <c r="E115" s="4">
        <v>9</v>
      </c>
    </row>
    <row r="116" s="4" customFormat="1" spans="3:5">
      <c r="C116" s="4" t="s">
        <v>29</v>
      </c>
      <c r="D116" s="4">
        <f>COUNTIF(C2:C97,"&lt;0.7")-COUNTIF(C2:C97,"&lt;0.68")</f>
        <v>1</v>
      </c>
      <c r="E116" s="4">
        <v>7</v>
      </c>
    </row>
    <row r="117" s="4" customFormat="1" spans="3:5">
      <c r="C117" s="4" t="s">
        <v>30</v>
      </c>
      <c r="D117" s="4">
        <f>COUNTIF(C2:C97,"&lt;0.72")-COUNTIF(C2:C97,"&lt;0.7")</f>
        <v>11</v>
      </c>
      <c r="E117" s="4">
        <v>6</v>
      </c>
    </row>
    <row r="118" s="5" customFormat="1" spans="3:5">
      <c r="C118" s="5" t="s">
        <v>31</v>
      </c>
      <c r="D118" s="5">
        <f>COUNTIF(C2:C97,"&lt;0.74")-COUNTIF(C2:C97,"&lt;0.72")</f>
        <v>5</v>
      </c>
      <c r="E118" s="5">
        <v>4</v>
      </c>
    </row>
    <row r="119" s="1" customFormat="1" spans="3:5">
      <c r="C119" s="1" t="s">
        <v>32</v>
      </c>
      <c r="D119" s="1">
        <f>COUNTIF(C2:C97,"&lt;0.76")-COUNTIF(C2:C97,"&lt;0.74")</f>
        <v>17</v>
      </c>
      <c r="E119" s="1">
        <v>3</v>
      </c>
    </row>
    <row r="120" s="1" customFormat="1" spans="3:5">
      <c r="C120" s="1" t="s">
        <v>33</v>
      </c>
      <c r="D120" s="1">
        <f>COUNTIF(C2:C97,"&lt;0.78")-COUNTIF(C2:C97,"&lt;0.76")</f>
        <v>5</v>
      </c>
      <c r="E120" s="1">
        <v>2</v>
      </c>
    </row>
    <row r="121" s="6" customFormat="1" spans="3:4">
      <c r="C121" s="1" t="s">
        <v>34</v>
      </c>
      <c r="D121" s="6">
        <f>COUNTIF(C2:C97,"&lt;0.8")-COUNTIF(C2:C97,"&lt;0.78")</f>
        <v>4</v>
      </c>
    </row>
    <row r="122" s="1" customFormat="1" spans="3:4">
      <c r="C122" s="1" t="s">
        <v>35</v>
      </c>
      <c r="D122" s="1">
        <f>COUNTIF(C2:C97,"&lt;0.82")-COUNTIF(C2:C97,"&lt;0.8")</f>
        <v>12</v>
      </c>
    </row>
    <row r="123" s="1" customFormat="1" spans="3:4">
      <c r="C123" s="1" t="s">
        <v>36</v>
      </c>
      <c r="D123" s="1">
        <f>COUNTIF(C2:C97,"&lt;0.84")-COUNTIF(C2:C97,"&lt;0.82")</f>
        <v>2</v>
      </c>
    </row>
    <row r="124" s="1" customFormat="1" spans="3:8">
      <c r="C124" s="1" t="s">
        <v>37</v>
      </c>
      <c r="D124" s="1">
        <f>COUNTIF(C2:C97,"&lt;0.86")-COUNTIF(C2:C97,"&lt;0.84")</f>
        <v>3</v>
      </c>
      <c r="G124" s="4">
        <v>0.545</v>
      </c>
      <c r="H124" s="4">
        <v>0.087</v>
      </c>
    </row>
    <row r="125" s="1" customFormat="1" spans="3:8">
      <c r="C125" s="1" t="s">
        <v>38</v>
      </c>
      <c r="D125" s="1">
        <f>COUNTIF(C2:C97,"&lt;0.88")-COUNTIF(C2:C97,"&lt;0.86")</f>
        <v>4</v>
      </c>
      <c r="G125" s="4">
        <v>0.623</v>
      </c>
      <c r="H125" s="4">
        <v>0.11</v>
      </c>
    </row>
    <row r="126" s="1" customFormat="1" spans="3:8">
      <c r="C126" s="1" t="s">
        <v>39</v>
      </c>
      <c r="D126" s="1">
        <f>COUNTIF(C2:C97,"&lt;0.9")-COUNTIF(C2:C97,"&lt;0.88")</f>
        <v>1</v>
      </c>
      <c r="G126" s="4">
        <v>0.729</v>
      </c>
      <c r="H126" s="4">
        <v>0.156</v>
      </c>
    </row>
    <row r="127" s="1" customFormat="1" spans="3:4">
      <c r="C127" s="1" t="s">
        <v>40</v>
      </c>
      <c r="D127" s="1">
        <f>COUNTIF(C2:C97,"&lt;0.92")-COUNTIF(C2:C97,"&lt;0.9")</f>
        <v>0</v>
      </c>
    </row>
    <row r="128" s="1" customFormat="1" spans="3:4">
      <c r="C128" s="1" t="s">
        <v>41</v>
      </c>
      <c r="D128" s="1">
        <f>COUNTIF(C2:C97,"&lt;0.94")-COUNTIF(C2:C97,"&lt;0.92")</f>
        <v>0</v>
      </c>
    </row>
    <row r="129" s="1" customFormat="1" spans="3:4">
      <c r="C129" s="1" t="s">
        <v>42</v>
      </c>
      <c r="D129" s="1">
        <f>COUNTIF(C2:C97,"&lt;0.96")-COUNTIF(C2:C97,"&lt;0.94")</f>
        <v>0</v>
      </c>
    </row>
    <row r="130" s="1" customFormat="1" spans="3:4">
      <c r="C130" s="1" t="s">
        <v>43</v>
      </c>
      <c r="D130" s="1">
        <f>COUNTIF(C2:C97,"&lt;0.98")-COUNTIF(C2:C97,"&lt;0.96")</f>
        <v>0</v>
      </c>
    </row>
    <row r="131" s="1" customFormat="1" spans="3:4">
      <c r="C131" s="1" t="s">
        <v>44</v>
      </c>
      <c r="D131" s="1">
        <f>COUNTIF(C2:C97,"&lt;1")-COUNTIF(C2:C97,"&lt;0.98")</f>
        <v>0</v>
      </c>
    </row>
    <row r="132" s="1" customFormat="1" spans="3:4">
      <c r="C132" s="1" t="s">
        <v>45</v>
      </c>
      <c r="D132" s="1">
        <f>COUNTIF(C2:C97,"&lt;1.02")-COUNTIF(C2:C97,"&lt;1")</f>
        <v>0</v>
      </c>
    </row>
    <row r="133" s="1" customFormat="1" spans="3:4">
      <c r="C133" s="1" t="s">
        <v>46</v>
      </c>
      <c r="D133" s="1">
        <f>COUNTIF(C2:C97,"&lt;1.04")-COUNTIF(C2:C97,"&lt;1.02")</f>
        <v>1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opLeftCell="A112" workbookViewId="0">
      <selection activeCell="A1" sqref="$A1:$XFD129"/>
    </sheetView>
  </sheetViews>
  <sheetFormatPr defaultColWidth="9" defaultRowHeight="13.5"/>
  <cols>
    <col min="3" max="4" width="15.37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186</v>
      </c>
      <c r="B2" s="1">
        <v>186</v>
      </c>
      <c r="C2" s="1">
        <v>0.626857995986938</v>
      </c>
      <c r="D2" s="1">
        <v>0.059974193572998</v>
      </c>
      <c r="E2" s="1">
        <v>9</v>
      </c>
      <c r="F2" s="1">
        <v>6</v>
      </c>
      <c r="G2" s="1">
        <v>1</v>
      </c>
      <c r="H2" s="1">
        <v>4</v>
      </c>
      <c r="I2" s="1">
        <v>0.9</v>
      </c>
      <c r="J2" s="1">
        <v>0.6</v>
      </c>
      <c r="K2" s="1">
        <v>0.72</v>
      </c>
      <c r="L2" s="1">
        <v>0.6</v>
      </c>
      <c r="M2" s="1">
        <v>0.3</v>
      </c>
      <c r="N2" s="1">
        <v>0.65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321</v>
      </c>
      <c r="B4" s="1">
        <v>321</v>
      </c>
      <c r="C4" s="1">
        <v>0.588648796081543</v>
      </c>
      <c r="D4" s="1">
        <v>0.00274014472961426</v>
      </c>
      <c r="E4" s="1">
        <v>10</v>
      </c>
      <c r="F4" s="1">
        <v>5</v>
      </c>
      <c r="G4" s="1">
        <v>0</v>
      </c>
      <c r="H4" s="1">
        <v>5</v>
      </c>
      <c r="I4" s="1">
        <v>1</v>
      </c>
      <c r="J4" s="1">
        <v>0.666666666666667</v>
      </c>
      <c r="K4" s="1">
        <v>0.8</v>
      </c>
      <c r="L4" s="1">
        <v>0.5</v>
      </c>
      <c r="M4" s="1">
        <v>0.5</v>
      </c>
      <c r="N4" s="1">
        <v>0.75</v>
      </c>
    </row>
    <row r="5" s="1" customFormat="1" spans="1:14">
      <c r="A5" s="7">
        <v>65</v>
      </c>
      <c r="B5" s="1">
        <v>65</v>
      </c>
      <c r="C5" s="1">
        <v>0.634863018989563</v>
      </c>
      <c r="D5" s="1">
        <v>0.106113433837891</v>
      </c>
      <c r="E5" s="1">
        <v>9</v>
      </c>
      <c r="F5" s="1">
        <v>7</v>
      </c>
      <c r="G5" s="1">
        <v>1</v>
      </c>
      <c r="H5" s="1">
        <v>3</v>
      </c>
      <c r="I5" s="1">
        <v>0.9</v>
      </c>
      <c r="J5" s="1">
        <v>0.5625</v>
      </c>
      <c r="K5" s="1">
        <v>0.692307692307692</v>
      </c>
      <c r="L5" s="1">
        <v>0.7</v>
      </c>
      <c r="M5" s="1">
        <v>0.2</v>
      </c>
      <c r="N5" s="1">
        <v>0.6</v>
      </c>
    </row>
    <row r="6" s="1" customFormat="1" spans="1:14">
      <c r="A6" s="7">
        <v>600</v>
      </c>
      <c r="B6" s="1">
        <v>600</v>
      </c>
      <c r="C6" s="1">
        <v>0.581959247589111</v>
      </c>
      <c r="D6" s="1">
        <v>0.00891971588134766</v>
      </c>
      <c r="E6" s="1">
        <v>9</v>
      </c>
      <c r="F6" s="1">
        <v>7</v>
      </c>
      <c r="G6" s="1">
        <v>1</v>
      </c>
      <c r="H6" s="1">
        <v>3</v>
      </c>
      <c r="I6" s="1">
        <v>0.9</v>
      </c>
      <c r="J6" s="1">
        <v>0.5625</v>
      </c>
      <c r="K6" s="1">
        <v>0.692307692307692</v>
      </c>
      <c r="L6" s="1">
        <v>0.7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21</v>
      </c>
      <c r="B8" s="1">
        <v>21</v>
      </c>
      <c r="C8" s="1">
        <v>0.62803041934967</v>
      </c>
      <c r="D8" s="1">
        <v>0.0881664752960205</v>
      </c>
      <c r="E8" s="1">
        <v>8</v>
      </c>
      <c r="F8" s="1">
        <v>3</v>
      </c>
      <c r="G8" s="1">
        <v>2</v>
      </c>
      <c r="H8" s="1">
        <v>7</v>
      </c>
      <c r="I8" s="1">
        <v>0.8</v>
      </c>
      <c r="J8" s="1">
        <v>0.727272727272727</v>
      </c>
      <c r="K8" s="1">
        <v>0.761904761904762</v>
      </c>
      <c r="L8" s="1">
        <v>0.3</v>
      </c>
      <c r="M8" s="1">
        <v>0.5</v>
      </c>
      <c r="N8" s="1">
        <v>0.75</v>
      </c>
    </row>
    <row r="9" s="1" customFormat="1" spans="1:14">
      <c r="A9" s="7">
        <v>676</v>
      </c>
      <c r="B9" s="1">
        <v>676</v>
      </c>
      <c r="C9" s="1">
        <v>0.627722859382629</v>
      </c>
      <c r="D9" s="1">
        <v>0.0953929424285889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614</v>
      </c>
      <c r="B10" s="1">
        <v>614</v>
      </c>
      <c r="C10" s="1">
        <v>0.637744069099426</v>
      </c>
      <c r="D10" s="1">
        <v>0.0352884531021118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188</v>
      </c>
      <c r="B11" s="1">
        <v>188</v>
      </c>
      <c r="C11" s="1">
        <v>0.611397743225098</v>
      </c>
      <c r="D11" s="1">
        <v>0.0397995710372925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461</v>
      </c>
      <c r="B12" s="1">
        <v>461</v>
      </c>
      <c r="C12" s="1">
        <v>0.6111820936203</v>
      </c>
      <c r="D12" s="1">
        <v>0.022621750831604</v>
      </c>
      <c r="E12" s="1">
        <v>8</v>
      </c>
      <c r="F12" s="1">
        <v>2</v>
      </c>
      <c r="G12" s="1">
        <v>2</v>
      </c>
      <c r="H12" s="1">
        <v>8</v>
      </c>
      <c r="I12" s="1">
        <v>0.8</v>
      </c>
      <c r="J12" s="1">
        <v>0.8</v>
      </c>
      <c r="K12" s="1">
        <v>0.8</v>
      </c>
      <c r="L12" s="1">
        <v>0.2</v>
      </c>
      <c r="M12" s="1">
        <v>0.6</v>
      </c>
      <c r="N12" s="1">
        <v>0.8</v>
      </c>
    </row>
    <row r="13" s="1" customFormat="1" spans="1:14">
      <c r="A13" s="7">
        <v>628</v>
      </c>
      <c r="B13" s="1">
        <v>628</v>
      </c>
      <c r="C13" s="1">
        <v>0.628452181816101</v>
      </c>
      <c r="D13" s="1">
        <v>0.0396963357925415</v>
      </c>
      <c r="E13" s="1">
        <v>10</v>
      </c>
      <c r="F13" s="1">
        <v>7</v>
      </c>
      <c r="G13" s="1">
        <v>0</v>
      </c>
      <c r="H13" s="1">
        <v>3</v>
      </c>
      <c r="I13" s="1">
        <v>1</v>
      </c>
      <c r="J13" s="1">
        <v>0.588235294117647</v>
      </c>
      <c r="K13" s="1">
        <v>0.740740740740741</v>
      </c>
      <c r="L13" s="1">
        <v>0.7</v>
      </c>
      <c r="M13" s="1">
        <v>0.3</v>
      </c>
      <c r="N13" s="1">
        <v>0.65</v>
      </c>
    </row>
    <row r="14" s="1" customFormat="1" spans="1:14">
      <c r="A14" s="7">
        <v>314</v>
      </c>
      <c r="B14" s="1">
        <v>314</v>
      </c>
      <c r="C14" s="1">
        <v>0.637020587921143</v>
      </c>
      <c r="D14" s="1">
        <v>0.0749835968017578</v>
      </c>
      <c r="E14" s="1">
        <v>8</v>
      </c>
      <c r="F14" s="1">
        <v>6</v>
      </c>
      <c r="G14" s="1">
        <v>2</v>
      </c>
      <c r="H14" s="1">
        <v>4</v>
      </c>
      <c r="I14" s="1">
        <v>0.8</v>
      </c>
      <c r="J14" s="1">
        <v>0.571428571428572</v>
      </c>
      <c r="K14" s="1">
        <v>0.666666666666667</v>
      </c>
      <c r="L14" s="1">
        <v>0.6</v>
      </c>
      <c r="M14" s="1">
        <v>0.2</v>
      </c>
      <c r="N14" s="1">
        <v>0.6</v>
      </c>
    </row>
    <row r="15" s="1" customFormat="1" spans="1:14">
      <c r="A15" s="7">
        <v>786</v>
      </c>
      <c r="B15" s="1">
        <v>786</v>
      </c>
      <c r="C15" s="1">
        <v>0.632263660430908</v>
      </c>
      <c r="D15" s="1">
        <v>0.0887371301651001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154</v>
      </c>
      <c r="B16" s="1">
        <v>154</v>
      </c>
      <c r="C16" s="1">
        <v>0.625906467437744</v>
      </c>
      <c r="D16" s="1">
        <v>0.0124826431274414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894</v>
      </c>
      <c r="B18" s="1">
        <v>894</v>
      </c>
      <c r="C18" s="1">
        <v>0.575786352157593</v>
      </c>
      <c r="D18" s="1">
        <v>0.00527596473693848</v>
      </c>
      <c r="E18" s="1">
        <v>9</v>
      </c>
      <c r="F18" s="1">
        <v>6</v>
      </c>
      <c r="G18" s="1">
        <v>1</v>
      </c>
      <c r="H18" s="1">
        <v>4</v>
      </c>
      <c r="I18" s="1">
        <v>0.9</v>
      </c>
      <c r="J18" s="1">
        <v>0.6</v>
      </c>
      <c r="K18" s="1">
        <v>0.72</v>
      </c>
      <c r="L18" s="1">
        <v>0.6</v>
      </c>
      <c r="M18" s="1">
        <v>0.3</v>
      </c>
      <c r="N18" s="1">
        <v>0.65</v>
      </c>
    </row>
    <row r="19" s="1" customFormat="1" spans="1:14">
      <c r="A19" s="7">
        <v>804</v>
      </c>
      <c r="B19" s="1">
        <v>804</v>
      </c>
      <c r="C19" s="1">
        <v>0.628950357437134</v>
      </c>
      <c r="D19" s="1">
        <v>0.0599831342697144</v>
      </c>
      <c r="E19" s="1">
        <v>9</v>
      </c>
      <c r="F19" s="1">
        <v>6</v>
      </c>
      <c r="G19" s="1">
        <v>1</v>
      </c>
      <c r="H19" s="1">
        <v>4</v>
      </c>
      <c r="I19" s="1">
        <v>0.9</v>
      </c>
      <c r="J19" s="1">
        <v>0.6</v>
      </c>
      <c r="K19" s="1">
        <v>0.72</v>
      </c>
      <c r="L19" s="1">
        <v>0.6</v>
      </c>
      <c r="M19" s="1">
        <v>0.3</v>
      </c>
      <c r="N19" s="1">
        <v>0.65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162</v>
      </c>
      <c r="B21" s="1">
        <v>162</v>
      </c>
      <c r="C21" s="1">
        <v>0.631526350975037</v>
      </c>
      <c r="D21" s="1">
        <v>0.0946046113967896</v>
      </c>
      <c r="E21" s="1">
        <v>7</v>
      </c>
      <c r="F21" s="1">
        <v>6</v>
      </c>
      <c r="G21" s="1">
        <v>3</v>
      </c>
      <c r="H21" s="1">
        <v>4</v>
      </c>
      <c r="I21" s="1">
        <v>0.7</v>
      </c>
      <c r="J21" s="1">
        <v>0.538461538461539</v>
      </c>
      <c r="K21" s="1">
        <v>0.608695652173913</v>
      </c>
      <c r="L21" s="1">
        <v>0.6</v>
      </c>
      <c r="M21" s="1">
        <v>0.1</v>
      </c>
      <c r="N21" s="1">
        <v>0.55</v>
      </c>
    </row>
    <row r="22" s="1" customFormat="1" spans="1:14">
      <c r="A22" s="7">
        <v>112</v>
      </c>
      <c r="B22" s="1">
        <v>112</v>
      </c>
      <c r="C22" s="1">
        <v>0.636764287948608</v>
      </c>
      <c r="D22" s="1">
        <v>0.06131911277771</v>
      </c>
      <c r="E22" s="1">
        <v>6</v>
      </c>
      <c r="F22" s="1">
        <v>3</v>
      </c>
      <c r="G22" s="1">
        <v>4</v>
      </c>
      <c r="H22" s="1">
        <v>7</v>
      </c>
      <c r="I22" s="1">
        <v>0.6</v>
      </c>
      <c r="J22" s="1">
        <v>0.666666666666667</v>
      </c>
      <c r="K22" s="1">
        <v>0.631578947368421</v>
      </c>
      <c r="L22" s="1">
        <v>0.3</v>
      </c>
      <c r="M22" s="1">
        <v>0.3</v>
      </c>
      <c r="N22" s="1">
        <v>0.65</v>
      </c>
    </row>
    <row r="23" s="1" customFormat="1" spans="1:14">
      <c r="A23" s="7">
        <v>101</v>
      </c>
      <c r="B23" s="1">
        <v>101</v>
      </c>
      <c r="C23" s="1">
        <v>0.629144668579102</v>
      </c>
      <c r="D23" s="1">
        <v>0.0579259395599365</v>
      </c>
      <c r="E23" s="1">
        <v>9</v>
      </c>
      <c r="F23" s="1">
        <v>3</v>
      </c>
      <c r="G23" s="1">
        <v>1</v>
      </c>
      <c r="H23" s="1">
        <v>7</v>
      </c>
      <c r="I23" s="1">
        <v>0.9</v>
      </c>
      <c r="J23" s="1">
        <v>0.75</v>
      </c>
      <c r="K23" s="1">
        <v>0.818181818181818</v>
      </c>
      <c r="L23" s="1">
        <v>0.3</v>
      </c>
      <c r="M23" s="1">
        <v>0.6</v>
      </c>
      <c r="N23" s="1">
        <v>0.8</v>
      </c>
    </row>
    <row r="24" s="1" customFormat="1" spans="1:14">
      <c r="A24" s="7">
        <v>135</v>
      </c>
      <c r="B24" s="1">
        <v>135</v>
      </c>
      <c r="C24" s="1">
        <v>0.629570722579956</v>
      </c>
      <c r="D24" s="1">
        <v>0.0675289630889893</v>
      </c>
      <c r="E24" s="1">
        <v>7</v>
      </c>
      <c r="F24" s="1">
        <v>6</v>
      </c>
      <c r="G24" s="1">
        <v>3</v>
      </c>
      <c r="H24" s="1">
        <v>4</v>
      </c>
      <c r="I24" s="1">
        <v>0.7</v>
      </c>
      <c r="J24" s="1">
        <v>0.538461538461539</v>
      </c>
      <c r="K24" s="1">
        <v>0.608695652173913</v>
      </c>
      <c r="L24" s="1">
        <v>0.6</v>
      </c>
      <c r="M24" s="1">
        <v>0.1</v>
      </c>
      <c r="N24" s="1">
        <v>0.55</v>
      </c>
    </row>
    <row r="25" s="1" customFormat="1" spans="1:14">
      <c r="A25" s="7">
        <v>647</v>
      </c>
      <c r="B25" s="1">
        <v>647</v>
      </c>
      <c r="C25" s="1">
        <v>0.639011383056641</v>
      </c>
      <c r="D25" s="1">
        <v>0.0592365264892578</v>
      </c>
      <c r="E25" s="1">
        <v>8</v>
      </c>
      <c r="F25" s="1">
        <v>5</v>
      </c>
      <c r="G25" s="1">
        <v>2</v>
      </c>
      <c r="H25" s="1">
        <v>5</v>
      </c>
      <c r="I25" s="1">
        <v>0.8</v>
      </c>
      <c r="J25" s="1">
        <v>0.615384615384615</v>
      </c>
      <c r="K25" s="1">
        <v>0.695652173913043</v>
      </c>
      <c r="L25" s="1">
        <v>0.5</v>
      </c>
      <c r="M25" s="1">
        <v>0.3</v>
      </c>
      <c r="N25" s="1">
        <v>0.65</v>
      </c>
    </row>
    <row r="26" s="1" customFormat="1" spans="1:14">
      <c r="A26" s="7">
        <v>692</v>
      </c>
      <c r="B26" s="1">
        <v>692</v>
      </c>
      <c r="C26" s="1">
        <v>0.635324358940125</v>
      </c>
      <c r="D26" s="1">
        <v>0.0808252096176147</v>
      </c>
      <c r="E26" s="1">
        <v>7</v>
      </c>
      <c r="F26" s="1">
        <v>2</v>
      </c>
      <c r="G26" s="1">
        <v>3</v>
      </c>
      <c r="H26" s="1">
        <v>8</v>
      </c>
      <c r="I26" s="1">
        <v>0.7</v>
      </c>
      <c r="J26" s="1">
        <v>0.777777777777778</v>
      </c>
      <c r="K26" s="1">
        <v>0.736842105263158</v>
      </c>
      <c r="L26" s="1">
        <v>0.2</v>
      </c>
      <c r="M26" s="1">
        <v>0.5</v>
      </c>
      <c r="N26" s="1">
        <v>0.75</v>
      </c>
    </row>
    <row r="27" s="1" customFormat="1" spans="1:14">
      <c r="A27" s="7">
        <v>232</v>
      </c>
      <c r="B27" s="1">
        <v>232</v>
      </c>
      <c r="C27" s="1">
        <v>0.604297399520874</v>
      </c>
      <c r="D27" s="1">
        <v>0.00250375270843506</v>
      </c>
      <c r="E27" s="1">
        <v>7</v>
      </c>
      <c r="F27" s="1">
        <v>2</v>
      </c>
      <c r="G27" s="1">
        <v>3</v>
      </c>
      <c r="H27" s="1">
        <v>8</v>
      </c>
      <c r="I27" s="1">
        <v>0.7</v>
      </c>
      <c r="J27" s="1">
        <v>0.777777777777778</v>
      </c>
      <c r="K27" s="1">
        <v>0.736842105263158</v>
      </c>
      <c r="L27" s="1">
        <v>0.2</v>
      </c>
      <c r="M27" s="1">
        <v>0.5</v>
      </c>
      <c r="N27" s="1">
        <v>0.75</v>
      </c>
    </row>
    <row r="28" s="1" customFormat="1" spans="1:14">
      <c r="A28" s="7">
        <v>197</v>
      </c>
      <c r="B28" s="1">
        <v>197</v>
      </c>
      <c r="C28" s="1">
        <v>0.595931768417358</v>
      </c>
      <c r="D28" s="1">
        <v>0.0206851959228516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851</v>
      </c>
      <c r="B29" s="1">
        <v>851</v>
      </c>
      <c r="C29" s="1">
        <v>0.631047129631042</v>
      </c>
      <c r="D29" s="1">
        <v>0.0799742937088013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310</v>
      </c>
      <c r="B30" s="1">
        <v>310</v>
      </c>
      <c r="C30" s="1">
        <v>0.639211773872375</v>
      </c>
      <c r="D30" s="1">
        <v>0.0540398359298706</v>
      </c>
      <c r="E30" s="1">
        <v>10</v>
      </c>
      <c r="F30" s="1">
        <v>7</v>
      </c>
      <c r="G30" s="1">
        <v>0</v>
      </c>
      <c r="H30" s="1">
        <v>3</v>
      </c>
      <c r="I30" s="1">
        <v>1</v>
      </c>
      <c r="J30" s="1">
        <v>0.588235294117647</v>
      </c>
      <c r="K30" s="1">
        <v>0.740740740740741</v>
      </c>
      <c r="L30" s="1">
        <v>0.7</v>
      </c>
      <c r="M30" s="1">
        <v>0.3</v>
      </c>
      <c r="N30" s="1">
        <v>0.65</v>
      </c>
    </row>
    <row r="31" s="2" customFormat="1" spans="1:14">
      <c r="A31" s="8">
        <v>393</v>
      </c>
      <c r="B31" s="2">
        <v>393</v>
      </c>
      <c r="C31" s="2">
        <v>0.630184412002563</v>
      </c>
      <c r="D31" s="2">
        <v>0.0430662631988525</v>
      </c>
      <c r="E31" s="2">
        <v>9</v>
      </c>
      <c r="F31" s="2">
        <v>5</v>
      </c>
      <c r="G31" s="2">
        <v>1</v>
      </c>
      <c r="H31" s="2">
        <v>5</v>
      </c>
      <c r="I31" s="2">
        <v>0.9</v>
      </c>
      <c r="J31" s="2">
        <v>0.642857142857143</v>
      </c>
      <c r="K31" s="2">
        <v>0.75</v>
      </c>
      <c r="L31" s="2">
        <v>0.5</v>
      </c>
      <c r="M31" s="2">
        <v>0.4</v>
      </c>
      <c r="N31" s="2">
        <v>0.7</v>
      </c>
    </row>
    <row r="32" s="1" customFormat="1" spans="1:14">
      <c r="A32" s="7">
        <v>152</v>
      </c>
      <c r="B32" s="1">
        <v>152</v>
      </c>
      <c r="C32" s="1">
        <v>0.733963966369629</v>
      </c>
      <c r="D32" s="1">
        <v>0.0578887462615967</v>
      </c>
      <c r="E32" s="1">
        <v>6</v>
      </c>
      <c r="F32" s="1">
        <v>6</v>
      </c>
      <c r="G32" s="1">
        <v>4</v>
      </c>
      <c r="H32" s="1">
        <v>4</v>
      </c>
      <c r="I32" s="1">
        <v>0.6</v>
      </c>
      <c r="J32" s="1">
        <v>0.5</v>
      </c>
      <c r="K32" s="1">
        <v>0.545454545454545</v>
      </c>
      <c r="L32" s="1">
        <v>0.6</v>
      </c>
      <c r="M32" s="1">
        <v>0</v>
      </c>
      <c r="N32" s="1">
        <v>0.5</v>
      </c>
    </row>
    <row r="33" s="1" customFormat="1" spans="1:14">
      <c r="A33" s="7">
        <v>583</v>
      </c>
      <c r="B33" s="1">
        <v>583</v>
      </c>
      <c r="C33" s="1">
        <v>0.734943270683289</v>
      </c>
      <c r="D33" s="1">
        <v>0.0786058902740479</v>
      </c>
      <c r="E33" s="1">
        <v>9</v>
      </c>
      <c r="F33" s="1">
        <v>3</v>
      </c>
      <c r="G33" s="1">
        <v>1</v>
      </c>
      <c r="H33" s="1">
        <v>7</v>
      </c>
      <c r="I33" s="1">
        <v>0.9</v>
      </c>
      <c r="J33" s="1">
        <v>0.75</v>
      </c>
      <c r="K33" s="1">
        <v>0.818181818181818</v>
      </c>
      <c r="L33" s="1">
        <v>0.3</v>
      </c>
      <c r="M33" s="1">
        <v>0.6</v>
      </c>
      <c r="N33" s="1">
        <v>0.8</v>
      </c>
    </row>
    <row r="34" s="1" customFormat="1" spans="1:14">
      <c r="A34" s="7">
        <v>785</v>
      </c>
      <c r="B34" s="1">
        <v>785</v>
      </c>
      <c r="C34" s="1">
        <v>0.73771059513092</v>
      </c>
      <c r="D34" s="1">
        <v>0.0737478733062744</v>
      </c>
      <c r="E34" s="1">
        <v>7</v>
      </c>
      <c r="F34" s="1">
        <v>5</v>
      </c>
      <c r="G34" s="1">
        <v>3</v>
      </c>
      <c r="H34" s="1">
        <v>5</v>
      </c>
      <c r="I34" s="1">
        <v>0.7</v>
      </c>
      <c r="J34" s="1">
        <v>0.583333333333333</v>
      </c>
      <c r="K34" s="1">
        <v>0.636363636363636</v>
      </c>
      <c r="L34" s="1">
        <v>0.5</v>
      </c>
      <c r="M34" s="1">
        <v>0.2</v>
      </c>
      <c r="N34" s="1">
        <v>0.6</v>
      </c>
    </row>
    <row r="35" s="3" customFormat="1" spans="1:14">
      <c r="A35" s="9">
        <v>206</v>
      </c>
      <c r="B35" s="3">
        <v>206</v>
      </c>
      <c r="C35" s="3">
        <v>0.739766359329224</v>
      </c>
      <c r="D35" s="3">
        <v>0.0500904321670532</v>
      </c>
      <c r="E35" s="3">
        <v>8</v>
      </c>
      <c r="F35" s="3">
        <v>7</v>
      </c>
      <c r="G35" s="3">
        <v>2</v>
      </c>
      <c r="H35" s="3">
        <v>3</v>
      </c>
      <c r="I35" s="3">
        <v>0.8</v>
      </c>
      <c r="J35" s="3">
        <v>0.533333333333333</v>
      </c>
      <c r="K35" s="3">
        <v>0.64</v>
      </c>
      <c r="L35" s="3">
        <v>0.7</v>
      </c>
      <c r="M35" s="3">
        <v>0.1</v>
      </c>
      <c r="N35" s="3">
        <v>0.55</v>
      </c>
    </row>
    <row r="36" s="1" customFormat="1" spans="1:14">
      <c r="A36" s="7">
        <v>328</v>
      </c>
      <c r="B36" s="1">
        <v>328</v>
      </c>
      <c r="C36" s="1">
        <v>0.71317720413208</v>
      </c>
      <c r="D36" s="1">
        <v>0.0862201452255249</v>
      </c>
      <c r="E36" s="1">
        <v>10</v>
      </c>
      <c r="F36" s="1">
        <v>4</v>
      </c>
      <c r="G36" s="1">
        <v>0</v>
      </c>
      <c r="H36" s="1">
        <v>6</v>
      </c>
      <c r="I36" s="1">
        <v>1</v>
      </c>
      <c r="J36" s="1">
        <v>0.714285714285714</v>
      </c>
      <c r="K36" s="1">
        <v>0.833333333333333</v>
      </c>
      <c r="L36" s="1">
        <v>0.4</v>
      </c>
      <c r="M36" s="1">
        <v>0.6</v>
      </c>
      <c r="N36" s="1">
        <v>0.8</v>
      </c>
    </row>
    <row r="37" s="1" customFormat="1" spans="1:14">
      <c r="A37" s="7">
        <v>435</v>
      </c>
      <c r="B37" s="1">
        <v>435</v>
      </c>
      <c r="C37" s="1">
        <v>0.708345055580139</v>
      </c>
      <c r="D37" s="1">
        <v>0.0942379236221313</v>
      </c>
      <c r="E37" s="1">
        <v>9</v>
      </c>
      <c r="F37" s="1">
        <v>4</v>
      </c>
      <c r="G37" s="1">
        <v>1</v>
      </c>
      <c r="H37" s="1">
        <v>6</v>
      </c>
      <c r="I37" s="1">
        <v>0.9</v>
      </c>
      <c r="J37" s="1">
        <v>0.692307692307692</v>
      </c>
      <c r="K37" s="1">
        <v>0.782608695652174</v>
      </c>
      <c r="L37" s="1">
        <v>0.4</v>
      </c>
      <c r="M37" s="1">
        <v>0.5</v>
      </c>
      <c r="N37" s="1">
        <v>0.75</v>
      </c>
    </row>
    <row r="38" s="1" customFormat="1" spans="1:14">
      <c r="A38" s="7">
        <v>616</v>
      </c>
      <c r="B38" s="1">
        <v>616</v>
      </c>
      <c r="C38" s="1">
        <v>0.709154844284058</v>
      </c>
      <c r="D38" s="1">
        <v>0.0997705459594727</v>
      </c>
      <c r="E38" s="1">
        <v>10</v>
      </c>
      <c r="F38" s="1">
        <v>3</v>
      </c>
      <c r="G38" s="1">
        <v>0</v>
      </c>
      <c r="H38" s="1">
        <v>7</v>
      </c>
      <c r="I38" s="1">
        <v>1</v>
      </c>
      <c r="J38" s="1">
        <v>0.769230769230769</v>
      </c>
      <c r="K38" s="1">
        <v>0.869565217391304</v>
      </c>
      <c r="L38" s="1">
        <v>0.3</v>
      </c>
      <c r="M38" s="1">
        <v>0.7</v>
      </c>
      <c r="N38" s="1">
        <v>0.85</v>
      </c>
    </row>
    <row r="39" s="1" customFormat="1" spans="1:14">
      <c r="A39" s="7">
        <v>67</v>
      </c>
      <c r="B39" s="1">
        <v>67</v>
      </c>
      <c r="C39" s="1">
        <v>0.746085166931152</v>
      </c>
      <c r="D39" s="1">
        <v>0.0754534006118774</v>
      </c>
      <c r="E39" s="1">
        <v>9</v>
      </c>
      <c r="F39" s="1">
        <v>4</v>
      </c>
      <c r="G39" s="1">
        <v>1</v>
      </c>
      <c r="H39" s="1">
        <v>6</v>
      </c>
      <c r="I39" s="1">
        <v>0.9</v>
      </c>
      <c r="J39" s="1">
        <v>0.692307692307692</v>
      </c>
      <c r="K39" s="1">
        <v>0.782608695652174</v>
      </c>
      <c r="L39" s="1">
        <v>0.4</v>
      </c>
      <c r="M39" s="1">
        <v>0.5</v>
      </c>
      <c r="N39" s="1">
        <v>0.75</v>
      </c>
    </row>
    <row r="40" s="1" customFormat="1" spans="1:14">
      <c r="A40" s="7">
        <v>287</v>
      </c>
      <c r="B40" s="1">
        <v>287</v>
      </c>
      <c r="C40" s="1">
        <v>0.745387673377991</v>
      </c>
      <c r="D40" s="1">
        <v>0.0656861066818237</v>
      </c>
      <c r="E40" s="1">
        <v>8</v>
      </c>
      <c r="F40" s="1">
        <v>4</v>
      </c>
      <c r="G40" s="1">
        <v>2</v>
      </c>
      <c r="H40" s="1">
        <v>6</v>
      </c>
      <c r="I40" s="1">
        <v>0.8</v>
      </c>
      <c r="J40" s="1">
        <v>0.666666666666667</v>
      </c>
      <c r="K40" s="1">
        <v>0.727272727272727</v>
      </c>
      <c r="L40" s="1">
        <v>0.4</v>
      </c>
      <c r="M40" s="1">
        <v>0.4</v>
      </c>
      <c r="N40" s="1">
        <v>0.7</v>
      </c>
    </row>
    <row r="41" s="1" customFormat="1" spans="1:14">
      <c r="A41" s="7">
        <v>198</v>
      </c>
      <c r="B41" s="1">
        <v>198</v>
      </c>
      <c r="C41" s="1">
        <v>0.745155930519104</v>
      </c>
      <c r="D41" s="1">
        <v>0.0873236656188965</v>
      </c>
      <c r="E41" s="1">
        <v>9</v>
      </c>
      <c r="F41" s="1">
        <v>6</v>
      </c>
      <c r="G41" s="1">
        <v>1</v>
      </c>
      <c r="H41" s="1">
        <v>4</v>
      </c>
      <c r="I41" s="1">
        <v>0.9</v>
      </c>
      <c r="J41" s="1">
        <v>0.6</v>
      </c>
      <c r="K41" s="1">
        <v>0.72</v>
      </c>
      <c r="L41" s="1">
        <v>0.6</v>
      </c>
      <c r="M41" s="1">
        <v>0.3</v>
      </c>
      <c r="N41" s="1">
        <v>0.65</v>
      </c>
    </row>
    <row r="42" s="1" customFormat="1" spans="1:14">
      <c r="A42" s="7">
        <v>255</v>
      </c>
      <c r="B42" s="1">
        <v>255</v>
      </c>
      <c r="C42" s="1">
        <v>0.745726108551025</v>
      </c>
      <c r="D42" s="1">
        <v>0.0122008323669434</v>
      </c>
      <c r="E42" s="1">
        <v>9</v>
      </c>
      <c r="F42" s="1">
        <v>5</v>
      </c>
      <c r="G42" s="1">
        <v>1</v>
      </c>
      <c r="H42" s="1">
        <v>5</v>
      </c>
      <c r="I42" s="1">
        <v>0.9</v>
      </c>
      <c r="J42" s="1">
        <v>0.642857142857143</v>
      </c>
      <c r="K42" s="1">
        <v>0.75</v>
      </c>
      <c r="L42" s="1">
        <v>0.5</v>
      </c>
      <c r="M42" s="1">
        <v>0.4</v>
      </c>
      <c r="N42" s="1">
        <v>0.7</v>
      </c>
    </row>
    <row r="43" s="1" customFormat="1" spans="1:14">
      <c r="A43" s="7">
        <v>282</v>
      </c>
      <c r="B43" s="1">
        <v>282</v>
      </c>
      <c r="C43" s="1">
        <v>0.710972785949707</v>
      </c>
      <c r="D43" s="1">
        <v>0.0856907367706299</v>
      </c>
      <c r="E43" s="1">
        <v>5</v>
      </c>
      <c r="F43" s="1">
        <v>3</v>
      </c>
      <c r="G43" s="1">
        <v>5</v>
      </c>
      <c r="H43" s="1">
        <v>7</v>
      </c>
      <c r="I43" s="1">
        <v>0.5</v>
      </c>
      <c r="J43" s="1">
        <v>0.625</v>
      </c>
      <c r="K43" s="1">
        <v>0.555555555555556</v>
      </c>
      <c r="L43" s="1">
        <v>0.3</v>
      </c>
      <c r="M43" s="1">
        <v>0.2</v>
      </c>
      <c r="N43" s="1">
        <v>0.6</v>
      </c>
    </row>
    <row r="44" s="1" customFormat="1" spans="1:14">
      <c r="A44" s="7">
        <v>908</v>
      </c>
      <c r="B44" s="1">
        <v>908</v>
      </c>
      <c r="C44" s="1">
        <v>0.746446847915649</v>
      </c>
      <c r="D44" s="1">
        <v>0.0972362756729126</v>
      </c>
      <c r="E44" s="1">
        <v>10</v>
      </c>
      <c r="F44" s="1">
        <v>5</v>
      </c>
      <c r="G44" s="1">
        <v>0</v>
      </c>
      <c r="H44" s="1">
        <v>5</v>
      </c>
      <c r="I44" s="1">
        <v>1</v>
      </c>
      <c r="J44" s="1">
        <v>0.666666666666667</v>
      </c>
      <c r="K44" s="1">
        <v>0.8</v>
      </c>
      <c r="L44" s="1">
        <v>0.5</v>
      </c>
      <c r="M44" s="1">
        <v>0.5</v>
      </c>
      <c r="N44" s="1">
        <v>0.75</v>
      </c>
    </row>
    <row r="45" s="1" customFormat="1" spans="1:14">
      <c r="A45" s="7">
        <v>429</v>
      </c>
      <c r="B45" s="1">
        <v>429</v>
      </c>
      <c r="C45" s="1">
        <v>0.746398687362671</v>
      </c>
      <c r="D45" s="1">
        <v>0.0914851427078247</v>
      </c>
      <c r="E45" s="1">
        <v>9</v>
      </c>
      <c r="F45" s="1">
        <v>6</v>
      </c>
      <c r="G45" s="1">
        <v>1</v>
      </c>
      <c r="H45" s="1">
        <v>4</v>
      </c>
      <c r="I45" s="1">
        <v>0.9</v>
      </c>
      <c r="J45" s="1">
        <v>0.6</v>
      </c>
      <c r="K45" s="1">
        <v>0.72</v>
      </c>
      <c r="L45" s="1">
        <v>0.6</v>
      </c>
      <c r="M45" s="1">
        <v>0.3</v>
      </c>
      <c r="N45" s="1">
        <v>0.65</v>
      </c>
    </row>
    <row r="46" s="1" customFormat="1" spans="1:14">
      <c r="A46" s="7">
        <v>100</v>
      </c>
      <c r="B46" s="1">
        <v>100</v>
      </c>
      <c r="C46" s="1">
        <v>0.709319829940796</v>
      </c>
      <c r="D46" s="1">
        <v>0.0979667901992798</v>
      </c>
      <c r="E46" s="1">
        <v>9</v>
      </c>
      <c r="F46" s="1">
        <v>5</v>
      </c>
      <c r="G46" s="1">
        <v>1</v>
      </c>
      <c r="H46" s="1">
        <v>5</v>
      </c>
      <c r="I46" s="1">
        <v>0.9</v>
      </c>
      <c r="J46" s="1">
        <v>0.642857142857143</v>
      </c>
      <c r="K46" s="1">
        <v>0.75</v>
      </c>
      <c r="L46" s="1">
        <v>0.5</v>
      </c>
      <c r="M46" s="1">
        <v>0.4</v>
      </c>
      <c r="N46" s="1">
        <v>0.7</v>
      </c>
    </row>
    <row r="47" s="1" customFormat="1" spans="1:14">
      <c r="A47" s="7">
        <v>191</v>
      </c>
      <c r="B47" s="1">
        <v>191</v>
      </c>
      <c r="C47" s="1">
        <v>0.743518233299255</v>
      </c>
      <c r="D47" s="1">
        <v>0.100335359573364</v>
      </c>
      <c r="E47" s="1">
        <v>10</v>
      </c>
      <c r="F47" s="1">
        <v>5</v>
      </c>
      <c r="G47" s="1">
        <v>0</v>
      </c>
      <c r="H47" s="1">
        <v>5</v>
      </c>
      <c r="I47" s="1">
        <v>1</v>
      </c>
      <c r="J47" s="1">
        <v>0.666666666666667</v>
      </c>
      <c r="K47" s="1">
        <v>0.8</v>
      </c>
      <c r="L47" s="1">
        <v>0.5</v>
      </c>
      <c r="M47" s="1">
        <v>0.5</v>
      </c>
      <c r="N47" s="1">
        <v>0.75</v>
      </c>
    </row>
    <row r="48" s="1" customFormat="1" spans="1:14">
      <c r="A48" s="7">
        <v>46</v>
      </c>
      <c r="B48" s="1">
        <v>46</v>
      </c>
      <c r="C48" s="1">
        <v>0.748969078063965</v>
      </c>
      <c r="D48" s="1">
        <v>0.0878483057022095</v>
      </c>
      <c r="E48" s="1">
        <v>8</v>
      </c>
      <c r="F48" s="1">
        <v>6</v>
      </c>
      <c r="G48" s="1">
        <v>2</v>
      </c>
      <c r="H48" s="1">
        <v>4</v>
      </c>
      <c r="I48" s="1">
        <v>0.8</v>
      </c>
      <c r="J48" s="1">
        <v>0.571428571428572</v>
      </c>
      <c r="K48" s="1">
        <v>0.666666666666667</v>
      </c>
      <c r="L48" s="1">
        <v>0.6</v>
      </c>
      <c r="M48" s="1">
        <v>0.2</v>
      </c>
      <c r="N48" s="1">
        <v>0.6</v>
      </c>
    </row>
    <row r="49" s="1" customFormat="1" spans="1:14">
      <c r="A49" s="7">
        <v>247</v>
      </c>
      <c r="B49" s="1">
        <v>247</v>
      </c>
      <c r="C49" s="1">
        <v>0.75033438205719</v>
      </c>
      <c r="D49" s="1">
        <v>0.0898913145065308</v>
      </c>
      <c r="E49" s="1">
        <v>9</v>
      </c>
      <c r="F49" s="1">
        <v>5</v>
      </c>
      <c r="G49" s="1">
        <v>1</v>
      </c>
      <c r="H49" s="1">
        <v>5</v>
      </c>
      <c r="I49" s="1">
        <v>0.9</v>
      </c>
      <c r="J49" s="1">
        <v>0.642857142857143</v>
      </c>
      <c r="K49" s="1">
        <v>0.75</v>
      </c>
      <c r="L49" s="1">
        <v>0.5</v>
      </c>
      <c r="M49" s="1">
        <v>0.4</v>
      </c>
      <c r="N49" s="1">
        <v>0.7</v>
      </c>
    </row>
    <row r="50" s="1" customFormat="1" spans="1:14">
      <c r="A50" s="7">
        <v>74</v>
      </c>
      <c r="B50" s="1">
        <v>74</v>
      </c>
      <c r="C50" s="1">
        <v>0.745646357536316</v>
      </c>
      <c r="D50" s="1">
        <v>0.109940409660339</v>
      </c>
      <c r="E50" s="1">
        <v>5</v>
      </c>
      <c r="F50" s="1">
        <v>3</v>
      </c>
      <c r="G50" s="1">
        <v>5</v>
      </c>
      <c r="H50" s="1">
        <v>7</v>
      </c>
      <c r="I50" s="1">
        <v>0.5</v>
      </c>
      <c r="J50" s="1">
        <v>0.625</v>
      </c>
      <c r="K50" s="1">
        <v>0.555555555555556</v>
      </c>
      <c r="L50" s="1">
        <v>0.3</v>
      </c>
      <c r="M50" s="1">
        <v>0.2</v>
      </c>
      <c r="N50" s="1">
        <v>0.6</v>
      </c>
    </row>
    <row r="51" s="1" customFormat="1" spans="1:14">
      <c r="A51" s="7">
        <v>577</v>
      </c>
      <c r="B51" s="1">
        <v>577</v>
      </c>
      <c r="C51" s="1">
        <v>0.746004939079285</v>
      </c>
      <c r="D51" s="1">
        <v>0.101424694061279</v>
      </c>
      <c r="E51" s="1">
        <v>9</v>
      </c>
      <c r="F51" s="1">
        <v>6</v>
      </c>
      <c r="G51" s="1">
        <v>1</v>
      </c>
      <c r="H51" s="1">
        <v>4</v>
      </c>
      <c r="I51" s="1">
        <v>0.9</v>
      </c>
      <c r="J51" s="1">
        <v>0.6</v>
      </c>
      <c r="K51" s="1">
        <v>0.72</v>
      </c>
      <c r="L51" s="1">
        <v>0.6</v>
      </c>
      <c r="M51" s="1">
        <v>0.3</v>
      </c>
      <c r="N51" s="1">
        <v>0.65</v>
      </c>
    </row>
    <row r="52" s="1" customFormat="1" spans="1:14">
      <c r="A52" s="7">
        <v>876</v>
      </c>
      <c r="B52" s="1">
        <v>876</v>
      </c>
      <c r="C52" s="1">
        <v>0.751581072807312</v>
      </c>
      <c r="D52" s="1">
        <v>0.130845427513123</v>
      </c>
      <c r="E52" s="1">
        <v>8</v>
      </c>
      <c r="F52" s="1">
        <v>3</v>
      </c>
      <c r="G52" s="1">
        <v>2</v>
      </c>
      <c r="H52" s="1">
        <v>7</v>
      </c>
      <c r="I52" s="1">
        <v>0.8</v>
      </c>
      <c r="J52" s="1">
        <v>0.727272727272727</v>
      </c>
      <c r="K52" s="1">
        <v>0.761904761904762</v>
      </c>
      <c r="L52" s="1">
        <v>0.3</v>
      </c>
      <c r="M52" s="1">
        <v>0.5</v>
      </c>
      <c r="N52" s="1">
        <v>0.75</v>
      </c>
    </row>
    <row r="53" s="1" customFormat="1" spans="1:14">
      <c r="A53" s="7">
        <v>893</v>
      </c>
      <c r="B53" s="1">
        <v>893</v>
      </c>
      <c r="C53" s="1">
        <v>0.754010558128357</v>
      </c>
      <c r="D53" s="1">
        <v>0.0874552726745605</v>
      </c>
      <c r="E53" s="1">
        <v>9</v>
      </c>
      <c r="F53" s="1">
        <v>5</v>
      </c>
      <c r="G53" s="1">
        <v>1</v>
      </c>
      <c r="H53" s="1">
        <v>5</v>
      </c>
      <c r="I53" s="1">
        <v>0.9</v>
      </c>
      <c r="J53" s="1">
        <v>0.642857142857143</v>
      </c>
      <c r="K53" s="1">
        <v>0.75</v>
      </c>
      <c r="L53" s="1">
        <v>0.5</v>
      </c>
      <c r="M53" s="1">
        <v>0.4</v>
      </c>
      <c r="N53" s="1">
        <v>0.7</v>
      </c>
    </row>
    <row r="54" s="1" customFormat="1" spans="1:14">
      <c r="A54" s="7">
        <v>702</v>
      </c>
      <c r="B54" s="1">
        <v>702</v>
      </c>
      <c r="C54" s="1">
        <v>0.756459355354309</v>
      </c>
      <c r="D54" s="1">
        <v>0.0885168313980103</v>
      </c>
      <c r="E54" s="1">
        <v>8</v>
      </c>
      <c r="F54" s="1">
        <v>6</v>
      </c>
      <c r="G54" s="1">
        <v>2</v>
      </c>
      <c r="H54" s="1">
        <v>4</v>
      </c>
      <c r="I54" s="1">
        <v>0.8</v>
      </c>
      <c r="J54" s="1">
        <v>0.571428571428572</v>
      </c>
      <c r="K54" s="1">
        <v>0.666666666666667</v>
      </c>
      <c r="L54" s="1">
        <v>0.6</v>
      </c>
      <c r="M54" s="1">
        <v>0.2</v>
      </c>
      <c r="N54" s="1">
        <v>0.6</v>
      </c>
    </row>
    <row r="55" s="1" customFormat="1" spans="1:14">
      <c r="A55" s="7">
        <v>3</v>
      </c>
      <c r="B55" s="1">
        <v>3</v>
      </c>
      <c r="C55" s="1">
        <v>0.708565592765808</v>
      </c>
      <c r="D55" s="1">
        <v>0.100190043449402</v>
      </c>
      <c r="E55" s="1">
        <v>8</v>
      </c>
      <c r="F55" s="1">
        <v>4</v>
      </c>
      <c r="G55" s="1">
        <v>2</v>
      </c>
      <c r="H55" s="1">
        <v>6</v>
      </c>
      <c r="I55" s="1">
        <v>0.8</v>
      </c>
      <c r="J55" s="1">
        <v>0.666666666666667</v>
      </c>
      <c r="K55" s="1">
        <v>0.727272727272727</v>
      </c>
      <c r="L55" s="1">
        <v>0.4</v>
      </c>
      <c r="M55" s="1">
        <v>0.4</v>
      </c>
      <c r="N55" s="1">
        <v>0.7</v>
      </c>
    </row>
    <row r="56" s="1" customFormat="1" spans="1:14">
      <c r="A56" s="7">
        <v>229</v>
      </c>
      <c r="B56" s="1">
        <v>229</v>
      </c>
      <c r="C56" s="1">
        <v>0.727859258651733</v>
      </c>
      <c r="D56" s="1">
        <v>0.110341310501099</v>
      </c>
      <c r="E56" s="1">
        <v>7</v>
      </c>
      <c r="F56" s="1">
        <v>7</v>
      </c>
      <c r="G56" s="1">
        <v>3</v>
      </c>
      <c r="H56" s="1">
        <v>3</v>
      </c>
      <c r="I56" s="1">
        <v>0.7</v>
      </c>
      <c r="J56" s="1">
        <v>0.5</v>
      </c>
      <c r="K56" s="1">
        <v>0.583333333333333</v>
      </c>
      <c r="L56" s="1">
        <v>0.7</v>
      </c>
      <c r="M56" s="1">
        <v>0</v>
      </c>
      <c r="N56" s="1">
        <v>0.5</v>
      </c>
    </row>
    <row r="57" s="3" customFormat="1" spans="1:14">
      <c r="A57" s="9">
        <v>607</v>
      </c>
      <c r="B57" s="3">
        <v>607</v>
      </c>
      <c r="C57" s="3">
        <v>0.759205937385559</v>
      </c>
      <c r="D57" s="3">
        <v>0.0919692516326904</v>
      </c>
      <c r="E57" s="3">
        <v>10</v>
      </c>
      <c r="F57" s="3">
        <v>5</v>
      </c>
      <c r="G57" s="3">
        <v>0</v>
      </c>
      <c r="H57" s="3">
        <v>5</v>
      </c>
      <c r="I57" s="3">
        <v>1</v>
      </c>
      <c r="J57" s="3">
        <v>0.666666666666667</v>
      </c>
      <c r="K57" s="3">
        <v>0.8</v>
      </c>
      <c r="L57" s="3">
        <v>0.5</v>
      </c>
      <c r="M57" s="3">
        <v>0.5</v>
      </c>
      <c r="N57" s="3">
        <v>0.75</v>
      </c>
    </row>
    <row r="58" s="1" customFormat="1" spans="1:14">
      <c r="A58" s="7">
        <v>6</v>
      </c>
      <c r="B58" s="1">
        <v>6</v>
      </c>
      <c r="C58" s="1">
        <v>0.70316219329834</v>
      </c>
      <c r="D58" s="1">
        <v>0.091391921043396</v>
      </c>
      <c r="E58" s="1">
        <v>9</v>
      </c>
      <c r="F58" s="1">
        <v>5</v>
      </c>
      <c r="G58" s="1">
        <v>1</v>
      </c>
      <c r="H58" s="1">
        <v>5</v>
      </c>
      <c r="I58" s="1">
        <v>0.9</v>
      </c>
      <c r="J58" s="1">
        <v>0.642857142857143</v>
      </c>
      <c r="K58" s="1">
        <v>0.75</v>
      </c>
      <c r="L58" s="1">
        <v>0.5</v>
      </c>
      <c r="M58" s="1">
        <v>0.4</v>
      </c>
      <c r="N58" s="1">
        <v>0.7</v>
      </c>
    </row>
    <row r="59" s="1" customFormat="1" spans="1:14">
      <c r="A59" s="7">
        <v>780</v>
      </c>
      <c r="B59" s="1">
        <v>780</v>
      </c>
      <c r="C59" s="1">
        <v>0.700768947601318</v>
      </c>
      <c r="D59" s="1">
        <v>0.0417674779891968</v>
      </c>
      <c r="E59" s="1">
        <v>8</v>
      </c>
      <c r="F59" s="1">
        <v>6</v>
      </c>
      <c r="G59" s="1">
        <v>2</v>
      </c>
      <c r="H59" s="1">
        <v>4</v>
      </c>
      <c r="I59" s="1">
        <v>0.8</v>
      </c>
      <c r="J59" s="1">
        <v>0.571428571428572</v>
      </c>
      <c r="K59" s="1">
        <v>0.666666666666667</v>
      </c>
      <c r="L59" s="1">
        <v>0.6</v>
      </c>
      <c r="M59" s="1">
        <v>0.2</v>
      </c>
      <c r="N59" s="1">
        <v>0.6</v>
      </c>
    </row>
    <row r="60" s="1" customFormat="1" spans="1:14">
      <c r="A60" s="7">
        <v>256</v>
      </c>
      <c r="B60" s="1">
        <v>256</v>
      </c>
      <c r="C60" s="1">
        <v>0.769444704055786</v>
      </c>
      <c r="D60" s="1">
        <v>0.147529363632202</v>
      </c>
      <c r="E60" s="1">
        <v>10</v>
      </c>
      <c r="F60" s="1">
        <v>8</v>
      </c>
      <c r="G60" s="1">
        <v>0</v>
      </c>
      <c r="H60" s="1">
        <v>2</v>
      </c>
      <c r="I60" s="1">
        <v>1</v>
      </c>
      <c r="J60" s="1">
        <v>0.555555555555556</v>
      </c>
      <c r="K60" s="1">
        <v>0.714285714285714</v>
      </c>
      <c r="L60" s="1">
        <v>0.8</v>
      </c>
      <c r="M60" s="1">
        <v>0.2</v>
      </c>
      <c r="N60" s="1">
        <v>0.6</v>
      </c>
    </row>
    <row r="61" s="1" customFormat="1" spans="1:14">
      <c r="A61" s="7">
        <v>576</v>
      </c>
      <c r="B61" s="1">
        <v>576</v>
      </c>
      <c r="C61" s="1">
        <v>0.774784207344055</v>
      </c>
      <c r="D61" s="1">
        <v>0.0835216045379639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3" customFormat="1" spans="1:14">
      <c r="A62" s="9">
        <v>637</v>
      </c>
      <c r="B62" s="3">
        <v>637</v>
      </c>
      <c r="C62" s="3">
        <v>0.779709577560425</v>
      </c>
      <c r="D62" s="3">
        <v>0.131428241729736</v>
      </c>
      <c r="E62" s="3">
        <v>8</v>
      </c>
      <c r="F62" s="3">
        <v>4</v>
      </c>
      <c r="G62" s="3">
        <v>2</v>
      </c>
      <c r="H62" s="3">
        <v>6</v>
      </c>
      <c r="I62" s="3">
        <v>0.8</v>
      </c>
      <c r="J62" s="3">
        <v>0.666666666666667</v>
      </c>
      <c r="K62" s="3">
        <v>0.727272727272727</v>
      </c>
      <c r="L62" s="3">
        <v>0.4</v>
      </c>
      <c r="M62" s="3">
        <v>0.4</v>
      </c>
      <c r="N62" s="3">
        <v>0.7</v>
      </c>
    </row>
    <row r="63" s="1" customFormat="1" spans="1:14">
      <c r="A63" s="7">
        <v>358</v>
      </c>
      <c r="B63" s="1">
        <v>358</v>
      </c>
      <c r="C63" s="1">
        <v>0.764511704444885</v>
      </c>
      <c r="D63" s="1">
        <v>0.0849670171737671</v>
      </c>
      <c r="E63" s="1">
        <v>8</v>
      </c>
      <c r="F63" s="1">
        <v>5</v>
      </c>
      <c r="G63" s="1">
        <v>2</v>
      </c>
      <c r="H63" s="1">
        <v>5</v>
      </c>
      <c r="I63" s="1">
        <v>0.8</v>
      </c>
      <c r="J63" s="1">
        <v>0.615384615384615</v>
      </c>
      <c r="K63" s="1">
        <v>0.695652173913043</v>
      </c>
      <c r="L63" s="1">
        <v>0.5</v>
      </c>
      <c r="M63" s="1">
        <v>0.3</v>
      </c>
      <c r="N63" s="1">
        <v>0.65</v>
      </c>
    </row>
    <row r="64" s="1" customFormat="1" spans="1:14">
      <c r="A64" s="7">
        <v>686</v>
      </c>
      <c r="B64" s="1">
        <v>686</v>
      </c>
      <c r="C64" s="1">
        <v>0.872081875801086</v>
      </c>
      <c r="D64" s="1">
        <v>0.25467324256897</v>
      </c>
      <c r="E64" s="1">
        <v>6</v>
      </c>
      <c r="F64" s="1">
        <v>5</v>
      </c>
      <c r="G64" s="1">
        <v>4</v>
      </c>
      <c r="H64" s="1">
        <v>5</v>
      </c>
      <c r="I64" s="1">
        <v>0.6</v>
      </c>
      <c r="J64" s="1">
        <v>0.545454545454545</v>
      </c>
      <c r="K64" s="1">
        <v>0.571428571428571</v>
      </c>
      <c r="L64" s="1">
        <v>0.5</v>
      </c>
      <c r="M64" s="1">
        <v>0.1</v>
      </c>
      <c r="N64" s="1">
        <v>0.55</v>
      </c>
    </row>
    <row r="65" s="1" customFormat="1" spans="1:14">
      <c r="A65" s="7">
        <v>498</v>
      </c>
      <c r="B65" s="1">
        <v>498</v>
      </c>
      <c r="C65" s="1">
        <v>0.696210503578186</v>
      </c>
      <c r="D65" s="1">
        <v>0.0400842428207398</v>
      </c>
      <c r="E65" s="1">
        <v>10</v>
      </c>
      <c r="F65" s="1">
        <v>3</v>
      </c>
      <c r="G65" s="1">
        <v>0</v>
      </c>
      <c r="H65" s="1">
        <v>7</v>
      </c>
      <c r="I65" s="1">
        <v>1</v>
      </c>
      <c r="J65" s="1">
        <v>0.769230769230769</v>
      </c>
      <c r="K65" s="1">
        <v>0.869565217391304</v>
      </c>
      <c r="L65" s="1">
        <v>0.3</v>
      </c>
      <c r="M65" s="1">
        <v>0.7</v>
      </c>
      <c r="N65" s="1">
        <v>0.85</v>
      </c>
    </row>
    <row r="66" s="1" customFormat="1" spans="1:14">
      <c r="A66" s="7">
        <v>704</v>
      </c>
      <c r="B66" s="1">
        <v>704</v>
      </c>
      <c r="C66" s="1">
        <v>0.793093085289001</v>
      </c>
      <c r="D66" s="1">
        <v>0.133874297142029</v>
      </c>
      <c r="E66" s="1">
        <v>9</v>
      </c>
      <c r="F66" s="1">
        <v>4</v>
      </c>
      <c r="G66" s="1">
        <v>1</v>
      </c>
      <c r="H66" s="1">
        <v>6</v>
      </c>
      <c r="I66" s="1">
        <v>0.9</v>
      </c>
      <c r="J66" s="1">
        <v>0.692307692307692</v>
      </c>
      <c r="K66" s="1">
        <v>0.782608695652174</v>
      </c>
      <c r="L66" s="1">
        <v>0.4</v>
      </c>
      <c r="M66" s="1">
        <v>0.5</v>
      </c>
      <c r="N66" s="1">
        <v>0.75</v>
      </c>
    </row>
    <row r="67" s="1" customFormat="1" spans="1:14">
      <c r="A67" s="7">
        <v>695</v>
      </c>
      <c r="B67" s="1">
        <v>695</v>
      </c>
      <c r="C67" s="1">
        <v>0.793387413024902</v>
      </c>
      <c r="D67" s="1">
        <v>0.140011191368103</v>
      </c>
      <c r="E67" s="1">
        <v>9</v>
      </c>
      <c r="F67" s="1">
        <v>5</v>
      </c>
      <c r="G67" s="1">
        <v>1</v>
      </c>
      <c r="H67" s="1">
        <v>5</v>
      </c>
      <c r="I67" s="1">
        <v>0.9</v>
      </c>
      <c r="J67" s="1">
        <v>0.642857142857143</v>
      </c>
      <c r="K67" s="1">
        <v>0.75</v>
      </c>
      <c r="L67" s="1">
        <v>0.5</v>
      </c>
      <c r="M67" s="1">
        <v>0.4</v>
      </c>
      <c r="N67" s="1">
        <v>0.7</v>
      </c>
    </row>
    <row r="68" s="1" customFormat="1" spans="1:14">
      <c r="A68" s="7">
        <v>929</v>
      </c>
      <c r="B68" s="1">
        <v>929</v>
      </c>
      <c r="C68" s="1">
        <v>0.795631051063538</v>
      </c>
      <c r="D68" s="1">
        <v>0.0636559724807739</v>
      </c>
      <c r="E68" s="1">
        <v>10</v>
      </c>
      <c r="F68" s="1">
        <v>4</v>
      </c>
      <c r="G68" s="1">
        <v>0</v>
      </c>
      <c r="H68" s="1">
        <v>6</v>
      </c>
      <c r="I68" s="1">
        <v>1</v>
      </c>
      <c r="J68" s="1">
        <v>0.714285714285714</v>
      </c>
      <c r="K68" s="1">
        <v>0.833333333333333</v>
      </c>
      <c r="L68" s="1">
        <v>0.4</v>
      </c>
      <c r="M68" s="1">
        <v>0.6</v>
      </c>
      <c r="N68" s="1">
        <v>0.8</v>
      </c>
    </row>
    <row r="69" s="3" customFormat="1" spans="1:14">
      <c r="A69" s="9">
        <v>439</v>
      </c>
      <c r="B69" s="3">
        <v>439</v>
      </c>
      <c r="C69" s="3">
        <v>0.799637913703918</v>
      </c>
      <c r="D69" s="3">
        <v>0.0570443868637085</v>
      </c>
      <c r="E69" s="3">
        <v>10</v>
      </c>
      <c r="F69" s="3">
        <v>3</v>
      </c>
      <c r="G69" s="3">
        <v>0</v>
      </c>
      <c r="H69" s="3">
        <v>7</v>
      </c>
      <c r="I69" s="3">
        <v>1</v>
      </c>
      <c r="J69" s="3">
        <v>0.769230769230769</v>
      </c>
      <c r="K69" s="3">
        <v>0.869565217391304</v>
      </c>
      <c r="L69" s="3">
        <v>0.3</v>
      </c>
      <c r="M69" s="3">
        <v>0.7</v>
      </c>
      <c r="N69" s="3">
        <v>0.85</v>
      </c>
    </row>
    <row r="70" s="1" customFormat="1" spans="1:14">
      <c r="A70" s="7">
        <v>454</v>
      </c>
      <c r="B70" s="1">
        <v>454</v>
      </c>
      <c r="C70" s="1">
        <v>0.81167459487915</v>
      </c>
      <c r="D70" s="1">
        <v>0.116322159767151</v>
      </c>
      <c r="E70" s="1">
        <v>5</v>
      </c>
      <c r="F70" s="1">
        <v>4</v>
      </c>
      <c r="G70" s="1">
        <v>5</v>
      </c>
      <c r="H70" s="1">
        <v>6</v>
      </c>
      <c r="I70" s="1">
        <v>0.5</v>
      </c>
      <c r="J70" s="1">
        <v>0.555555555555556</v>
      </c>
      <c r="K70" s="1">
        <v>0.526315789473684</v>
      </c>
      <c r="L70" s="1">
        <v>0.4</v>
      </c>
      <c r="M70" s="1">
        <v>0.1</v>
      </c>
      <c r="N70" s="1">
        <v>0.55</v>
      </c>
    </row>
    <row r="71" s="1" customFormat="1" spans="1:14">
      <c r="A71" s="7">
        <v>631</v>
      </c>
      <c r="B71" s="1">
        <v>631</v>
      </c>
      <c r="C71" s="1">
        <v>0.809487223625183</v>
      </c>
      <c r="D71" s="1">
        <v>0.125691533088684</v>
      </c>
      <c r="E71" s="1">
        <v>7</v>
      </c>
      <c r="F71" s="1">
        <v>5</v>
      </c>
      <c r="G71" s="1">
        <v>3</v>
      </c>
      <c r="H71" s="1">
        <v>5</v>
      </c>
      <c r="I71" s="1">
        <v>0.7</v>
      </c>
      <c r="J71" s="1">
        <v>0.583333333333333</v>
      </c>
      <c r="K71" s="1">
        <v>0.636363636363636</v>
      </c>
      <c r="L71" s="1">
        <v>0.5</v>
      </c>
      <c r="M71" s="1">
        <v>0.2</v>
      </c>
      <c r="N71" s="1">
        <v>0.6</v>
      </c>
    </row>
    <row r="72" s="1" customFormat="1" spans="1:14">
      <c r="A72" s="7">
        <v>777</v>
      </c>
      <c r="B72" s="1">
        <v>777</v>
      </c>
      <c r="C72" s="1">
        <v>0.808679223060608</v>
      </c>
      <c r="D72" s="1">
        <v>0.145735383033752</v>
      </c>
      <c r="E72" s="1">
        <v>10</v>
      </c>
      <c r="F72" s="1">
        <v>3</v>
      </c>
      <c r="G72" s="1">
        <v>0</v>
      </c>
      <c r="H72" s="1">
        <v>7</v>
      </c>
      <c r="I72" s="1">
        <v>1</v>
      </c>
      <c r="J72" s="1">
        <v>0.769230769230769</v>
      </c>
      <c r="K72" s="1">
        <v>0.869565217391304</v>
      </c>
      <c r="L72" s="1">
        <v>0.3</v>
      </c>
      <c r="M72" s="1">
        <v>0.7</v>
      </c>
      <c r="N72" s="1">
        <v>0.85</v>
      </c>
    </row>
    <row r="73" s="1" customFormat="1" spans="1:14">
      <c r="A73" s="7">
        <v>773</v>
      </c>
      <c r="B73" s="1">
        <v>773</v>
      </c>
      <c r="C73" s="1">
        <v>0.804943203926086</v>
      </c>
      <c r="D73" s="1">
        <v>0.0974832773208618</v>
      </c>
      <c r="E73" s="1">
        <v>9</v>
      </c>
      <c r="F73" s="1">
        <v>3</v>
      </c>
      <c r="G73" s="1">
        <v>1</v>
      </c>
      <c r="H73" s="1">
        <v>7</v>
      </c>
      <c r="I73" s="1">
        <v>0.9</v>
      </c>
      <c r="J73" s="1">
        <v>0.75</v>
      </c>
      <c r="K73" s="1">
        <v>0.818181818181818</v>
      </c>
      <c r="L73" s="1">
        <v>0.3</v>
      </c>
      <c r="M73" s="1">
        <v>0.6</v>
      </c>
      <c r="N73" s="1">
        <v>0.8</v>
      </c>
    </row>
    <row r="74" s="1" customFormat="1" spans="1:14">
      <c r="A74" s="7">
        <v>354</v>
      </c>
      <c r="B74" s="1">
        <v>354</v>
      </c>
      <c r="C74" s="1">
        <v>0.808939099311829</v>
      </c>
      <c r="D74" s="1">
        <v>0.152334570884705</v>
      </c>
      <c r="E74" s="1">
        <v>8</v>
      </c>
      <c r="F74" s="1">
        <v>6</v>
      </c>
      <c r="G74" s="1">
        <v>2</v>
      </c>
      <c r="H74" s="1">
        <v>4</v>
      </c>
      <c r="I74" s="1">
        <v>0.8</v>
      </c>
      <c r="J74" s="1">
        <v>0.571428571428572</v>
      </c>
      <c r="K74" s="1">
        <v>0.666666666666667</v>
      </c>
      <c r="L74" s="1">
        <v>0.6</v>
      </c>
      <c r="M74" s="1">
        <v>0.2</v>
      </c>
      <c r="N74" s="1">
        <v>0.6</v>
      </c>
    </row>
    <row r="75" s="1" customFormat="1" spans="1:14">
      <c r="A75" s="7">
        <v>543</v>
      </c>
      <c r="B75" s="1">
        <v>543</v>
      </c>
      <c r="C75" s="1">
        <v>0.810562133789062</v>
      </c>
      <c r="D75" s="1">
        <v>0.140990376472473</v>
      </c>
      <c r="E75" s="1">
        <v>9</v>
      </c>
      <c r="F75" s="1">
        <v>3</v>
      </c>
      <c r="G75" s="1">
        <v>1</v>
      </c>
      <c r="H75" s="1">
        <v>7</v>
      </c>
      <c r="I75" s="1">
        <v>0.9</v>
      </c>
      <c r="J75" s="1">
        <v>0.75</v>
      </c>
      <c r="K75" s="1">
        <v>0.818181818181818</v>
      </c>
      <c r="L75" s="1">
        <v>0.3</v>
      </c>
      <c r="M75" s="1">
        <v>0.6</v>
      </c>
      <c r="N75" s="1">
        <v>0.8</v>
      </c>
    </row>
    <row r="76" s="1" customFormat="1" spans="1:14">
      <c r="A76" s="7">
        <v>598</v>
      </c>
      <c r="B76" s="1">
        <v>598</v>
      </c>
      <c r="C76" s="1">
        <v>0.808453559875488</v>
      </c>
      <c r="D76" s="1">
        <v>0.0991584062576294</v>
      </c>
      <c r="E76" s="1">
        <v>10</v>
      </c>
      <c r="F76" s="1">
        <v>3</v>
      </c>
      <c r="G76" s="1">
        <v>0</v>
      </c>
      <c r="H76" s="1">
        <v>7</v>
      </c>
      <c r="I76" s="1">
        <v>1</v>
      </c>
      <c r="J76" s="1">
        <v>0.769230769230769</v>
      </c>
      <c r="K76" s="1">
        <v>0.869565217391304</v>
      </c>
      <c r="L76" s="1">
        <v>0.3</v>
      </c>
      <c r="M76" s="1">
        <v>0.7</v>
      </c>
      <c r="N76" s="1">
        <v>0.85</v>
      </c>
    </row>
    <row r="77" s="1" customFormat="1" spans="1:14">
      <c r="A77" s="7">
        <v>907</v>
      </c>
      <c r="B77" s="1">
        <v>907</v>
      </c>
      <c r="C77" s="1">
        <v>0.811874389648437</v>
      </c>
      <c r="D77" s="1">
        <v>0.147233486175537</v>
      </c>
      <c r="E77" s="1">
        <v>9</v>
      </c>
      <c r="F77" s="1">
        <v>1</v>
      </c>
      <c r="G77" s="1">
        <v>1</v>
      </c>
      <c r="H77" s="1">
        <v>9</v>
      </c>
      <c r="I77" s="1">
        <v>0.9</v>
      </c>
      <c r="J77" s="1">
        <v>0.9</v>
      </c>
      <c r="K77" s="1">
        <v>0.9</v>
      </c>
      <c r="L77" s="1">
        <v>0.1</v>
      </c>
      <c r="M77" s="1">
        <v>0.8</v>
      </c>
      <c r="N77" s="1">
        <v>0.9</v>
      </c>
    </row>
    <row r="78" s="1" customFormat="1" spans="1:14">
      <c r="A78" s="7">
        <v>743</v>
      </c>
      <c r="B78" s="1">
        <v>743</v>
      </c>
      <c r="C78" s="1">
        <v>0.812583208084106</v>
      </c>
      <c r="D78" s="1">
        <v>0.160370707511902</v>
      </c>
      <c r="E78" s="1">
        <v>9</v>
      </c>
      <c r="F78" s="1">
        <v>5</v>
      </c>
      <c r="G78" s="1">
        <v>1</v>
      </c>
      <c r="H78" s="1">
        <v>5</v>
      </c>
      <c r="I78" s="1">
        <v>0.9</v>
      </c>
      <c r="J78" s="1">
        <v>0.642857142857143</v>
      </c>
      <c r="K78" s="1">
        <v>0.75</v>
      </c>
      <c r="L78" s="1">
        <v>0.5</v>
      </c>
      <c r="M78" s="1">
        <v>0.4</v>
      </c>
      <c r="N78" s="1">
        <v>0.7</v>
      </c>
    </row>
    <row r="79" s="1" customFormat="1" spans="1:14">
      <c r="A79" s="7">
        <v>207</v>
      </c>
      <c r="B79" s="1">
        <v>207</v>
      </c>
      <c r="C79" s="1">
        <v>0.812959790229797</v>
      </c>
      <c r="D79" s="1">
        <v>0.00219154357910156</v>
      </c>
      <c r="E79" s="1">
        <v>9</v>
      </c>
      <c r="F79" s="1">
        <v>2</v>
      </c>
      <c r="G79" s="1">
        <v>1</v>
      </c>
      <c r="H79" s="1">
        <v>8</v>
      </c>
      <c r="I79" s="1">
        <v>0.9</v>
      </c>
      <c r="J79" s="1">
        <v>0.818181818181818</v>
      </c>
      <c r="K79" s="1">
        <v>0.857142857142857</v>
      </c>
      <c r="L79" s="1">
        <v>0.2</v>
      </c>
      <c r="M79" s="1">
        <v>0.7</v>
      </c>
      <c r="N79" s="1">
        <v>0.85</v>
      </c>
    </row>
    <row r="80" s="3" customFormat="1" spans="1:14">
      <c r="A80" s="9">
        <v>802</v>
      </c>
      <c r="B80" s="3">
        <v>802</v>
      </c>
      <c r="C80" s="3">
        <v>0.818269729614258</v>
      </c>
      <c r="D80" s="3">
        <v>0.142256736755371</v>
      </c>
      <c r="E80" s="3">
        <v>9</v>
      </c>
      <c r="F80" s="3">
        <v>4</v>
      </c>
      <c r="G80" s="3">
        <v>1</v>
      </c>
      <c r="H80" s="3">
        <v>6</v>
      </c>
      <c r="I80" s="3">
        <v>0.9</v>
      </c>
      <c r="J80" s="3">
        <v>0.692307692307692</v>
      </c>
      <c r="K80" s="3">
        <v>0.782608695652174</v>
      </c>
      <c r="L80" s="3">
        <v>0.4</v>
      </c>
      <c r="M80" s="3">
        <v>0.5</v>
      </c>
      <c r="N80" s="3">
        <v>0.75</v>
      </c>
    </row>
    <row r="81" s="1" customFormat="1" spans="1:14">
      <c r="A81" s="7">
        <v>558</v>
      </c>
      <c r="B81" s="1">
        <v>558</v>
      </c>
      <c r="C81" s="1">
        <v>0.821733474731445</v>
      </c>
      <c r="D81" s="1">
        <v>0.137555122375488</v>
      </c>
      <c r="E81" s="1">
        <v>9</v>
      </c>
      <c r="F81" s="1">
        <v>5</v>
      </c>
      <c r="G81" s="1">
        <v>1</v>
      </c>
      <c r="H81" s="1">
        <v>5</v>
      </c>
      <c r="I81" s="1">
        <v>0.9</v>
      </c>
      <c r="J81" s="1">
        <v>0.642857142857143</v>
      </c>
      <c r="K81" s="1">
        <v>0.75</v>
      </c>
      <c r="L81" s="1">
        <v>0.5</v>
      </c>
      <c r="M81" s="1">
        <v>0.4</v>
      </c>
      <c r="N81" s="1">
        <v>0.7</v>
      </c>
    </row>
    <row r="82" s="1" customFormat="1" spans="1:14">
      <c r="A82" s="7">
        <v>347</v>
      </c>
      <c r="B82" s="1">
        <v>347</v>
      </c>
      <c r="C82" s="1">
        <v>0.807642936706543</v>
      </c>
      <c r="D82" s="1">
        <v>0.11441159248352</v>
      </c>
      <c r="E82" s="1">
        <v>10</v>
      </c>
      <c r="F82" s="1">
        <v>7</v>
      </c>
      <c r="G82" s="1">
        <v>0</v>
      </c>
      <c r="H82" s="1">
        <v>3</v>
      </c>
      <c r="I82" s="1">
        <v>1</v>
      </c>
      <c r="J82" s="1">
        <v>0.588235294117647</v>
      </c>
      <c r="K82" s="1">
        <v>0.740740740740741</v>
      </c>
      <c r="L82" s="1">
        <v>0.7</v>
      </c>
      <c r="M82" s="1">
        <v>0.3</v>
      </c>
      <c r="N82" s="1">
        <v>0.65</v>
      </c>
    </row>
    <row r="83" s="1" customFormat="1" spans="1:14">
      <c r="A83" s="7">
        <v>522</v>
      </c>
      <c r="B83" s="1">
        <v>522</v>
      </c>
      <c r="C83" s="1">
        <v>0.841399312019348</v>
      </c>
      <c r="D83" s="1">
        <v>0.0506949424743652</v>
      </c>
      <c r="E83" s="1">
        <v>9</v>
      </c>
      <c r="F83" s="1">
        <v>4</v>
      </c>
      <c r="G83" s="1">
        <v>1</v>
      </c>
      <c r="H83" s="1">
        <v>6</v>
      </c>
      <c r="I83" s="1">
        <v>0.9</v>
      </c>
      <c r="J83" s="1">
        <v>0.692307692307692</v>
      </c>
      <c r="K83" s="1">
        <v>0.782608695652174</v>
      </c>
      <c r="L83" s="1">
        <v>0.4</v>
      </c>
      <c r="M83" s="1">
        <v>0.5</v>
      </c>
      <c r="N83" s="1">
        <v>0.75</v>
      </c>
    </row>
    <row r="84" s="3" customFormat="1" spans="1:14">
      <c r="A84" s="9">
        <v>694</v>
      </c>
      <c r="B84" s="3">
        <v>694</v>
      </c>
      <c r="C84" s="3">
        <v>0.832526206970215</v>
      </c>
      <c r="D84" s="3">
        <v>0.154374718666077</v>
      </c>
      <c r="E84" s="3">
        <v>9</v>
      </c>
      <c r="F84" s="3">
        <v>5</v>
      </c>
      <c r="G84" s="3">
        <v>1</v>
      </c>
      <c r="H84" s="3">
        <v>5</v>
      </c>
      <c r="I84" s="3">
        <v>0.9</v>
      </c>
      <c r="J84" s="3">
        <v>0.642857142857143</v>
      </c>
      <c r="K84" s="3">
        <v>0.75</v>
      </c>
      <c r="L84" s="3">
        <v>0.5</v>
      </c>
      <c r="M84" s="3">
        <v>0.4</v>
      </c>
      <c r="N84" s="3">
        <v>0.7</v>
      </c>
    </row>
    <row r="85" s="1" customFormat="1" spans="1:14">
      <c r="A85" s="7">
        <v>715</v>
      </c>
      <c r="B85" s="1">
        <v>715</v>
      </c>
      <c r="C85" s="1">
        <v>0.844211578369141</v>
      </c>
      <c r="D85" s="1">
        <v>0.191892504692078</v>
      </c>
      <c r="E85" s="1">
        <v>9</v>
      </c>
      <c r="F85" s="1">
        <v>5</v>
      </c>
      <c r="G85" s="1">
        <v>1</v>
      </c>
      <c r="H85" s="1">
        <v>5</v>
      </c>
      <c r="I85" s="1">
        <v>0.9</v>
      </c>
      <c r="J85" s="1">
        <v>0.642857142857143</v>
      </c>
      <c r="K85" s="1">
        <v>0.75</v>
      </c>
      <c r="L85" s="1">
        <v>0.5</v>
      </c>
      <c r="M85" s="1">
        <v>0.4</v>
      </c>
      <c r="N85" s="1">
        <v>0.7</v>
      </c>
    </row>
    <row r="86" s="1" customFormat="1" spans="1:14">
      <c r="A86" s="7">
        <v>288</v>
      </c>
      <c r="B86" s="1">
        <v>288</v>
      </c>
      <c r="C86" s="1">
        <v>0.861863970756531</v>
      </c>
      <c r="D86" s="1">
        <v>0.169729828834534</v>
      </c>
      <c r="E86" s="1">
        <v>9</v>
      </c>
      <c r="F86" s="1">
        <v>3</v>
      </c>
      <c r="G86" s="1">
        <v>1</v>
      </c>
      <c r="H86" s="1">
        <v>7</v>
      </c>
      <c r="I86" s="1">
        <v>0.9</v>
      </c>
      <c r="J86" s="1">
        <v>0.75</v>
      </c>
      <c r="K86" s="1">
        <v>0.818181818181818</v>
      </c>
      <c r="L86" s="1">
        <v>0.3</v>
      </c>
      <c r="M86" s="1">
        <v>0.6</v>
      </c>
      <c r="N86" s="1">
        <v>0.8</v>
      </c>
    </row>
    <row r="87" s="1" customFormat="1" spans="1:14">
      <c r="A87" s="7">
        <v>408</v>
      </c>
      <c r="B87" s="1">
        <v>408</v>
      </c>
      <c r="C87" s="1">
        <v>0.869597673416138</v>
      </c>
      <c r="D87" s="1">
        <v>0.191558599472046</v>
      </c>
      <c r="E87" s="1">
        <v>7</v>
      </c>
      <c r="F87" s="1">
        <v>7</v>
      </c>
      <c r="G87" s="1">
        <v>3</v>
      </c>
      <c r="H87" s="1">
        <v>3</v>
      </c>
      <c r="I87" s="1">
        <v>0.7</v>
      </c>
      <c r="J87" s="1">
        <v>0.5</v>
      </c>
      <c r="K87" s="1">
        <v>0.583333333333333</v>
      </c>
      <c r="L87" s="1">
        <v>0.7</v>
      </c>
      <c r="M87" s="1">
        <v>0</v>
      </c>
      <c r="N87" s="1">
        <v>0.5</v>
      </c>
    </row>
    <row r="88" s="1" customFormat="1" spans="1:14">
      <c r="A88" s="7">
        <v>212</v>
      </c>
      <c r="B88" s="1">
        <v>212</v>
      </c>
      <c r="C88" s="1">
        <v>0.870989918708801</v>
      </c>
      <c r="D88" s="1">
        <v>0.199928522109985</v>
      </c>
      <c r="E88" s="1">
        <v>8</v>
      </c>
      <c r="F88" s="1">
        <v>6</v>
      </c>
      <c r="G88" s="1">
        <v>2</v>
      </c>
      <c r="H88" s="1">
        <v>4</v>
      </c>
      <c r="I88" s="1">
        <v>0.8</v>
      </c>
      <c r="J88" s="1">
        <v>0.571428571428572</v>
      </c>
      <c r="K88" s="1">
        <v>0.666666666666667</v>
      </c>
      <c r="L88" s="1">
        <v>0.6</v>
      </c>
      <c r="M88" s="1">
        <v>0.2</v>
      </c>
      <c r="N88" s="1">
        <v>0.6</v>
      </c>
    </row>
    <row r="89" s="1" customFormat="1" spans="1:14">
      <c r="A89" s="7">
        <v>730</v>
      </c>
      <c r="B89" s="1">
        <v>730</v>
      </c>
      <c r="C89" s="1">
        <v>0.890325307846069</v>
      </c>
      <c r="D89" s="1">
        <v>0.0865664482116699</v>
      </c>
      <c r="E89" s="1">
        <v>8</v>
      </c>
      <c r="F89" s="1">
        <v>8</v>
      </c>
      <c r="G89" s="1">
        <v>2</v>
      </c>
      <c r="H89" s="1">
        <v>2</v>
      </c>
      <c r="I89" s="1">
        <v>0.8</v>
      </c>
      <c r="J89" s="1">
        <v>0.5</v>
      </c>
      <c r="K89" s="1">
        <v>0.615384615384615</v>
      </c>
      <c r="L89" s="1">
        <v>0.8</v>
      </c>
      <c r="M89" s="1">
        <v>0</v>
      </c>
      <c r="N89" s="1">
        <v>0.5</v>
      </c>
    </row>
    <row r="90" s="3" customFormat="1" spans="1:14">
      <c r="A90" s="9">
        <v>219</v>
      </c>
      <c r="B90" s="3">
        <v>219</v>
      </c>
      <c r="C90" s="3">
        <v>0.856444478034973</v>
      </c>
      <c r="D90" s="3">
        <v>0.000388860702514648</v>
      </c>
      <c r="E90" s="3">
        <v>8</v>
      </c>
      <c r="F90" s="3">
        <v>6</v>
      </c>
      <c r="G90" s="3">
        <v>2</v>
      </c>
      <c r="H90" s="3">
        <v>4</v>
      </c>
      <c r="I90" s="3">
        <v>0.8</v>
      </c>
      <c r="J90" s="3">
        <v>0.571428571428572</v>
      </c>
      <c r="K90" s="3">
        <v>0.666666666666667</v>
      </c>
      <c r="L90" s="3">
        <v>0.6</v>
      </c>
      <c r="M90" s="3">
        <v>0.2</v>
      </c>
      <c r="N90" s="3">
        <v>0.6</v>
      </c>
    </row>
    <row r="91" s="1" customFormat="1" spans="1:14">
      <c r="A91" s="7">
        <v>654</v>
      </c>
      <c r="B91" s="1">
        <v>654</v>
      </c>
      <c r="C91" s="1">
        <v>1.02727949619293</v>
      </c>
      <c r="D91" s="1">
        <v>0.19322407245636</v>
      </c>
      <c r="E91" s="1">
        <v>8</v>
      </c>
      <c r="F91" s="1">
        <v>6</v>
      </c>
      <c r="G91" s="1">
        <v>2</v>
      </c>
      <c r="H91" s="1">
        <v>4</v>
      </c>
      <c r="I91" s="1">
        <v>0.8</v>
      </c>
      <c r="J91" s="1">
        <v>0.571428571428572</v>
      </c>
      <c r="K91" s="1">
        <v>0.666666666666667</v>
      </c>
      <c r="L91" s="1">
        <v>0.6</v>
      </c>
      <c r="M91" s="1">
        <v>0.2</v>
      </c>
      <c r="N91" s="1">
        <v>0.6</v>
      </c>
    </row>
    <row r="92" s="1" customFormat="1" spans="3:13">
      <c r="C92" s="1">
        <f>AVERAGE(C2:C91)</f>
        <v>0.727289733621809</v>
      </c>
      <c r="D92" s="1">
        <f>AVERAGE(D2:D91)</f>
        <v>0.0873729414410061</v>
      </c>
      <c r="L92" s="1">
        <f>AVERAGE(L2:L91)</f>
        <v>0.478888888888889</v>
      </c>
      <c r="M92" s="1">
        <f>AVERAGE(M2:M91)</f>
        <v>0.37</v>
      </c>
    </row>
    <row r="93" s="1" customFormat="1"/>
    <row r="94" s="1" customFormat="1"/>
    <row r="95" s="1" customFormat="1" spans="3:7">
      <c r="C95" s="10" t="s">
        <v>13</v>
      </c>
      <c r="D95" s="1" t="s">
        <v>14</v>
      </c>
      <c r="E95" s="1" t="s">
        <v>182</v>
      </c>
      <c r="F95" s="1" t="s">
        <v>185</v>
      </c>
      <c r="G95" s="1" t="s">
        <v>47</v>
      </c>
    </row>
    <row r="96" s="1" customFormat="1" spans="3:10">
      <c r="C96" s="1" t="s">
        <v>15</v>
      </c>
      <c r="D96" s="1">
        <f>COUNTIF(C2:C91,"&lt;0.42")-COUNTIF(C2:C91,"&lt;0.4")</f>
        <v>0</v>
      </c>
      <c r="G96" s="11">
        <v>0.02</v>
      </c>
      <c r="H96" s="1">
        <v>-40</v>
      </c>
      <c r="I96" s="1">
        <v>1960</v>
      </c>
      <c r="J96" s="1">
        <v>98</v>
      </c>
    </row>
    <row r="97" s="1" customFormat="1" spans="3:10">
      <c r="C97" s="1" t="s">
        <v>16</v>
      </c>
      <c r="D97" s="1">
        <f>COUNTIF(C2:C91,"&lt;0.44")-COUNTIF(C2:C91,"&lt;0.42")</f>
        <v>0</v>
      </c>
      <c r="G97" s="11">
        <v>0.04</v>
      </c>
      <c r="H97" s="1">
        <v>-80</v>
      </c>
      <c r="I97" s="1">
        <v>1920</v>
      </c>
      <c r="J97" s="1">
        <v>96</v>
      </c>
    </row>
    <row r="98" s="1" customFormat="1" spans="3:10">
      <c r="C98" s="1" t="s">
        <v>17</v>
      </c>
      <c r="D98" s="1">
        <f>COUNTIF(C2:C91,"&lt;0.46")-COUNTIF(C2:C91,"&lt;0.44")</f>
        <v>0</v>
      </c>
      <c r="G98" s="11">
        <v>0.1</v>
      </c>
      <c r="H98" s="1">
        <v>-200</v>
      </c>
      <c r="I98" s="1">
        <v>1800</v>
      </c>
      <c r="J98" s="1">
        <v>90</v>
      </c>
    </row>
    <row r="99" s="1" customFormat="1" spans="3:10">
      <c r="C99" s="1" t="s">
        <v>18</v>
      </c>
      <c r="D99" s="1">
        <f>COUNTIF(C2:C91,"&lt;0.48")-COUNTIF(C2:C91,"&lt;0.46")</f>
        <v>0</v>
      </c>
      <c r="G99" s="11">
        <v>0.12</v>
      </c>
      <c r="H99" s="1">
        <v>-240</v>
      </c>
      <c r="I99" s="1">
        <v>1760</v>
      </c>
      <c r="J99" s="1">
        <v>88</v>
      </c>
    </row>
    <row r="100" s="2" customFormat="1" spans="3:5">
      <c r="C100" s="2" t="s">
        <v>19</v>
      </c>
      <c r="D100" s="2">
        <f>COUNTIF(C2:C91,"&lt;0.5")-COUNTIF(C2:C91,"&lt;0.48")</f>
        <v>0</v>
      </c>
      <c r="E100" s="2">
        <v>2</v>
      </c>
    </row>
    <row r="101" s="1" customFormat="1" spans="3:5">
      <c r="C101" s="1" t="s">
        <v>20</v>
      </c>
      <c r="D101" s="1">
        <f>COUNTIF(C2:C91,"&lt;0.52")-COUNTIF(C2:C91,"&lt;0.5")</f>
        <v>0</v>
      </c>
      <c r="E101" s="1">
        <v>3</v>
      </c>
    </row>
    <row r="102" s="4" customFormat="1" spans="3:5">
      <c r="C102" s="4" t="s">
        <v>21</v>
      </c>
      <c r="D102" s="4">
        <f>COUNTIF(C2:C91,"&lt;0.54")-COUNTIF(C2:C91,"&lt;0.52")</f>
        <v>0</v>
      </c>
      <c r="E102" s="4">
        <v>4</v>
      </c>
    </row>
    <row r="103" s="4" customFormat="1" spans="3:5">
      <c r="C103" s="4" t="s">
        <v>22</v>
      </c>
      <c r="D103" s="4">
        <f>COUNTIF(C2:C91,"&lt;0.56")-COUNTIF(C2:C91,"&lt;0.54")</f>
        <v>0</v>
      </c>
      <c r="E103" s="4">
        <v>6</v>
      </c>
    </row>
    <row r="104" s="4" customFormat="1" spans="3:5">
      <c r="C104" s="4" t="s">
        <v>23</v>
      </c>
      <c r="D104" s="4">
        <f>COUNTIF(C2:C91,"&lt;0.58")-COUNTIF(C2:C91,"&lt;0.56")</f>
        <v>2</v>
      </c>
      <c r="E104" s="4">
        <v>7</v>
      </c>
    </row>
    <row r="105" s="4" customFormat="1" spans="3:5">
      <c r="C105" s="4" t="s">
        <v>24</v>
      </c>
      <c r="D105" s="4">
        <f>COUNTIF(C2:C91,"&lt;0.6")-COUNTIF(C2:C91,"&lt;0.58")</f>
        <v>3</v>
      </c>
      <c r="E105" s="4">
        <v>9</v>
      </c>
    </row>
    <row r="106" s="4" customFormat="1" spans="3:5">
      <c r="C106" s="4" t="s">
        <v>25</v>
      </c>
      <c r="D106" s="4">
        <f>COUNTIF(C2:C91,"&lt;0.62")-COUNTIF(C2:C91,"&lt;0.6")</f>
        <v>6</v>
      </c>
      <c r="E106" s="4">
        <v>12</v>
      </c>
    </row>
    <row r="107" s="4" customFormat="1" spans="3:5">
      <c r="C107" s="4" t="s">
        <v>26</v>
      </c>
      <c r="D107" s="4">
        <f>COUNTIF(C2:C91,"&lt;0.64")-COUNTIF(C2:C91,"&lt;0.62")</f>
        <v>19</v>
      </c>
      <c r="E107" s="4">
        <v>14</v>
      </c>
    </row>
    <row r="108" s="4" customFormat="1" spans="3:5">
      <c r="C108" s="4" t="s">
        <v>27</v>
      </c>
      <c r="D108" s="4">
        <f>COUNTIF(C2:C91,"&lt;0.66")-COUNTIF(C2:C91,"&lt;0.64")</f>
        <v>0</v>
      </c>
      <c r="E108" s="4">
        <v>12</v>
      </c>
    </row>
    <row r="109" s="4" customFormat="1" spans="3:5">
      <c r="C109" s="4" t="s">
        <v>28</v>
      </c>
      <c r="D109" s="4">
        <f>COUNTIF(C2:C91,"&lt;0.68")-COUNTIF(C2:C91,"&lt;0.66")</f>
        <v>0</v>
      </c>
      <c r="E109" s="4">
        <v>9</v>
      </c>
    </row>
    <row r="110" s="4" customFormat="1" spans="3:5">
      <c r="C110" s="4" t="s">
        <v>29</v>
      </c>
      <c r="D110" s="4">
        <f>COUNTIF(C2:C91,"&lt;0.7")-COUNTIF(C2:C91,"&lt;0.68")</f>
        <v>1</v>
      </c>
      <c r="E110" s="4">
        <v>7</v>
      </c>
    </row>
    <row r="111" s="4" customFormat="1" spans="3:5">
      <c r="C111" s="4" t="s">
        <v>30</v>
      </c>
      <c r="D111" s="4">
        <f>COUNTIF(C2:C91,"&lt;0.72")-COUNTIF(C2:C91,"&lt;0.7")</f>
        <v>8</v>
      </c>
      <c r="E111" s="4">
        <v>6</v>
      </c>
    </row>
    <row r="112" s="5" customFormat="1" spans="3:5">
      <c r="C112" s="5" t="s">
        <v>31</v>
      </c>
      <c r="D112" s="5">
        <f>COUNTIF(C2:C91,"&lt;0.74")-COUNTIF(C2:C91,"&lt;0.72")</f>
        <v>5</v>
      </c>
      <c r="E112" s="5">
        <v>4</v>
      </c>
    </row>
    <row r="113" s="1" customFormat="1" spans="3:5">
      <c r="C113" s="1" t="s">
        <v>32</v>
      </c>
      <c r="D113" s="1">
        <f>COUNTIF(C2:C91,"&lt;0.76")-COUNTIF(C2:C91,"&lt;0.74")</f>
        <v>15</v>
      </c>
      <c r="E113" s="1">
        <v>3</v>
      </c>
    </row>
    <row r="114" s="1" customFormat="1" spans="3:5">
      <c r="C114" s="1" t="s">
        <v>33</v>
      </c>
      <c r="D114" s="1">
        <f>COUNTIF(C2:C91,"&lt;0.78")-COUNTIF(C2:C91,"&lt;0.76")</f>
        <v>4</v>
      </c>
      <c r="E114" s="1">
        <v>2</v>
      </c>
    </row>
    <row r="115" s="6" customFormat="1" spans="3:4">
      <c r="C115" s="1" t="s">
        <v>34</v>
      </c>
      <c r="D115" s="6">
        <f>COUNTIF(C2:C91,"&lt;0.8")-COUNTIF(C2:C91,"&lt;0.78")</f>
        <v>4</v>
      </c>
    </row>
    <row r="116" s="1" customFormat="1" spans="3:4">
      <c r="C116" s="1" t="s">
        <v>35</v>
      </c>
      <c r="D116" s="1">
        <f>COUNTIF(C2:C91,"&lt;0.82")-COUNTIF(C2:C91,"&lt;0.8")</f>
        <v>12</v>
      </c>
    </row>
    <row r="117" s="1" customFormat="1" spans="3:4">
      <c r="C117" s="1" t="s">
        <v>36</v>
      </c>
      <c r="D117" s="1">
        <f>COUNTIF(C2:C91,"&lt;0.84")-COUNTIF(C2:C91,"&lt;0.82")</f>
        <v>2</v>
      </c>
    </row>
    <row r="118" s="1" customFormat="1" spans="3:8">
      <c r="C118" s="1" t="s">
        <v>37</v>
      </c>
      <c r="D118" s="1">
        <f>COUNTIF(C2:C91,"&lt;0.86")-COUNTIF(C2:C91,"&lt;0.84")</f>
        <v>3</v>
      </c>
      <c r="G118" s="4">
        <v>0.545</v>
      </c>
      <c r="H118" s="4">
        <v>0.087</v>
      </c>
    </row>
    <row r="119" s="1" customFormat="1" spans="3:8">
      <c r="C119" s="1" t="s">
        <v>38</v>
      </c>
      <c r="D119" s="1">
        <f>COUNTIF(C2:C91,"&lt;0.88")-COUNTIF(C2:C91,"&lt;0.86")</f>
        <v>4</v>
      </c>
      <c r="G119" s="4">
        <v>0.623</v>
      </c>
      <c r="H119" s="4">
        <v>0.11</v>
      </c>
    </row>
    <row r="120" s="1" customFormat="1" spans="3:8">
      <c r="C120" s="1" t="s">
        <v>39</v>
      </c>
      <c r="D120" s="1">
        <f>COUNTIF(C2:C91,"&lt;0.9")-COUNTIF(C2:C91,"&lt;0.88")</f>
        <v>1</v>
      </c>
      <c r="G120" s="4">
        <v>0.729</v>
      </c>
      <c r="H120" s="4">
        <v>0.156</v>
      </c>
    </row>
    <row r="121" s="1" customFormat="1" spans="3:4">
      <c r="C121" s="1" t="s">
        <v>40</v>
      </c>
      <c r="D121" s="1">
        <f>COUNTIF(C2:C91,"&lt;0.92")-COUNTIF(C2:C91,"&lt;0.9")</f>
        <v>0</v>
      </c>
    </row>
    <row r="122" s="1" customFormat="1" spans="3:4">
      <c r="C122" s="1" t="s">
        <v>41</v>
      </c>
      <c r="D122" s="1">
        <f>COUNTIF(C2:C91,"&lt;0.94")-COUNTIF(C2:C91,"&lt;0.92")</f>
        <v>0</v>
      </c>
    </row>
    <row r="123" s="1" customFormat="1" spans="3:4">
      <c r="C123" s="1" t="s">
        <v>42</v>
      </c>
      <c r="D123" s="1">
        <f>COUNTIF(C2:C91,"&lt;0.96")-COUNTIF(C2:C91,"&lt;0.94")</f>
        <v>0</v>
      </c>
    </row>
    <row r="124" s="1" customFormat="1" spans="3:4">
      <c r="C124" s="1" t="s">
        <v>43</v>
      </c>
      <c r="D124" s="1">
        <f>COUNTIF(C2:C91,"&lt;0.98")-COUNTIF(C2:C91,"&lt;0.96")</f>
        <v>0</v>
      </c>
    </row>
    <row r="125" s="1" customFormat="1" spans="3:4">
      <c r="C125" s="1" t="s">
        <v>44</v>
      </c>
      <c r="D125" s="1">
        <f>COUNTIF(C2:C91,"&lt;1")-COUNTIF(C2:C91,"&lt;0.98")</f>
        <v>0</v>
      </c>
    </row>
    <row r="126" s="1" customFormat="1" spans="3:4">
      <c r="C126" s="1" t="s">
        <v>45</v>
      </c>
      <c r="D126" s="1">
        <f>COUNTIF(C2:C91,"&lt;1.02")-COUNTIF(C2:C91,"&lt;1")</f>
        <v>0</v>
      </c>
    </row>
    <row r="127" s="1" customFormat="1" spans="3:4">
      <c r="C127" s="1" t="s">
        <v>46</v>
      </c>
      <c r="D127" s="1">
        <f>COUNTIF(C2:C91,"&lt;1.04")-COUNTIF(C2:C91,"&lt;1.02")</f>
        <v>1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"/>
  <sheetViews>
    <sheetView topLeftCell="A64" workbookViewId="0">
      <selection activeCell="L98" sqref="L98"/>
    </sheetView>
  </sheetViews>
  <sheetFormatPr defaultColWidth="9" defaultRowHeight="13.5"/>
  <cols>
    <col min="3" max="4" width="15.625" customWidth="1"/>
    <col min="10" max="11" width="12.625"/>
  </cols>
  <sheetData>
    <row r="1" s="1" customFormat="1" spans="2:14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="1" customFormat="1" spans="1:14">
      <c r="A2" s="7">
        <v>186</v>
      </c>
      <c r="B2" s="1">
        <v>186</v>
      </c>
      <c r="C2" s="1">
        <v>0.626857995986938</v>
      </c>
      <c r="D2" s="1">
        <v>0.059974193572998</v>
      </c>
      <c r="E2" s="1">
        <v>9</v>
      </c>
      <c r="F2" s="1">
        <v>6</v>
      </c>
      <c r="G2" s="1">
        <v>1</v>
      </c>
      <c r="H2" s="1">
        <v>4</v>
      </c>
      <c r="I2" s="1">
        <v>0.9</v>
      </c>
      <c r="J2" s="1">
        <v>0.6</v>
      </c>
      <c r="K2" s="1">
        <v>0.72</v>
      </c>
      <c r="L2" s="1">
        <v>0.6</v>
      </c>
      <c r="M2" s="1">
        <v>0.3</v>
      </c>
      <c r="N2" s="1">
        <v>0.65</v>
      </c>
    </row>
    <row r="3" s="1" customFormat="1" spans="1:14">
      <c r="A3" s="7">
        <v>441</v>
      </c>
      <c r="B3" s="1">
        <v>441</v>
      </c>
      <c r="C3" s="1">
        <v>0.615647792816162</v>
      </c>
      <c r="D3" s="1">
        <v>0.0174877643585205</v>
      </c>
      <c r="E3" s="1">
        <v>8</v>
      </c>
      <c r="F3" s="1">
        <v>5</v>
      </c>
      <c r="G3" s="1">
        <v>2</v>
      </c>
      <c r="H3" s="1">
        <v>5</v>
      </c>
      <c r="I3" s="1">
        <v>0.8</v>
      </c>
      <c r="J3" s="1">
        <v>0.615384615384615</v>
      </c>
      <c r="K3" s="1">
        <v>0.695652173913043</v>
      </c>
      <c r="L3" s="1">
        <v>0.5</v>
      </c>
      <c r="M3" s="1">
        <v>0.3</v>
      </c>
      <c r="N3" s="1">
        <v>0.65</v>
      </c>
    </row>
    <row r="4" s="1" customFormat="1" spans="1:14">
      <c r="A4" s="7">
        <v>321</v>
      </c>
      <c r="B4" s="1">
        <v>321</v>
      </c>
      <c r="C4" s="1">
        <v>0.588648796081543</v>
      </c>
      <c r="D4" s="1">
        <v>0.00274014472961426</v>
      </c>
      <c r="E4" s="1">
        <v>10</v>
      </c>
      <c r="F4" s="1">
        <v>5</v>
      </c>
      <c r="G4" s="1">
        <v>0</v>
      </c>
      <c r="H4" s="1">
        <v>5</v>
      </c>
      <c r="I4" s="1">
        <v>1</v>
      </c>
      <c r="J4" s="1">
        <v>0.666666666666667</v>
      </c>
      <c r="K4" s="1">
        <v>0.8</v>
      </c>
      <c r="L4" s="1">
        <v>0.5</v>
      </c>
      <c r="M4" s="1">
        <v>0.5</v>
      </c>
      <c r="N4" s="1">
        <v>0.75</v>
      </c>
    </row>
    <row r="5" s="1" customFormat="1" spans="1:14">
      <c r="A5" s="7">
        <v>65</v>
      </c>
      <c r="B5" s="1">
        <v>65</v>
      </c>
      <c r="C5" s="1">
        <v>0.634863018989563</v>
      </c>
      <c r="D5" s="1">
        <v>0.106113433837891</v>
      </c>
      <c r="E5" s="1">
        <v>9</v>
      </c>
      <c r="F5" s="1">
        <v>7</v>
      </c>
      <c r="G5" s="1">
        <v>1</v>
      </c>
      <c r="H5" s="1">
        <v>3</v>
      </c>
      <c r="I5" s="1">
        <v>0.9</v>
      </c>
      <c r="J5" s="1">
        <v>0.5625</v>
      </c>
      <c r="K5" s="1">
        <v>0.692307692307692</v>
      </c>
      <c r="L5" s="1">
        <v>0.7</v>
      </c>
      <c r="M5" s="1">
        <v>0.2</v>
      </c>
      <c r="N5" s="1">
        <v>0.6</v>
      </c>
    </row>
    <row r="6" s="1" customFormat="1" spans="1:14">
      <c r="A6" s="7">
        <v>600</v>
      </c>
      <c r="B6" s="1">
        <v>600</v>
      </c>
      <c r="C6" s="1">
        <v>0.581959247589111</v>
      </c>
      <c r="D6" s="1">
        <v>0.00891971588134766</v>
      </c>
      <c r="E6" s="1">
        <v>9</v>
      </c>
      <c r="F6" s="1">
        <v>7</v>
      </c>
      <c r="G6" s="1">
        <v>1</v>
      </c>
      <c r="H6" s="1">
        <v>3</v>
      </c>
      <c r="I6" s="1">
        <v>0.9</v>
      </c>
      <c r="J6" s="1">
        <v>0.5625</v>
      </c>
      <c r="K6" s="1">
        <v>0.692307692307692</v>
      </c>
      <c r="L6" s="1">
        <v>0.7</v>
      </c>
      <c r="M6" s="1">
        <v>0.2</v>
      </c>
      <c r="N6" s="1">
        <v>0.6</v>
      </c>
    </row>
    <row r="7" s="1" customFormat="1" spans="1:14">
      <c r="A7" s="7">
        <v>383</v>
      </c>
      <c r="B7" s="1">
        <v>383</v>
      </c>
      <c r="C7" s="1">
        <v>0.619995594024658</v>
      </c>
      <c r="D7" s="1">
        <v>0.106574416160583</v>
      </c>
      <c r="E7" s="1">
        <v>9</v>
      </c>
      <c r="F7" s="1">
        <v>5</v>
      </c>
      <c r="G7" s="1">
        <v>1</v>
      </c>
      <c r="H7" s="1">
        <v>5</v>
      </c>
      <c r="I7" s="1">
        <v>0.9</v>
      </c>
      <c r="J7" s="1">
        <v>0.642857142857143</v>
      </c>
      <c r="K7" s="1">
        <v>0.75</v>
      </c>
      <c r="L7" s="1">
        <v>0.5</v>
      </c>
      <c r="M7" s="1">
        <v>0.4</v>
      </c>
      <c r="N7" s="1">
        <v>0.7</v>
      </c>
    </row>
    <row r="8" s="1" customFormat="1" spans="1:14">
      <c r="A8" s="7">
        <v>21</v>
      </c>
      <c r="B8" s="1">
        <v>21</v>
      </c>
      <c r="C8" s="1">
        <v>0.62803041934967</v>
      </c>
      <c r="D8" s="1">
        <v>0.0881664752960205</v>
      </c>
      <c r="E8" s="1">
        <v>8</v>
      </c>
      <c r="F8" s="1">
        <v>3</v>
      </c>
      <c r="G8" s="1">
        <v>2</v>
      </c>
      <c r="H8" s="1">
        <v>7</v>
      </c>
      <c r="I8" s="1">
        <v>0.8</v>
      </c>
      <c r="J8" s="1">
        <v>0.727272727272727</v>
      </c>
      <c r="K8" s="1">
        <v>0.761904761904762</v>
      </c>
      <c r="L8" s="1">
        <v>0.3</v>
      </c>
      <c r="M8" s="1">
        <v>0.5</v>
      </c>
      <c r="N8" s="1">
        <v>0.75</v>
      </c>
    </row>
    <row r="9" s="1" customFormat="1" spans="1:14">
      <c r="A9" s="7">
        <v>676</v>
      </c>
      <c r="B9" s="1">
        <v>676</v>
      </c>
      <c r="C9" s="1">
        <v>0.627722859382629</v>
      </c>
      <c r="D9" s="1">
        <v>0.0953929424285889</v>
      </c>
      <c r="E9" s="1">
        <v>8</v>
      </c>
      <c r="F9" s="1">
        <v>4</v>
      </c>
      <c r="G9" s="1">
        <v>2</v>
      </c>
      <c r="H9" s="1">
        <v>6</v>
      </c>
      <c r="I9" s="1">
        <v>0.8</v>
      </c>
      <c r="J9" s="1">
        <v>0.666666666666667</v>
      </c>
      <c r="K9" s="1">
        <v>0.727272727272727</v>
      </c>
      <c r="L9" s="1">
        <v>0.4</v>
      </c>
      <c r="M9" s="1">
        <v>0.4</v>
      </c>
      <c r="N9" s="1">
        <v>0.7</v>
      </c>
    </row>
    <row r="10" s="1" customFormat="1" spans="1:14">
      <c r="A10" s="7">
        <v>614</v>
      </c>
      <c r="B10" s="1">
        <v>614</v>
      </c>
      <c r="C10" s="1">
        <v>0.637744069099426</v>
      </c>
      <c r="D10" s="1">
        <v>0.0352884531021118</v>
      </c>
      <c r="E10" s="1">
        <v>9</v>
      </c>
      <c r="F10" s="1">
        <v>4</v>
      </c>
      <c r="G10" s="1">
        <v>1</v>
      </c>
      <c r="H10" s="1">
        <v>6</v>
      </c>
      <c r="I10" s="1">
        <v>0.9</v>
      </c>
      <c r="J10" s="1">
        <v>0.692307692307692</v>
      </c>
      <c r="K10" s="1">
        <v>0.782608695652174</v>
      </c>
      <c r="L10" s="1">
        <v>0.4</v>
      </c>
      <c r="M10" s="1">
        <v>0.5</v>
      </c>
      <c r="N10" s="1">
        <v>0.75</v>
      </c>
    </row>
    <row r="11" s="1" customFormat="1" spans="1:14">
      <c r="A11" s="7">
        <v>188</v>
      </c>
      <c r="B11" s="1">
        <v>188</v>
      </c>
      <c r="C11" s="1">
        <v>0.611397743225098</v>
      </c>
      <c r="D11" s="1">
        <v>0.0397995710372925</v>
      </c>
      <c r="E11" s="1">
        <v>9</v>
      </c>
      <c r="F11" s="1">
        <v>5</v>
      </c>
      <c r="G11" s="1">
        <v>1</v>
      </c>
      <c r="H11" s="1">
        <v>5</v>
      </c>
      <c r="I11" s="1">
        <v>0.9</v>
      </c>
      <c r="J11" s="1">
        <v>0.642857142857143</v>
      </c>
      <c r="K11" s="1">
        <v>0.75</v>
      </c>
      <c r="L11" s="1">
        <v>0.5</v>
      </c>
      <c r="M11" s="1">
        <v>0.4</v>
      </c>
      <c r="N11" s="1">
        <v>0.7</v>
      </c>
    </row>
    <row r="12" s="1" customFormat="1" spans="1:14">
      <c r="A12" s="7">
        <v>461</v>
      </c>
      <c r="B12" s="1">
        <v>461</v>
      </c>
      <c r="C12" s="1">
        <v>0.6111820936203</v>
      </c>
      <c r="D12" s="1">
        <v>0.022621750831604</v>
      </c>
      <c r="E12" s="1">
        <v>8</v>
      </c>
      <c r="F12" s="1">
        <v>2</v>
      </c>
      <c r="G12" s="1">
        <v>2</v>
      </c>
      <c r="H12" s="1">
        <v>8</v>
      </c>
      <c r="I12" s="1">
        <v>0.8</v>
      </c>
      <c r="J12" s="1">
        <v>0.8</v>
      </c>
      <c r="K12" s="1">
        <v>0.8</v>
      </c>
      <c r="L12" s="1">
        <v>0.2</v>
      </c>
      <c r="M12" s="1">
        <v>0.6</v>
      </c>
      <c r="N12" s="1">
        <v>0.8</v>
      </c>
    </row>
    <row r="13" s="1" customFormat="1" spans="1:14">
      <c r="A13" s="7">
        <v>628</v>
      </c>
      <c r="B13" s="1">
        <v>628</v>
      </c>
      <c r="C13" s="1">
        <v>0.628452181816101</v>
      </c>
      <c r="D13" s="1">
        <v>0.0396963357925415</v>
      </c>
      <c r="E13" s="1">
        <v>10</v>
      </c>
      <c r="F13" s="1">
        <v>7</v>
      </c>
      <c r="G13" s="1">
        <v>0</v>
      </c>
      <c r="H13" s="1">
        <v>3</v>
      </c>
      <c r="I13" s="1">
        <v>1</v>
      </c>
      <c r="J13" s="1">
        <v>0.588235294117647</v>
      </c>
      <c r="K13" s="1">
        <v>0.740740740740741</v>
      </c>
      <c r="L13" s="1">
        <v>0.7</v>
      </c>
      <c r="M13" s="1">
        <v>0.3</v>
      </c>
      <c r="N13" s="1">
        <v>0.65</v>
      </c>
    </row>
    <row r="14" s="1" customFormat="1" spans="1:14">
      <c r="A14" s="7">
        <v>314</v>
      </c>
      <c r="B14" s="1">
        <v>314</v>
      </c>
      <c r="C14" s="1">
        <v>0.637020587921143</v>
      </c>
      <c r="D14" s="1">
        <v>0.0749835968017578</v>
      </c>
      <c r="E14" s="1">
        <v>8</v>
      </c>
      <c r="F14" s="1">
        <v>6</v>
      </c>
      <c r="G14" s="1">
        <v>2</v>
      </c>
      <c r="H14" s="1">
        <v>4</v>
      </c>
      <c r="I14" s="1">
        <v>0.8</v>
      </c>
      <c r="J14" s="1">
        <v>0.571428571428572</v>
      </c>
      <c r="K14" s="1">
        <v>0.666666666666667</v>
      </c>
      <c r="L14" s="1">
        <v>0.6</v>
      </c>
      <c r="M14" s="1">
        <v>0.2</v>
      </c>
      <c r="N14" s="1">
        <v>0.6</v>
      </c>
    </row>
    <row r="15" s="1" customFormat="1" spans="1:14">
      <c r="A15" s="7">
        <v>786</v>
      </c>
      <c r="B15" s="1">
        <v>786</v>
      </c>
      <c r="C15" s="1">
        <v>0.632263660430908</v>
      </c>
      <c r="D15" s="1">
        <v>0.0887371301651001</v>
      </c>
      <c r="E15" s="1">
        <v>9</v>
      </c>
      <c r="F15" s="1">
        <v>5</v>
      </c>
      <c r="G15" s="1">
        <v>1</v>
      </c>
      <c r="H15" s="1">
        <v>5</v>
      </c>
      <c r="I15" s="1">
        <v>0.9</v>
      </c>
      <c r="J15" s="1">
        <v>0.642857142857143</v>
      </c>
      <c r="K15" s="1">
        <v>0.75</v>
      </c>
      <c r="L15" s="1">
        <v>0.5</v>
      </c>
      <c r="M15" s="1">
        <v>0.4</v>
      </c>
      <c r="N15" s="1">
        <v>0.7</v>
      </c>
    </row>
    <row r="16" s="1" customFormat="1" spans="1:14">
      <c r="A16" s="7">
        <v>154</v>
      </c>
      <c r="B16" s="1">
        <v>154</v>
      </c>
      <c r="C16" s="1">
        <v>0.625906467437744</v>
      </c>
      <c r="D16" s="1">
        <v>0.0124826431274414</v>
      </c>
      <c r="E16" s="1">
        <v>8</v>
      </c>
      <c r="F16" s="1">
        <v>5</v>
      </c>
      <c r="G16" s="1">
        <v>2</v>
      </c>
      <c r="H16" s="1">
        <v>5</v>
      </c>
      <c r="I16" s="1">
        <v>0.8</v>
      </c>
      <c r="J16" s="1">
        <v>0.615384615384615</v>
      </c>
      <c r="K16" s="1">
        <v>0.695652173913043</v>
      </c>
      <c r="L16" s="1">
        <v>0.5</v>
      </c>
      <c r="M16" s="1">
        <v>0.3</v>
      </c>
      <c r="N16" s="1">
        <v>0.65</v>
      </c>
    </row>
    <row r="17" s="1" customFormat="1" spans="1:14">
      <c r="A17" s="7">
        <v>362</v>
      </c>
      <c r="B17" s="1">
        <v>362</v>
      </c>
      <c r="C17" s="1">
        <v>0.619126200675964</v>
      </c>
      <c r="D17" s="1">
        <v>0.0245329141616821</v>
      </c>
      <c r="E17" s="1">
        <v>8</v>
      </c>
      <c r="F17" s="1">
        <v>5</v>
      </c>
      <c r="G17" s="1">
        <v>2</v>
      </c>
      <c r="H17" s="1">
        <v>5</v>
      </c>
      <c r="I17" s="1">
        <v>0.8</v>
      </c>
      <c r="J17" s="1">
        <v>0.615384615384615</v>
      </c>
      <c r="K17" s="1">
        <v>0.695652173913043</v>
      </c>
      <c r="L17" s="1">
        <v>0.5</v>
      </c>
      <c r="M17" s="1">
        <v>0.3</v>
      </c>
      <c r="N17" s="1">
        <v>0.65</v>
      </c>
    </row>
    <row r="18" s="1" customFormat="1" spans="1:14">
      <c r="A18" s="7">
        <v>894</v>
      </c>
      <c r="B18" s="1">
        <v>894</v>
      </c>
      <c r="C18" s="1">
        <v>0.575786352157593</v>
      </c>
      <c r="D18" s="1">
        <v>0.00527596473693848</v>
      </c>
      <c r="E18" s="1">
        <v>9</v>
      </c>
      <c r="F18" s="1">
        <v>6</v>
      </c>
      <c r="G18" s="1">
        <v>1</v>
      </c>
      <c r="H18" s="1">
        <v>4</v>
      </c>
      <c r="I18" s="1">
        <v>0.9</v>
      </c>
      <c r="J18" s="1">
        <v>0.6</v>
      </c>
      <c r="K18" s="1">
        <v>0.72</v>
      </c>
      <c r="L18" s="1">
        <v>0.6</v>
      </c>
      <c r="M18" s="1">
        <v>0.3</v>
      </c>
      <c r="N18" s="1">
        <v>0.65</v>
      </c>
    </row>
    <row r="19" s="1" customFormat="1" spans="1:14">
      <c r="A19" s="7">
        <v>804</v>
      </c>
      <c r="B19" s="1">
        <v>804</v>
      </c>
      <c r="C19" s="1">
        <v>0.628950357437134</v>
      </c>
      <c r="D19" s="1">
        <v>0.0599831342697144</v>
      </c>
      <c r="E19" s="1">
        <v>9</v>
      </c>
      <c r="F19" s="1">
        <v>6</v>
      </c>
      <c r="G19" s="1">
        <v>1</v>
      </c>
      <c r="H19" s="1">
        <v>4</v>
      </c>
      <c r="I19" s="1">
        <v>0.9</v>
      </c>
      <c r="J19" s="1">
        <v>0.6</v>
      </c>
      <c r="K19" s="1">
        <v>0.72</v>
      </c>
      <c r="L19" s="1">
        <v>0.6</v>
      </c>
      <c r="M19" s="1">
        <v>0.3</v>
      </c>
      <c r="N19" s="1">
        <v>0.65</v>
      </c>
    </row>
    <row r="20" s="1" customFormat="1" spans="1:14">
      <c r="A20" s="7">
        <v>260</v>
      </c>
      <c r="B20" s="1">
        <v>260</v>
      </c>
      <c r="C20" s="1">
        <v>0.572933554649353</v>
      </c>
      <c r="D20" s="1">
        <v>0.0106793642044067</v>
      </c>
      <c r="E20" s="1">
        <v>9</v>
      </c>
      <c r="F20" s="1">
        <v>5</v>
      </c>
      <c r="G20" s="1">
        <v>1</v>
      </c>
      <c r="H20" s="1">
        <v>5</v>
      </c>
      <c r="I20" s="1">
        <v>0.9</v>
      </c>
      <c r="J20" s="1">
        <v>0.642857142857143</v>
      </c>
      <c r="K20" s="1">
        <v>0.75</v>
      </c>
      <c r="L20" s="1">
        <v>0.5</v>
      </c>
      <c r="M20" s="1">
        <v>0.4</v>
      </c>
      <c r="N20" s="1">
        <v>0.7</v>
      </c>
    </row>
    <row r="21" s="1" customFormat="1" spans="1:14">
      <c r="A21" s="7">
        <v>162</v>
      </c>
      <c r="B21" s="1">
        <v>162</v>
      </c>
      <c r="C21" s="1">
        <v>0.631526350975037</v>
      </c>
      <c r="D21" s="1">
        <v>0.0946046113967896</v>
      </c>
      <c r="E21" s="1">
        <v>7</v>
      </c>
      <c r="F21" s="1">
        <v>6</v>
      </c>
      <c r="G21" s="1">
        <v>3</v>
      </c>
      <c r="H21" s="1">
        <v>4</v>
      </c>
      <c r="I21" s="1">
        <v>0.7</v>
      </c>
      <c r="J21" s="1">
        <v>0.538461538461539</v>
      </c>
      <c r="K21" s="1">
        <v>0.608695652173913</v>
      </c>
      <c r="L21" s="1">
        <v>0.6</v>
      </c>
      <c r="M21" s="1">
        <v>0.1</v>
      </c>
      <c r="N21" s="1">
        <v>0.55</v>
      </c>
    </row>
    <row r="22" s="1" customFormat="1" spans="1:14">
      <c r="A22" s="7">
        <v>112</v>
      </c>
      <c r="B22" s="1">
        <v>112</v>
      </c>
      <c r="C22" s="1">
        <v>0.636764287948608</v>
      </c>
      <c r="D22" s="1">
        <v>0.06131911277771</v>
      </c>
      <c r="E22" s="1">
        <v>6</v>
      </c>
      <c r="F22" s="1">
        <v>3</v>
      </c>
      <c r="G22" s="1">
        <v>4</v>
      </c>
      <c r="H22" s="1">
        <v>7</v>
      </c>
      <c r="I22" s="1">
        <v>0.6</v>
      </c>
      <c r="J22" s="1">
        <v>0.666666666666667</v>
      </c>
      <c r="K22" s="1">
        <v>0.631578947368421</v>
      </c>
      <c r="L22" s="1">
        <v>0.3</v>
      </c>
      <c r="M22" s="1">
        <v>0.3</v>
      </c>
      <c r="N22" s="1">
        <v>0.65</v>
      </c>
    </row>
    <row r="23" s="1" customFormat="1" spans="1:14">
      <c r="A23" s="7">
        <v>101</v>
      </c>
      <c r="B23" s="1">
        <v>101</v>
      </c>
      <c r="C23" s="1">
        <v>0.629144668579102</v>
      </c>
      <c r="D23" s="1">
        <v>0.0579259395599365</v>
      </c>
      <c r="E23" s="1">
        <v>9</v>
      </c>
      <c r="F23" s="1">
        <v>3</v>
      </c>
      <c r="G23" s="1">
        <v>1</v>
      </c>
      <c r="H23" s="1">
        <v>7</v>
      </c>
      <c r="I23" s="1">
        <v>0.9</v>
      </c>
      <c r="J23" s="1">
        <v>0.75</v>
      </c>
      <c r="K23" s="1">
        <v>0.818181818181818</v>
      </c>
      <c r="L23" s="1">
        <v>0.3</v>
      </c>
      <c r="M23" s="1">
        <v>0.6</v>
      </c>
      <c r="N23" s="1">
        <v>0.8</v>
      </c>
    </row>
    <row r="24" s="1" customFormat="1" spans="1:14">
      <c r="A24" s="7">
        <v>135</v>
      </c>
      <c r="B24" s="1">
        <v>135</v>
      </c>
      <c r="C24" s="1">
        <v>0.629570722579956</v>
      </c>
      <c r="D24" s="1">
        <v>0.0675289630889893</v>
      </c>
      <c r="E24" s="1">
        <v>7</v>
      </c>
      <c r="F24" s="1">
        <v>6</v>
      </c>
      <c r="G24" s="1">
        <v>3</v>
      </c>
      <c r="H24" s="1">
        <v>4</v>
      </c>
      <c r="I24" s="1">
        <v>0.7</v>
      </c>
      <c r="J24" s="1">
        <v>0.538461538461539</v>
      </c>
      <c r="K24" s="1">
        <v>0.608695652173913</v>
      </c>
      <c r="L24" s="1">
        <v>0.6</v>
      </c>
      <c r="M24" s="1">
        <v>0.1</v>
      </c>
      <c r="N24" s="1">
        <v>0.55</v>
      </c>
    </row>
    <row r="25" s="1" customFormat="1" spans="1:14">
      <c r="A25" s="7">
        <v>647</v>
      </c>
      <c r="B25" s="1">
        <v>647</v>
      </c>
      <c r="C25" s="1">
        <v>0.639011383056641</v>
      </c>
      <c r="D25" s="1">
        <v>0.0592365264892578</v>
      </c>
      <c r="E25" s="1">
        <v>8</v>
      </c>
      <c r="F25" s="1">
        <v>5</v>
      </c>
      <c r="G25" s="1">
        <v>2</v>
      </c>
      <c r="H25" s="1">
        <v>5</v>
      </c>
      <c r="I25" s="1">
        <v>0.8</v>
      </c>
      <c r="J25" s="1">
        <v>0.615384615384615</v>
      </c>
      <c r="K25" s="1">
        <v>0.695652173913043</v>
      </c>
      <c r="L25" s="1">
        <v>0.5</v>
      </c>
      <c r="M25" s="1">
        <v>0.3</v>
      </c>
      <c r="N25" s="1">
        <v>0.65</v>
      </c>
    </row>
    <row r="26" s="1" customFormat="1" spans="1:14">
      <c r="A26" s="7">
        <v>692</v>
      </c>
      <c r="B26" s="1">
        <v>692</v>
      </c>
      <c r="C26" s="1">
        <v>0.635324358940125</v>
      </c>
      <c r="D26" s="1">
        <v>0.0808252096176147</v>
      </c>
      <c r="E26" s="1">
        <v>7</v>
      </c>
      <c r="F26" s="1">
        <v>2</v>
      </c>
      <c r="G26" s="1">
        <v>3</v>
      </c>
      <c r="H26" s="1">
        <v>8</v>
      </c>
      <c r="I26" s="1">
        <v>0.7</v>
      </c>
      <c r="J26" s="1">
        <v>0.777777777777778</v>
      </c>
      <c r="K26" s="1">
        <v>0.736842105263158</v>
      </c>
      <c r="L26" s="1">
        <v>0.2</v>
      </c>
      <c r="M26" s="1">
        <v>0.5</v>
      </c>
      <c r="N26" s="1">
        <v>0.75</v>
      </c>
    </row>
    <row r="27" s="1" customFormat="1" spans="1:14">
      <c r="A27" s="7">
        <v>232</v>
      </c>
      <c r="B27" s="1">
        <v>232</v>
      </c>
      <c r="C27" s="1">
        <v>0.604297399520874</v>
      </c>
      <c r="D27" s="1">
        <v>0.00250375270843506</v>
      </c>
      <c r="E27" s="1">
        <v>7</v>
      </c>
      <c r="F27" s="1">
        <v>2</v>
      </c>
      <c r="G27" s="1">
        <v>3</v>
      </c>
      <c r="H27" s="1">
        <v>8</v>
      </c>
      <c r="I27" s="1">
        <v>0.7</v>
      </c>
      <c r="J27" s="1">
        <v>0.777777777777778</v>
      </c>
      <c r="K27" s="1">
        <v>0.736842105263158</v>
      </c>
      <c r="L27" s="1">
        <v>0.2</v>
      </c>
      <c r="M27" s="1">
        <v>0.5</v>
      </c>
      <c r="N27" s="1">
        <v>0.75</v>
      </c>
    </row>
    <row r="28" s="1" customFormat="1" spans="1:14">
      <c r="A28" s="7">
        <v>197</v>
      </c>
      <c r="B28" s="1">
        <v>197</v>
      </c>
      <c r="C28" s="1">
        <v>0.595931768417358</v>
      </c>
      <c r="D28" s="1">
        <v>0.0206851959228516</v>
      </c>
      <c r="E28" s="1">
        <v>9</v>
      </c>
      <c r="F28" s="1">
        <v>5</v>
      </c>
      <c r="G28" s="1">
        <v>1</v>
      </c>
      <c r="H28" s="1">
        <v>5</v>
      </c>
      <c r="I28" s="1">
        <v>0.9</v>
      </c>
      <c r="J28" s="1">
        <v>0.642857142857143</v>
      </c>
      <c r="K28" s="1">
        <v>0.75</v>
      </c>
      <c r="L28" s="1">
        <v>0.5</v>
      </c>
      <c r="M28" s="1">
        <v>0.4</v>
      </c>
      <c r="N28" s="1">
        <v>0.7</v>
      </c>
    </row>
    <row r="29" s="1" customFormat="1" spans="1:14">
      <c r="A29" s="7">
        <v>851</v>
      </c>
      <c r="B29" s="1">
        <v>851</v>
      </c>
      <c r="C29" s="1">
        <v>0.631047129631042</v>
      </c>
      <c r="D29" s="1">
        <v>0.0799742937088013</v>
      </c>
      <c r="E29" s="1">
        <v>8</v>
      </c>
      <c r="F29" s="1">
        <v>6</v>
      </c>
      <c r="G29" s="1">
        <v>2</v>
      </c>
      <c r="H29" s="1">
        <v>4</v>
      </c>
      <c r="I29" s="1">
        <v>0.8</v>
      </c>
      <c r="J29" s="1">
        <v>0.571428571428572</v>
      </c>
      <c r="K29" s="1">
        <v>0.666666666666667</v>
      </c>
      <c r="L29" s="1">
        <v>0.6</v>
      </c>
      <c r="M29" s="1">
        <v>0.2</v>
      </c>
      <c r="N29" s="1">
        <v>0.6</v>
      </c>
    </row>
    <row r="30" s="1" customFormat="1" spans="1:14">
      <c r="A30" s="7">
        <v>310</v>
      </c>
      <c r="B30" s="1">
        <v>310</v>
      </c>
      <c r="C30" s="1">
        <v>0.639211773872375</v>
      </c>
      <c r="D30" s="1">
        <v>0.0540398359298706</v>
      </c>
      <c r="E30" s="1">
        <v>10</v>
      </c>
      <c r="F30" s="1">
        <v>7</v>
      </c>
      <c r="G30" s="1">
        <v>0</v>
      </c>
      <c r="H30" s="1">
        <v>3</v>
      </c>
      <c r="I30" s="1">
        <v>1</v>
      </c>
      <c r="J30" s="1">
        <v>0.588235294117647</v>
      </c>
      <c r="K30" s="1">
        <v>0.740740740740741</v>
      </c>
      <c r="L30" s="1">
        <v>0.7</v>
      </c>
      <c r="M30" s="1">
        <v>0.3</v>
      </c>
      <c r="N30" s="1">
        <v>0.65</v>
      </c>
    </row>
    <row r="31" s="2" customFormat="1" spans="1:14">
      <c r="A31" s="8">
        <v>393</v>
      </c>
      <c r="B31" s="2">
        <v>393</v>
      </c>
      <c r="C31" s="2">
        <v>0.630184412002563</v>
      </c>
      <c r="D31" s="2">
        <v>0.0430662631988525</v>
      </c>
      <c r="E31" s="2">
        <v>9</v>
      </c>
      <c r="F31" s="2">
        <v>5</v>
      </c>
      <c r="G31" s="2">
        <v>1</v>
      </c>
      <c r="H31" s="2">
        <v>5</v>
      </c>
      <c r="I31" s="2">
        <v>0.9</v>
      </c>
      <c r="J31" s="2">
        <v>0.642857142857143</v>
      </c>
      <c r="K31" s="2">
        <v>0.75</v>
      </c>
      <c r="L31" s="2">
        <v>0.5</v>
      </c>
      <c r="M31" s="2">
        <v>0.4</v>
      </c>
      <c r="N31" s="2">
        <v>0.7</v>
      </c>
    </row>
    <row r="32" s="1" customFormat="1" spans="1:14">
      <c r="A32" s="7">
        <v>152</v>
      </c>
      <c r="B32" s="1">
        <v>152</v>
      </c>
      <c r="C32" s="1">
        <v>0.733963966369629</v>
      </c>
      <c r="D32" s="1">
        <v>0.0578887462615967</v>
      </c>
      <c r="E32" s="1">
        <v>6</v>
      </c>
      <c r="F32" s="1">
        <v>6</v>
      </c>
      <c r="G32" s="1">
        <v>4</v>
      </c>
      <c r="H32" s="1">
        <v>4</v>
      </c>
      <c r="I32" s="1">
        <v>0.6</v>
      </c>
      <c r="J32" s="1">
        <v>0.5</v>
      </c>
      <c r="K32" s="1">
        <v>0.545454545454545</v>
      </c>
      <c r="L32" s="1">
        <v>0.6</v>
      </c>
      <c r="M32" s="1">
        <v>0</v>
      </c>
      <c r="N32" s="1">
        <v>0.5</v>
      </c>
    </row>
    <row r="33" s="1" customFormat="1" spans="1:14">
      <c r="A33" s="7">
        <v>583</v>
      </c>
      <c r="B33" s="1">
        <v>583</v>
      </c>
      <c r="C33" s="1">
        <v>0.734943270683289</v>
      </c>
      <c r="D33" s="1">
        <v>0.0786058902740479</v>
      </c>
      <c r="E33" s="1">
        <v>9</v>
      </c>
      <c r="F33" s="1">
        <v>3</v>
      </c>
      <c r="G33" s="1">
        <v>1</v>
      </c>
      <c r="H33" s="1">
        <v>7</v>
      </c>
      <c r="I33" s="1">
        <v>0.9</v>
      </c>
      <c r="J33" s="1">
        <v>0.75</v>
      </c>
      <c r="K33" s="1">
        <v>0.818181818181818</v>
      </c>
      <c r="L33" s="1">
        <v>0.3</v>
      </c>
      <c r="M33" s="1">
        <v>0.6</v>
      </c>
      <c r="N33" s="1">
        <v>0.8</v>
      </c>
    </row>
    <row r="34" s="1" customFormat="1" spans="1:14">
      <c r="A34" s="7">
        <v>785</v>
      </c>
      <c r="B34" s="1">
        <v>785</v>
      </c>
      <c r="C34" s="1">
        <v>0.73771059513092</v>
      </c>
      <c r="D34" s="1">
        <v>0.0737478733062744</v>
      </c>
      <c r="E34" s="1">
        <v>7</v>
      </c>
      <c r="F34" s="1">
        <v>5</v>
      </c>
      <c r="G34" s="1">
        <v>3</v>
      </c>
      <c r="H34" s="1">
        <v>5</v>
      </c>
      <c r="I34" s="1">
        <v>0.7</v>
      </c>
      <c r="J34" s="1">
        <v>0.583333333333333</v>
      </c>
      <c r="K34" s="1">
        <v>0.636363636363636</v>
      </c>
      <c r="L34" s="1">
        <v>0.5</v>
      </c>
      <c r="M34" s="1">
        <v>0.2</v>
      </c>
      <c r="N34" s="1">
        <v>0.6</v>
      </c>
    </row>
    <row r="35" s="3" customFormat="1" spans="1:14">
      <c r="A35" s="9">
        <v>206</v>
      </c>
      <c r="B35" s="3">
        <v>206</v>
      </c>
      <c r="C35" s="3">
        <v>0.739766359329224</v>
      </c>
      <c r="D35" s="3">
        <v>0.0500904321670532</v>
      </c>
      <c r="E35" s="3">
        <v>8</v>
      </c>
      <c r="F35" s="3">
        <v>7</v>
      </c>
      <c r="G35" s="3">
        <v>2</v>
      </c>
      <c r="H35" s="3">
        <v>3</v>
      </c>
      <c r="I35" s="3">
        <v>0.8</v>
      </c>
      <c r="J35" s="3">
        <v>0.533333333333333</v>
      </c>
      <c r="K35" s="3">
        <v>0.64</v>
      </c>
      <c r="L35" s="3">
        <v>0.7</v>
      </c>
      <c r="M35" s="3">
        <v>0.1</v>
      </c>
      <c r="N35" s="3">
        <v>0.55</v>
      </c>
    </row>
    <row r="36" s="1" customFormat="1" spans="1:14">
      <c r="A36" s="7">
        <v>435</v>
      </c>
      <c r="B36" s="1">
        <v>435</v>
      </c>
      <c r="C36" s="1">
        <v>0.708345055580139</v>
      </c>
      <c r="D36" s="1">
        <v>0.0942379236221313</v>
      </c>
      <c r="E36" s="1">
        <v>9</v>
      </c>
      <c r="F36" s="1">
        <v>4</v>
      </c>
      <c r="G36" s="1">
        <v>1</v>
      </c>
      <c r="H36" s="1">
        <v>6</v>
      </c>
      <c r="I36" s="1">
        <v>0.9</v>
      </c>
      <c r="J36" s="1">
        <v>0.692307692307692</v>
      </c>
      <c r="K36" s="1">
        <v>0.782608695652174</v>
      </c>
      <c r="L36" s="1">
        <v>0.4</v>
      </c>
      <c r="M36" s="1">
        <v>0.5</v>
      </c>
      <c r="N36" s="1">
        <v>0.75</v>
      </c>
    </row>
    <row r="37" s="1" customFormat="1" spans="1:14">
      <c r="A37" s="7">
        <v>616</v>
      </c>
      <c r="B37" s="1">
        <v>616</v>
      </c>
      <c r="C37" s="1">
        <v>0.709154844284058</v>
      </c>
      <c r="D37" s="1">
        <v>0.0997705459594727</v>
      </c>
      <c r="E37" s="1">
        <v>10</v>
      </c>
      <c r="F37" s="1">
        <v>3</v>
      </c>
      <c r="G37" s="1">
        <v>0</v>
      </c>
      <c r="H37" s="1">
        <v>7</v>
      </c>
      <c r="I37" s="1">
        <v>1</v>
      </c>
      <c r="J37" s="1">
        <v>0.769230769230769</v>
      </c>
      <c r="K37" s="1">
        <v>0.869565217391304</v>
      </c>
      <c r="L37" s="1">
        <v>0.3</v>
      </c>
      <c r="M37" s="1">
        <v>0.7</v>
      </c>
      <c r="N37" s="1">
        <v>0.85</v>
      </c>
    </row>
    <row r="38" s="1" customFormat="1" spans="1:14">
      <c r="A38" s="7">
        <v>67</v>
      </c>
      <c r="B38" s="1">
        <v>67</v>
      </c>
      <c r="C38" s="1">
        <v>0.746085166931152</v>
      </c>
      <c r="D38" s="1">
        <v>0.0754534006118774</v>
      </c>
      <c r="E38" s="1">
        <v>9</v>
      </c>
      <c r="F38" s="1">
        <v>4</v>
      </c>
      <c r="G38" s="1">
        <v>1</v>
      </c>
      <c r="H38" s="1">
        <v>6</v>
      </c>
      <c r="I38" s="1">
        <v>0.9</v>
      </c>
      <c r="J38" s="1">
        <v>0.692307692307692</v>
      </c>
      <c r="K38" s="1">
        <v>0.782608695652174</v>
      </c>
      <c r="L38" s="1">
        <v>0.4</v>
      </c>
      <c r="M38" s="1">
        <v>0.5</v>
      </c>
      <c r="N38" s="1">
        <v>0.75</v>
      </c>
    </row>
    <row r="39" s="1" customFormat="1" spans="1:14">
      <c r="A39" s="7">
        <v>287</v>
      </c>
      <c r="B39" s="1">
        <v>287</v>
      </c>
      <c r="C39" s="1">
        <v>0.745387673377991</v>
      </c>
      <c r="D39" s="1">
        <v>0.0656861066818237</v>
      </c>
      <c r="E39" s="1">
        <v>8</v>
      </c>
      <c r="F39" s="1">
        <v>4</v>
      </c>
      <c r="G39" s="1">
        <v>2</v>
      </c>
      <c r="H39" s="1">
        <v>6</v>
      </c>
      <c r="I39" s="1">
        <v>0.8</v>
      </c>
      <c r="J39" s="1">
        <v>0.666666666666667</v>
      </c>
      <c r="K39" s="1">
        <v>0.727272727272727</v>
      </c>
      <c r="L39" s="1">
        <v>0.4</v>
      </c>
      <c r="M39" s="1">
        <v>0.4</v>
      </c>
      <c r="N39" s="1">
        <v>0.7</v>
      </c>
    </row>
    <row r="40" s="1" customFormat="1" spans="1:14">
      <c r="A40" s="7">
        <v>255</v>
      </c>
      <c r="B40" s="1">
        <v>255</v>
      </c>
      <c r="C40" s="1">
        <v>0.745726108551025</v>
      </c>
      <c r="D40" s="1">
        <v>0.0122008323669434</v>
      </c>
      <c r="E40" s="1">
        <v>9</v>
      </c>
      <c r="F40" s="1">
        <v>5</v>
      </c>
      <c r="G40" s="1">
        <v>1</v>
      </c>
      <c r="H40" s="1">
        <v>5</v>
      </c>
      <c r="I40" s="1">
        <v>0.9</v>
      </c>
      <c r="J40" s="1">
        <v>0.642857142857143</v>
      </c>
      <c r="K40" s="1">
        <v>0.75</v>
      </c>
      <c r="L40" s="1">
        <v>0.5</v>
      </c>
      <c r="M40" s="1">
        <v>0.4</v>
      </c>
      <c r="N40" s="1">
        <v>0.7</v>
      </c>
    </row>
    <row r="41" s="1" customFormat="1" spans="1:14">
      <c r="A41" s="7">
        <v>282</v>
      </c>
      <c r="B41" s="1">
        <v>282</v>
      </c>
      <c r="C41" s="1">
        <v>0.710972785949707</v>
      </c>
      <c r="D41" s="1">
        <v>0.0856907367706299</v>
      </c>
      <c r="E41" s="1">
        <v>5</v>
      </c>
      <c r="F41" s="1">
        <v>3</v>
      </c>
      <c r="G41" s="1">
        <v>5</v>
      </c>
      <c r="H41" s="1">
        <v>7</v>
      </c>
      <c r="I41" s="1">
        <v>0.5</v>
      </c>
      <c r="J41" s="1">
        <v>0.625</v>
      </c>
      <c r="K41" s="1">
        <v>0.555555555555556</v>
      </c>
      <c r="L41" s="1">
        <v>0.3</v>
      </c>
      <c r="M41" s="1">
        <v>0.2</v>
      </c>
      <c r="N41" s="1">
        <v>0.6</v>
      </c>
    </row>
    <row r="42" s="1" customFormat="1" spans="1:14">
      <c r="A42" s="7">
        <v>908</v>
      </c>
      <c r="B42" s="1">
        <v>908</v>
      </c>
      <c r="C42" s="1">
        <v>0.746446847915649</v>
      </c>
      <c r="D42" s="1">
        <v>0.0972362756729126</v>
      </c>
      <c r="E42" s="1">
        <v>10</v>
      </c>
      <c r="F42" s="1">
        <v>5</v>
      </c>
      <c r="G42" s="1">
        <v>0</v>
      </c>
      <c r="H42" s="1">
        <v>5</v>
      </c>
      <c r="I42" s="1">
        <v>1</v>
      </c>
      <c r="J42" s="1">
        <v>0.666666666666667</v>
      </c>
      <c r="K42" s="1">
        <v>0.8</v>
      </c>
      <c r="L42" s="1">
        <v>0.5</v>
      </c>
      <c r="M42" s="1">
        <v>0.5</v>
      </c>
      <c r="N42" s="1">
        <v>0.75</v>
      </c>
    </row>
    <row r="43" s="1" customFormat="1" spans="1:14">
      <c r="A43" s="7">
        <v>429</v>
      </c>
      <c r="B43" s="1">
        <v>429</v>
      </c>
      <c r="C43" s="1">
        <v>0.746398687362671</v>
      </c>
      <c r="D43" s="1">
        <v>0.0914851427078247</v>
      </c>
      <c r="E43" s="1">
        <v>9</v>
      </c>
      <c r="F43" s="1">
        <v>6</v>
      </c>
      <c r="G43" s="1">
        <v>1</v>
      </c>
      <c r="H43" s="1">
        <v>4</v>
      </c>
      <c r="I43" s="1">
        <v>0.9</v>
      </c>
      <c r="J43" s="1">
        <v>0.6</v>
      </c>
      <c r="K43" s="1">
        <v>0.72</v>
      </c>
      <c r="L43" s="1">
        <v>0.6</v>
      </c>
      <c r="M43" s="1">
        <v>0.3</v>
      </c>
      <c r="N43" s="1">
        <v>0.65</v>
      </c>
    </row>
    <row r="44" s="1" customFormat="1" spans="1:14">
      <c r="A44" s="7">
        <v>100</v>
      </c>
      <c r="B44" s="1">
        <v>100</v>
      </c>
      <c r="C44" s="1">
        <v>0.709319829940796</v>
      </c>
      <c r="D44" s="1">
        <v>0.0979667901992798</v>
      </c>
      <c r="E44" s="1">
        <v>9</v>
      </c>
      <c r="F44" s="1">
        <v>5</v>
      </c>
      <c r="G44" s="1">
        <v>1</v>
      </c>
      <c r="H44" s="1">
        <v>5</v>
      </c>
      <c r="I44" s="1">
        <v>0.9</v>
      </c>
      <c r="J44" s="1">
        <v>0.642857142857143</v>
      </c>
      <c r="K44" s="1">
        <v>0.75</v>
      </c>
      <c r="L44" s="1">
        <v>0.5</v>
      </c>
      <c r="M44" s="1">
        <v>0.4</v>
      </c>
      <c r="N44" s="1">
        <v>0.7</v>
      </c>
    </row>
    <row r="45" s="1" customFormat="1" spans="1:14">
      <c r="A45" s="7">
        <v>191</v>
      </c>
      <c r="B45" s="1">
        <v>191</v>
      </c>
      <c r="C45" s="1">
        <v>0.743518233299255</v>
      </c>
      <c r="D45" s="1">
        <v>0.100335359573364</v>
      </c>
      <c r="E45" s="1">
        <v>10</v>
      </c>
      <c r="F45" s="1">
        <v>5</v>
      </c>
      <c r="G45" s="1">
        <v>0</v>
      </c>
      <c r="H45" s="1">
        <v>5</v>
      </c>
      <c r="I45" s="1">
        <v>1</v>
      </c>
      <c r="J45" s="1">
        <v>0.666666666666667</v>
      </c>
      <c r="K45" s="1">
        <v>0.8</v>
      </c>
      <c r="L45" s="1">
        <v>0.5</v>
      </c>
      <c r="M45" s="1">
        <v>0.5</v>
      </c>
      <c r="N45" s="1">
        <v>0.75</v>
      </c>
    </row>
    <row r="46" s="1" customFormat="1" spans="1:14">
      <c r="A46" s="7">
        <v>46</v>
      </c>
      <c r="B46" s="1">
        <v>46</v>
      </c>
      <c r="C46" s="1">
        <v>0.748969078063965</v>
      </c>
      <c r="D46" s="1">
        <v>0.0878483057022095</v>
      </c>
      <c r="E46" s="1">
        <v>8</v>
      </c>
      <c r="F46" s="1">
        <v>6</v>
      </c>
      <c r="G46" s="1">
        <v>2</v>
      </c>
      <c r="H46" s="1">
        <v>4</v>
      </c>
      <c r="I46" s="1">
        <v>0.8</v>
      </c>
      <c r="J46" s="1">
        <v>0.571428571428572</v>
      </c>
      <c r="K46" s="1">
        <v>0.666666666666667</v>
      </c>
      <c r="L46" s="1">
        <v>0.6</v>
      </c>
      <c r="M46" s="1">
        <v>0.2</v>
      </c>
      <c r="N46" s="1">
        <v>0.6</v>
      </c>
    </row>
    <row r="47" s="1" customFormat="1" spans="1:14">
      <c r="A47" s="7">
        <v>247</v>
      </c>
      <c r="B47" s="1">
        <v>247</v>
      </c>
      <c r="C47" s="1">
        <v>0.75033438205719</v>
      </c>
      <c r="D47" s="1">
        <v>0.0898913145065308</v>
      </c>
      <c r="E47" s="1">
        <v>9</v>
      </c>
      <c r="F47" s="1">
        <v>5</v>
      </c>
      <c r="G47" s="1">
        <v>1</v>
      </c>
      <c r="H47" s="1">
        <v>5</v>
      </c>
      <c r="I47" s="1">
        <v>0.9</v>
      </c>
      <c r="J47" s="1">
        <v>0.642857142857143</v>
      </c>
      <c r="K47" s="1">
        <v>0.75</v>
      </c>
      <c r="L47" s="1">
        <v>0.5</v>
      </c>
      <c r="M47" s="1">
        <v>0.4</v>
      </c>
      <c r="N47" s="1">
        <v>0.7</v>
      </c>
    </row>
    <row r="48" s="1" customFormat="1" spans="1:14">
      <c r="A48" s="7">
        <v>74</v>
      </c>
      <c r="B48" s="1">
        <v>74</v>
      </c>
      <c r="C48" s="1">
        <v>0.745646357536316</v>
      </c>
      <c r="D48" s="1">
        <v>0.109940409660339</v>
      </c>
      <c r="E48" s="1">
        <v>5</v>
      </c>
      <c r="F48" s="1">
        <v>3</v>
      </c>
      <c r="G48" s="1">
        <v>5</v>
      </c>
      <c r="H48" s="1">
        <v>7</v>
      </c>
      <c r="I48" s="1">
        <v>0.5</v>
      </c>
      <c r="J48" s="1">
        <v>0.625</v>
      </c>
      <c r="K48" s="1">
        <v>0.555555555555556</v>
      </c>
      <c r="L48" s="1">
        <v>0.3</v>
      </c>
      <c r="M48" s="1">
        <v>0.2</v>
      </c>
      <c r="N48" s="1">
        <v>0.6</v>
      </c>
    </row>
    <row r="49" s="1" customFormat="1" spans="1:14">
      <c r="A49" s="7">
        <v>577</v>
      </c>
      <c r="B49" s="1">
        <v>577</v>
      </c>
      <c r="C49" s="1">
        <v>0.746004939079285</v>
      </c>
      <c r="D49" s="1">
        <v>0.101424694061279</v>
      </c>
      <c r="E49" s="1">
        <v>9</v>
      </c>
      <c r="F49" s="1">
        <v>6</v>
      </c>
      <c r="G49" s="1">
        <v>1</v>
      </c>
      <c r="H49" s="1">
        <v>4</v>
      </c>
      <c r="I49" s="1">
        <v>0.9</v>
      </c>
      <c r="J49" s="1">
        <v>0.6</v>
      </c>
      <c r="K49" s="1">
        <v>0.72</v>
      </c>
      <c r="L49" s="1">
        <v>0.6</v>
      </c>
      <c r="M49" s="1">
        <v>0.3</v>
      </c>
      <c r="N49" s="1">
        <v>0.65</v>
      </c>
    </row>
    <row r="50" s="1" customFormat="1" spans="1:14">
      <c r="A50" s="7">
        <v>876</v>
      </c>
      <c r="B50" s="1">
        <v>876</v>
      </c>
      <c r="C50" s="1">
        <v>0.751581072807312</v>
      </c>
      <c r="D50" s="1">
        <v>0.130845427513123</v>
      </c>
      <c r="E50" s="1">
        <v>8</v>
      </c>
      <c r="F50" s="1">
        <v>3</v>
      </c>
      <c r="G50" s="1">
        <v>2</v>
      </c>
      <c r="H50" s="1">
        <v>7</v>
      </c>
      <c r="I50" s="1">
        <v>0.8</v>
      </c>
      <c r="J50" s="1">
        <v>0.727272727272727</v>
      </c>
      <c r="K50" s="1">
        <v>0.761904761904762</v>
      </c>
      <c r="L50" s="1">
        <v>0.3</v>
      </c>
      <c r="M50" s="1">
        <v>0.5</v>
      </c>
      <c r="N50" s="1">
        <v>0.75</v>
      </c>
    </row>
    <row r="51" s="1" customFormat="1" spans="1:14">
      <c r="A51" s="7">
        <v>893</v>
      </c>
      <c r="B51" s="1">
        <v>893</v>
      </c>
      <c r="C51" s="1">
        <v>0.754010558128357</v>
      </c>
      <c r="D51" s="1">
        <v>0.0874552726745605</v>
      </c>
      <c r="E51" s="1">
        <v>9</v>
      </c>
      <c r="F51" s="1">
        <v>5</v>
      </c>
      <c r="G51" s="1">
        <v>1</v>
      </c>
      <c r="H51" s="1">
        <v>5</v>
      </c>
      <c r="I51" s="1">
        <v>0.9</v>
      </c>
      <c r="J51" s="1">
        <v>0.642857142857143</v>
      </c>
      <c r="K51" s="1">
        <v>0.75</v>
      </c>
      <c r="L51" s="1">
        <v>0.5</v>
      </c>
      <c r="M51" s="1">
        <v>0.4</v>
      </c>
      <c r="N51" s="1">
        <v>0.7</v>
      </c>
    </row>
    <row r="52" s="1" customFormat="1" spans="1:14">
      <c r="A52" s="7">
        <v>702</v>
      </c>
      <c r="B52" s="1">
        <v>702</v>
      </c>
      <c r="C52" s="1">
        <v>0.756459355354309</v>
      </c>
      <c r="D52" s="1">
        <v>0.0885168313980103</v>
      </c>
      <c r="E52" s="1">
        <v>8</v>
      </c>
      <c r="F52" s="1">
        <v>6</v>
      </c>
      <c r="G52" s="1">
        <v>2</v>
      </c>
      <c r="H52" s="1">
        <v>4</v>
      </c>
      <c r="I52" s="1">
        <v>0.8</v>
      </c>
      <c r="J52" s="1">
        <v>0.571428571428572</v>
      </c>
      <c r="K52" s="1">
        <v>0.666666666666667</v>
      </c>
      <c r="L52" s="1">
        <v>0.6</v>
      </c>
      <c r="M52" s="1">
        <v>0.2</v>
      </c>
      <c r="N52" s="1">
        <v>0.6</v>
      </c>
    </row>
    <row r="53" s="1" customFormat="1" spans="1:14">
      <c r="A53" s="7">
        <v>3</v>
      </c>
      <c r="B53" s="1">
        <v>3</v>
      </c>
      <c r="C53" s="1">
        <v>0.708565592765808</v>
      </c>
      <c r="D53" s="1">
        <v>0.100190043449402</v>
      </c>
      <c r="E53" s="1">
        <v>8</v>
      </c>
      <c r="F53" s="1">
        <v>4</v>
      </c>
      <c r="G53" s="1">
        <v>2</v>
      </c>
      <c r="H53" s="1">
        <v>6</v>
      </c>
      <c r="I53" s="1">
        <v>0.8</v>
      </c>
      <c r="J53" s="1">
        <v>0.666666666666667</v>
      </c>
      <c r="K53" s="1">
        <v>0.727272727272727</v>
      </c>
      <c r="L53" s="1">
        <v>0.4</v>
      </c>
      <c r="M53" s="1">
        <v>0.4</v>
      </c>
      <c r="N53" s="1">
        <v>0.7</v>
      </c>
    </row>
    <row r="54" s="1" customFormat="1" spans="1:14">
      <c r="A54" s="7">
        <v>229</v>
      </c>
      <c r="B54" s="1">
        <v>229</v>
      </c>
      <c r="C54" s="1">
        <v>0.727859258651733</v>
      </c>
      <c r="D54" s="1">
        <v>0.110341310501099</v>
      </c>
      <c r="E54" s="1">
        <v>7</v>
      </c>
      <c r="F54" s="1">
        <v>7</v>
      </c>
      <c r="G54" s="1">
        <v>3</v>
      </c>
      <c r="H54" s="1">
        <v>3</v>
      </c>
      <c r="I54" s="1">
        <v>0.7</v>
      </c>
      <c r="J54" s="1">
        <v>0.5</v>
      </c>
      <c r="K54" s="1">
        <v>0.583333333333333</v>
      </c>
      <c r="L54" s="1">
        <v>0.7</v>
      </c>
      <c r="M54" s="1">
        <v>0</v>
      </c>
      <c r="N54" s="1">
        <v>0.5</v>
      </c>
    </row>
    <row r="55" s="3" customFormat="1" spans="1:14">
      <c r="A55" s="9">
        <v>607</v>
      </c>
      <c r="B55" s="3">
        <v>607</v>
      </c>
      <c r="C55" s="3">
        <v>0.759205937385559</v>
      </c>
      <c r="D55" s="3">
        <v>0.0919692516326904</v>
      </c>
      <c r="E55" s="3">
        <v>10</v>
      </c>
      <c r="F55" s="3">
        <v>5</v>
      </c>
      <c r="G55" s="3">
        <v>0</v>
      </c>
      <c r="H55" s="3">
        <v>5</v>
      </c>
      <c r="I55" s="3">
        <v>1</v>
      </c>
      <c r="J55" s="3">
        <v>0.666666666666667</v>
      </c>
      <c r="K55" s="3">
        <v>0.8</v>
      </c>
      <c r="L55" s="3">
        <v>0.5</v>
      </c>
      <c r="M55" s="3">
        <v>0.5</v>
      </c>
      <c r="N55" s="3">
        <v>0.75</v>
      </c>
    </row>
    <row r="56" s="1" customFormat="1" spans="1:14">
      <c r="A56" s="7">
        <v>6</v>
      </c>
      <c r="B56" s="1">
        <v>6</v>
      </c>
      <c r="C56" s="1">
        <v>0.70316219329834</v>
      </c>
      <c r="D56" s="1">
        <v>0.091391921043396</v>
      </c>
      <c r="E56" s="1">
        <v>9</v>
      </c>
      <c r="F56" s="1">
        <v>5</v>
      </c>
      <c r="G56" s="1">
        <v>1</v>
      </c>
      <c r="H56" s="1">
        <v>5</v>
      </c>
      <c r="I56" s="1">
        <v>0.9</v>
      </c>
      <c r="J56" s="1">
        <v>0.642857142857143</v>
      </c>
      <c r="K56" s="1">
        <v>0.75</v>
      </c>
      <c r="L56" s="1">
        <v>0.5</v>
      </c>
      <c r="M56" s="1">
        <v>0.4</v>
      </c>
      <c r="N56" s="1">
        <v>0.7</v>
      </c>
    </row>
    <row r="57" s="1" customFormat="1" spans="1:14">
      <c r="A57" s="7">
        <v>780</v>
      </c>
      <c r="B57" s="1">
        <v>780</v>
      </c>
      <c r="C57" s="1">
        <v>0.700768947601318</v>
      </c>
      <c r="D57" s="1">
        <v>0.0417674779891968</v>
      </c>
      <c r="E57" s="1">
        <v>8</v>
      </c>
      <c r="F57" s="1">
        <v>6</v>
      </c>
      <c r="G57" s="1">
        <v>2</v>
      </c>
      <c r="H57" s="1">
        <v>4</v>
      </c>
      <c r="I57" s="1">
        <v>0.8</v>
      </c>
      <c r="J57" s="1">
        <v>0.571428571428572</v>
      </c>
      <c r="K57" s="1">
        <v>0.666666666666667</v>
      </c>
      <c r="L57" s="1">
        <v>0.6</v>
      </c>
      <c r="M57" s="1">
        <v>0.2</v>
      </c>
      <c r="N57" s="1">
        <v>0.6</v>
      </c>
    </row>
    <row r="58" s="1" customFormat="1" spans="1:14">
      <c r="A58" s="7">
        <v>256</v>
      </c>
      <c r="B58" s="1">
        <v>256</v>
      </c>
      <c r="C58" s="1">
        <v>0.769444704055786</v>
      </c>
      <c r="D58" s="1">
        <v>0.147529363632202</v>
      </c>
      <c r="E58" s="1">
        <v>10</v>
      </c>
      <c r="F58" s="1">
        <v>8</v>
      </c>
      <c r="G58" s="1">
        <v>0</v>
      </c>
      <c r="H58" s="1">
        <v>2</v>
      </c>
      <c r="I58" s="1">
        <v>1</v>
      </c>
      <c r="J58" s="1">
        <v>0.555555555555556</v>
      </c>
      <c r="K58" s="1">
        <v>0.714285714285714</v>
      </c>
      <c r="L58" s="1">
        <v>0.8</v>
      </c>
      <c r="M58" s="1">
        <v>0.2</v>
      </c>
      <c r="N58" s="1">
        <v>0.6</v>
      </c>
    </row>
    <row r="59" s="1" customFormat="1" spans="1:14">
      <c r="A59" s="7">
        <v>576</v>
      </c>
      <c r="B59" s="1">
        <v>576</v>
      </c>
      <c r="C59" s="1">
        <v>0.774784207344055</v>
      </c>
      <c r="D59" s="1">
        <v>0.0835216045379639</v>
      </c>
      <c r="E59" s="1">
        <v>8</v>
      </c>
      <c r="F59" s="1">
        <v>5</v>
      </c>
      <c r="G59" s="1">
        <v>2</v>
      </c>
      <c r="H59" s="1">
        <v>5</v>
      </c>
      <c r="I59" s="1">
        <v>0.8</v>
      </c>
      <c r="J59" s="1">
        <v>0.615384615384615</v>
      </c>
      <c r="K59" s="1">
        <v>0.695652173913043</v>
      </c>
      <c r="L59" s="1">
        <v>0.5</v>
      </c>
      <c r="M59" s="1">
        <v>0.3</v>
      </c>
      <c r="N59" s="1">
        <v>0.65</v>
      </c>
    </row>
    <row r="60" s="3" customFormat="1" spans="1:14">
      <c r="A60" s="9">
        <v>637</v>
      </c>
      <c r="B60" s="3">
        <v>637</v>
      </c>
      <c r="C60" s="3">
        <v>0.779709577560425</v>
      </c>
      <c r="D60" s="3">
        <v>0.131428241729736</v>
      </c>
      <c r="E60" s="3">
        <v>8</v>
      </c>
      <c r="F60" s="3">
        <v>4</v>
      </c>
      <c r="G60" s="3">
        <v>2</v>
      </c>
      <c r="H60" s="3">
        <v>6</v>
      </c>
      <c r="I60" s="3">
        <v>0.8</v>
      </c>
      <c r="J60" s="3">
        <v>0.666666666666667</v>
      </c>
      <c r="K60" s="3">
        <v>0.727272727272727</v>
      </c>
      <c r="L60" s="3">
        <v>0.4</v>
      </c>
      <c r="M60" s="3">
        <v>0.4</v>
      </c>
      <c r="N60" s="3">
        <v>0.7</v>
      </c>
    </row>
    <row r="61" s="1" customFormat="1" spans="1:14">
      <c r="A61" s="7">
        <v>358</v>
      </c>
      <c r="B61" s="1">
        <v>358</v>
      </c>
      <c r="C61" s="1">
        <v>0.764511704444885</v>
      </c>
      <c r="D61" s="1">
        <v>0.0849670171737671</v>
      </c>
      <c r="E61" s="1">
        <v>8</v>
      </c>
      <c r="F61" s="1">
        <v>5</v>
      </c>
      <c r="G61" s="1">
        <v>2</v>
      </c>
      <c r="H61" s="1">
        <v>5</v>
      </c>
      <c r="I61" s="1">
        <v>0.8</v>
      </c>
      <c r="J61" s="1">
        <v>0.615384615384615</v>
      </c>
      <c r="K61" s="1">
        <v>0.695652173913043</v>
      </c>
      <c r="L61" s="1">
        <v>0.5</v>
      </c>
      <c r="M61" s="1">
        <v>0.3</v>
      </c>
      <c r="N61" s="1">
        <v>0.65</v>
      </c>
    </row>
    <row r="62" s="1" customFormat="1" spans="1:14">
      <c r="A62" s="7">
        <v>686</v>
      </c>
      <c r="B62" s="1">
        <v>686</v>
      </c>
      <c r="C62" s="1">
        <v>0.872081875801086</v>
      </c>
      <c r="D62" s="1">
        <v>0.25467324256897</v>
      </c>
      <c r="E62" s="1">
        <v>6</v>
      </c>
      <c r="F62" s="1">
        <v>5</v>
      </c>
      <c r="G62" s="1">
        <v>4</v>
      </c>
      <c r="H62" s="1">
        <v>5</v>
      </c>
      <c r="I62" s="1">
        <v>0.6</v>
      </c>
      <c r="J62" s="1">
        <v>0.545454545454545</v>
      </c>
      <c r="K62" s="1">
        <v>0.571428571428571</v>
      </c>
      <c r="L62" s="1">
        <v>0.5</v>
      </c>
      <c r="M62" s="1">
        <v>0.1</v>
      </c>
      <c r="N62" s="1">
        <v>0.55</v>
      </c>
    </row>
    <row r="63" s="1" customFormat="1" spans="1:14">
      <c r="A63" s="7">
        <v>498</v>
      </c>
      <c r="B63" s="1">
        <v>498</v>
      </c>
      <c r="C63" s="1">
        <v>0.696210503578186</v>
      </c>
      <c r="D63" s="1">
        <v>0.0400842428207398</v>
      </c>
      <c r="E63" s="1">
        <v>10</v>
      </c>
      <c r="F63" s="1">
        <v>3</v>
      </c>
      <c r="G63" s="1">
        <v>0</v>
      </c>
      <c r="H63" s="1">
        <v>7</v>
      </c>
      <c r="I63" s="1">
        <v>1</v>
      </c>
      <c r="J63" s="1">
        <v>0.769230769230769</v>
      </c>
      <c r="K63" s="1">
        <v>0.869565217391304</v>
      </c>
      <c r="L63" s="1">
        <v>0.3</v>
      </c>
      <c r="M63" s="1">
        <v>0.7</v>
      </c>
      <c r="N63" s="1">
        <v>0.85</v>
      </c>
    </row>
    <row r="64" s="1" customFormat="1" spans="1:14">
      <c r="A64" s="7">
        <v>704</v>
      </c>
      <c r="B64" s="1">
        <v>704</v>
      </c>
      <c r="C64" s="1">
        <v>0.793093085289001</v>
      </c>
      <c r="D64" s="1">
        <v>0.133874297142029</v>
      </c>
      <c r="E64" s="1">
        <v>9</v>
      </c>
      <c r="F64" s="1">
        <v>4</v>
      </c>
      <c r="G64" s="1">
        <v>1</v>
      </c>
      <c r="H64" s="1">
        <v>6</v>
      </c>
      <c r="I64" s="1">
        <v>0.9</v>
      </c>
      <c r="J64" s="1">
        <v>0.692307692307692</v>
      </c>
      <c r="K64" s="1">
        <v>0.782608695652174</v>
      </c>
      <c r="L64" s="1">
        <v>0.4</v>
      </c>
      <c r="M64" s="1">
        <v>0.5</v>
      </c>
      <c r="N64" s="1">
        <v>0.75</v>
      </c>
    </row>
    <row r="65" s="1" customFormat="1" spans="1:14">
      <c r="A65" s="7">
        <v>695</v>
      </c>
      <c r="B65" s="1">
        <v>695</v>
      </c>
      <c r="C65" s="1">
        <v>0.793387413024902</v>
      </c>
      <c r="D65" s="1">
        <v>0.140011191368103</v>
      </c>
      <c r="E65" s="1">
        <v>9</v>
      </c>
      <c r="F65" s="1">
        <v>5</v>
      </c>
      <c r="G65" s="1">
        <v>1</v>
      </c>
      <c r="H65" s="1">
        <v>5</v>
      </c>
      <c r="I65" s="1">
        <v>0.9</v>
      </c>
      <c r="J65" s="1">
        <v>0.642857142857143</v>
      </c>
      <c r="K65" s="1">
        <v>0.75</v>
      </c>
      <c r="L65" s="1">
        <v>0.5</v>
      </c>
      <c r="M65" s="1">
        <v>0.4</v>
      </c>
      <c r="N65" s="1">
        <v>0.7</v>
      </c>
    </row>
    <row r="66" s="1" customFormat="1" spans="1:14">
      <c r="A66" s="7">
        <v>929</v>
      </c>
      <c r="B66" s="1">
        <v>929</v>
      </c>
      <c r="C66" s="1">
        <v>0.795631051063538</v>
      </c>
      <c r="D66" s="1">
        <v>0.0636559724807739</v>
      </c>
      <c r="E66" s="1">
        <v>10</v>
      </c>
      <c r="F66" s="1">
        <v>4</v>
      </c>
      <c r="G66" s="1">
        <v>0</v>
      </c>
      <c r="H66" s="1">
        <v>6</v>
      </c>
      <c r="I66" s="1">
        <v>1</v>
      </c>
      <c r="J66" s="1">
        <v>0.714285714285714</v>
      </c>
      <c r="K66" s="1">
        <v>0.833333333333333</v>
      </c>
      <c r="L66" s="1">
        <v>0.4</v>
      </c>
      <c r="M66" s="1">
        <v>0.6</v>
      </c>
      <c r="N66" s="1">
        <v>0.8</v>
      </c>
    </row>
    <row r="67" s="3" customFormat="1" spans="1:14">
      <c r="A67" s="9">
        <v>439</v>
      </c>
      <c r="B67" s="3">
        <v>439</v>
      </c>
      <c r="C67" s="3">
        <v>0.799637913703918</v>
      </c>
      <c r="D67" s="3">
        <v>0.0570443868637085</v>
      </c>
      <c r="E67" s="3">
        <v>10</v>
      </c>
      <c r="F67" s="3">
        <v>3</v>
      </c>
      <c r="G67" s="3">
        <v>0</v>
      </c>
      <c r="H67" s="3">
        <v>7</v>
      </c>
      <c r="I67" s="3">
        <v>1</v>
      </c>
      <c r="J67" s="3">
        <v>0.769230769230769</v>
      </c>
      <c r="K67" s="3">
        <v>0.869565217391304</v>
      </c>
      <c r="L67" s="3">
        <v>0.3</v>
      </c>
      <c r="M67" s="3">
        <v>0.7</v>
      </c>
      <c r="N67" s="3">
        <v>0.85</v>
      </c>
    </row>
    <row r="68" s="1" customFormat="1" spans="1:14">
      <c r="A68" s="7">
        <v>454</v>
      </c>
      <c r="B68" s="1">
        <v>454</v>
      </c>
      <c r="C68" s="1">
        <v>0.81167459487915</v>
      </c>
      <c r="D68" s="1">
        <v>0.116322159767151</v>
      </c>
      <c r="E68" s="1">
        <v>5</v>
      </c>
      <c r="F68" s="1">
        <v>4</v>
      </c>
      <c r="G68" s="1">
        <v>5</v>
      </c>
      <c r="H68" s="1">
        <v>6</v>
      </c>
      <c r="I68" s="1">
        <v>0.5</v>
      </c>
      <c r="J68" s="1">
        <v>0.555555555555556</v>
      </c>
      <c r="K68" s="1">
        <v>0.526315789473684</v>
      </c>
      <c r="L68" s="1">
        <v>0.4</v>
      </c>
      <c r="M68" s="1">
        <v>0.1</v>
      </c>
      <c r="N68" s="1">
        <v>0.55</v>
      </c>
    </row>
    <row r="69" s="1" customFormat="1" spans="1:14">
      <c r="A69" s="7">
        <v>631</v>
      </c>
      <c r="B69" s="1">
        <v>631</v>
      </c>
      <c r="C69" s="1">
        <v>0.809487223625183</v>
      </c>
      <c r="D69" s="1">
        <v>0.125691533088684</v>
      </c>
      <c r="E69" s="1">
        <v>7</v>
      </c>
      <c r="F69" s="1">
        <v>5</v>
      </c>
      <c r="G69" s="1">
        <v>3</v>
      </c>
      <c r="H69" s="1">
        <v>5</v>
      </c>
      <c r="I69" s="1">
        <v>0.7</v>
      </c>
      <c r="J69" s="1">
        <v>0.583333333333333</v>
      </c>
      <c r="K69" s="1">
        <v>0.636363636363636</v>
      </c>
      <c r="L69" s="1">
        <v>0.5</v>
      </c>
      <c r="M69" s="1">
        <v>0.2</v>
      </c>
      <c r="N69" s="1">
        <v>0.6</v>
      </c>
    </row>
    <row r="70" s="1" customFormat="1" spans="1:14">
      <c r="A70" s="7">
        <v>777</v>
      </c>
      <c r="B70" s="1">
        <v>777</v>
      </c>
      <c r="C70" s="1">
        <v>0.808679223060608</v>
      </c>
      <c r="D70" s="1">
        <v>0.145735383033752</v>
      </c>
      <c r="E70" s="1">
        <v>10</v>
      </c>
      <c r="F70" s="1">
        <v>3</v>
      </c>
      <c r="G70" s="1">
        <v>0</v>
      </c>
      <c r="H70" s="1">
        <v>7</v>
      </c>
      <c r="I70" s="1">
        <v>1</v>
      </c>
      <c r="J70" s="1">
        <v>0.769230769230769</v>
      </c>
      <c r="K70" s="1">
        <v>0.869565217391304</v>
      </c>
      <c r="L70" s="1">
        <v>0.3</v>
      </c>
      <c r="M70" s="1">
        <v>0.7</v>
      </c>
      <c r="N70" s="1">
        <v>0.85</v>
      </c>
    </row>
    <row r="71" s="1" customFormat="1" spans="1:14">
      <c r="A71" s="7">
        <v>773</v>
      </c>
      <c r="B71" s="1">
        <v>773</v>
      </c>
      <c r="C71" s="1">
        <v>0.804943203926086</v>
      </c>
      <c r="D71" s="1">
        <v>0.0974832773208618</v>
      </c>
      <c r="E71" s="1">
        <v>9</v>
      </c>
      <c r="F71" s="1">
        <v>3</v>
      </c>
      <c r="G71" s="1">
        <v>1</v>
      </c>
      <c r="H71" s="1">
        <v>7</v>
      </c>
      <c r="I71" s="1">
        <v>0.9</v>
      </c>
      <c r="J71" s="1">
        <v>0.75</v>
      </c>
      <c r="K71" s="1">
        <v>0.818181818181818</v>
      </c>
      <c r="L71" s="1">
        <v>0.3</v>
      </c>
      <c r="M71" s="1">
        <v>0.6</v>
      </c>
      <c r="N71" s="1">
        <v>0.8</v>
      </c>
    </row>
    <row r="72" s="1" customFormat="1" spans="1:14">
      <c r="A72" s="7">
        <v>354</v>
      </c>
      <c r="B72" s="1">
        <v>354</v>
      </c>
      <c r="C72" s="1">
        <v>0.808939099311829</v>
      </c>
      <c r="D72" s="1">
        <v>0.152334570884705</v>
      </c>
      <c r="E72" s="1">
        <v>8</v>
      </c>
      <c r="F72" s="1">
        <v>6</v>
      </c>
      <c r="G72" s="1">
        <v>2</v>
      </c>
      <c r="H72" s="1">
        <v>4</v>
      </c>
      <c r="I72" s="1">
        <v>0.8</v>
      </c>
      <c r="J72" s="1">
        <v>0.571428571428572</v>
      </c>
      <c r="K72" s="1">
        <v>0.666666666666667</v>
      </c>
      <c r="L72" s="1">
        <v>0.6</v>
      </c>
      <c r="M72" s="1">
        <v>0.2</v>
      </c>
      <c r="N72" s="1">
        <v>0.6</v>
      </c>
    </row>
    <row r="73" s="1" customFormat="1" spans="1:14">
      <c r="A73" s="7">
        <v>543</v>
      </c>
      <c r="B73" s="1">
        <v>543</v>
      </c>
      <c r="C73" s="1">
        <v>0.810562133789062</v>
      </c>
      <c r="D73" s="1">
        <v>0.140990376472473</v>
      </c>
      <c r="E73" s="1">
        <v>9</v>
      </c>
      <c r="F73" s="1">
        <v>3</v>
      </c>
      <c r="G73" s="1">
        <v>1</v>
      </c>
      <c r="H73" s="1">
        <v>7</v>
      </c>
      <c r="I73" s="1">
        <v>0.9</v>
      </c>
      <c r="J73" s="1">
        <v>0.75</v>
      </c>
      <c r="K73" s="1">
        <v>0.818181818181818</v>
      </c>
      <c r="L73" s="1">
        <v>0.3</v>
      </c>
      <c r="M73" s="1">
        <v>0.6</v>
      </c>
      <c r="N73" s="1">
        <v>0.8</v>
      </c>
    </row>
    <row r="74" s="1" customFormat="1" spans="1:14">
      <c r="A74" s="7">
        <v>598</v>
      </c>
      <c r="B74" s="1">
        <v>598</v>
      </c>
      <c r="C74" s="1">
        <v>0.808453559875488</v>
      </c>
      <c r="D74" s="1">
        <v>0.0991584062576294</v>
      </c>
      <c r="E74" s="1">
        <v>10</v>
      </c>
      <c r="F74" s="1">
        <v>3</v>
      </c>
      <c r="G74" s="1">
        <v>0</v>
      </c>
      <c r="H74" s="1">
        <v>7</v>
      </c>
      <c r="I74" s="1">
        <v>1</v>
      </c>
      <c r="J74" s="1">
        <v>0.769230769230769</v>
      </c>
      <c r="K74" s="1">
        <v>0.869565217391304</v>
      </c>
      <c r="L74" s="1">
        <v>0.3</v>
      </c>
      <c r="M74" s="1">
        <v>0.7</v>
      </c>
      <c r="N74" s="1">
        <v>0.85</v>
      </c>
    </row>
    <row r="75" s="1" customFormat="1" spans="1:14">
      <c r="A75" s="7">
        <v>907</v>
      </c>
      <c r="B75" s="1">
        <v>907</v>
      </c>
      <c r="C75" s="1">
        <v>0.811874389648437</v>
      </c>
      <c r="D75" s="1">
        <v>0.147233486175537</v>
      </c>
      <c r="E75" s="1">
        <v>9</v>
      </c>
      <c r="F75" s="1">
        <v>1</v>
      </c>
      <c r="G75" s="1">
        <v>1</v>
      </c>
      <c r="H75" s="1">
        <v>9</v>
      </c>
      <c r="I75" s="1">
        <v>0.9</v>
      </c>
      <c r="J75" s="1">
        <v>0.9</v>
      </c>
      <c r="K75" s="1">
        <v>0.9</v>
      </c>
      <c r="L75" s="1">
        <v>0.1</v>
      </c>
      <c r="M75" s="1">
        <v>0.8</v>
      </c>
      <c r="N75" s="1">
        <v>0.9</v>
      </c>
    </row>
    <row r="76" s="1" customFormat="1" spans="1:14">
      <c r="A76" s="7">
        <v>743</v>
      </c>
      <c r="B76" s="1">
        <v>743</v>
      </c>
      <c r="C76" s="1">
        <v>0.812583208084106</v>
      </c>
      <c r="D76" s="1">
        <v>0.160370707511902</v>
      </c>
      <c r="E76" s="1">
        <v>9</v>
      </c>
      <c r="F76" s="1">
        <v>5</v>
      </c>
      <c r="G76" s="1">
        <v>1</v>
      </c>
      <c r="H76" s="1">
        <v>5</v>
      </c>
      <c r="I76" s="1">
        <v>0.9</v>
      </c>
      <c r="J76" s="1">
        <v>0.642857142857143</v>
      </c>
      <c r="K76" s="1">
        <v>0.75</v>
      </c>
      <c r="L76" s="1">
        <v>0.5</v>
      </c>
      <c r="M76" s="1">
        <v>0.4</v>
      </c>
      <c r="N76" s="1">
        <v>0.7</v>
      </c>
    </row>
    <row r="77" s="1" customFormat="1" spans="1:14">
      <c r="A77" s="7">
        <v>207</v>
      </c>
      <c r="B77" s="1">
        <v>207</v>
      </c>
      <c r="C77" s="1">
        <v>0.812959790229797</v>
      </c>
      <c r="D77" s="1">
        <v>0.00219154357910156</v>
      </c>
      <c r="E77" s="1">
        <v>9</v>
      </c>
      <c r="F77" s="1">
        <v>2</v>
      </c>
      <c r="G77" s="1">
        <v>1</v>
      </c>
      <c r="H77" s="1">
        <v>8</v>
      </c>
      <c r="I77" s="1">
        <v>0.9</v>
      </c>
      <c r="J77" s="1">
        <v>0.818181818181818</v>
      </c>
      <c r="K77" s="1">
        <v>0.857142857142857</v>
      </c>
      <c r="L77" s="1">
        <v>0.2</v>
      </c>
      <c r="M77" s="1">
        <v>0.7</v>
      </c>
      <c r="N77" s="1">
        <v>0.85</v>
      </c>
    </row>
    <row r="78" s="3" customFormat="1" spans="1:14">
      <c r="A78" s="9">
        <v>802</v>
      </c>
      <c r="B78" s="3">
        <v>802</v>
      </c>
      <c r="C78" s="3">
        <v>0.818269729614258</v>
      </c>
      <c r="D78" s="3">
        <v>0.142256736755371</v>
      </c>
      <c r="E78" s="3">
        <v>9</v>
      </c>
      <c r="F78" s="3">
        <v>4</v>
      </c>
      <c r="G78" s="3">
        <v>1</v>
      </c>
      <c r="H78" s="3">
        <v>6</v>
      </c>
      <c r="I78" s="3">
        <v>0.9</v>
      </c>
      <c r="J78" s="3">
        <v>0.692307692307692</v>
      </c>
      <c r="K78" s="3">
        <v>0.782608695652174</v>
      </c>
      <c r="L78" s="3">
        <v>0.4</v>
      </c>
      <c r="M78" s="3">
        <v>0.5</v>
      </c>
      <c r="N78" s="3">
        <v>0.75</v>
      </c>
    </row>
    <row r="79" s="1" customFormat="1" spans="1:14">
      <c r="A79" s="7">
        <v>558</v>
      </c>
      <c r="B79" s="1">
        <v>558</v>
      </c>
      <c r="C79" s="1">
        <v>0.821733474731445</v>
      </c>
      <c r="D79" s="1">
        <v>0.137555122375488</v>
      </c>
      <c r="E79" s="1">
        <v>9</v>
      </c>
      <c r="F79" s="1">
        <v>5</v>
      </c>
      <c r="G79" s="1">
        <v>1</v>
      </c>
      <c r="H79" s="1">
        <v>5</v>
      </c>
      <c r="I79" s="1">
        <v>0.9</v>
      </c>
      <c r="J79" s="1">
        <v>0.642857142857143</v>
      </c>
      <c r="K79" s="1">
        <v>0.75</v>
      </c>
      <c r="L79" s="1">
        <v>0.5</v>
      </c>
      <c r="M79" s="1">
        <v>0.4</v>
      </c>
      <c r="N79" s="1">
        <v>0.7</v>
      </c>
    </row>
    <row r="80" s="1" customFormat="1" spans="1:14">
      <c r="A80" s="7">
        <v>347</v>
      </c>
      <c r="B80" s="1">
        <v>347</v>
      </c>
      <c r="C80" s="1">
        <v>0.807642936706543</v>
      </c>
      <c r="D80" s="1">
        <v>0.11441159248352</v>
      </c>
      <c r="E80" s="1">
        <v>10</v>
      </c>
      <c r="F80" s="1">
        <v>7</v>
      </c>
      <c r="G80" s="1">
        <v>0</v>
      </c>
      <c r="H80" s="1">
        <v>3</v>
      </c>
      <c r="I80" s="1">
        <v>1</v>
      </c>
      <c r="J80" s="1">
        <v>0.588235294117647</v>
      </c>
      <c r="K80" s="1">
        <v>0.740740740740741</v>
      </c>
      <c r="L80" s="1">
        <v>0.7</v>
      </c>
      <c r="M80" s="1">
        <v>0.3</v>
      </c>
      <c r="N80" s="1">
        <v>0.65</v>
      </c>
    </row>
    <row r="81" s="1" customFormat="1" spans="1:14">
      <c r="A81" s="7">
        <v>522</v>
      </c>
      <c r="B81" s="1">
        <v>522</v>
      </c>
      <c r="C81" s="1">
        <v>0.841399312019348</v>
      </c>
      <c r="D81" s="1">
        <v>0.0506949424743652</v>
      </c>
      <c r="E81" s="1">
        <v>9</v>
      </c>
      <c r="F81" s="1">
        <v>4</v>
      </c>
      <c r="G81" s="1">
        <v>1</v>
      </c>
      <c r="H81" s="1">
        <v>6</v>
      </c>
      <c r="I81" s="1">
        <v>0.9</v>
      </c>
      <c r="J81" s="1">
        <v>0.692307692307692</v>
      </c>
      <c r="K81" s="1">
        <v>0.782608695652174</v>
      </c>
      <c r="L81" s="1">
        <v>0.4</v>
      </c>
      <c r="M81" s="1">
        <v>0.5</v>
      </c>
      <c r="N81" s="1">
        <v>0.75</v>
      </c>
    </row>
    <row r="82" s="3" customFormat="1" spans="1:14">
      <c r="A82" s="9">
        <v>694</v>
      </c>
      <c r="B82" s="3">
        <v>694</v>
      </c>
      <c r="C82" s="3">
        <v>0.832526206970215</v>
      </c>
      <c r="D82" s="3">
        <v>0.154374718666077</v>
      </c>
      <c r="E82" s="3">
        <v>9</v>
      </c>
      <c r="F82" s="3">
        <v>5</v>
      </c>
      <c r="G82" s="3">
        <v>1</v>
      </c>
      <c r="H82" s="3">
        <v>5</v>
      </c>
      <c r="I82" s="3">
        <v>0.9</v>
      </c>
      <c r="J82" s="3">
        <v>0.642857142857143</v>
      </c>
      <c r="K82" s="3">
        <v>0.75</v>
      </c>
      <c r="L82" s="3">
        <v>0.5</v>
      </c>
      <c r="M82" s="3">
        <v>0.4</v>
      </c>
      <c r="N82" s="3">
        <v>0.7</v>
      </c>
    </row>
    <row r="83" s="1" customFormat="1" spans="1:14">
      <c r="A83" s="7">
        <v>715</v>
      </c>
      <c r="B83" s="1">
        <v>715</v>
      </c>
      <c r="C83" s="1">
        <v>0.844211578369141</v>
      </c>
      <c r="D83" s="1">
        <v>0.191892504692078</v>
      </c>
      <c r="E83" s="1">
        <v>9</v>
      </c>
      <c r="F83" s="1">
        <v>5</v>
      </c>
      <c r="G83" s="1">
        <v>1</v>
      </c>
      <c r="H83" s="1">
        <v>5</v>
      </c>
      <c r="I83" s="1">
        <v>0.9</v>
      </c>
      <c r="J83" s="1">
        <v>0.642857142857143</v>
      </c>
      <c r="K83" s="1">
        <v>0.75</v>
      </c>
      <c r="L83" s="1">
        <v>0.5</v>
      </c>
      <c r="M83" s="1">
        <v>0.4</v>
      </c>
      <c r="N83" s="1">
        <v>0.7</v>
      </c>
    </row>
    <row r="84" s="1" customFormat="1" spans="1:14">
      <c r="A84" s="7">
        <v>288</v>
      </c>
      <c r="B84" s="1">
        <v>288</v>
      </c>
      <c r="C84" s="1">
        <v>0.861863970756531</v>
      </c>
      <c r="D84" s="1">
        <v>0.169729828834534</v>
      </c>
      <c r="E84" s="1">
        <v>9</v>
      </c>
      <c r="F84" s="1">
        <v>3</v>
      </c>
      <c r="G84" s="1">
        <v>1</v>
      </c>
      <c r="H84" s="1">
        <v>7</v>
      </c>
      <c r="I84" s="1">
        <v>0.9</v>
      </c>
      <c r="J84" s="1">
        <v>0.75</v>
      </c>
      <c r="K84" s="1">
        <v>0.818181818181818</v>
      </c>
      <c r="L84" s="1">
        <v>0.3</v>
      </c>
      <c r="M84" s="1">
        <v>0.6</v>
      </c>
      <c r="N84" s="1">
        <v>0.8</v>
      </c>
    </row>
    <row r="85" s="1" customFormat="1" spans="1:14">
      <c r="A85" s="7">
        <v>408</v>
      </c>
      <c r="B85" s="1">
        <v>408</v>
      </c>
      <c r="C85" s="1">
        <v>0.869597673416138</v>
      </c>
      <c r="D85" s="1">
        <v>0.191558599472046</v>
      </c>
      <c r="E85" s="1">
        <v>7</v>
      </c>
      <c r="F85" s="1">
        <v>7</v>
      </c>
      <c r="G85" s="1">
        <v>3</v>
      </c>
      <c r="H85" s="1">
        <v>3</v>
      </c>
      <c r="I85" s="1">
        <v>0.7</v>
      </c>
      <c r="J85" s="1">
        <v>0.5</v>
      </c>
      <c r="K85" s="1">
        <v>0.583333333333333</v>
      </c>
      <c r="L85" s="1">
        <v>0.7</v>
      </c>
      <c r="M85" s="1">
        <v>0</v>
      </c>
      <c r="N85" s="1">
        <v>0.5</v>
      </c>
    </row>
    <row r="86" s="1" customFormat="1" spans="1:14">
      <c r="A86" s="7">
        <v>212</v>
      </c>
      <c r="B86" s="1">
        <v>212</v>
      </c>
      <c r="C86" s="1">
        <v>0.870989918708801</v>
      </c>
      <c r="D86" s="1">
        <v>0.199928522109985</v>
      </c>
      <c r="E86" s="1">
        <v>8</v>
      </c>
      <c r="F86" s="1">
        <v>6</v>
      </c>
      <c r="G86" s="1">
        <v>2</v>
      </c>
      <c r="H86" s="1">
        <v>4</v>
      </c>
      <c r="I86" s="1">
        <v>0.8</v>
      </c>
      <c r="J86" s="1">
        <v>0.571428571428572</v>
      </c>
      <c r="K86" s="1">
        <v>0.666666666666667</v>
      </c>
      <c r="L86" s="1">
        <v>0.6</v>
      </c>
      <c r="M86" s="1">
        <v>0.2</v>
      </c>
      <c r="N86" s="1">
        <v>0.6</v>
      </c>
    </row>
    <row r="87" s="1" customFormat="1" spans="1:14">
      <c r="A87" s="7">
        <v>730</v>
      </c>
      <c r="B87" s="1">
        <v>730</v>
      </c>
      <c r="C87" s="1">
        <v>0.890325307846069</v>
      </c>
      <c r="D87" s="1">
        <v>0.0865664482116699</v>
      </c>
      <c r="E87" s="1">
        <v>8</v>
      </c>
      <c r="F87" s="1">
        <v>8</v>
      </c>
      <c r="G87" s="1">
        <v>2</v>
      </c>
      <c r="H87" s="1">
        <v>2</v>
      </c>
      <c r="I87" s="1">
        <v>0.8</v>
      </c>
      <c r="J87" s="1">
        <v>0.5</v>
      </c>
      <c r="K87" s="1">
        <v>0.615384615384615</v>
      </c>
      <c r="L87" s="1">
        <v>0.8</v>
      </c>
      <c r="M87" s="1">
        <v>0</v>
      </c>
      <c r="N87" s="1">
        <v>0.5</v>
      </c>
    </row>
    <row r="88" s="3" customFormat="1" spans="1:14">
      <c r="A88" s="9">
        <v>219</v>
      </c>
      <c r="B88" s="3">
        <v>219</v>
      </c>
      <c r="C88" s="3">
        <v>0.856444478034973</v>
      </c>
      <c r="D88" s="3">
        <v>0.000388860702514648</v>
      </c>
      <c r="E88" s="3">
        <v>8</v>
      </c>
      <c r="F88" s="3">
        <v>6</v>
      </c>
      <c r="G88" s="3">
        <v>2</v>
      </c>
      <c r="H88" s="3">
        <v>4</v>
      </c>
      <c r="I88" s="3">
        <v>0.8</v>
      </c>
      <c r="J88" s="3">
        <v>0.571428571428572</v>
      </c>
      <c r="K88" s="3">
        <v>0.666666666666667</v>
      </c>
      <c r="L88" s="3">
        <v>0.6</v>
      </c>
      <c r="M88" s="3">
        <v>0.2</v>
      </c>
      <c r="N88" s="3">
        <v>0.6</v>
      </c>
    </row>
    <row r="89" s="1" customFormat="1" spans="1:14">
      <c r="A89" s="7">
        <v>654</v>
      </c>
      <c r="B89" s="1">
        <v>654</v>
      </c>
      <c r="C89" s="1">
        <v>1.02727949619293</v>
      </c>
      <c r="D89" s="1">
        <v>0.19322407245636</v>
      </c>
      <c r="E89" s="1">
        <v>8</v>
      </c>
      <c r="F89" s="1">
        <v>6</v>
      </c>
      <c r="G89" s="1">
        <v>2</v>
      </c>
      <c r="H89" s="1">
        <v>4</v>
      </c>
      <c r="I89" s="1">
        <v>0.8</v>
      </c>
      <c r="J89" s="1">
        <v>0.571428571428572</v>
      </c>
      <c r="K89" s="1">
        <v>0.666666666666667</v>
      </c>
      <c r="L89" s="1">
        <v>0.6</v>
      </c>
      <c r="M89" s="1">
        <v>0.2</v>
      </c>
      <c r="N89" s="1">
        <v>0.6</v>
      </c>
    </row>
    <row r="90" s="1" customFormat="1" spans="3:13">
      <c r="C90" s="1">
        <f>AVERAGE(C2:C89)</f>
        <v>0.72724707831036</v>
      </c>
      <c r="D90" s="1">
        <f>AVERAGE(D2:D89)</f>
        <v>0.0873866013505242</v>
      </c>
      <c r="L90" s="1">
        <f>AVERAGE(L2:L89)</f>
        <v>0.478409090909091</v>
      </c>
      <c r="M90" s="1">
        <f>AVERAGE(M2:M89)</f>
        <v>0.368181818181818</v>
      </c>
    </row>
    <row r="91" s="1" customFormat="1"/>
    <row r="92" s="1" customFormat="1"/>
    <row r="93" s="1" customFormat="1" spans="3:7">
      <c r="C93" s="10" t="s">
        <v>13</v>
      </c>
      <c r="D93" s="1" t="s">
        <v>14</v>
      </c>
      <c r="E93" s="1" t="s">
        <v>182</v>
      </c>
      <c r="F93" s="1" t="s">
        <v>185</v>
      </c>
      <c r="G93" s="1" t="s">
        <v>47</v>
      </c>
    </row>
    <row r="94" s="1" customFormat="1" spans="3:10">
      <c r="C94" s="1" t="s">
        <v>15</v>
      </c>
      <c r="D94" s="1">
        <f>COUNTIF(C2:C89,"&lt;0.42")-COUNTIF(C2:C89,"&lt;0.4")</f>
        <v>0</v>
      </c>
      <c r="G94" s="11">
        <v>0.02</v>
      </c>
      <c r="H94" s="1">
        <v>-40</v>
      </c>
      <c r="I94" s="1">
        <v>1960</v>
      </c>
      <c r="J94" s="1">
        <v>98</v>
      </c>
    </row>
    <row r="95" s="1" customFormat="1" spans="3:10">
      <c r="C95" s="1" t="s">
        <v>16</v>
      </c>
      <c r="D95" s="1">
        <f>COUNTIF(C2:C89,"&lt;0.44")-COUNTIF(C2:C89,"&lt;0.42")</f>
        <v>0</v>
      </c>
      <c r="G95" s="11">
        <v>0.04</v>
      </c>
      <c r="H95" s="1">
        <v>-80</v>
      </c>
      <c r="I95" s="1">
        <v>1920</v>
      </c>
      <c r="J95" s="1">
        <v>96</v>
      </c>
    </row>
    <row r="96" s="1" customFormat="1" spans="3:10">
      <c r="C96" s="1" t="s">
        <v>17</v>
      </c>
      <c r="D96" s="1">
        <f>COUNTIF(C2:C89,"&lt;0.46")-COUNTIF(C2:C89,"&lt;0.44")</f>
        <v>0</v>
      </c>
      <c r="G96" s="11">
        <v>0.1</v>
      </c>
      <c r="H96" s="1">
        <v>-200</v>
      </c>
      <c r="I96" s="1">
        <v>1800</v>
      </c>
      <c r="J96" s="1">
        <v>90</v>
      </c>
    </row>
    <row r="97" s="1" customFormat="1" spans="3:10">
      <c r="C97" s="1" t="s">
        <v>18</v>
      </c>
      <c r="D97" s="1">
        <f>COUNTIF(C2:C89,"&lt;0.48")-COUNTIF(C2:C89,"&lt;0.46")</f>
        <v>0</v>
      </c>
      <c r="G97" s="11">
        <v>0.12</v>
      </c>
      <c r="H97" s="1">
        <v>-240</v>
      </c>
      <c r="I97" s="1">
        <v>1760</v>
      </c>
      <c r="J97" s="1">
        <v>88</v>
      </c>
    </row>
    <row r="98" s="2" customFormat="1" spans="3:5">
      <c r="C98" s="2" t="s">
        <v>19</v>
      </c>
      <c r="D98" s="2">
        <f>COUNTIF(C2:C89,"&lt;0.5")-COUNTIF(C2:C89,"&lt;0.48")</f>
        <v>0</v>
      </c>
      <c r="E98" s="2">
        <v>2</v>
      </c>
    </row>
    <row r="99" s="1" customFormat="1" spans="3:5">
      <c r="C99" s="1" t="s">
        <v>20</v>
      </c>
      <c r="D99" s="1">
        <f>COUNTIF(C2:C89,"&lt;0.52")-COUNTIF(C2:C89,"&lt;0.5")</f>
        <v>0</v>
      </c>
      <c r="E99" s="1">
        <v>3</v>
      </c>
    </row>
    <row r="100" s="4" customFormat="1" spans="3:5">
      <c r="C100" s="4" t="s">
        <v>21</v>
      </c>
      <c r="D100" s="4">
        <f>COUNTIF(C2:C89,"&lt;0.54")-COUNTIF(C2:C89,"&lt;0.52")</f>
        <v>0</v>
      </c>
      <c r="E100" s="4">
        <v>4</v>
      </c>
    </row>
    <row r="101" s="4" customFormat="1" spans="3:5">
      <c r="C101" s="4" t="s">
        <v>22</v>
      </c>
      <c r="D101" s="4">
        <f>COUNTIF(C2:C89,"&lt;0.56")-COUNTIF(C2:C89,"&lt;0.54")</f>
        <v>0</v>
      </c>
      <c r="E101" s="4">
        <v>6</v>
      </c>
    </row>
    <row r="102" s="4" customFormat="1" spans="3:5">
      <c r="C102" s="4" t="s">
        <v>23</v>
      </c>
      <c r="D102" s="4">
        <f>COUNTIF(C2:C89,"&lt;0.58")-COUNTIF(C2:C89,"&lt;0.56")</f>
        <v>2</v>
      </c>
      <c r="E102" s="4">
        <v>7</v>
      </c>
    </row>
    <row r="103" s="4" customFormat="1" spans="3:5">
      <c r="C103" s="4" t="s">
        <v>24</v>
      </c>
      <c r="D103" s="4">
        <f>COUNTIF(C2:C89,"&lt;0.6")-COUNTIF(C2:C89,"&lt;0.58")</f>
        <v>3</v>
      </c>
      <c r="E103" s="4">
        <v>9</v>
      </c>
    </row>
    <row r="104" s="4" customFormat="1" spans="3:5">
      <c r="C104" s="4" t="s">
        <v>25</v>
      </c>
      <c r="D104" s="4">
        <f>COUNTIF(C2:C89,"&lt;0.62")-COUNTIF(C2:C89,"&lt;0.6")</f>
        <v>6</v>
      </c>
      <c r="E104" s="4">
        <v>12</v>
      </c>
    </row>
    <row r="105" s="4" customFormat="1" spans="3:5">
      <c r="C105" s="4" t="s">
        <v>26</v>
      </c>
      <c r="D105" s="4">
        <f>COUNTIF(C2:C89,"&lt;0.64")-COUNTIF(C2:C89,"&lt;0.62")</f>
        <v>19</v>
      </c>
      <c r="E105" s="4">
        <v>14</v>
      </c>
    </row>
    <row r="106" s="4" customFormat="1" spans="3:5">
      <c r="C106" s="4" t="s">
        <v>27</v>
      </c>
      <c r="D106" s="4">
        <f>COUNTIF(C2:C89,"&lt;0.66")-COUNTIF(C2:C89,"&lt;0.64")</f>
        <v>0</v>
      </c>
      <c r="E106" s="4">
        <v>12</v>
      </c>
    </row>
    <row r="107" s="4" customFormat="1" spans="3:5">
      <c r="C107" s="4" t="s">
        <v>28</v>
      </c>
      <c r="D107" s="4">
        <f>COUNTIF(C2:C89,"&lt;0.68")-COUNTIF(C2:C89,"&lt;0.66")</f>
        <v>0</v>
      </c>
      <c r="E107" s="4">
        <v>9</v>
      </c>
    </row>
    <row r="108" s="4" customFormat="1" spans="3:5">
      <c r="C108" s="4" t="s">
        <v>29</v>
      </c>
      <c r="D108" s="4">
        <f>COUNTIF(C2:C89,"&lt;0.7")-COUNTIF(C2:C89,"&lt;0.68")</f>
        <v>1</v>
      </c>
      <c r="E108" s="4">
        <v>7</v>
      </c>
    </row>
    <row r="109" s="4" customFormat="1" spans="3:5">
      <c r="C109" s="4" t="s">
        <v>30</v>
      </c>
      <c r="D109" s="4">
        <f>COUNTIF(C2:C89,"&lt;0.72")-COUNTIF(C2:C89,"&lt;0.7")</f>
        <v>7</v>
      </c>
      <c r="E109" s="4">
        <v>6</v>
      </c>
    </row>
    <row r="110" s="5" customFormat="1" spans="3:5">
      <c r="C110" s="5" t="s">
        <v>31</v>
      </c>
      <c r="D110" s="5">
        <f>COUNTIF(C2:C89,"&lt;0.74")-COUNTIF(C2:C89,"&lt;0.72")</f>
        <v>5</v>
      </c>
      <c r="E110" s="5">
        <v>4</v>
      </c>
    </row>
    <row r="111" s="1" customFormat="1" spans="3:5">
      <c r="C111" s="1" t="s">
        <v>32</v>
      </c>
      <c r="D111" s="1">
        <f>COUNTIF(C2:C89,"&lt;0.76")-COUNTIF(C2:C89,"&lt;0.74")</f>
        <v>14</v>
      </c>
      <c r="E111" s="1">
        <v>3</v>
      </c>
    </row>
    <row r="112" s="1" customFormat="1" spans="3:5">
      <c r="C112" s="1" t="s">
        <v>33</v>
      </c>
      <c r="D112" s="1">
        <f>COUNTIF(C2:C89,"&lt;0.78")-COUNTIF(C2:C89,"&lt;0.76")</f>
        <v>4</v>
      </c>
      <c r="E112" s="1">
        <v>2</v>
      </c>
    </row>
    <row r="113" s="6" customFormat="1" spans="3:4">
      <c r="C113" s="1" t="s">
        <v>34</v>
      </c>
      <c r="D113" s="6">
        <f>COUNTIF(C2:C89,"&lt;0.8")-COUNTIF(C2:C89,"&lt;0.78")</f>
        <v>4</v>
      </c>
    </row>
    <row r="114" s="1" customFormat="1" spans="3:4">
      <c r="C114" s="1" t="s">
        <v>35</v>
      </c>
      <c r="D114" s="1">
        <f>COUNTIF(C2:C89,"&lt;0.82")-COUNTIF(C2:C89,"&lt;0.8")</f>
        <v>12</v>
      </c>
    </row>
    <row r="115" s="1" customFormat="1" spans="3:4">
      <c r="C115" s="1" t="s">
        <v>36</v>
      </c>
      <c r="D115" s="1">
        <f>COUNTIF(C2:C89,"&lt;0.84")-COUNTIF(C2:C89,"&lt;0.82")</f>
        <v>2</v>
      </c>
    </row>
    <row r="116" s="1" customFormat="1" spans="3:8">
      <c r="C116" s="1" t="s">
        <v>37</v>
      </c>
      <c r="D116" s="1">
        <f>COUNTIF(C2:C89,"&lt;0.86")-COUNTIF(C2:C89,"&lt;0.84")</f>
        <v>3</v>
      </c>
      <c r="G116" s="4">
        <v>0.545</v>
      </c>
      <c r="H116" s="4">
        <v>0.087</v>
      </c>
    </row>
    <row r="117" s="1" customFormat="1" spans="3:8">
      <c r="C117" s="1" t="s">
        <v>38</v>
      </c>
      <c r="D117" s="1">
        <f>COUNTIF(C2:C89,"&lt;0.88")-COUNTIF(C2:C89,"&lt;0.86")</f>
        <v>4</v>
      </c>
      <c r="G117" s="4">
        <v>0.623</v>
      </c>
      <c r="H117" s="4">
        <v>0.11</v>
      </c>
    </row>
    <row r="118" s="1" customFormat="1" spans="3:8">
      <c r="C118" s="1" t="s">
        <v>39</v>
      </c>
      <c r="D118" s="1">
        <f>COUNTIF(C2:C89,"&lt;0.9")-COUNTIF(C2:C89,"&lt;0.88")</f>
        <v>1</v>
      </c>
      <c r="G118" s="4">
        <v>0.729</v>
      </c>
      <c r="H118" s="4">
        <v>0.156</v>
      </c>
    </row>
    <row r="119" s="1" customFormat="1" spans="3:4">
      <c r="C119" s="1" t="s">
        <v>40</v>
      </c>
      <c r="D119" s="1">
        <f>COUNTIF(C2:C89,"&lt;0.92")-COUNTIF(C2:C89,"&lt;0.9")</f>
        <v>0</v>
      </c>
    </row>
    <row r="120" s="1" customFormat="1" spans="3:4">
      <c r="C120" s="1" t="s">
        <v>41</v>
      </c>
      <c r="D120" s="1">
        <f>COUNTIF(C2:C89,"&lt;0.94")-COUNTIF(C2:C89,"&lt;0.92")</f>
        <v>0</v>
      </c>
    </row>
    <row r="121" s="1" customFormat="1" spans="3:4">
      <c r="C121" s="1" t="s">
        <v>42</v>
      </c>
      <c r="D121" s="1">
        <f>COUNTIF(C2:C89,"&lt;0.96")-COUNTIF(C2:C89,"&lt;0.94")</f>
        <v>0</v>
      </c>
    </row>
    <row r="122" s="1" customFormat="1" spans="3:4">
      <c r="C122" s="1" t="s">
        <v>43</v>
      </c>
      <c r="D122" s="1">
        <f>COUNTIF(C2:C89,"&lt;0.98")-COUNTIF(C2:C89,"&lt;0.96")</f>
        <v>0</v>
      </c>
    </row>
    <row r="123" s="1" customFormat="1" spans="3:4">
      <c r="C123" s="1" t="s">
        <v>44</v>
      </c>
      <c r="D123" s="1">
        <f>COUNTIF(C2:C89,"&lt;1")-COUNTIF(C2:C89,"&lt;0.98")</f>
        <v>0</v>
      </c>
    </row>
    <row r="124" s="1" customFormat="1" spans="3:4">
      <c r="C124" s="1" t="s">
        <v>45</v>
      </c>
      <c r="D124" s="1">
        <f>COUNTIF(C2:C89,"&lt;1.02")-COUNTIF(C2:C89,"&lt;1")</f>
        <v>0</v>
      </c>
    </row>
    <row r="125" s="1" customFormat="1" spans="3:4">
      <c r="C125" s="1" t="s">
        <v>46</v>
      </c>
      <c r="D125" s="1">
        <f>COUNTIF(C2:C89,"&lt;1.04")-COUNTIF(C2:C89,"&lt;1.02")</f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110</vt:i4>
      </vt:variant>
    </vt:vector>
  </HeadingPairs>
  <TitlesOfParts>
    <vt:vector size="110" baseType="lpstr">
      <vt:lpstr>purchase100</vt:lpstr>
      <vt:lpstr>Sheet56</vt:lpstr>
      <vt:lpstr>Purchase_N_0.625_d1_2%</vt:lpstr>
      <vt:lpstr>Purchase_N_0.625_d1_4%</vt:lpstr>
      <vt:lpstr>Purchase_N_0.625_d1_10%</vt:lpstr>
      <vt:lpstr>Purchase_N_0.625_d1_12%</vt:lpstr>
      <vt:lpstr>Purchase_N_0.550_d1_2%</vt:lpstr>
      <vt:lpstr>Purchase_N_0.550_d1_4%</vt:lpstr>
      <vt:lpstr>Purchase_N_0.550_d1_10%</vt:lpstr>
      <vt:lpstr>Purchase_N_0.550_d1_12%</vt:lpstr>
      <vt:lpstr>Purchase_N_0.729_d1_2%</vt:lpstr>
      <vt:lpstr>Purchase_N_0.729_d1_4%</vt:lpstr>
      <vt:lpstr>Purchase_N_0.729_d1_10%</vt:lpstr>
      <vt:lpstr>Purchase_N_0.729_d1_12%</vt:lpstr>
      <vt:lpstr>Purchase_N_0.625_d2_2%</vt:lpstr>
      <vt:lpstr>Purchase_N_0.625_d2_4%</vt:lpstr>
      <vt:lpstr>Purchase_N_0.625_d2_10%</vt:lpstr>
      <vt:lpstr>Purchase_N_0.625_d2_12%</vt:lpstr>
      <vt:lpstr>Purchase_N_0.625_d3_2%</vt:lpstr>
      <vt:lpstr>Purchase_N_0.625_d3_4%</vt:lpstr>
      <vt:lpstr>Purchase_N_0.625_d3_10%</vt:lpstr>
      <vt:lpstr>Purchase_N_0.625_d3_12%</vt:lpstr>
      <vt:lpstr>Purchase_N_0.550_d2_2%</vt:lpstr>
      <vt:lpstr>Purchase_N_0.550_d2_4%</vt:lpstr>
      <vt:lpstr>Purchase_N_0.550_d2_10%</vt:lpstr>
      <vt:lpstr>Purchase_N_0.550_d2_12%</vt:lpstr>
      <vt:lpstr>Purchase_N_0.550_d3_2%</vt:lpstr>
      <vt:lpstr>Purchase_N_0.550_d3_4%</vt:lpstr>
      <vt:lpstr>Purchase_N_0.550_d3_10%</vt:lpstr>
      <vt:lpstr>Purchase_N_0.550_d3_12%</vt:lpstr>
      <vt:lpstr>Purchase_N_0.729_d2_2%</vt:lpstr>
      <vt:lpstr>Purchase_N_0.729_d2_4%</vt:lpstr>
      <vt:lpstr>Purchase_N_0.729_d2_10%</vt:lpstr>
      <vt:lpstr>Purchase_N_0.729_d2_12%</vt:lpstr>
      <vt:lpstr>Purchase_N_0.729_d3_2%</vt:lpstr>
      <vt:lpstr>Purchase_N_0.729_d3_4%</vt:lpstr>
      <vt:lpstr>Purchase_N_0.729_d3_10%</vt:lpstr>
      <vt:lpstr>Purchase_N_0.729_d3_12%</vt:lpstr>
      <vt:lpstr>Purchase_U_0.625_d1_2%</vt:lpstr>
      <vt:lpstr>Purchase_U_0.625_d1_4%</vt:lpstr>
      <vt:lpstr>Purchase_U_0.625_d1_10%</vt:lpstr>
      <vt:lpstr>Purchase_U_0.625_d1_12%</vt:lpstr>
      <vt:lpstr>Purchase_U_0.625_d2_2%</vt:lpstr>
      <vt:lpstr>Purchase_U_0.625_d2_4%</vt:lpstr>
      <vt:lpstr>Purchase_U_0.625_d2_10%</vt:lpstr>
      <vt:lpstr>Purchase_U_0.625_d2_12%</vt:lpstr>
      <vt:lpstr>Purchase_U_0.625_d3_2%</vt:lpstr>
      <vt:lpstr>Purchase_U_0.625_d3_4%</vt:lpstr>
      <vt:lpstr>Purchase_U_0.625_d3_10%</vt:lpstr>
      <vt:lpstr>Purchase_U_0.625_d3_12%</vt:lpstr>
      <vt:lpstr>Purchase_U_0.550_d1_2%</vt:lpstr>
      <vt:lpstr>Purchase_U_0.550_d1_4%</vt:lpstr>
      <vt:lpstr>Purchase_U_0.550_d1_10%</vt:lpstr>
      <vt:lpstr>Purchase_U_0.550_d1_12%</vt:lpstr>
      <vt:lpstr>Purchase_U_0.550_d2_2%</vt:lpstr>
      <vt:lpstr>Purchase_U_0.550_d2_4%</vt:lpstr>
      <vt:lpstr>Purchase_U_0.550_d2_10%</vt:lpstr>
      <vt:lpstr>Purchase_U_0.550_d2_12%</vt:lpstr>
      <vt:lpstr>Purchase_U_0.550_d3_2%</vt:lpstr>
      <vt:lpstr>Purchase_U_0.550_d3_4%</vt:lpstr>
      <vt:lpstr>Purchase_U_0.550_d3_10%</vt:lpstr>
      <vt:lpstr>Purchase_U_0.550_d3_12%</vt:lpstr>
      <vt:lpstr>Purchase_U_0.729_d1_2%</vt:lpstr>
      <vt:lpstr>Purchase_U_0.729_d1_4%</vt:lpstr>
      <vt:lpstr>Purchase_U_0.729_d1_10%</vt:lpstr>
      <vt:lpstr>Purchase_U_0.729_d1_12%</vt:lpstr>
      <vt:lpstr>Purchase_U_0.729_d2_2%</vt:lpstr>
      <vt:lpstr>Purchase_U_0.729_d2_4%</vt:lpstr>
      <vt:lpstr>Purchase_U_0.729_d2_10%</vt:lpstr>
      <vt:lpstr>Purchase_U_0.729_d2_12%</vt:lpstr>
      <vt:lpstr>Purchase_U_0.729_d3_2%</vt:lpstr>
      <vt:lpstr>Purchase_U_0.729_d3_4%</vt:lpstr>
      <vt:lpstr>Purchase_U_0.729_d3_10%</vt:lpstr>
      <vt:lpstr>Purchase_U_0.729_d3_12%</vt:lpstr>
      <vt:lpstr>Purchase_B_0.625_d1_2%</vt:lpstr>
      <vt:lpstr>Purchase_B_0.625_d1_4%</vt:lpstr>
      <vt:lpstr>Purchase_B_0.625_d1_10%</vt:lpstr>
      <vt:lpstr>Purchase_B_0.625_d1_12%</vt:lpstr>
      <vt:lpstr>Purchase_B_0.625_d2_2%</vt:lpstr>
      <vt:lpstr>Purchase_B_0.625_d2_4%</vt:lpstr>
      <vt:lpstr>Purchase_B_0.625_d2_10%</vt:lpstr>
      <vt:lpstr>Purchase_B_0.625_d2_12%</vt:lpstr>
      <vt:lpstr>Purchase_B_0.625_d3_2%</vt:lpstr>
      <vt:lpstr>Purchase_B_0.625_d3_4%</vt:lpstr>
      <vt:lpstr>Purchase_B_0.625_d3_10%</vt:lpstr>
      <vt:lpstr>Purchase_B_0.625_d3_12%</vt:lpstr>
      <vt:lpstr>Purchase_B_0.550_d1_2%</vt:lpstr>
      <vt:lpstr>Purchase_B_0.550_d1_4%</vt:lpstr>
      <vt:lpstr>Purchase_B_0.550_d1_10%</vt:lpstr>
      <vt:lpstr>Purchase_B_0.550_d1_12%</vt:lpstr>
      <vt:lpstr>Purchase_B_0.550_d2_2%</vt:lpstr>
      <vt:lpstr>Purchase_B_0.550_d2_4%</vt:lpstr>
      <vt:lpstr>Purchase_B_0.550_d2_10%</vt:lpstr>
      <vt:lpstr>Purchase_B_0.550_d2_12%</vt:lpstr>
      <vt:lpstr>Purchase_B_0.550_d3_2%</vt:lpstr>
      <vt:lpstr>Purchase_B_0.550_d3_4%</vt:lpstr>
      <vt:lpstr>Purchase_B_0.550_d3_10%</vt:lpstr>
      <vt:lpstr>Purchase_B_0.550_d3_12%</vt:lpstr>
      <vt:lpstr>Purchase_B_0.729_d1_2%</vt:lpstr>
      <vt:lpstr>Purchase_B_0.729_d1_4%</vt:lpstr>
      <vt:lpstr>Purchase_B_0.729_d1_10%</vt:lpstr>
      <vt:lpstr>Purchase_B_0.729_d1_12%</vt:lpstr>
      <vt:lpstr>Purchase_B_0.729_d2_2%</vt:lpstr>
      <vt:lpstr>Purchase_B_0.729_d2_4%</vt:lpstr>
      <vt:lpstr>Purchase_B_0.729_d2_10%</vt:lpstr>
      <vt:lpstr>Purchase_B_0.729_d2_12%</vt:lpstr>
      <vt:lpstr>Purchase_B_0.729_d3_2%</vt:lpstr>
      <vt:lpstr>Purchase_B_0.729_d3_4%</vt:lpstr>
      <vt:lpstr>Purchase_B_0.729_d3_10%</vt:lpstr>
      <vt:lpstr>Purchase_B_0.729_d3_12%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2022-12-12T06:02:00Z</dcterms:created>
  <dcterms:modified xsi:type="dcterms:W3CDTF">2023-01-07T08:16:05Z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CE1D071882C6462CBA4A430A5BA1D0AC</vt:lpwstr>
  </property>
  <property fmtid="{D5CDD505-2E9C-101B-9397-08002B2CF9AE}" pid="3" name="KSOProductBuildVer">
    <vt:lpwstr>2052-11.1.0.11744</vt:lpwstr>
  </property>
</Properties>
</file>