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915"/>
  <workbookPr/>
  <mc:AlternateContent xmlns:mc="http://schemas.openxmlformats.org/markup-compatibility/2006">
    <mc:Choice Requires="x15">
      <x15ac:absPath xmlns:x15ac="http://schemas.microsoft.com/office/spreadsheetml/2010/11/ac" url="/Users/sallen/Documents/MIDOSS/Testing/"/>
    </mc:Choice>
  </mc:AlternateContent>
  <bookViews>
    <workbookView xWindow="0" yWindow="460" windowWidth="27240" windowHeight="149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" i="1" l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G3" i="1"/>
  <c r="G4" i="1"/>
  <c r="G5" i="1"/>
  <c r="G6" i="1"/>
  <c r="G7" i="1"/>
  <c r="G8" i="1"/>
  <c r="G9" i="1"/>
  <c r="G2" i="1"/>
  <c r="R2" i="1"/>
  <c r="M3" i="1"/>
  <c r="M2" i="1"/>
</calcChain>
</file>

<file path=xl/sharedStrings.xml><?xml version="1.0" encoding="utf-8"?>
<sst xmlns="http://schemas.openxmlformats.org/spreadsheetml/2006/main" count="4" uniqueCount="4">
  <si>
    <t>Oil On Board (L)</t>
  </si>
  <si>
    <t>Approx. % Oil Spilled (L)</t>
  </si>
  <si>
    <t>Approx. Volume Spilled (L)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</si>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</sst>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16" x14ac:knownFonts="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5" fillId="0" borderId="0" xfId="0" applyFont="1" applyAlignment="1">
      <alignment wrapText="1"/>
    </xf>
    <xf numFmtId="2" fontId="15" fillId="0" borderId="0" xfId="0" applyNumberFormat="1" applyFont="1" applyAlignment="1">
      <alignment wrapText="1"/>
    </xf>
  </cellXfs>
  <cellStyles count="21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eading1" xfId="14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Result2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Sheet1!$B$1:$B$1</c:f>
              <c:strCache>
                <c:ptCount val="1"/>
                <c:pt idx="0">
                  <c:v>Approx. % Oil Spilled (L)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9.1714047E7</c:v>
                </c:pt>
                <c:pt idx="1">
                  <c:v>5.0E7</c:v>
                </c:pt>
                <c:pt idx="2">
                  <c:v>1.55E7</c:v>
                </c:pt>
                <c:pt idx="3">
                  <c:v>3.8E6</c:v>
                </c:pt>
                <c:pt idx="4">
                  <c:v>1.5E6</c:v>
                </c:pt>
                <c:pt idx="5">
                  <c:v>3.785412E6</c:v>
                </c:pt>
                <c:pt idx="6">
                  <c:v>8.3E6</c:v>
                </c:pt>
                <c:pt idx="7">
                  <c:v>1.9E7</c:v>
                </c:pt>
                <c:pt idx="8">
                  <c:v>1.58717E6</c:v>
                </c:pt>
                <c:pt idx="9">
                  <c:v>1.688E6</c:v>
                </c:pt>
              </c:numCache>
            </c:numRef>
          </c:xVal>
          <c:yVal>
            <c:numRef>
              <c:f>Sheet1!$B$2:$B$11</c:f>
              <c:numCache>
                <c:formatCode>0.00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5.0</c:v>
                </c:pt>
                <c:pt idx="4">
                  <c:v>15.0</c:v>
                </c:pt>
                <c:pt idx="5">
                  <c:v>17.0</c:v>
                </c:pt>
                <c:pt idx="6">
                  <c:v>25.0</c:v>
                </c:pt>
                <c:pt idx="7">
                  <c:v>38.0</c:v>
                </c:pt>
                <c:pt idx="8">
                  <c:v>64.0</c:v>
                </c:pt>
                <c:pt idx="9">
                  <c:v>77.0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356832"/>
        <c:axId val="-2065356368"/>
      </c:scatterChart>
      <c:valAx>
        <c:axId val="-20653563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65356832"/>
        <c:crossesAt val="0.0"/>
        <c:crossBetween val="midCat"/>
      </c:valAx>
      <c:valAx>
        <c:axId val="-206535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65356368"/>
        <c:crossesAt val="0.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Approx. Volume Spilled (L)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Sheet1!$B$2:$B$11</c:f>
              <c:numCache>
                <c:formatCode>0.00</c:formatCode>
                <c:ptCount val="1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5.0</c:v>
                </c:pt>
                <c:pt idx="4">
                  <c:v>15.0</c:v>
                </c:pt>
                <c:pt idx="5">
                  <c:v>17.0</c:v>
                </c:pt>
                <c:pt idx="6">
                  <c:v>25.0</c:v>
                </c:pt>
                <c:pt idx="7">
                  <c:v>38.0</c:v>
                </c:pt>
                <c:pt idx="8">
                  <c:v>64.0</c:v>
                </c:pt>
                <c:pt idx="9">
                  <c:v>77.0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1.7E6</c:v>
                </c:pt>
                <c:pt idx="1">
                  <c:v>997000.0</c:v>
                </c:pt>
                <c:pt idx="2">
                  <c:v>370000.0</c:v>
                </c:pt>
                <c:pt idx="3">
                  <c:v>203000.0</c:v>
                </c:pt>
                <c:pt idx="4">
                  <c:v>230000.0</c:v>
                </c:pt>
                <c:pt idx="5">
                  <c:v>636000.0</c:v>
                </c:pt>
                <c:pt idx="6">
                  <c:v>2.1E6</c:v>
                </c:pt>
                <c:pt idx="7">
                  <c:v>7.2E6</c:v>
                </c:pt>
                <c:pt idx="8">
                  <c:v>1.02E6</c:v>
                </c:pt>
                <c:pt idx="9">
                  <c:v>1.3E6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586224"/>
        <c:axId val="-2045546512"/>
      </c:scatterChart>
      <c:valAx>
        <c:axId val="-20455465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45586224"/>
        <c:crossesAt val="0.0"/>
        <c:crossBetween val="midCat"/>
      </c:valAx>
      <c:valAx>
        <c:axId val="-204558622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45546512"/>
        <c:crossesAt val="0.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% Spilled Probabilities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Cumulative #Incidents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15"/>
              <c:pt idx="0">
                <c:v>2.0</c:v>
              </c:pt>
              <c:pt idx="1">
                <c:v>5.0</c:v>
              </c:pt>
              <c:pt idx="2">
                <c:v>15.0</c:v>
              </c:pt>
              <c:pt idx="3">
                <c:v>17.0</c:v>
              </c:pt>
              <c:pt idx="4">
                <c:v>25.0</c:v>
              </c:pt>
              <c:pt idx="5">
                <c:v>38.0</c:v>
              </c:pt>
              <c:pt idx="6">
                <c:v>64.0</c:v>
              </c:pt>
              <c:pt idx="7">
                <c:v>77.0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xVal>
          <c:yVal>
            <c:numLit>
              <c:formatCode>General</c:formatCode>
              <c:ptCount val="15"/>
              <c:pt idx="0">
                <c:v>3.0</c:v>
              </c:pt>
              <c:pt idx="1">
                <c:v>4.0</c:v>
              </c:pt>
              <c:pt idx="2">
                <c:v>5.0</c:v>
              </c:pt>
              <c:pt idx="3">
                <c:v>6.0</c:v>
              </c:pt>
              <c:pt idx="4">
                <c:v>7.0</c:v>
              </c:pt>
              <c:pt idx="5">
                <c:v>8.0</c:v>
              </c:pt>
              <c:pt idx="6">
                <c:v>9.0</c:v>
              </c:pt>
              <c:pt idx="7">
                <c:v>10.0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yVal>
          <c:smooth val="0"/>
        </c:ser>
        <c:ser>
          <c:idx val="1"/>
          <c:order val="1"/>
          <c:tx>
            <c:v>Fit for Cumulative Incidents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Lit>
              <c:formatCode>General</c:formatCode>
              <c:ptCount val="15"/>
              <c:pt idx="0">
                <c:v>2.0</c:v>
              </c:pt>
              <c:pt idx="1">
                <c:v>5.0</c:v>
              </c:pt>
              <c:pt idx="2">
                <c:v>15.0</c:v>
              </c:pt>
              <c:pt idx="3">
                <c:v>17.0</c:v>
              </c:pt>
              <c:pt idx="4">
                <c:v>25.0</c:v>
              </c:pt>
              <c:pt idx="5">
                <c:v>38.0</c:v>
              </c:pt>
              <c:pt idx="6">
                <c:v>64.0</c:v>
              </c:pt>
              <c:pt idx="7">
                <c:v>77.0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xVal>
          <c:yVal>
            <c:numLit>
              <c:formatCode>General</c:formatCode>
              <c:ptCount val="15"/>
              <c:pt idx="0">
                <c:v>2.37892221855751</c:v>
              </c:pt>
              <c:pt idx="1">
                <c:v>3.89849485307742</c:v>
              </c:pt>
              <c:pt idx="2">
                <c:v>5.90158301673767</c:v>
              </c:pt>
              <c:pt idx="3">
                <c:v>6.18505095488381</c:v>
              </c:pt>
              <c:pt idx="4">
                <c:v>7.13359994397393</c:v>
              </c:pt>
              <c:pt idx="5">
                <c:v>8.198233988823622</c:v>
              </c:pt>
              <c:pt idx="6">
                <c:v>9.288090253870368</c:v>
              </c:pt>
              <c:pt idx="7">
                <c:v>9.55250497155305</c:v>
              </c:pt>
              <c:pt idx="8">
                <c:v>0.0</c:v>
              </c:pt>
              <c:pt idx="9">
                <c:v>0.0</c:v>
              </c:pt>
              <c:pt idx="10">
                <c:v>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749600"/>
        <c:axId val="-2045765984"/>
      </c:scatterChart>
      <c:scatterChart>
        <c:scatterStyle val="lineMarker"/>
        <c:varyColors val="0"/>
        <c:ser>
          <c:idx val="2"/>
          <c:order val="2"/>
          <c:tx>
            <c:v>probability</c:v>
          </c:tx>
          <c:spPr>
            <a:ln w="28800">
              <a:solidFill>
                <a:srgbClr val="579D1C"/>
              </a:solidFill>
            </a:ln>
          </c:spPr>
          <c:marker>
            <c:symbol val="picture"/>
          </c:marker>
          <c:xVal>
            <c:numLit>
              <c:formatCode>General</c:formatCode>
              <c:ptCount val="15"/>
              <c:pt idx="0">
                <c:v>0.0</c:v>
              </c:pt>
              <c:pt idx="1">
                <c:v>1.0</c:v>
              </c:pt>
              <c:pt idx="2">
                <c:v>2.0</c:v>
              </c:pt>
              <c:pt idx="3">
                <c:v>3.0</c:v>
              </c:pt>
              <c:pt idx="4">
                <c:v>5.0</c:v>
              </c:pt>
              <c:pt idx="5">
                <c:v>10.0</c:v>
              </c:pt>
              <c:pt idx="6">
                <c:v>15.0</c:v>
              </c:pt>
              <c:pt idx="7">
                <c:v>20.0</c:v>
              </c:pt>
              <c:pt idx="8">
                <c:v>50.0</c:v>
              </c:pt>
              <c:pt idx="9">
                <c:v>80.0</c:v>
              </c:pt>
              <c:pt idx="10">
                <c:v>100.0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xVal>
          <c:yVal>
            <c:numLit>
              <c:formatCode>General</c:formatCode>
              <c:ptCount val="15"/>
              <c:pt idx="0">
                <c:v>0.175</c:v>
              </c:pt>
              <c:pt idx="1">
                <c:v>0.115102497566204</c:v>
              </c:pt>
              <c:pt idx="2">
                <c:v>0.0784584856683169</c:v>
              </c:pt>
              <c:pt idx="3">
                <c:v>0.0559294570559663</c:v>
              </c:pt>
              <c:pt idx="4">
                <c:v>0.0332243574759094</c:v>
              </c:pt>
              <c:pt idx="5">
                <c:v>0.0185025054842411</c:v>
              </c:pt>
              <c:pt idx="6">
                <c:v>0.0147142402632075</c:v>
              </c:pt>
              <c:pt idx="7">
                <c:v>0.0122453514783882</c:v>
              </c:pt>
              <c:pt idx="8">
                <c:v>0.00419193122087812</c:v>
              </c:pt>
              <c:pt idx="9">
                <c:v>0.00143581548169043</c:v>
              </c:pt>
              <c:pt idx="10">
                <c:v>0.000702891493724301</c:v>
              </c:pt>
              <c:pt idx="11">
                <c:v>0.0</c:v>
              </c:pt>
              <c:pt idx="12">
                <c:v>0.0</c:v>
              </c:pt>
              <c:pt idx="13">
                <c:v>0.0</c:v>
              </c:pt>
              <c:pt idx="14">
                <c:v>0.0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740128"/>
        <c:axId val="-2014744880"/>
      </c:scatterChart>
      <c:valAx>
        <c:axId val="-20457659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# Incidents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14749600"/>
        <c:crossesAt val="0.0"/>
        <c:crossBetween val="midCat"/>
      </c:valAx>
      <c:valAx>
        <c:axId val="-201474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% Spilled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45765984"/>
        <c:crossesAt val="0.0"/>
        <c:crossBetween val="midCat"/>
      </c:valAx>
      <c:valAx>
        <c:axId val="-20147448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14740128"/>
        <c:crosses val="max"/>
        <c:crossBetween val="midCat"/>
      </c:valAx>
      <c:valAx>
        <c:axId val="-20147401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2014744880"/>
        <c:crossesAt val="0.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% Spilled Probabilities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Sheet1!$J$2:$J$13</c:f>
              <c:numCache>
                <c:formatCode>General</c:formatCode>
                <c:ptCount val="12"/>
                <c:pt idx="0">
                  <c:v>0.0</c:v>
                </c:pt>
                <c:pt idx="1">
                  <c:v>0.05</c:v>
                </c:pt>
                <c:pt idx="2">
                  <c:v>1.0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10.0</c:v>
                </c:pt>
                <c:pt idx="7">
                  <c:v>15.0</c:v>
                </c:pt>
                <c:pt idx="8">
                  <c:v>20.0</c:v>
                </c:pt>
                <c:pt idx="9">
                  <c:v>50.0</c:v>
                </c:pt>
                <c:pt idx="10">
                  <c:v>80.0</c:v>
                </c:pt>
                <c:pt idx="11">
                  <c:v>100.0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0.0</c:v>
                </c:pt>
                <c:pt idx="1">
                  <c:v>0.171288908113001</c:v>
                </c:pt>
                <c:pt idx="2">
                  <c:v>0.115125676079186</c:v>
                </c:pt>
                <c:pt idx="3">
                  <c:v>0.0784726985286773</c:v>
                </c:pt>
                <c:pt idx="4">
                  <c:v>0.0559382265567954</c:v>
                </c:pt>
                <c:pt idx="5">
                  <c:v>0.0332278094730632</c:v>
                </c:pt>
                <c:pt idx="6">
                  <c:v>0.0185030705454405</c:v>
                </c:pt>
                <c:pt idx="7">
                  <c:v>0.0147145222816114</c:v>
                </c:pt>
                <c:pt idx="8">
                  <c:v>0.0122455717284334</c:v>
                </c:pt>
                <c:pt idx="9">
                  <c:v>0.00419200607746162</c:v>
                </c:pt>
                <c:pt idx="10">
                  <c:v>0.00143584112148153</c:v>
                </c:pt>
                <c:pt idx="11">
                  <c:v>0.000702904045470186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680960"/>
        <c:axId val="-2014686416"/>
      </c:scatterChart>
      <c:valAx>
        <c:axId val="-20146864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Probability (/%)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14680960"/>
        <c:crossesAt val="0.0"/>
        <c:crossBetween val="midCat"/>
      </c:valAx>
      <c:valAx>
        <c:axId val="-2014680960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% Spilled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-2014686416"/>
        <c:crossesAt val="0.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4767" y="4128515"/>
    <xdr:ext cx="5759622" cy="3239627"/>
    <xdr:graphicFrame macro="">
      <xdr:nvGraphicFramePr>
        <xdr:cNvPr id="2" name="shape">
          <a:extLst>
            <a:ext uri="{FF2B5EF4-FFF2-40B4-BE49-F238E27FC236}">
              <a16:creationId xmlns="" xmlns:a16="http://schemas.microsoft.com/office/drawing/2014/main" id="{1EE083DD-7CE7-4347-8830-4B0C1F319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706075" y="4437034"/>
    <xdr:ext cx="5758891" cy="3241456"/>
    <xdr:graphicFrame macro="">
      <xdr:nvGraphicFramePr>
        <xdr:cNvPr id="3" name="shape">
          <a:extLst>
            <a:ext uri="{FF2B5EF4-FFF2-40B4-BE49-F238E27FC236}">
              <a16:creationId xmlns="" xmlns:a16="http://schemas.microsoft.com/office/drawing/2014/main" id="{3A3DFF56-3EE4-45FA-A776-602D0CF9B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827782" y="2259756"/>
    <xdr:ext cx="5759622" cy="3239627"/>
    <xdr:graphicFrame macro="">
      <xdr:nvGraphicFramePr>
        <xdr:cNvPr id="4" name="shape">
          <a:extLst>
            <a:ext uri="{FF2B5EF4-FFF2-40B4-BE49-F238E27FC236}">
              <a16:creationId xmlns="" xmlns:a16="http://schemas.microsoft.com/office/drawing/2014/main" id="{5CD3FE32-7637-46C1-8E87-A19FA8AD0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1961439" y="1408074"/>
    <xdr:ext cx="3472891" cy="3239627"/>
    <xdr:graphicFrame macro="">
      <xdr:nvGraphicFramePr>
        <xdr:cNvPr id="5" name="shape">
          <a:extLst>
            <a:ext uri="{FF2B5EF4-FFF2-40B4-BE49-F238E27FC236}">
              <a16:creationId xmlns="" xmlns:a16="http://schemas.microsoft.com/office/drawing/2014/main" id="{51A5AB38-8B81-4AE3-9BF5-587E9CE70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V27" sqref="V27"/>
    </sheetView>
  </sheetViews>
  <sheetFormatPr baseColWidth="10" defaultColWidth="8.83203125" defaultRowHeight="14" x14ac:dyDescent="0.15"/>
  <cols>
    <col min="1" max="13" width="10.6640625" customWidth="1"/>
  </cols>
  <sheetData>
    <row r="1" spans="1:18" ht="39" x14ac:dyDescent="0.15">
      <c r="A1" s="1" t="s">
        <v>0</v>
      </c>
      <c r="B1" s="1" t="s">
        <v>1</v>
      </c>
      <c r="C1" s="1" t="s">
        <v>2</v>
      </c>
      <c r="G1">
        <v>28</v>
      </c>
      <c r="H1">
        <v>2</v>
      </c>
      <c r="I1">
        <v>0.7</v>
      </c>
      <c r="Q1" t="s">
        <v>3</v>
      </c>
      <c r="R1">
        <f>0.05/100</f>
        <v>5.0000000000000001E-4</v>
      </c>
    </row>
    <row r="2" spans="1:18" x14ac:dyDescent="0.15">
      <c r="A2" s="1">
        <v>91714047</v>
      </c>
      <c r="B2" s="2">
        <v>2</v>
      </c>
      <c r="C2" s="1">
        <v>1700000</v>
      </c>
      <c r="E2">
        <v>2</v>
      </c>
      <c r="F2">
        <v>3</v>
      </c>
      <c r="G2">
        <f>10*(1-$I$1*EXP(-(E2-$R$1)/$G$1)-(1-$I$1)*EXP(-(E2-$R$1)/$H$1))</f>
        <v>2.378529890598462</v>
      </c>
      <c r="J2">
        <v>0</v>
      </c>
      <c r="K2">
        <v>0</v>
      </c>
      <c r="L2">
        <v>0</v>
      </c>
      <c r="M2">
        <f>$I$1/$G$1</f>
        <v>2.4999999999999998E-2</v>
      </c>
      <c r="R2">
        <f>1000/A6*100</f>
        <v>6.6666666666666666E-2</v>
      </c>
    </row>
    <row r="3" spans="1:18" x14ac:dyDescent="0.15">
      <c r="A3" s="1">
        <v>50000000</v>
      </c>
      <c r="B3" s="2">
        <v>2</v>
      </c>
      <c r="C3" s="1">
        <v>997000</v>
      </c>
      <c r="E3">
        <v>5</v>
      </c>
      <c r="F3">
        <v>4</v>
      </c>
      <c r="G3">
        <f t="shared" ref="G3:G9" si="0">10*(1-$I$1*EXP(-(E3-$R$1)/$G$1)-(1-$I$1)*EXP(-(E3-$R$1)/$H$1))</f>
        <v>3.8983287226603727</v>
      </c>
      <c r="J3">
        <v>0.05</v>
      </c>
      <c r="K3">
        <f t="shared" ref="K3:K13" si="1">($I$1/$G$1*EXP(-(J3-$R$1)/$G$1)+(1-$I$1)/$H$1*EXP(-(J3-$R$1)/$H$1))</f>
        <v>0.1712889081130006</v>
      </c>
      <c r="L3">
        <f t="shared" ref="L3:L7" si="2">L2+(K2+K3)/2*(J3-J2)</f>
        <v>4.2822227028250148E-3</v>
      </c>
      <c r="M3">
        <f>(1-$I$1)/$H$1</f>
        <v>0.15000000000000002</v>
      </c>
    </row>
    <row r="4" spans="1:18" x14ac:dyDescent="0.15">
      <c r="A4" s="1">
        <v>15500000</v>
      </c>
      <c r="B4" s="2">
        <v>2</v>
      </c>
      <c r="C4" s="1">
        <v>370000</v>
      </c>
      <c r="E4">
        <v>15</v>
      </c>
      <c r="F4">
        <v>5</v>
      </c>
      <c r="G4">
        <f t="shared" si="0"/>
        <v>5.9015094448313121</v>
      </c>
      <c r="J4">
        <v>1</v>
      </c>
      <c r="K4">
        <f t="shared" si="1"/>
        <v>0.11512567607918564</v>
      </c>
      <c r="L4">
        <f t="shared" si="2"/>
        <v>0.14032915019411349</v>
      </c>
    </row>
    <row r="5" spans="1:18" x14ac:dyDescent="0.15">
      <c r="A5" s="1">
        <v>3800000</v>
      </c>
      <c r="B5" s="2">
        <v>5</v>
      </c>
      <c r="C5" s="1">
        <v>203000</v>
      </c>
      <c r="E5">
        <v>17</v>
      </c>
      <c r="F5">
        <v>6</v>
      </c>
      <c r="G5">
        <f t="shared" si="0"/>
        <v>6.1849826884653005</v>
      </c>
      <c r="J5">
        <v>2</v>
      </c>
      <c r="K5">
        <f t="shared" si="1"/>
        <v>7.8472698528677304E-2</v>
      </c>
      <c r="L5">
        <f t="shared" si="2"/>
        <v>0.23712833749804496</v>
      </c>
    </row>
    <row r="6" spans="1:18" x14ac:dyDescent="0.15">
      <c r="A6" s="1">
        <v>1500000</v>
      </c>
      <c r="B6" s="2">
        <v>15</v>
      </c>
      <c r="C6" s="1">
        <v>230000</v>
      </c>
      <c r="E6">
        <v>25</v>
      </c>
      <c r="F6">
        <v>7</v>
      </c>
      <c r="G6">
        <f t="shared" si="0"/>
        <v>7.1335487552059353</v>
      </c>
      <c r="J6">
        <v>3</v>
      </c>
      <c r="K6">
        <f t="shared" si="1"/>
        <v>5.5938226556795367E-2</v>
      </c>
      <c r="L6">
        <f t="shared" si="2"/>
        <v>0.30433380004078131</v>
      </c>
    </row>
    <row r="7" spans="1:18" x14ac:dyDescent="0.15">
      <c r="A7" s="1">
        <v>3785412</v>
      </c>
      <c r="B7" s="2">
        <v>17</v>
      </c>
      <c r="C7" s="1">
        <v>636000</v>
      </c>
      <c r="E7">
        <v>38</v>
      </c>
      <c r="F7">
        <v>8</v>
      </c>
      <c r="G7">
        <f t="shared" si="0"/>
        <v>8.1982018141394022</v>
      </c>
      <c r="J7">
        <v>5</v>
      </c>
      <c r="K7">
        <f t="shared" si="1"/>
        <v>3.322780947306319E-2</v>
      </c>
      <c r="L7">
        <f t="shared" si="2"/>
        <v>0.39349983607063987</v>
      </c>
    </row>
    <row r="8" spans="1:18" x14ac:dyDescent="0.15">
      <c r="A8" s="1">
        <v>8300000</v>
      </c>
      <c r="B8" s="2">
        <v>25</v>
      </c>
      <c r="C8" s="1">
        <v>2100000</v>
      </c>
      <c r="E8">
        <v>64</v>
      </c>
      <c r="F8">
        <v>9</v>
      </c>
      <c r="G8">
        <f t="shared" si="0"/>
        <v>9.2880775410828296</v>
      </c>
      <c r="J8">
        <v>10</v>
      </c>
      <c r="K8">
        <f t="shared" si="1"/>
        <v>1.8503070545440519E-2</v>
      </c>
      <c r="L8">
        <f>L7+(K7+K8)/2*(J8-J7)</f>
        <v>0.52282703611689918</v>
      </c>
    </row>
    <row r="9" spans="1:18" x14ac:dyDescent="0.15">
      <c r="A9" s="1">
        <v>19000000</v>
      </c>
      <c r="B9" s="2">
        <v>38</v>
      </c>
      <c r="C9" s="1">
        <v>7200000</v>
      </c>
      <c r="E9">
        <v>77</v>
      </c>
      <c r="F9">
        <v>10</v>
      </c>
      <c r="G9">
        <f t="shared" si="0"/>
        <v>9.5524969804990469</v>
      </c>
      <c r="J9">
        <v>15</v>
      </c>
      <c r="K9">
        <f t="shared" si="1"/>
        <v>1.4714522281611391E-2</v>
      </c>
      <c r="L9">
        <f t="shared" ref="L9:L13" si="3">L8+(K8+K9)/2*(J9-J8)</f>
        <v>0.60587101818452893</v>
      </c>
    </row>
    <row r="10" spans="1:18" x14ac:dyDescent="0.15">
      <c r="A10" s="1">
        <v>1587170</v>
      </c>
      <c r="B10" s="2">
        <v>64</v>
      </c>
      <c r="C10" s="1">
        <v>1020000</v>
      </c>
      <c r="J10">
        <v>20</v>
      </c>
      <c r="K10">
        <f t="shared" si="1"/>
        <v>1.2245571728433435E-2</v>
      </c>
      <c r="L10">
        <f t="shared" si="3"/>
        <v>0.67327125320964099</v>
      </c>
    </row>
    <row r="11" spans="1:18" x14ac:dyDescent="0.15">
      <c r="A11" s="1">
        <v>1688000</v>
      </c>
      <c r="B11" s="2">
        <v>77</v>
      </c>
      <c r="C11" s="1">
        <v>1300000</v>
      </c>
      <c r="J11">
        <v>50</v>
      </c>
      <c r="K11">
        <f t="shared" si="1"/>
        <v>4.1920060774616212E-3</v>
      </c>
      <c r="L11">
        <f t="shared" si="3"/>
        <v>0.9198349202980669</v>
      </c>
    </row>
    <row r="12" spans="1:18" x14ac:dyDescent="0.15">
      <c r="J12">
        <v>80</v>
      </c>
      <c r="K12">
        <f t="shared" si="1"/>
        <v>1.4358411214815336E-3</v>
      </c>
      <c r="L12">
        <f t="shared" si="3"/>
        <v>1.0042526282822142</v>
      </c>
    </row>
    <row r="13" spans="1:18" x14ac:dyDescent="0.15">
      <c r="J13">
        <v>100</v>
      </c>
      <c r="K13">
        <f t="shared" si="1"/>
        <v>7.0290404547018628E-4</v>
      </c>
      <c r="L13">
        <f t="shared" si="3"/>
        <v>1.0256400799517313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Allen</dc:creator>
  <cp:lastModifiedBy>Susan</cp:lastModifiedBy>
  <cp:revision>3</cp:revision>
  <dcterms:created xsi:type="dcterms:W3CDTF">2020-02-05T13:44:02Z</dcterms:created>
  <dcterms:modified xsi:type="dcterms:W3CDTF">2021-07-24T16:26:36Z</dcterms:modified>
</cp:coreProperties>
</file>