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baughan/Library/CloudStorage/Box-Box/BC Research/MIDRC/TDP_3d_Sequestration_Code/Sequestration_GitHub/"/>
    </mc:Choice>
  </mc:AlternateContent>
  <xr:revisionPtr revIDLastSave="0" documentId="13_ncr:1_{E49337F6-D5B3-0C46-86B0-B1D860E02C12}" xr6:coauthVersionLast="47" xr6:coauthVersionMax="47" xr10:uidLastSave="{00000000-0000-0000-0000-000000000000}"/>
  <bookViews>
    <workbookView xWindow="60" yWindow="500" windowWidth="19900" windowHeight="17500" xr2:uid="{204648CF-ECBA-AB48-9A9D-898285212015}"/>
  </bookViews>
  <sheets>
    <sheet name="ForPrint" sheetId="2" r:id="rId1"/>
    <sheet name="RawData" sheetId="1" r:id="rId2"/>
    <sheet name="ComparePrevalence" sheetId="15" r:id="rId3"/>
    <sheet name="Age" sheetId="4" r:id="rId4"/>
    <sheet name="Race" sheetId="10" r:id="rId5"/>
    <sheet name="Sex" sheetId="11" r:id="rId6"/>
    <sheet name="Ethnicity" sheetId="12" r:id="rId7"/>
    <sheet name="COVID" sheetId="13" r:id="rId8"/>
    <sheet name="Modality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36" i="2"/>
  <c r="C36" i="1"/>
  <c r="N38" i="15"/>
  <c r="N37" i="15"/>
  <c r="N36" i="15"/>
  <c r="N35" i="15"/>
  <c r="N33" i="15"/>
  <c r="N32" i="15"/>
  <c r="N31" i="15"/>
  <c r="N29" i="15"/>
  <c r="N28" i="15"/>
  <c r="N27" i="15"/>
  <c r="N25" i="15"/>
  <c r="N24" i="15"/>
  <c r="N23" i="15"/>
  <c r="N22" i="15"/>
  <c r="N20" i="15"/>
  <c r="N19" i="15"/>
  <c r="N18" i="15"/>
  <c r="N17" i="15"/>
  <c r="N16" i="15"/>
  <c r="N15" i="15"/>
  <c r="N14" i="15"/>
  <c r="N12" i="15"/>
  <c r="N11" i="15"/>
  <c r="N10" i="15"/>
  <c r="N9" i="15"/>
  <c r="N8" i="15"/>
  <c r="N7" i="15"/>
  <c r="N6" i="15"/>
  <c r="N5" i="15"/>
  <c r="N4" i="15"/>
  <c r="G38" i="15"/>
  <c r="G37" i="15"/>
  <c r="G36" i="15"/>
  <c r="G35" i="15"/>
  <c r="G33" i="15"/>
  <c r="G32" i="15"/>
  <c r="G31" i="15"/>
  <c r="G29" i="15"/>
  <c r="G28" i="15"/>
  <c r="G27" i="15"/>
  <c r="G25" i="15"/>
  <c r="G24" i="15"/>
  <c r="G23" i="15"/>
  <c r="G22" i="15"/>
  <c r="G20" i="15"/>
  <c r="G19" i="15"/>
  <c r="G18" i="15"/>
  <c r="G17" i="15"/>
  <c r="G16" i="15"/>
  <c r="G15" i="15"/>
  <c r="G14" i="15"/>
  <c r="G12" i="15"/>
  <c r="G11" i="15"/>
  <c r="G10" i="15"/>
  <c r="G9" i="15"/>
  <c r="G8" i="15"/>
  <c r="G7" i="15"/>
  <c r="G6" i="15"/>
  <c r="G5" i="15"/>
  <c r="G4" i="15"/>
  <c r="G5" i="1" l="1"/>
  <c r="G6" i="1"/>
  <c r="G7" i="1"/>
  <c r="G8" i="1"/>
  <c r="G9" i="1"/>
  <c r="G10" i="1"/>
  <c r="B9" i="15" s="1"/>
  <c r="G11" i="1"/>
  <c r="B10" i="15" s="1"/>
  <c r="G12" i="1"/>
  <c r="B11" i="15" s="1"/>
  <c r="G13" i="1"/>
  <c r="G15" i="1"/>
  <c r="G16" i="1"/>
  <c r="G17" i="1"/>
  <c r="G18" i="1"/>
  <c r="G19" i="1"/>
  <c r="B18" i="15" s="1"/>
  <c r="G20" i="1"/>
  <c r="B19" i="15" s="1"/>
  <c r="G21" i="1"/>
  <c r="B20" i="15" s="1"/>
  <c r="G23" i="1"/>
  <c r="G24" i="1"/>
  <c r="G25" i="1"/>
  <c r="G26" i="1"/>
  <c r="G28" i="1"/>
  <c r="G29" i="1"/>
  <c r="B28" i="15" s="1"/>
  <c r="G30" i="1"/>
  <c r="B29" i="15" s="1"/>
  <c r="G32" i="1"/>
  <c r="B31" i="15" s="1"/>
  <c r="G33" i="1"/>
  <c r="G34" i="1"/>
  <c r="G37" i="1"/>
  <c r="H37" i="1" s="1"/>
  <c r="I37" i="1" s="1"/>
  <c r="G36" i="1"/>
  <c r="H36" i="1" s="1"/>
  <c r="I36" i="1" s="1"/>
  <c r="G38" i="1"/>
  <c r="H38" i="1" s="1"/>
  <c r="I38" i="1" s="1"/>
  <c r="G39" i="1"/>
  <c r="K37" i="1"/>
  <c r="L37" i="1" s="1"/>
  <c r="M37" i="1" s="1"/>
  <c r="K38" i="1"/>
  <c r="I37" i="15" s="1"/>
  <c r="L38" i="1"/>
  <c r="M38" i="1" s="1"/>
  <c r="K39" i="1"/>
  <c r="Q39" i="1" s="1"/>
  <c r="L39" i="1"/>
  <c r="M39" i="1" s="1"/>
  <c r="K36" i="1"/>
  <c r="L36" i="1" s="1"/>
  <c r="M36" i="1" s="1"/>
  <c r="H39" i="1"/>
  <c r="I39" i="1" s="1"/>
  <c r="D37" i="1"/>
  <c r="E37" i="1" s="1"/>
  <c r="D38" i="1"/>
  <c r="E38" i="1" s="1"/>
  <c r="D39" i="1"/>
  <c r="E39" i="1" s="1"/>
  <c r="D36" i="1"/>
  <c r="E36" i="1" s="1"/>
  <c r="P36" i="1"/>
  <c r="Q37" i="1"/>
  <c r="P38" i="1"/>
  <c r="P39" i="1"/>
  <c r="Q36" i="1"/>
  <c r="C39" i="1"/>
  <c r="C38" i="1"/>
  <c r="C37" i="1"/>
  <c r="B4" i="15"/>
  <c r="B5" i="15"/>
  <c r="B6" i="15"/>
  <c r="B7" i="15"/>
  <c r="B8" i="15"/>
  <c r="B12" i="15"/>
  <c r="B14" i="15"/>
  <c r="B15" i="15"/>
  <c r="B16" i="15"/>
  <c r="B17" i="15"/>
  <c r="B22" i="15"/>
  <c r="B23" i="15"/>
  <c r="B24" i="15"/>
  <c r="B25" i="15"/>
  <c r="B27" i="15"/>
  <c r="B32" i="15"/>
  <c r="B33" i="15"/>
  <c r="B37" i="15"/>
  <c r="B38" i="15"/>
  <c r="I14" i="15"/>
  <c r="I15" i="15"/>
  <c r="I16" i="15"/>
  <c r="I17" i="15"/>
  <c r="I18" i="15"/>
  <c r="I19" i="15"/>
  <c r="I20" i="15"/>
  <c r="I22" i="15"/>
  <c r="I23" i="15"/>
  <c r="I24" i="15"/>
  <c r="I25" i="15"/>
  <c r="I27" i="15"/>
  <c r="I28" i="15"/>
  <c r="I29" i="15"/>
  <c r="I31" i="15"/>
  <c r="I32" i="15"/>
  <c r="I33" i="15"/>
  <c r="I36" i="15"/>
  <c r="I38" i="15"/>
  <c r="I5" i="15"/>
  <c r="I6" i="15"/>
  <c r="I7" i="15"/>
  <c r="I8" i="15"/>
  <c r="I9" i="15"/>
  <c r="I10" i="15"/>
  <c r="I11" i="15"/>
  <c r="I12" i="15"/>
  <c r="I4" i="15"/>
  <c r="M38" i="15"/>
  <c r="L38" i="15"/>
  <c r="F38" i="15"/>
  <c r="E38" i="15"/>
  <c r="M37" i="15"/>
  <c r="L37" i="15"/>
  <c r="F37" i="15"/>
  <c r="E37" i="15"/>
  <c r="M36" i="15"/>
  <c r="L36" i="15"/>
  <c r="F36" i="15"/>
  <c r="E36" i="15"/>
  <c r="M35" i="15"/>
  <c r="L35" i="15"/>
  <c r="F35" i="15"/>
  <c r="E35" i="15"/>
  <c r="M33" i="15"/>
  <c r="L33" i="15"/>
  <c r="F33" i="15"/>
  <c r="E33" i="15"/>
  <c r="M32" i="15"/>
  <c r="L32" i="15"/>
  <c r="F32" i="15"/>
  <c r="E32" i="15"/>
  <c r="M31" i="15"/>
  <c r="L31" i="15"/>
  <c r="F31" i="15"/>
  <c r="E31" i="15"/>
  <c r="M29" i="15"/>
  <c r="L29" i="15"/>
  <c r="F29" i="15"/>
  <c r="E29" i="15"/>
  <c r="M28" i="15"/>
  <c r="L28" i="15"/>
  <c r="F28" i="15"/>
  <c r="E28" i="15"/>
  <c r="M27" i="15"/>
  <c r="L27" i="15"/>
  <c r="F27" i="15"/>
  <c r="E27" i="15"/>
  <c r="M25" i="15"/>
  <c r="L25" i="15"/>
  <c r="F25" i="15"/>
  <c r="E25" i="15"/>
  <c r="M24" i="15"/>
  <c r="L24" i="15"/>
  <c r="F24" i="15"/>
  <c r="E24" i="15"/>
  <c r="M23" i="15"/>
  <c r="L23" i="15"/>
  <c r="F23" i="15"/>
  <c r="E23" i="15"/>
  <c r="M22" i="15"/>
  <c r="L22" i="15"/>
  <c r="F22" i="15"/>
  <c r="E22" i="15"/>
  <c r="M20" i="15"/>
  <c r="L20" i="15"/>
  <c r="F20" i="15"/>
  <c r="E20" i="15"/>
  <c r="M19" i="15"/>
  <c r="L19" i="15"/>
  <c r="F19" i="15"/>
  <c r="E19" i="15"/>
  <c r="M18" i="15"/>
  <c r="L18" i="15"/>
  <c r="F18" i="15"/>
  <c r="E18" i="15"/>
  <c r="M17" i="15"/>
  <c r="L17" i="15"/>
  <c r="F17" i="15"/>
  <c r="E17" i="15"/>
  <c r="M16" i="15"/>
  <c r="L16" i="15"/>
  <c r="F16" i="15"/>
  <c r="E16" i="15"/>
  <c r="M15" i="15"/>
  <c r="L15" i="15"/>
  <c r="F15" i="15"/>
  <c r="E15" i="15"/>
  <c r="M14" i="15"/>
  <c r="L14" i="15"/>
  <c r="F14" i="15"/>
  <c r="E14" i="15"/>
  <c r="M12" i="15"/>
  <c r="L12" i="15"/>
  <c r="F12" i="15"/>
  <c r="E12" i="15"/>
  <c r="M11" i="15"/>
  <c r="L11" i="15"/>
  <c r="F11" i="15"/>
  <c r="E11" i="15"/>
  <c r="M10" i="15"/>
  <c r="L10" i="15"/>
  <c r="F10" i="15"/>
  <c r="E10" i="15"/>
  <c r="M9" i="15"/>
  <c r="L9" i="15"/>
  <c r="F9" i="15"/>
  <c r="E9" i="15"/>
  <c r="M8" i="15"/>
  <c r="L8" i="15"/>
  <c r="F8" i="15"/>
  <c r="E8" i="15"/>
  <c r="M7" i="15"/>
  <c r="L7" i="15"/>
  <c r="F7" i="15"/>
  <c r="E7" i="15"/>
  <c r="M6" i="15"/>
  <c r="L6" i="15"/>
  <c r="F6" i="15"/>
  <c r="E6" i="15"/>
  <c r="M5" i="15"/>
  <c r="L5" i="15"/>
  <c r="F5" i="15"/>
  <c r="E5" i="15"/>
  <c r="M4" i="15"/>
  <c r="L4" i="15"/>
  <c r="F4" i="15"/>
  <c r="E4" i="15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3" i="1"/>
  <c r="S24" i="1"/>
  <c r="S25" i="1"/>
  <c r="S26" i="1"/>
  <c r="S28" i="1"/>
  <c r="S29" i="1"/>
  <c r="S30" i="1"/>
  <c r="S32" i="1"/>
  <c r="S33" i="1"/>
  <c r="S34" i="1"/>
  <c r="S36" i="1"/>
  <c r="S37" i="1"/>
  <c r="S38" i="1"/>
  <c r="S39" i="1"/>
  <c r="S5" i="1"/>
  <c r="P5" i="1"/>
  <c r="O35" i="1"/>
  <c r="O31" i="1"/>
  <c r="O27" i="1"/>
  <c r="O22" i="1"/>
  <c r="O14" i="1"/>
  <c r="B36" i="15" l="1"/>
  <c r="P37" i="1"/>
  <c r="Q38" i="1"/>
  <c r="I35" i="15"/>
  <c r="B35" i="15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3" i="1"/>
  <c r="Q24" i="1"/>
  <c r="Q25" i="1"/>
  <c r="Q26" i="1"/>
  <c r="Q28" i="1"/>
  <c r="Q29" i="1"/>
  <c r="Q30" i="1"/>
  <c r="Q32" i="1"/>
  <c r="Q33" i="1"/>
  <c r="Q34" i="1"/>
  <c r="P6" i="1"/>
  <c r="P7" i="1"/>
  <c r="P8" i="1"/>
  <c r="P9" i="1"/>
  <c r="P10" i="1"/>
  <c r="P11" i="1"/>
  <c r="P12" i="1"/>
  <c r="P13" i="1"/>
  <c r="P15" i="1"/>
  <c r="P16" i="1"/>
  <c r="P17" i="1"/>
  <c r="P18" i="1"/>
  <c r="P19" i="1"/>
  <c r="P20" i="1"/>
  <c r="P21" i="1"/>
  <c r="P23" i="1"/>
  <c r="P24" i="1"/>
  <c r="P25" i="1"/>
  <c r="P26" i="1"/>
  <c r="P28" i="1"/>
  <c r="P29" i="1"/>
  <c r="P30" i="1"/>
  <c r="P32" i="1"/>
  <c r="P33" i="1"/>
  <c r="P34" i="1"/>
  <c r="Q5" i="1"/>
  <c r="D36" i="2"/>
  <c r="C38" i="2"/>
  <c r="B3" i="14"/>
  <c r="B4" i="14"/>
  <c r="B5" i="14"/>
  <c r="B2" i="14"/>
  <c r="D24" i="2"/>
  <c r="D25" i="2"/>
  <c r="D26" i="2"/>
  <c r="B24" i="2"/>
  <c r="B25" i="2"/>
  <c r="B26" i="2"/>
  <c r="D6" i="2"/>
  <c r="D7" i="2"/>
  <c r="D8" i="2"/>
  <c r="D9" i="2"/>
  <c r="D10" i="2"/>
  <c r="D11" i="2"/>
  <c r="D12" i="2"/>
  <c r="D13" i="2"/>
  <c r="D5" i="2"/>
  <c r="B6" i="2"/>
  <c r="B7" i="2"/>
  <c r="B8" i="2"/>
  <c r="B9" i="2"/>
  <c r="B10" i="2"/>
  <c r="B11" i="2"/>
  <c r="B12" i="2"/>
  <c r="B13" i="2"/>
  <c r="B5" i="2"/>
  <c r="K3" i="1"/>
  <c r="G3" i="1"/>
  <c r="J3" i="1"/>
  <c r="F3" i="1"/>
  <c r="B3" i="1"/>
  <c r="D3" i="4"/>
  <c r="D4" i="4"/>
  <c r="D5" i="4"/>
  <c r="D6" i="4"/>
  <c r="D7" i="4"/>
  <c r="D8" i="4"/>
  <c r="D9" i="4"/>
  <c r="D10" i="4"/>
  <c r="C3" i="4"/>
  <c r="C4" i="4"/>
  <c r="C5" i="4"/>
  <c r="C6" i="4"/>
  <c r="C7" i="4"/>
  <c r="C8" i="4"/>
  <c r="C9" i="4"/>
  <c r="C10" i="4"/>
  <c r="B3" i="4"/>
  <c r="B4" i="4"/>
  <c r="B5" i="4"/>
  <c r="B6" i="4"/>
  <c r="B7" i="4"/>
  <c r="B8" i="4"/>
  <c r="B9" i="4"/>
  <c r="B10" i="4"/>
  <c r="O13" i="1"/>
  <c r="D3" i="11"/>
  <c r="D4" i="11"/>
  <c r="D5" i="11"/>
  <c r="C3" i="11"/>
  <c r="C4" i="11"/>
  <c r="C5" i="11"/>
  <c r="B3" i="11"/>
  <c r="B4" i="11"/>
  <c r="B5" i="11"/>
  <c r="O25" i="1"/>
  <c r="D3" i="14"/>
  <c r="D4" i="14"/>
  <c r="D5" i="14"/>
  <c r="D2" i="14"/>
  <c r="C3" i="14"/>
  <c r="C4" i="14"/>
  <c r="C5" i="14"/>
  <c r="C2" i="14"/>
  <c r="A3" i="14"/>
  <c r="A4" i="14"/>
  <c r="A5" i="14"/>
  <c r="A2" i="14"/>
  <c r="O36" i="1"/>
  <c r="O37" i="1"/>
  <c r="O38" i="1"/>
  <c r="O39" i="1"/>
  <c r="C34" i="1"/>
  <c r="D34" i="1" s="1"/>
  <c r="E34" i="1" s="1"/>
  <c r="B34" i="2" s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0" i="1"/>
  <c r="O21" i="1"/>
  <c r="O23" i="1"/>
  <c r="O24" i="1"/>
  <c r="O26" i="1"/>
  <c r="O28" i="1"/>
  <c r="O29" i="1"/>
  <c r="O30" i="1"/>
  <c r="O32" i="1"/>
  <c r="O33" i="1"/>
  <c r="O34" i="1"/>
  <c r="D2" i="4"/>
  <c r="D2" i="10"/>
  <c r="D3" i="10"/>
  <c r="D4" i="10"/>
  <c r="D5" i="10"/>
  <c r="D6" i="10"/>
  <c r="D7" i="10"/>
  <c r="D8" i="10"/>
  <c r="D2" i="11"/>
  <c r="D2" i="12"/>
  <c r="D3" i="12"/>
  <c r="D4" i="12"/>
  <c r="D4" i="13"/>
  <c r="B2" i="10"/>
  <c r="C2" i="4"/>
  <c r="B2" i="4"/>
  <c r="D3" i="13"/>
  <c r="D2" i="13"/>
  <c r="C3" i="13"/>
  <c r="C4" i="13"/>
  <c r="C2" i="13"/>
  <c r="B3" i="13"/>
  <c r="B4" i="13"/>
  <c r="B2" i="13"/>
  <c r="C3" i="12"/>
  <c r="C4" i="12"/>
  <c r="C2" i="12"/>
  <c r="B3" i="12"/>
  <c r="B4" i="12"/>
  <c r="B2" i="12"/>
  <c r="C2" i="11"/>
  <c r="B2" i="11"/>
  <c r="C3" i="10"/>
  <c r="C4" i="10"/>
  <c r="C5" i="10"/>
  <c r="C6" i="10"/>
  <c r="C7" i="10"/>
  <c r="C8" i="10"/>
  <c r="C2" i="10"/>
  <c r="B8" i="10"/>
  <c r="B3" i="10"/>
  <c r="B4" i="10"/>
  <c r="B5" i="10"/>
  <c r="B6" i="10"/>
  <c r="B7" i="10"/>
  <c r="K25" i="1" l="1"/>
  <c r="L25" i="1" s="1"/>
  <c r="M25" i="1" s="1"/>
  <c r="H13" i="1"/>
  <c r="I13" i="1" s="1"/>
  <c r="C13" i="2" s="1"/>
  <c r="H25" i="1"/>
  <c r="I25" i="1" s="1"/>
  <c r="C25" i="2" s="1"/>
  <c r="K13" i="1"/>
  <c r="L13" i="1" s="1"/>
  <c r="M13" i="1" s="1"/>
  <c r="C25" i="1"/>
  <c r="D25" i="1" s="1"/>
  <c r="E25" i="1" s="1"/>
  <c r="C13" i="1"/>
  <c r="D13" i="1" s="1"/>
  <c r="E13" i="1" s="1"/>
  <c r="C37" i="2"/>
  <c r="H17" i="1"/>
  <c r="I17" i="1" s="1"/>
  <c r="C17" i="2" s="1"/>
  <c r="H12" i="1"/>
  <c r="I12" i="1" s="1"/>
  <c r="C12" i="2" s="1"/>
  <c r="K10" i="1"/>
  <c r="L10" i="1" s="1"/>
  <c r="M10" i="1" s="1"/>
  <c r="K32" i="1"/>
  <c r="L32" i="1" s="1"/>
  <c r="M32" i="1" s="1"/>
  <c r="D32" i="2" s="1"/>
  <c r="H32" i="1"/>
  <c r="I32" i="1" s="1"/>
  <c r="C32" i="2" s="1"/>
  <c r="K11" i="1"/>
  <c r="L11" i="1" s="1"/>
  <c r="M11" i="1" s="1"/>
  <c r="K21" i="1"/>
  <c r="L21" i="1" s="1"/>
  <c r="M21" i="1" s="1"/>
  <c r="D21" i="2" s="1"/>
  <c r="H10" i="1"/>
  <c r="I10" i="1" s="1"/>
  <c r="C10" i="2" s="1"/>
  <c r="H30" i="1"/>
  <c r="I30" i="1" s="1"/>
  <c r="C30" i="2" s="1"/>
  <c r="K12" i="1"/>
  <c r="L12" i="1" s="1"/>
  <c r="M12" i="1" s="1"/>
  <c r="K23" i="1"/>
  <c r="L23" i="1" s="1"/>
  <c r="M23" i="1" s="1"/>
  <c r="D23" i="2" s="1"/>
  <c r="K34" i="1"/>
  <c r="L34" i="1" s="1"/>
  <c r="M34" i="1" s="1"/>
  <c r="D34" i="2" s="1"/>
  <c r="H9" i="1"/>
  <c r="I9" i="1" s="1"/>
  <c r="C9" i="2" s="1"/>
  <c r="H29" i="1"/>
  <c r="I29" i="1" s="1"/>
  <c r="C29" i="2" s="1"/>
  <c r="K5" i="1"/>
  <c r="L5" i="1" s="1"/>
  <c r="M5" i="1" s="1"/>
  <c r="K15" i="1"/>
  <c r="L15" i="1" s="1"/>
  <c r="M15" i="1" s="1"/>
  <c r="D15" i="2" s="1"/>
  <c r="K24" i="1"/>
  <c r="L24" i="1" s="1"/>
  <c r="M24" i="1" s="1"/>
  <c r="C3" i="2"/>
  <c r="H8" i="1"/>
  <c r="I8" i="1" s="1"/>
  <c r="C8" i="2" s="1"/>
  <c r="H28" i="1"/>
  <c r="I28" i="1" s="1"/>
  <c r="C28" i="2" s="1"/>
  <c r="K6" i="1"/>
  <c r="L6" i="1" s="1"/>
  <c r="M6" i="1" s="1"/>
  <c r="K16" i="1"/>
  <c r="L16" i="1" s="1"/>
  <c r="M16" i="1" s="1"/>
  <c r="D16" i="2" s="1"/>
  <c r="K26" i="1"/>
  <c r="L26" i="1" s="1"/>
  <c r="M26" i="1" s="1"/>
  <c r="D3" i="2"/>
  <c r="H7" i="1"/>
  <c r="I7" i="1" s="1"/>
  <c r="C7" i="2" s="1"/>
  <c r="H26" i="1"/>
  <c r="I26" i="1" s="1"/>
  <c r="C26" i="2" s="1"/>
  <c r="K7" i="1"/>
  <c r="L7" i="1" s="1"/>
  <c r="M7" i="1" s="1"/>
  <c r="K17" i="1"/>
  <c r="L17" i="1" s="1"/>
  <c r="M17" i="1" s="1"/>
  <c r="D17" i="2" s="1"/>
  <c r="K28" i="1"/>
  <c r="L28" i="1" s="1"/>
  <c r="M28" i="1" s="1"/>
  <c r="D28" i="2" s="1"/>
  <c r="H20" i="1"/>
  <c r="I20" i="1" s="1"/>
  <c r="C20" i="2" s="1"/>
  <c r="H6" i="1"/>
  <c r="I6" i="1" s="1"/>
  <c r="C6" i="2" s="1"/>
  <c r="H24" i="1"/>
  <c r="I24" i="1" s="1"/>
  <c r="C24" i="2" s="1"/>
  <c r="K8" i="1"/>
  <c r="L8" i="1" s="1"/>
  <c r="M8" i="1" s="1"/>
  <c r="K18" i="1"/>
  <c r="L18" i="1" s="1"/>
  <c r="M18" i="1" s="1"/>
  <c r="D18" i="2" s="1"/>
  <c r="K29" i="1"/>
  <c r="L29" i="1" s="1"/>
  <c r="M29" i="1" s="1"/>
  <c r="D29" i="2" s="1"/>
  <c r="C36" i="2"/>
  <c r="H34" i="1"/>
  <c r="I34" i="1" s="1"/>
  <c r="C34" i="2" s="1"/>
  <c r="K20" i="1"/>
  <c r="L20" i="1" s="1"/>
  <c r="M20" i="1" s="1"/>
  <c r="D20" i="2" s="1"/>
  <c r="D38" i="2"/>
  <c r="H16" i="1"/>
  <c r="I16" i="1" s="1"/>
  <c r="C16" i="2" s="1"/>
  <c r="H33" i="1"/>
  <c r="I33" i="1" s="1"/>
  <c r="C33" i="2" s="1"/>
  <c r="K33" i="1"/>
  <c r="L33" i="1" s="1"/>
  <c r="M33" i="1" s="1"/>
  <c r="D33" i="2" s="1"/>
  <c r="H19" i="1"/>
  <c r="H21" i="1"/>
  <c r="I21" i="1" s="1"/>
  <c r="C21" i="2" s="1"/>
  <c r="H23" i="1"/>
  <c r="I23" i="1" s="1"/>
  <c r="C23" i="2" s="1"/>
  <c r="K9" i="1"/>
  <c r="L9" i="1" s="1"/>
  <c r="M9" i="1" s="1"/>
  <c r="K19" i="1"/>
  <c r="L19" i="1" s="1"/>
  <c r="M19" i="1" s="1"/>
  <c r="D19" i="2" s="1"/>
  <c r="K30" i="1"/>
  <c r="L30" i="1" s="1"/>
  <c r="M30" i="1" s="1"/>
  <c r="D30" i="2" s="1"/>
  <c r="D39" i="2"/>
  <c r="C39" i="2"/>
  <c r="D37" i="2"/>
  <c r="C28" i="1"/>
  <c r="D28" i="1" s="1"/>
  <c r="E28" i="1" s="1"/>
  <c r="B28" i="2" s="1"/>
  <c r="C9" i="1"/>
  <c r="D9" i="1" s="1"/>
  <c r="E9" i="1" s="1"/>
  <c r="C32" i="1"/>
  <c r="D32" i="1" s="1"/>
  <c r="E32" i="1" s="1"/>
  <c r="B32" i="2" s="1"/>
  <c r="C12" i="1"/>
  <c r="D12" i="1" s="1"/>
  <c r="E12" i="1" s="1"/>
  <c r="C30" i="1"/>
  <c r="D30" i="1" s="1"/>
  <c r="E30" i="1" s="1"/>
  <c r="B30" i="2" s="1"/>
  <c r="C15" i="1"/>
  <c r="D15" i="1" s="1"/>
  <c r="E15" i="1" s="1"/>
  <c r="B15" i="2" s="1"/>
  <c r="C6" i="1"/>
  <c r="D6" i="1" s="1"/>
  <c r="E6" i="1" s="1"/>
  <c r="C29" i="1"/>
  <c r="D29" i="1" s="1"/>
  <c r="E29" i="1" s="1"/>
  <c r="B29" i="2" s="1"/>
  <c r="C33" i="1"/>
  <c r="D33" i="1" s="1"/>
  <c r="E33" i="1" s="1"/>
  <c r="B33" i="2" s="1"/>
  <c r="B3" i="2"/>
  <c r="C5" i="1"/>
  <c r="D5" i="1" s="1"/>
  <c r="E5" i="1" s="1"/>
  <c r="C26" i="1"/>
  <c r="D26" i="1" s="1"/>
  <c r="E26" i="1" s="1"/>
  <c r="C11" i="1"/>
  <c r="D11" i="1" s="1"/>
  <c r="E11" i="1" s="1"/>
  <c r="C18" i="1"/>
  <c r="D18" i="1" s="1"/>
  <c r="E18" i="1" s="1"/>
  <c r="B18" i="2" s="1"/>
  <c r="C17" i="1"/>
  <c r="D17" i="1" s="1"/>
  <c r="E17" i="1" s="1"/>
  <c r="B17" i="2" s="1"/>
  <c r="C8" i="1"/>
  <c r="D8" i="1" s="1"/>
  <c r="E8" i="1" s="1"/>
  <c r="C16" i="1"/>
  <c r="D16" i="1" s="1"/>
  <c r="E16" i="1" s="1"/>
  <c r="B16" i="2" s="1"/>
  <c r="C7" i="1"/>
  <c r="D7" i="1" s="1"/>
  <c r="E7" i="1" s="1"/>
  <c r="C20" i="1"/>
  <c r="D20" i="1" s="1"/>
  <c r="E20" i="1" s="1"/>
  <c r="B20" i="2" s="1"/>
  <c r="C21" i="1"/>
  <c r="D21" i="1" s="1"/>
  <c r="E21" i="1" s="1"/>
  <c r="B21" i="2" s="1"/>
  <c r="C24" i="1"/>
  <c r="D24" i="1" s="1"/>
  <c r="E24" i="1" s="1"/>
  <c r="C19" i="1"/>
  <c r="D19" i="1" s="1"/>
  <c r="E19" i="1" s="1"/>
  <c r="B19" i="2" s="1"/>
  <c r="C10" i="1"/>
  <c r="D10" i="1" s="1"/>
  <c r="E10" i="1" s="1"/>
  <c r="C23" i="1"/>
  <c r="D23" i="1" s="1"/>
  <c r="E23" i="1" s="1"/>
  <c r="B23" i="2" s="1"/>
  <c r="H5" i="1"/>
  <c r="I5" i="1" s="1"/>
  <c r="C5" i="2" s="1"/>
  <c r="H15" i="1"/>
  <c r="I15" i="1" s="1"/>
  <c r="C15" i="2" s="1"/>
  <c r="H18" i="1"/>
  <c r="I18" i="1" s="1"/>
  <c r="C18" i="2" s="1"/>
  <c r="H11" i="1"/>
  <c r="I11" i="1" s="1"/>
  <c r="C11" i="2" s="1"/>
  <c r="I19" i="1" l="1"/>
  <c r="C19" i="2" s="1"/>
</calcChain>
</file>

<file path=xl/sharedStrings.xml><?xml version="1.0" encoding="utf-8"?>
<sst xmlns="http://schemas.openxmlformats.org/spreadsheetml/2006/main" count="186" uniqueCount="72">
  <si>
    <t>N</t>
  </si>
  <si>
    <t>Age Group</t>
  </si>
  <si>
    <t>0-17</t>
  </si>
  <si>
    <t>18-29</t>
  </si>
  <si>
    <t>30-39</t>
  </si>
  <si>
    <t>40-49</t>
  </si>
  <si>
    <t>50-64</t>
  </si>
  <si>
    <t>64-74</t>
  </si>
  <si>
    <t>75-84</t>
  </si>
  <si>
    <t>85+</t>
  </si>
  <si>
    <t>Race</t>
  </si>
  <si>
    <t>Ethnicity</t>
  </si>
  <si>
    <t>'Asian'</t>
  </si>
  <si>
    <t>'Other'</t>
  </si>
  <si>
    <t>'White'</t>
  </si>
  <si>
    <t>'American Indian or Alaska Native'</t>
  </si>
  <si>
    <t>'Black or African American'</t>
  </si>
  <si>
    <t>'Native Hawaiian or other Pacific Islander'</t>
  </si>
  <si>
    <t>'Not Reported'</t>
  </si>
  <si>
    <t>'Female'</t>
  </si>
  <si>
    <t>'Male'</t>
  </si>
  <si>
    <t>'Hispanic or Latino'</t>
  </si>
  <si>
    <t>'Not Hispanic or Latino'</t>
  </si>
  <si>
    <t>'No'</t>
  </si>
  <si>
    <t>'Yes'</t>
  </si>
  <si>
    <t>COVID Positive</t>
  </si>
  <si>
    <t>Not Reported'</t>
  </si>
  <si>
    <t>Sex</t>
  </si>
  <si>
    <t>Original</t>
  </si>
  <si>
    <t>Not Reported</t>
  </si>
  <si>
    <t>American Indian or Alaska Native</t>
  </si>
  <si>
    <t>Asian</t>
  </si>
  <si>
    <t>Black or African American</t>
  </si>
  <si>
    <t>Native Hawaiian or other Pacific Islander</t>
  </si>
  <si>
    <t>Other</t>
  </si>
  <si>
    <t>White</t>
  </si>
  <si>
    <t>Female</t>
  </si>
  <si>
    <t>Male</t>
  </si>
  <si>
    <t>Hispanic or Latino</t>
  </si>
  <si>
    <t>Not Hispanic or Latino</t>
  </si>
  <si>
    <t>Negative</t>
  </si>
  <si>
    <t>Positive</t>
  </si>
  <si>
    <t>Modality</t>
  </si>
  <si>
    <t>CR</t>
  </si>
  <si>
    <t>CT</t>
  </si>
  <si>
    <t>DX</t>
  </si>
  <si>
    <t>MR</t>
  </si>
  <si>
    <t>American Indian or Alaska Native'</t>
  </si>
  <si>
    <t>Asian'</t>
  </si>
  <si>
    <t>Black or African American'</t>
  </si>
  <si>
    <t>Native Hawaiian or other Pacific Islander'</t>
  </si>
  <si>
    <t>Other'</t>
  </si>
  <si>
    <t>White'</t>
  </si>
  <si>
    <t>Count</t>
  </si>
  <si>
    <t>Percent</t>
  </si>
  <si>
    <t>Formatted percent</t>
  </si>
  <si>
    <t>Formatted count and percent</t>
  </si>
  <si>
    <t>Open differenct in percent</t>
  </si>
  <si>
    <t>Sequestered difference in percent</t>
  </si>
  <si>
    <t>Scaled difference from expectation (open)</t>
  </si>
  <si>
    <t>Measured prevalence</t>
  </si>
  <si>
    <t>Exepected prevalence</t>
  </si>
  <si>
    <t>Expected Std. Dev.</t>
  </si>
  <si>
    <t>(Exp. - 2*st.dev)</t>
  </si>
  <si>
    <t>(Exp. + 2*st.dev)</t>
  </si>
  <si>
    <t>Within statisical expectation?</t>
  </si>
  <si>
    <t>**</t>
  </si>
  <si>
    <t>**(n=17) Low prevalence in initial dataset may cause non-normality</t>
  </si>
  <si>
    <t>**(n=15) Low prevalence in initial dataset may cause non-normality</t>
  </si>
  <si>
    <t>**(n=3) Low prevalence in initial dataset may cause non-normality</t>
  </si>
  <si>
    <t>**(n=1) Low prevalence in initial dataset may cause non-normality</t>
  </si>
  <si>
    <t>Percentage values indicate a percent of the count from the entire sample (May not add to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</si>
</sst>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64" fontId="0" fillId="0" borderId="0" xfId="1" quotePrefix="1" applyNumberFormat="1" applyFont="1"/>
    <xf numFmtId="2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quotePrefix="1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0" fontId="0" fillId="0" borderId="0" xfId="0" quotePrefix="1" applyAlignment="1">
      <alignment horizontal="right"/>
    </xf>
    <xf numFmtId="165" fontId="2" fillId="0" borderId="0" xfId="1" applyNumberFormat="1" applyFont="1" applyAlignment="1">
      <alignment horizontal="center"/>
    </xf>
    <xf numFmtId="165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Age at Index: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2-9F46-93C4-E9DFE5273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CD41-A615-BC54A9F38A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2-9F46-93C4-E9DFE5273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2-9F46-93C4-E9DFE5273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42-9F46-93C4-E9DFE52735F0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42-9F46-93C4-E9DFE52735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99-CD41-A615-BC54A9F38A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42-9F46-93C4-E9DFE52735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60-D14C-A855-1C05E8F761BC}"/>
              </c:ext>
            </c:extLst>
          </c:dPt>
          <c:dLbls>
            <c:dLbl>
              <c:idx val="0"/>
              <c:layout>
                <c:manualLayout>
                  <c:x val="3.8068600237919838E-2"/>
                  <c:y val="1.680600735718845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42-9F46-93C4-E9DFE52735F0}"/>
                </c:ext>
              </c:extLst>
            </c:dLbl>
            <c:dLbl>
              <c:idx val="1"/>
              <c:layout>
                <c:manualLayout>
                  <c:x val="3.3569648218433126E-2"/>
                  <c:y val="1.80147751801295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99-CD41-A615-BC54A9F38A23}"/>
                </c:ext>
              </c:extLst>
            </c:dLbl>
            <c:dLbl>
              <c:idx val="5"/>
              <c:layout>
                <c:manualLayout>
                  <c:x val="0.15557808871013426"/>
                  <c:y val="4.016052047548110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42-9F46-93C4-E9DFE52735F0}"/>
                </c:ext>
              </c:extLst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265195717441794"/>
                      <c:h val="0.1562499619979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799-CD41-A615-BC54A9F38A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Age!$A$2:$A$10</c:f>
              <c:strCache>
                <c:ptCount val="9"/>
                <c:pt idx="0">
                  <c:v>0-17</c:v>
                </c:pt>
                <c:pt idx="1">
                  <c:v>18-29</c:v>
                </c:pt>
                <c:pt idx="2">
                  <c:v>30-39</c:v>
                </c:pt>
                <c:pt idx="3">
                  <c:v>40-49</c:v>
                </c:pt>
                <c:pt idx="4">
                  <c:v>50-64</c:v>
                </c:pt>
                <c:pt idx="5">
                  <c:v>64-74</c:v>
                </c:pt>
                <c:pt idx="6">
                  <c:v>75-84</c:v>
                </c:pt>
                <c:pt idx="7">
                  <c:v>85+</c:v>
                </c:pt>
                <c:pt idx="8">
                  <c:v>Not Reported</c:v>
                </c:pt>
              </c:strCache>
            </c:strRef>
          </c:cat>
          <c:val>
            <c:numRef>
              <c:f>Age!$B$2:$B$10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CD41-A615-BC54A9F3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Ethnicity: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2-D54D-9D58-3869E632BFC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2-D54D-9D58-3869E632BFC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E2-D54D-9D58-3869E632BF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E2-D54D-9D58-3869E632BFC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E2-D54D-9D58-3869E632BFC5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E2-D54D-9D58-3869E632BFC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E2-D54D-9D58-3869E632BFC5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E2-D54D-9D58-3869E632BFC5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E2-D54D-9D58-3869E632BFC5}"/>
              </c:ext>
            </c:extLst>
          </c:dPt>
          <c:dLbls>
            <c:dLbl>
              <c:idx val="0"/>
              <c:layout>
                <c:manualLayout>
                  <c:x val="3.0290460544949868E-2"/>
                  <c:y val="4.90238044568752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291961706225566"/>
                      <c:h val="0.118532818532818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BE2-D54D-9D58-3869E632BFC5}"/>
                </c:ext>
              </c:extLst>
            </c:dLbl>
            <c:dLbl>
              <c:idx val="1"/>
              <c:layout>
                <c:manualLayout>
                  <c:x val="0.17801436016541095"/>
                  <c:y val="-0.203243243243243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264402651107455"/>
                      <c:h val="0.171274131274131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BE2-D54D-9D58-3869E632BFC5}"/>
                </c:ext>
              </c:extLst>
            </c:dLbl>
            <c:dLbl>
              <c:idx val="2"/>
              <c:layout>
                <c:manualLayout>
                  <c:x val="3.5971223021582736E-3"/>
                  <c:y val="2.0649226279147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88489208633093"/>
                      <c:h val="0.119768339768339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BE2-D54D-9D58-3869E632BFC5}"/>
                </c:ext>
              </c:extLst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44332408089277"/>
                      <c:h val="0.1562499619979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BE2-D54D-9D58-3869E632B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Ethnicity!$A$2:$A$10</c:f>
              <c:strCache>
                <c:ptCount val="3"/>
                <c:pt idx="0">
                  <c:v>Hispanic or Latino</c:v>
                </c:pt>
                <c:pt idx="1">
                  <c:v>Not Hispanic or Latino</c:v>
                </c:pt>
                <c:pt idx="2">
                  <c:v>Not Reported</c:v>
                </c:pt>
              </c:strCache>
            </c:strRef>
          </c:cat>
          <c:val>
            <c:numRef>
              <c:f>Ethnicity!$B$2:$B$10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E2-D54D-9D58-3869E632BF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Ethnicity: </a:t>
            </a:r>
          </a:p>
          <a:p>
            <a:pPr>
              <a:defRPr/>
            </a:pPr>
            <a:r>
              <a:rPr lang="en-US"/>
              <a:t>Open</a:t>
            </a:r>
            <a:r>
              <a:rPr lang="en-US" baseline="0"/>
              <a:t> </a:t>
            </a:r>
            <a:r>
              <a:rPr lang="en-US"/>
              <a:t>(80%)</a:t>
            </a:r>
          </a:p>
        </c:rich>
      </c:tx>
      <c:layout>
        <c:manualLayout>
          <c:xMode val="edge"/>
          <c:yMode val="edge"/>
          <c:x val="2.2817651390698464E-2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F-4646-AA9F-198650A69D0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F-4646-AA9F-198650A69D0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F-4646-AA9F-198650A69D0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BF-4646-AA9F-198650A69D0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BF-4646-AA9F-198650A69D0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BF-4646-AA9F-198650A69D0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BF-4646-AA9F-198650A69D0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BF-4646-AA9F-198650A69D0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BF-4646-AA9F-198650A69D0E}"/>
              </c:ext>
            </c:extLst>
          </c:dPt>
          <c:dLbls>
            <c:dLbl>
              <c:idx val="0"/>
              <c:layout>
                <c:manualLayout>
                  <c:x val="3.5294001019656712E-2"/>
                  <c:y val="4.55375003800200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580949413697389"/>
                      <c:h val="0.10818532818532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5BF-4646-AA9F-198650A69D0E}"/>
                </c:ext>
              </c:extLst>
            </c:dLbl>
            <c:dLbl>
              <c:idx val="1"/>
              <c:layout>
                <c:manualLayout>
                  <c:x val="0.21733218149889538"/>
                  <c:y val="-0.196911196911196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580949413697389"/>
                      <c:h val="0.171274131274131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5BF-4646-AA9F-198650A69D0E}"/>
                </c:ext>
              </c:extLst>
            </c:dLbl>
            <c:dLbl>
              <c:idx val="2"/>
              <c:layout>
                <c:manualLayout>
                  <c:x val="1.7366878151022488E-2"/>
                  <c:y val="6.16924573617486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985611510791363"/>
                      <c:h val="0.10046332046332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5BF-4646-AA9F-198650A69D0E}"/>
                </c:ext>
              </c:extLst>
            </c:dLbl>
            <c:dLbl>
              <c:idx val="3"/>
              <c:layout>
                <c:manualLayout>
                  <c:x val="-8.057553956834532E-3"/>
                  <c:y val="-0.15235855653178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BF-4646-AA9F-198650A69D0E}"/>
                </c:ext>
              </c:extLst>
            </c:dLbl>
            <c:dLbl>
              <c:idx val="6"/>
              <c:layout>
                <c:manualLayout>
                  <c:x val="0.18137993542174136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BF-4646-AA9F-198650A69D0E}"/>
                </c:ext>
              </c:extLst>
            </c:dLbl>
            <c:dLbl>
              <c:idx val="8"/>
              <c:layout>
                <c:manualLayout>
                  <c:x val="-6.1769670877471254E-2"/>
                  <c:y val="1.1960599519654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BF-4646-AA9F-198650A69D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Ethnicity!$A$2:$A$10</c:f>
              <c:strCache>
                <c:ptCount val="3"/>
                <c:pt idx="0">
                  <c:v>Hispanic or Latino</c:v>
                </c:pt>
                <c:pt idx="1">
                  <c:v>Not Hispanic or Latino</c:v>
                </c:pt>
                <c:pt idx="2">
                  <c:v>Not Reported</c:v>
                </c:pt>
              </c:strCache>
            </c:strRef>
          </c:cat>
          <c:val>
            <c:numRef>
              <c:f>Ethnicity!$C$2:$C$10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BF-4646-AA9F-198650A69D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Ethnicity: </a:t>
            </a:r>
          </a:p>
          <a:p>
            <a:pPr>
              <a:defRPr/>
            </a:pPr>
            <a:r>
              <a:rPr lang="en-US"/>
              <a:t>Sequestered</a:t>
            </a:r>
            <a:r>
              <a:rPr lang="en-US" baseline="0"/>
              <a:t> </a:t>
            </a:r>
            <a:r>
              <a:rPr lang="en-US"/>
              <a:t>(20%)</a:t>
            </a:r>
          </a:p>
        </c:rich>
      </c:tx>
      <c:layout>
        <c:manualLayout>
          <c:xMode val="edge"/>
          <c:yMode val="edge"/>
          <c:x val="1.2349175777488237E-3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D-3245-BA51-2D54B31DEE2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D-3245-BA51-2D54B31DEE2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D-3245-BA51-2D54B31DEE2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D-3245-BA51-2D54B31DEE2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D-3245-BA51-2D54B31DEE2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3D-3245-BA51-2D54B31DEE2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3D-3245-BA51-2D54B31DEE2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3D-3245-BA51-2D54B31DEE2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3D-3245-BA51-2D54B31DEE2E}"/>
              </c:ext>
            </c:extLst>
          </c:dPt>
          <c:dLbls>
            <c:dLbl>
              <c:idx val="0"/>
              <c:layout>
                <c:manualLayout>
                  <c:x val="4.3739591004361734E-2"/>
                  <c:y val="5.02722463746085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320143884892085"/>
                      <c:h val="0.110810810810810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3D-3245-BA51-2D54B31DEE2E}"/>
                </c:ext>
              </c:extLst>
            </c:dLbl>
            <c:dLbl>
              <c:idx val="1"/>
              <c:layout>
                <c:manualLayout>
                  <c:x val="0.21013793689457883"/>
                  <c:y val="-0.208494208494208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61524953265733"/>
                      <c:h val="0.171274131274131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3D-3245-BA51-2D54B31DEE2E}"/>
                </c:ext>
              </c:extLst>
            </c:dLbl>
            <c:dLbl>
              <c:idx val="2"/>
              <c:layout>
                <c:manualLayout>
                  <c:x val="1.017277516569415E-2"/>
                  <c:y val="2.16132611801903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27338129496404"/>
                      <c:h val="0.115907335907335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93D-3245-BA51-2D54B31DEE2E}"/>
                </c:ext>
              </c:extLst>
            </c:dLbl>
            <c:dLbl>
              <c:idx val="6"/>
              <c:layout>
                <c:manualLayout>
                  <c:x val="0.18857418002605789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3D-3245-BA51-2D54B31DEE2E}"/>
                </c:ext>
              </c:extLst>
            </c:dLbl>
            <c:dLbl>
              <c:idx val="8"/>
              <c:layout>
                <c:manualLayout>
                  <c:x val="-0.14450362544609982"/>
                  <c:y val="4.574438330343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3D-3245-BA51-2D54B31DE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Ethnicity!$A$2:$A$10</c:f>
              <c:strCache>
                <c:ptCount val="3"/>
                <c:pt idx="0">
                  <c:v>Hispanic or Latino</c:v>
                </c:pt>
                <c:pt idx="1">
                  <c:v>Not Hispanic or Latino</c:v>
                </c:pt>
                <c:pt idx="2">
                  <c:v>Not Reported</c:v>
                </c:pt>
              </c:strCache>
            </c:strRef>
          </c:cat>
          <c:val>
            <c:numRef>
              <c:f>Ethnicity!$D$2:$D$10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3D-3245-BA51-2D54B31DEE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COVID-19: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9-A844-8A89-CC7A1A6E146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E9-A844-8A89-CC7A1A6E146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9-A844-8A89-CC7A1A6E146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E9-A844-8A89-CC7A1A6E146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E9-A844-8A89-CC7A1A6E146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E9-A844-8A89-CC7A1A6E146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E9-A844-8A89-CC7A1A6E146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E9-A844-8A89-CC7A1A6E146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E9-A844-8A89-CC7A1A6E1464}"/>
              </c:ext>
            </c:extLst>
          </c:dPt>
          <c:dLbls>
            <c:dLbl>
              <c:idx val="0"/>
              <c:layout>
                <c:manualLayout>
                  <c:x val="-0.14416982949073814"/>
                  <c:y val="1.65165840756391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421458109103268"/>
                      <c:h val="0.118532818532818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E9-A844-8A89-CC7A1A6E1464}"/>
                </c:ext>
              </c:extLst>
            </c:dLbl>
            <c:dLbl>
              <c:idx val="1"/>
              <c:layout>
                <c:manualLayout>
                  <c:x val="0.14384155667591911"/>
                  <c:y val="1.68339768339768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307568118733359"/>
                      <c:h val="0.10949806949806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E9-A844-8A89-CC7A1A6E1464}"/>
                </c:ext>
              </c:extLst>
            </c:dLbl>
            <c:dLbl>
              <c:idx val="2"/>
              <c:layout>
                <c:manualLayout>
                  <c:x val="-1.618705035971223E-2"/>
                  <c:y val="-7.8845043018271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151079136690647"/>
                      <c:h val="0.108185328185328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E9-A844-8A89-CC7A1A6E1464}"/>
                </c:ext>
              </c:extLst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44332408089277"/>
                      <c:h val="0.1562499619979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0E9-A844-8A89-CC7A1A6E1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COVID!$A$2:$A$10</c:f>
              <c:strCache>
                <c:ptCount val="3"/>
                <c:pt idx="0">
                  <c:v>Negative</c:v>
                </c:pt>
                <c:pt idx="1">
                  <c:v>Not Reported</c:v>
                </c:pt>
                <c:pt idx="2">
                  <c:v>Positive</c:v>
                </c:pt>
              </c:strCache>
            </c:strRef>
          </c:cat>
          <c:val>
            <c:numRef>
              <c:f>COVID!$B$2:$B$10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9-A844-8A89-CC7A1A6E14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COVID-19: </a:t>
            </a:r>
          </a:p>
          <a:p>
            <a:pPr>
              <a:defRPr/>
            </a:pPr>
            <a:r>
              <a:rPr lang="en-US"/>
              <a:t>Open</a:t>
            </a:r>
            <a:r>
              <a:rPr lang="en-US" baseline="0"/>
              <a:t> </a:t>
            </a:r>
            <a:r>
              <a:rPr lang="en-US"/>
              <a:t>(80%)</a:t>
            </a:r>
          </a:p>
        </c:rich>
      </c:tx>
      <c:layout>
        <c:manualLayout>
          <c:xMode val="edge"/>
          <c:yMode val="edge"/>
          <c:x val="2.2817651390698464E-2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5-7944-985D-164791090B2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5-7944-985D-164791090B2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05-7944-985D-164791090B2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05-7944-985D-164791090B2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05-7944-985D-164791090B2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05-7944-985D-164791090B2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05-7944-985D-164791090B2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05-7944-985D-164791090B2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05-7944-985D-164791090B29}"/>
              </c:ext>
            </c:extLst>
          </c:dPt>
          <c:dLbls>
            <c:dLbl>
              <c:idx val="0"/>
              <c:layout>
                <c:manualLayout>
                  <c:x val="-0.14139523027247489"/>
                  <c:y val="3.31961207551758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991021356143433"/>
                      <c:h val="0.108185328185328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A05-7944-985D-164791090B29}"/>
                </c:ext>
              </c:extLst>
            </c:dLbl>
            <c:dLbl>
              <c:idx val="1"/>
              <c:layout>
                <c:manualLayout>
                  <c:x val="0.1366907891010026"/>
                  <c:y val="1.91761164989511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67280348949184"/>
                      <c:h val="0.105637065637065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A05-7944-985D-164791090B29}"/>
                </c:ext>
              </c:extLst>
            </c:dLbl>
            <c:dLbl>
              <c:idx val="2"/>
              <c:layout>
                <c:manualLayout>
                  <c:x val="-1.6805783719481174E-2"/>
                  <c:y val="-7.4984039157267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273381294964024"/>
                      <c:h val="0.100463320463320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A05-7944-985D-164791090B29}"/>
                </c:ext>
              </c:extLst>
            </c:dLbl>
            <c:dLbl>
              <c:idx val="3"/>
              <c:layout>
                <c:manualLayout>
                  <c:x val="-8.057553956834532E-3"/>
                  <c:y val="-0.15235855653178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05-7944-985D-164791090B29}"/>
                </c:ext>
              </c:extLst>
            </c:dLbl>
            <c:dLbl>
              <c:idx val="6"/>
              <c:layout>
                <c:manualLayout>
                  <c:x val="0.18137993542174136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05-7944-985D-164791090B29}"/>
                </c:ext>
              </c:extLst>
            </c:dLbl>
            <c:dLbl>
              <c:idx val="8"/>
              <c:layout>
                <c:manualLayout>
                  <c:x val="-6.1769670877471254E-2"/>
                  <c:y val="1.1960599519654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05-7944-985D-164791090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COVID!$A$2:$A$10</c:f>
              <c:strCache>
                <c:ptCount val="3"/>
                <c:pt idx="0">
                  <c:v>Negative</c:v>
                </c:pt>
                <c:pt idx="1">
                  <c:v>Not Reported</c:v>
                </c:pt>
                <c:pt idx="2">
                  <c:v>Positive</c:v>
                </c:pt>
              </c:strCache>
            </c:strRef>
          </c:cat>
          <c:val>
            <c:numRef>
              <c:f>COVID!$C$2:$C$10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05-7944-985D-164791090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COVID-19: </a:t>
            </a:r>
          </a:p>
          <a:p>
            <a:pPr>
              <a:defRPr/>
            </a:pPr>
            <a:r>
              <a:rPr lang="en-US"/>
              <a:t>Sequestered</a:t>
            </a:r>
            <a:r>
              <a:rPr lang="en-US" baseline="0"/>
              <a:t> </a:t>
            </a:r>
            <a:r>
              <a:rPr lang="en-US"/>
              <a:t>(20%)</a:t>
            </a:r>
          </a:p>
        </c:rich>
      </c:tx>
      <c:layout>
        <c:manualLayout>
          <c:xMode val="edge"/>
          <c:yMode val="edge"/>
          <c:x val="1.2349175777488237E-3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9-0043-AAD8-79AAF5CDDEE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9-0043-AAD8-79AAF5CDDEE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D9-0043-AAD8-79AAF5CDDEE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D9-0043-AAD8-79AAF5CDDEE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D9-0043-AAD8-79AAF5CDDEE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D9-0043-AAD8-79AAF5CDDEE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D9-0043-AAD8-79AAF5CDDEE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D9-0043-AAD8-79AAF5CDDEE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D9-0043-AAD8-79AAF5CDDEE3}"/>
              </c:ext>
            </c:extLst>
          </c:dPt>
          <c:dLbls>
            <c:dLbl>
              <c:idx val="0"/>
              <c:layout>
                <c:manualLayout>
                  <c:x val="-0.14870645216110578"/>
                  <c:y val="2.42385917976469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327338129496402"/>
                      <c:h val="0.11081081081081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7D9-0043-AAD8-79AAF5CDDEE3}"/>
                </c:ext>
              </c:extLst>
            </c:dLbl>
            <c:dLbl>
              <c:idx val="1"/>
              <c:layout>
                <c:manualLayout>
                  <c:x val="0.15078541890896732"/>
                  <c:y val="2.7026875019000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185265960459979"/>
                      <c:h val="0.1172200772200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D9-0043-AAD8-79AAF5CDDEE3}"/>
                </c:ext>
              </c:extLst>
            </c:dLbl>
            <c:dLbl>
              <c:idx val="2"/>
              <c:layout>
                <c:manualLayout>
                  <c:x val="4.4345295417209475E-2"/>
                  <c:y val="-7.8845043018271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676258992805754"/>
                      <c:h val="0.11590733590733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D9-0043-AAD8-79AAF5CDDEE3}"/>
                </c:ext>
              </c:extLst>
            </c:dLbl>
            <c:dLbl>
              <c:idx val="6"/>
              <c:layout>
                <c:manualLayout>
                  <c:x val="0.18857418002605789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D9-0043-AAD8-79AAF5CDDEE3}"/>
                </c:ext>
              </c:extLst>
            </c:dLbl>
            <c:dLbl>
              <c:idx val="8"/>
              <c:layout>
                <c:manualLayout>
                  <c:x val="-0.14450362544609982"/>
                  <c:y val="4.574438330343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D9-0043-AAD8-79AAF5CDD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COVID!$A$2:$A$10</c:f>
              <c:strCache>
                <c:ptCount val="3"/>
                <c:pt idx="0">
                  <c:v>Negative</c:v>
                </c:pt>
                <c:pt idx="1">
                  <c:v>Not Reported</c:v>
                </c:pt>
                <c:pt idx="2">
                  <c:v>Positive</c:v>
                </c:pt>
              </c:strCache>
            </c:strRef>
          </c:cat>
          <c:val>
            <c:numRef>
              <c:f>COVID!$D$2:$D$10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D9-0043-AAD8-79AAF5CDDE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Modality: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F-794E-BC0D-256D5802D8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F-794E-BC0D-256D5802D8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F-794E-BC0D-256D5802D8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F-794E-BC0D-256D5802D8E1}"/>
              </c:ext>
            </c:extLst>
          </c:dPt>
          <c:cat>
            <c:strRef>
              <c:f>Modality!$A$2:$A$5</c:f>
              <c:strCache>
                <c:ptCount val="4"/>
                <c:pt idx="0">
                  <c:v>CR</c:v>
                </c:pt>
                <c:pt idx="1">
                  <c:v>CT</c:v>
                </c:pt>
                <c:pt idx="2">
                  <c:v>DX</c:v>
                </c:pt>
                <c:pt idx="3">
                  <c:v>MR</c:v>
                </c:pt>
              </c:strCache>
            </c:strRef>
          </c:cat>
          <c:val>
            <c:numRef>
              <c:f>Modality!$B$2:$B$5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EF-794E-BC0D-256D5802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5165168"/>
        <c:axId val="1045168240"/>
      </c:barChart>
      <c:catAx>
        <c:axId val="104516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8240"/>
        <c:crosses val="autoZero"/>
        <c:auto val="1"/>
        <c:lblAlgn val="ctr"/>
        <c:lblOffset val="100"/>
        <c:noMultiLvlLbl val="0"/>
      </c:catAx>
      <c:valAx>
        <c:axId val="1045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Modality: </a:t>
            </a:r>
          </a:p>
          <a:p>
            <a:pPr>
              <a:defRPr/>
            </a:pPr>
            <a:r>
              <a:rPr lang="en-US"/>
              <a:t>Open (80%)</a:t>
            </a:r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Modality!$A$2:$A$5</c:f>
              <c:strCache>
                <c:ptCount val="4"/>
                <c:pt idx="0">
                  <c:v>CR</c:v>
                </c:pt>
                <c:pt idx="1">
                  <c:v>CT</c:v>
                </c:pt>
                <c:pt idx="2">
                  <c:v>DX</c:v>
                </c:pt>
                <c:pt idx="3">
                  <c:v>MR</c:v>
                </c:pt>
              </c:strCache>
            </c:strRef>
          </c:cat>
          <c:val>
            <c:numRef>
              <c:f>Modality!$C$2:$C$5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C5-D844-AC06-92836B22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5165168"/>
        <c:axId val="1045168240"/>
      </c:barChart>
      <c:catAx>
        <c:axId val="104516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8240"/>
        <c:crosses val="autoZero"/>
        <c:auto val="1"/>
        <c:lblAlgn val="ctr"/>
        <c:lblOffset val="100"/>
        <c:noMultiLvlLbl val="0"/>
      </c:catAx>
      <c:valAx>
        <c:axId val="1045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Modality: </a:t>
            </a:r>
          </a:p>
          <a:p>
            <a:pPr>
              <a:defRPr/>
            </a:pPr>
            <a:r>
              <a:rPr lang="en-US"/>
              <a:t>Sequestered (20%)</a:t>
            </a:r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Modality!$A$2:$A$5</c:f>
              <c:strCache>
                <c:ptCount val="4"/>
                <c:pt idx="0">
                  <c:v>CR</c:v>
                </c:pt>
                <c:pt idx="1">
                  <c:v>CT</c:v>
                </c:pt>
                <c:pt idx="2">
                  <c:v>DX</c:v>
                </c:pt>
                <c:pt idx="3">
                  <c:v>MR</c:v>
                </c:pt>
              </c:strCache>
            </c:strRef>
          </c:cat>
          <c:val>
            <c:numRef>
              <c:f>Modality!$D$2:$D$5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9C-434C-AF87-58D8BCED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5165168"/>
        <c:axId val="1045168240"/>
      </c:barChart>
      <c:catAx>
        <c:axId val="104516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8240"/>
        <c:crosses val="autoZero"/>
        <c:auto val="1"/>
        <c:lblAlgn val="ctr"/>
        <c:lblOffset val="100"/>
        <c:noMultiLvlLbl val="0"/>
      </c:catAx>
      <c:valAx>
        <c:axId val="1045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Age at Index: </a:t>
            </a:r>
          </a:p>
          <a:p>
            <a:pPr>
              <a:defRPr/>
            </a:pPr>
            <a:r>
              <a:rPr lang="en-US"/>
              <a:t>Open</a:t>
            </a:r>
            <a:r>
              <a:rPr lang="en-US" baseline="0"/>
              <a:t> </a:t>
            </a:r>
            <a:r>
              <a:rPr lang="en-US"/>
              <a:t>(80%)</a:t>
            </a:r>
          </a:p>
        </c:rich>
      </c:tx>
      <c:layout>
        <c:manualLayout>
          <c:xMode val="edge"/>
          <c:yMode val="edge"/>
          <c:x val="2.2817651390698464E-2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4-E044-80C3-021F863CE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4-E044-80C3-021F863CE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4-E044-80C3-021F863CE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4-E044-80C3-021F863CE7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4-E044-80C3-021F863CE79B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64-E044-80C3-021F863CE7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64-E044-80C3-021F863CE7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64-E044-80C3-021F863CE7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F6-8F48-8F76-7839BD6E62C0}"/>
              </c:ext>
            </c:extLst>
          </c:dPt>
          <c:dLbls>
            <c:dLbl>
              <c:idx val="1"/>
              <c:layout>
                <c:manualLayout>
                  <c:x val="1.5893332578032063E-2"/>
                  <c:y val="1.85577478490864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4-E044-80C3-021F863CE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Age!$A$2:$A$10</c:f>
              <c:strCache>
                <c:ptCount val="9"/>
                <c:pt idx="0">
                  <c:v>0-17</c:v>
                </c:pt>
                <c:pt idx="1">
                  <c:v>18-29</c:v>
                </c:pt>
                <c:pt idx="2">
                  <c:v>30-39</c:v>
                </c:pt>
                <c:pt idx="3">
                  <c:v>40-49</c:v>
                </c:pt>
                <c:pt idx="4">
                  <c:v>50-64</c:v>
                </c:pt>
                <c:pt idx="5">
                  <c:v>64-74</c:v>
                </c:pt>
                <c:pt idx="6">
                  <c:v>75-84</c:v>
                </c:pt>
                <c:pt idx="7">
                  <c:v>85+</c:v>
                </c:pt>
                <c:pt idx="8">
                  <c:v>Not Reported</c:v>
                </c:pt>
              </c:strCache>
            </c:strRef>
          </c:cat>
          <c:val>
            <c:numRef>
              <c:f>Age!$C$2:$C$10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64-E044-80C3-021F863CE7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Age at Index: </a:t>
            </a:r>
          </a:p>
          <a:p>
            <a:pPr>
              <a:defRPr/>
            </a:pPr>
            <a:r>
              <a:rPr lang="en-US"/>
              <a:t>Sequestered</a:t>
            </a:r>
            <a:r>
              <a:rPr lang="en-US" baseline="0"/>
              <a:t> </a:t>
            </a:r>
            <a:r>
              <a:rPr lang="en-US"/>
              <a:t>(20%)</a:t>
            </a:r>
          </a:p>
        </c:rich>
      </c:tx>
      <c:layout>
        <c:manualLayout>
          <c:xMode val="edge"/>
          <c:yMode val="edge"/>
          <c:x val="1.2349175777488237E-3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2-C84C-B417-C942828F75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2-C84C-B417-C942828F75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32-C84C-B417-C942828F75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32-C84C-B417-C942828F75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32-C84C-B417-C942828F757B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32-C84C-B417-C942828F75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32-C84C-B417-C942828F75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32-C84C-B417-C942828F75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62-6144-B632-7FA9AD3EA935}"/>
              </c:ext>
            </c:extLst>
          </c:dPt>
          <c:dLbls>
            <c:dLbl>
              <c:idx val="1"/>
              <c:layout>
                <c:manualLayout>
                  <c:x val="2.308757718234861E-2"/>
                  <c:y val="3.0140759432098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32-C84C-B417-C942828F7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Age!$A$2:$A$10</c:f>
              <c:strCache>
                <c:ptCount val="9"/>
                <c:pt idx="0">
                  <c:v>0-17</c:v>
                </c:pt>
                <c:pt idx="1">
                  <c:v>18-29</c:v>
                </c:pt>
                <c:pt idx="2">
                  <c:v>30-39</c:v>
                </c:pt>
                <c:pt idx="3">
                  <c:v>40-49</c:v>
                </c:pt>
                <c:pt idx="4">
                  <c:v>50-64</c:v>
                </c:pt>
                <c:pt idx="5">
                  <c:v>64-74</c:v>
                </c:pt>
                <c:pt idx="6">
                  <c:v>75-84</c:v>
                </c:pt>
                <c:pt idx="7">
                  <c:v>85+</c:v>
                </c:pt>
                <c:pt idx="8">
                  <c:v>Not Reported</c:v>
                </c:pt>
              </c:strCache>
            </c:strRef>
          </c:cat>
          <c:val>
            <c:numRef>
              <c:f>Age!$D$2:$D$10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32-C84C-B417-C942828F75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Race: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AF-0B4A-9B5A-83ADF6BA1D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AF-0B4A-9B5A-83ADF6BA1D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AF-0B4A-9B5A-83ADF6BA1D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AF-0B4A-9B5A-83ADF6BA1D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AF-0B4A-9B5A-83ADF6BA1D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AF-0B4A-9B5A-83ADF6BA1D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AF-0B4A-9B5A-83ADF6BA1D2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AF-0B4A-9B5A-83ADF6BA1D2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AF-0B4A-9B5A-83ADF6BA1D23}"/>
              </c:ext>
            </c:extLst>
          </c:dPt>
          <c:dLbls>
            <c:dLbl>
              <c:idx val="0"/>
              <c:layout>
                <c:manualLayout>
                  <c:x val="-4.1068232028550387E-2"/>
                  <c:y val="-2.5346426291308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643884892086328"/>
                      <c:h val="0.19575289575289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5AF-0B4A-9B5A-83ADF6BA1D23}"/>
                </c:ext>
              </c:extLst>
            </c:dLbl>
            <c:dLbl>
              <c:idx val="1"/>
              <c:layout>
                <c:manualLayout>
                  <c:x val="4.0763892822749677E-2"/>
                  <c:y val="1.415377131912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F-0B4A-9B5A-83ADF6BA1D23}"/>
                </c:ext>
              </c:extLst>
            </c:dLbl>
            <c:dLbl>
              <c:idx val="3"/>
              <c:layout>
                <c:manualLayout>
                  <c:x val="-8.057553956834532E-3"/>
                  <c:y val="-0.111818015991244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AF-0B4A-9B5A-83ADF6BA1D23}"/>
                </c:ext>
              </c:extLst>
            </c:dLbl>
            <c:dLbl>
              <c:idx val="4"/>
              <c:layout>
                <c:manualLayout>
                  <c:x val="1.0148983175664194E-2"/>
                  <c:y val="-6.67953667953667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AF-0B4A-9B5A-83ADF6BA1D23}"/>
                </c:ext>
              </c:extLst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44332408089277"/>
                      <c:h val="0.1562499619979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95AF-0B4A-9B5A-83ADF6BA1D23}"/>
                </c:ext>
              </c:extLst>
            </c:dLbl>
            <c:dLbl>
              <c:idx val="8"/>
              <c:layout>
                <c:manualLayout>
                  <c:x val="-0.10894611300623253"/>
                  <c:y val="2.98290317876932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AF-0B4A-9B5A-83ADF6BA1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Race!$A$2:$A$10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Native Hawaiian or other Pacific Islander</c:v>
                </c:pt>
                <c:pt idx="4">
                  <c:v>Not Reported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Race!$B$2:$B$10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AF-0B4A-9B5A-83ADF6BA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Race: </a:t>
            </a:r>
          </a:p>
          <a:p>
            <a:pPr>
              <a:defRPr/>
            </a:pPr>
            <a:r>
              <a:rPr lang="en-US"/>
              <a:t>Open</a:t>
            </a:r>
            <a:r>
              <a:rPr lang="en-US" baseline="0"/>
              <a:t> </a:t>
            </a:r>
            <a:r>
              <a:rPr lang="en-US"/>
              <a:t>(80%)</a:t>
            </a:r>
          </a:p>
        </c:rich>
      </c:tx>
      <c:layout>
        <c:manualLayout>
          <c:xMode val="edge"/>
          <c:yMode val="edge"/>
          <c:x val="2.2817651390698464E-2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8-B541-8A18-7B8B2DA346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8-B541-8A18-7B8B2DA3463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8-B541-8A18-7B8B2DA3463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8-B541-8A18-7B8B2DA3463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88-B541-8A18-7B8B2DA3463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88-B541-8A18-7B8B2DA3463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88-B541-8A18-7B8B2DA3463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88-B541-8A18-7B8B2DA3463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88-B541-8A18-7B8B2DA34637}"/>
              </c:ext>
            </c:extLst>
          </c:dPt>
          <c:dLbls>
            <c:dLbl>
              <c:idx val="1"/>
              <c:layout>
                <c:manualLayout>
                  <c:x val="1.5893332578032063E-2"/>
                  <c:y val="1.85577478490864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88-B541-8A18-7B8B2DA34637}"/>
                </c:ext>
              </c:extLst>
            </c:dLbl>
            <c:dLbl>
              <c:idx val="3"/>
              <c:layout>
                <c:manualLayout>
                  <c:x val="-8.057553956834532E-3"/>
                  <c:y val="-0.15235855653178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88-B541-8A18-7B8B2DA34637}"/>
                </c:ext>
              </c:extLst>
            </c:dLbl>
            <c:dLbl>
              <c:idx val="4"/>
              <c:layout>
                <c:manualLayout>
                  <c:x val="6.466889480541551E-3"/>
                  <c:y val="2.36980512571063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88-B541-8A18-7B8B2DA34637}"/>
                </c:ext>
              </c:extLst>
            </c:dLbl>
            <c:dLbl>
              <c:idx val="6"/>
              <c:layout>
                <c:manualLayout>
                  <c:x val="0.18137993542174136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88-B541-8A18-7B8B2DA34637}"/>
                </c:ext>
              </c:extLst>
            </c:dLbl>
            <c:dLbl>
              <c:idx val="8"/>
              <c:layout>
                <c:manualLayout>
                  <c:x val="-6.1769670877471254E-2"/>
                  <c:y val="1.1960599519654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88-B541-8A18-7B8B2DA34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Race!$A$2:$A$10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Native Hawaiian or other Pacific Islander</c:v>
                </c:pt>
                <c:pt idx="4">
                  <c:v>Not Reported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Race!$C$2:$C$10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88-B541-8A18-7B8B2DA346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Race: </a:t>
            </a:r>
          </a:p>
          <a:p>
            <a:pPr>
              <a:defRPr/>
            </a:pPr>
            <a:r>
              <a:rPr lang="en-US"/>
              <a:t>Sequestered</a:t>
            </a:r>
            <a:r>
              <a:rPr lang="en-US" baseline="0"/>
              <a:t> </a:t>
            </a:r>
            <a:r>
              <a:rPr lang="en-US"/>
              <a:t>(20%)</a:t>
            </a:r>
          </a:p>
        </c:rich>
      </c:tx>
      <c:layout>
        <c:manualLayout>
          <c:xMode val="edge"/>
          <c:yMode val="edge"/>
          <c:x val="1.2349175777488237E-3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5-AC45-8732-65533567BA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5-AC45-8732-65533567BA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5-AC45-8732-65533567BA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5-AC45-8732-65533567BA0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B5-AC45-8732-65533567BA0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B5-AC45-8732-65533567BA0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B5-AC45-8732-65533567BA0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B5-AC45-8732-65533567BA0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2B5-AC45-8732-65533567BA03}"/>
              </c:ext>
            </c:extLst>
          </c:dPt>
          <c:dLbls>
            <c:dLbl>
              <c:idx val="0"/>
              <c:layout>
                <c:manualLayout>
                  <c:x val="6.2157990143318409E-2"/>
                  <c:y val="-2.5017480922992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003597122302156"/>
                      <c:h val="0.184169884169884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B5-AC45-8732-65533567BA03}"/>
                </c:ext>
              </c:extLst>
            </c:dLbl>
            <c:dLbl>
              <c:idx val="1"/>
              <c:layout>
                <c:manualLayout>
                  <c:x val="0.13819549085141336"/>
                  <c:y val="3.40017632931018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B5-AC45-8732-65533567BA03}"/>
                </c:ext>
              </c:extLst>
            </c:dLbl>
            <c:dLbl>
              <c:idx val="3"/>
              <c:layout>
                <c:manualLayout>
                  <c:x val="-3.4512547442361072E-3"/>
                  <c:y val="-0.129192533365761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B5-AC45-8732-65533567BA03}"/>
                </c:ext>
              </c:extLst>
            </c:dLbl>
            <c:dLbl>
              <c:idx val="4"/>
              <c:layout>
                <c:manualLayout>
                  <c:x val="1.0064011782699693E-2"/>
                  <c:y val="1.3952816708722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B5-AC45-8732-65533567BA03}"/>
                </c:ext>
              </c:extLst>
            </c:dLbl>
            <c:dLbl>
              <c:idx val="6"/>
              <c:layout>
                <c:manualLayout>
                  <c:x val="0.18857418002605789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B5-AC45-8732-65533567BA03}"/>
                </c:ext>
              </c:extLst>
            </c:dLbl>
            <c:dLbl>
              <c:idx val="8"/>
              <c:layout>
                <c:manualLayout>
                  <c:x val="-0.14450362544609982"/>
                  <c:y val="4.574438330343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B5-AC45-8732-65533567B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Race!$A$2:$A$10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Native Hawaiian or other Pacific Islander</c:v>
                </c:pt>
                <c:pt idx="4">
                  <c:v>Not Reported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Race!$D$2:$D$10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B5-AC45-8732-65533567BA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Sex: </a:t>
            </a:r>
          </a:p>
          <a:p>
            <a:pPr>
              <a:defRPr/>
            </a:pPr>
            <a:r>
              <a:rPr lang="en-US"/>
              <a:t>Entire</a:t>
            </a:r>
            <a:r>
              <a:rPr lang="en-US" baseline="0"/>
              <a:t> Site</a:t>
            </a:r>
            <a:endParaRPr lang="en-US"/>
          </a:p>
        </c:rich>
      </c:tx>
      <c:layout>
        <c:manualLayout>
          <c:xMode val="edge"/>
          <c:yMode val="edge"/>
          <c:x val="1.5623406786381917E-2"/>
          <c:y val="1.463958897029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B-4F41-A7BF-AB7D98E6EF4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B-4F41-A7BF-AB7D98E6EF4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B-4F41-A7BF-AB7D98E6EF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B-4F41-A7BF-AB7D98E6EF4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7B-4F41-A7BF-AB7D98E6EF4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7B-4F41-A7BF-AB7D98E6EF4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B-4F41-A7BF-AB7D98E6EF4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7B-4F41-A7BF-AB7D98E6EF4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7B-4F41-A7BF-AB7D98E6EF4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3C-1249-AEEC-1C4012215BAE}"/>
              </c:ext>
            </c:extLst>
          </c:dPt>
          <c:dLbls>
            <c:dLbl>
              <c:idx val="0"/>
              <c:layout>
                <c:manualLayout>
                  <c:x val="-0.23021568571914122"/>
                  <c:y val="-3.54607363268780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449640287769782"/>
                      <c:h val="0.130115830115830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97B-4F41-A7BF-AB7D98E6EF4F}"/>
                </c:ext>
              </c:extLst>
            </c:dLbl>
            <c:dLbl>
              <c:idx val="1"/>
              <c:layout>
                <c:manualLayout>
                  <c:x val="0.18655030306463494"/>
                  <c:y val="2.26613565196242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7B-4F41-A7BF-AB7D98E6EF4F}"/>
                </c:ext>
              </c:extLst>
            </c:dLbl>
            <c:dLbl>
              <c:idx val="3"/>
              <c:layout>
                <c:manualLayout>
                  <c:x val="9.9818727695009352E-2"/>
                  <c:y val="-6.91189614811662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88489208633093"/>
                      <c:h val="0.104324324324324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97B-4F41-A7BF-AB7D98E6EF4F}"/>
                </c:ext>
              </c:extLst>
            </c:dLbl>
            <c:dLbl>
              <c:idx val="7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44332408089277"/>
                      <c:h val="0.1562499619979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A97B-4F41-A7BF-AB7D98E6EF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Sex!$A$2:$A$11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Not Reported</c:v>
                </c:pt>
              </c:strCache>
            </c:strRef>
          </c:cat>
          <c:val>
            <c:numRef>
              <c:f>Sex!$B$2:$B$11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7B-4F41-A7BF-AB7D98E6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Sex: </a:t>
            </a:r>
          </a:p>
          <a:p>
            <a:pPr>
              <a:defRPr/>
            </a:pPr>
            <a:r>
              <a:rPr lang="en-US"/>
              <a:t>Open</a:t>
            </a:r>
            <a:r>
              <a:rPr lang="en-US" baseline="0"/>
              <a:t> </a:t>
            </a:r>
            <a:r>
              <a:rPr lang="en-US"/>
              <a:t>(80%)</a:t>
            </a:r>
          </a:p>
        </c:rich>
      </c:tx>
      <c:layout>
        <c:manualLayout>
          <c:xMode val="edge"/>
          <c:yMode val="edge"/>
          <c:x val="2.2817651390698464E-2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8-FF42-9D5A-00D75678E9E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8-FF42-9D5A-00D75678E9E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8-FF42-9D5A-00D75678E9E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8-FF42-9D5A-00D75678E9E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8-FF42-9D5A-00D75678E9E5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8-FF42-9D5A-00D75678E9E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8-FF42-9D5A-00D75678E9E5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78-FF42-9D5A-00D75678E9E5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78-FF42-9D5A-00D75678E9E5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80-3A40-A1DA-0AD3D5CC4EC0}"/>
              </c:ext>
            </c:extLst>
          </c:dPt>
          <c:dLbls>
            <c:dLbl>
              <c:idx val="0"/>
              <c:layout>
                <c:manualLayout>
                  <c:x val="-0.21056123605052965"/>
                  <c:y val="-3.94044325540388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8-FF42-9D5A-00D75678E9E5}"/>
                </c:ext>
              </c:extLst>
            </c:dLbl>
            <c:dLbl>
              <c:idx val="1"/>
              <c:layout>
                <c:manualLayout>
                  <c:x val="0.16697246926867954"/>
                  <c:y val="2.62797555710941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78-FF42-9D5A-00D75678E9E5}"/>
                </c:ext>
              </c:extLst>
            </c:dLbl>
            <c:dLbl>
              <c:idx val="3"/>
              <c:layout>
                <c:manualLayout>
                  <c:x val="8.2114937970883067E-2"/>
                  <c:y val="-5.56068160398869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88489208633093"/>
                      <c:h val="0.115907335907335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378-FF42-9D5A-00D75678E9E5}"/>
                </c:ext>
              </c:extLst>
            </c:dLbl>
            <c:dLbl>
              <c:idx val="4"/>
              <c:layout>
                <c:manualLayout>
                  <c:x val="-8.057553956834532E-3"/>
                  <c:y val="-0.15235855653178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8-FF42-9D5A-00D75678E9E5}"/>
                </c:ext>
              </c:extLst>
            </c:dLbl>
            <c:dLbl>
              <c:idx val="7"/>
              <c:layout>
                <c:manualLayout>
                  <c:x val="0.18137993542174136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78-FF42-9D5A-00D75678E9E5}"/>
                </c:ext>
              </c:extLst>
            </c:dLbl>
            <c:dLbl>
              <c:idx val="9"/>
              <c:layout>
                <c:manualLayout>
                  <c:x val="-6.1769670877471254E-2"/>
                  <c:y val="1.1960599519654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80-3A40-A1DA-0AD3D5CC4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Sex!$A$2:$A$11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Not Reported</c:v>
                </c:pt>
              </c:strCache>
            </c:strRef>
          </c:cat>
          <c:val>
            <c:numRef>
              <c:f>Sex!$C$2:$C$11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78-FF42-9D5A-00D75678E9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Sex: </a:t>
            </a:r>
          </a:p>
          <a:p>
            <a:pPr>
              <a:defRPr/>
            </a:pPr>
            <a:r>
              <a:rPr lang="en-US"/>
              <a:t>Sequestered</a:t>
            </a:r>
            <a:r>
              <a:rPr lang="en-US" baseline="0"/>
              <a:t> </a:t>
            </a:r>
            <a:r>
              <a:rPr lang="en-US"/>
              <a:t>(20%)</a:t>
            </a:r>
          </a:p>
        </c:rich>
      </c:tx>
      <c:layout>
        <c:manualLayout>
          <c:xMode val="edge"/>
          <c:yMode val="edge"/>
          <c:x val="1.2349175777488237E-3"/>
          <c:y val="1.850059283130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7-E544-8E65-A4F2A1ACDE7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7-E544-8E65-A4F2A1ACDE7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57-E544-8E65-A4F2A1ACDE7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57-E544-8E65-A4F2A1ACDE7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57-E544-8E65-A4F2A1ACDE7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57-E544-8E65-A4F2A1ACDE7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57-E544-8E65-A4F2A1ACDE7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57-E544-8E65-A4F2A1ACDE7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57-E544-8E65-A4F2A1ACDE7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60-3945-81D3-C8C69BD38999}"/>
              </c:ext>
            </c:extLst>
          </c:dPt>
          <c:dLbls>
            <c:dLbl>
              <c:idx val="0"/>
              <c:layout>
                <c:manualLayout>
                  <c:x val="-0.22381309125927612"/>
                  <c:y val="-3.6600492506004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1079136690647"/>
                      <c:h val="0.130115830115830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57-E544-8E65-A4F2A1ACDE74}"/>
                </c:ext>
              </c:extLst>
            </c:dLbl>
            <c:dLbl>
              <c:idx val="1"/>
              <c:layout>
                <c:manualLayout>
                  <c:x val="0.16697246926867954"/>
                  <c:y val="3.7862767154105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57-E544-8E65-A4F2A1ACDE74}"/>
                </c:ext>
              </c:extLst>
            </c:dLbl>
            <c:dLbl>
              <c:idx val="3"/>
              <c:layout>
                <c:manualLayout>
                  <c:x val="0.11269076077720508"/>
                  <c:y val="-7.29811814063782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89928057553956"/>
                      <c:h val="0.112046332046332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57-E544-8E65-A4F2A1ACDE74}"/>
                </c:ext>
              </c:extLst>
            </c:dLbl>
            <c:dLbl>
              <c:idx val="7"/>
              <c:layout>
                <c:manualLayout>
                  <c:x val="0.18857418002605789"/>
                  <c:y val="-0.17684066518712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57-E544-8E65-A4F2A1ACDE74}"/>
                </c:ext>
              </c:extLst>
            </c:dLbl>
            <c:dLbl>
              <c:idx val="9"/>
              <c:layout>
                <c:manualLayout>
                  <c:x val="-0.14450362544609982"/>
                  <c:y val="4.574438330343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60-3945-81D3-C8C69BD38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Sex!$A$2:$A$11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Not Reported</c:v>
                </c:pt>
              </c:strCache>
            </c:strRef>
          </c:cat>
          <c:val>
            <c:numRef>
              <c:f>Sex!$D$2:$D$11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57-E544-8E65-A4F2A1ACDE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0</xdr:rowOff>
    </xdr:from>
    <xdr:to>
      <xdr:col>8</xdr:col>
      <xdr:colOff>355600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9947A-E87B-5143-9E6F-F603F6098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3</xdr:row>
      <xdr:rowOff>0</xdr:rowOff>
    </xdr:from>
    <xdr:to>
      <xdr:col>12</xdr:col>
      <xdr:colOff>596900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F608E6-E80E-D14E-A4ED-D25750B8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2</xdr:row>
      <xdr:rowOff>190500</xdr:rowOff>
    </xdr:from>
    <xdr:to>
      <xdr:col>16</xdr:col>
      <xdr:colOff>812800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3BF96B-B650-1F4F-846C-A49B63B4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0</xdr:rowOff>
    </xdr:from>
    <xdr:to>
      <xdr:col>8</xdr:col>
      <xdr:colOff>355600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8BCC8-014B-D442-BD76-B6434035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3</xdr:row>
      <xdr:rowOff>0</xdr:rowOff>
    </xdr:from>
    <xdr:to>
      <xdr:col>12</xdr:col>
      <xdr:colOff>596900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7CAC2-62CD-EC4D-9AFA-FB3D2393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2</xdr:row>
      <xdr:rowOff>190500</xdr:rowOff>
    </xdr:from>
    <xdr:to>
      <xdr:col>16</xdr:col>
      <xdr:colOff>812800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CC3AC-117F-AD47-80A5-B7A6084B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0</xdr:rowOff>
    </xdr:from>
    <xdr:to>
      <xdr:col>8</xdr:col>
      <xdr:colOff>355600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996E5-66CF-E848-870E-B2B2EDC69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4</xdr:row>
      <xdr:rowOff>0</xdr:rowOff>
    </xdr:from>
    <xdr:to>
      <xdr:col>12</xdr:col>
      <xdr:colOff>596900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80C3C-D085-BB40-809F-D96F1767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4</xdr:row>
      <xdr:rowOff>0</xdr:rowOff>
    </xdr:from>
    <xdr:to>
      <xdr:col>17</xdr:col>
      <xdr:colOff>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5EA3D-D370-064F-8DF7-B1DD71764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0</xdr:rowOff>
    </xdr:from>
    <xdr:to>
      <xdr:col>8</xdr:col>
      <xdr:colOff>355600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50E5F-4A72-C349-B37C-026908A33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3</xdr:row>
      <xdr:rowOff>0</xdr:rowOff>
    </xdr:from>
    <xdr:to>
      <xdr:col>12</xdr:col>
      <xdr:colOff>596900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4AEA2-6CB6-3D48-A164-48EA4FF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3</xdr:row>
      <xdr:rowOff>0</xdr:rowOff>
    </xdr:from>
    <xdr:to>
      <xdr:col>17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3FCFC-9AF9-984E-9AB4-77F214C9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0</xdr:rowOff>
    </xdr:from>
    <xdr:to>
      <xdr:col>8</xdr:col>
      <xdr:colOff>355600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703BF-4492-B94C-BF43-AEA7AFE70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3</xdr:row>
      <xdr:rowOff>0</xdr:rowOff>
    </xdr:from>
    <xdr:to>
      <xdr:col>12</xdr:col>
      <xdr:colOff>596900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F7A00-FF4E-154B-9AEC-CCB84E86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3</xdr:row>
      <xdr:rowOff>0</xdr:rowOff>
    </xdr:from>
    <xdr:to>
      <xdr:col>17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365DE-9696-F54E-A493-137C0356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0</xdr:rowOff>
    </xdr:from>
    <xdr:to>
      <xdr:col>8</xdr:col>
      <xdr:colOff>355600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5028A-057F-0942-A56F-C43A9CE49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</xdr:row>
      <xdr:rowOff>190500</xdr:rowOff>
    </xdr:from>
    <xdr:to>
      <xdr:col>12</xdr:col>
      <xdr:colOff>596900</xdr:colOff>
      <xdr:row>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486CD-BD17-7A4F-8C57-7EBEE501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2</xdr:row>
      <xdr:rowOff>190500</xdr:rowOff>
    </xdr:from>
    <xdr:to>
      <xdr:col>17</xdr:col>
      <xdr:colOff>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567835-EF37-C644-934F-A6BB4123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DC3A-2949-C046-B9B5-532A994EB23A}">
  <dimension ref="A2:E39"/>
  <sheetViews>
    <sheetView tabSelected="1" zoomScale="80" zoomScaleNormal="80" workbookViewId="0"/>
  </sheetViews>
  <sheetFormatPr baseColWidth="10" defaultRowHeight="16" x14ac:dyDescent="0.2"/>
  <cols>
    <col min="1" max="1" width="30.1640625" bestFit="1" customWidth="1"/>
  </cols>
  <sheetData>
    <row r="2" spans="1:4" x14ac:dyDescent="0.2">
      <c r="B2" s="6" t="s">
        <v>28</v>
      </c>
      <c r="C2" s="7">
        <v>0.8</v>
      </c>
      <c r="D2" s="7">
        <v>0.2</v>
      </c>
    </row>
    <row r="3" spans="1:4" x14ac:dyDescent="0.2">
      <c r="A3" t="s">
        <v>0</v>
      </c>
      <c r="B3" s="5">
        <f>RawData!B3</f>
        <v>0</v>
      </c>
      <c r="C3" s="5">
        <f>RawData!F3</f>
        <v>0</v>
      </c>
      <c r="D3" s="5">
        <f>RawData!J3</f>
        <v>0</v>
      </c>
    </row>
    <row r="4" spans="1:4" x14ac:dyDescent="0.2">
      <c r="A4" s="9" t="s">
        <v>1</v>
      </c>
      <c r="B4" s="5"/>
      <c r="C4" s="5"/>
      <c r="D4" s="5"/>
    </row>
    <row r="5" spans="1:4" x14ac:dyDescent="0.2">
      <c r="A5" t="s">
        <v>2</v>
      </c>
      <c r="B5" s="5" t="e">
        <f>RawData!E5</f>
        <v>#DIV/0!</v>
      </c>
      <c r="C5" s="5" t="e">
        <f>RawData!I5</f>
        <v>#DIV/0!</v>
      </c>
      <c r="D5" s="5" t="e">
        <f>RawData!M5</f>
        <v>#DIV/0!</v>
      </c>
    </row>
    <row r="6" spans="1:4" x14ac:dyDescent="0.2">
      <c r="A6" t="s">
        <v>3</v>
      </c>
      <c r="B6" s="5" t="e">
        <f>RawData!E6</f>
        <v>#DIV/0!</v>
      </c>
      <c r="C6" s="5" t="e">
        <f>RawData!I6</f>
        <v>#DIV/0!</v>
      </c>
      <c r="D6" s="5" t="e">
        <f>RawData!M6</f>
        <v>#DIV/0!</v>
      </c>
    </row>
    <row r="7" spans="1:4" x14ac:dyDescent="0.2">
      <c r="A7" t="s">
        <v>4</v>
      </c>
      <c r="B7" s="5" t="e">
        <f>RawData!E7</f>
        <v>#DIV/0!</v>
      </c>
      <c r="C7" s="5" t="e">
        <f>RawData!I7</f>
        <v>#DIV/0!</v>
      </c>
      <c r="D7" s="5" t="e">
        <f>RawData!M7</f>
        <v>#DIV/0!</v>
      </c>
    </row>
    <row r="8" spans="1:4" x14ac:dyDescent="0.2">
      <c r="A8" t="s">
        <v>5</v>
      </c>
      <c r="B8" s="5" t="e">
        <f>RawData!E8</f>
        <v>#DIV/0!</v>
      </c>
      <c r="C8" s="5" t="e">
        <f>RawData!I8</f>
        <v>#DIV/0!</v>
      </c>
      <c r="D8" s="5" t="e">
        <f>RawData!M8</f>
        <v>#DIV/0!</v>
      </c>
    </row>
    <row r="9" spans="1:4" x14ac:dyDescent="0.2">
      <c r="A9" t="s">
        <v>6</v>
      </c>
      <c r="B9" s="5" t="e">
        <f>RawData!E9</f>
        <v>#DIV/0!</v>
      </c>
      <c r="C9" s="5" t="e">
        <f>RawData!I9</f>
        <v>#DIV/0!</v>
      </c>
      <c r="D9" s="5" t="e">
        <f>RawData!M9</f>
        <v>#DIV/0!</v>
      </c>
    </row>
    <row r="10" spans="1:4" x14ac:dyDescent="0.2">
      <c r="A10" t="s">
        <v>7</v>
      </c>
      <c r="B10" s="5" t="e">
        <f>RawData!E10</f>
        <v>#DIV/0!</v>
      </c>
      <c r="C10" s="5" t="e">
        <f>RawData!I10</f>
        <v>#DIV/0!</v>
      </c>
      <c r="D10" s="5" t="e">
        <f>RawData!M10</f>
        <v>#DIV/0!</v>
      </c>
    </row>
    <row r="11" spans="1:4" x14ac:dyDescent="0.2">
      <c r="A11" t="s">
        <v>8</v>
      </c>
      <c r="B11" s="5" t="e">
        <f>RawData!E11</f>
        <v>#DIV/0!</v>
      </c>
      <c r="C11" s="5" t="e">
        <f>RawData!I11</f>
        <v>#DIV/0!</v>
      </c>
      <c r="D11" s="5" t="e">
        <f>RawData!M11</f>
        <v>#DIV/0!</v>
      </c>
    </row>
    <row r="12" spans="1:4" x14ac:dyDescent="0.2">
      <c r="A12" t="s">
        <v>9</v>
      </c>
      <c r="B12" s="5" t="e">
        <f>RawData!E12</f>
        <v>#DIV/0!</v>
      </c>
      <c r="C12" s="5" t="e">
        <f>RawData!I12</f>
        <v>#DIV/0!</v>
      </c>
      <c r="D12" s="5" t="e">
        <f>RawData!M12</f>
        <v>#DIV/0!</v>
      </c>
    </row>
    <row r="13" spans="1:4" x14ac:dyDescent="0.2">
      <c r="A13" t="s">
        <v>26</v>
      </c>
      <c r="B13" s="5" t="e">
        <f>RawData!E13</f>
        <v>#DIV/0!</v>
      </c>
      <c r="C13" s="5" t="e">
        <f>RawData!I13</f>
        <v>#DIV/0!</v>
      </c>
      <c r="D13" s="5" t="e">
        <f>RawData!M13</f>
        <v>#DIV/0!</v>
      </c>
    </row>
    <row r="14" spans="1:4" x14ac:dyDescent="0.2">
      <c r="A14" s="9" t="s">
        <v>10</v>
      </c>
      <c r="B14" s="5"/>
      <c r="C14" s="5"/>
      <c r="D14" s="5"/>
    </row>
    <row r="15" spans="1:4" x14ac:dyDescent="0.2">
      <c r="A15" t="s">
        <v>15</v>
      </c>
      <c r="B15" s="5" t="e">
        <f>RawData!E15</f>
        <v>#DIV/0!</v>
      </c>
      <c r="C15" s="5" t="e">
        <f>RawData!I15</f>
        <v>#DIV/0!</v>
      </c>
      <c r="D15" s="5" t="e">
        <f>RawData!M15</f>
        <v>#DIV/0!</v>
      </c>
    </row>
    <row r="16" spans="1:4" x14ac:dyDescent="0.2">
      <c r="A16" t="s">
        <v>12</v>
      </c>
      <c r="B16" s="5" t="e">
        <f>RawData!E16</f>
        <v>#DIV/0!</v>
      </c>
      <c r="C16" s="5" t="e">
        <f>RawData!I16</f>
        <v>#DIV/0!</v>
      </c>
      <c r="D16" s="5" t="e">
        <f>RawData!M16</f>
        <v>#DIV/0!</v>
      </c>
    </row>
    <row r="17" spans="1:4" x14ac:dyDescent="0.2">
      <c r="A17" t="s">
        <v>16</v>
      </c>
      <c r="B17" s="5" t="e">
        <f>RawData!E17</f>
        <v>#DIV/0!</v>
      </c>
      <c r="C17" s="5" t="e">
        <f>RawData!I17</f>
        <v>#DIV/0!</v>
      </c>
      <c r="D17" s="5" t="e">
        <f>RawData!M17</f>
        <v>#DIV/0!</v>
      </c>
    </row>
    <row r="18" spans="1:4" x14ac:dyDescent="0.2">
      <c r="A18" t="s">
        <v>17</v>
      </c>
      <c r="B18" s="5" t="e">
        <f>RawData!E18</f>
        <v>#DIV/0!</v>
      </c>
      <c r="C18" s="5" t="e">
        <f>RawData!I18</f>
        <v>#DIV/0!</v>
      </c>
      <c r="D18" s="5" t="e">
        <f>RawData!M18</f>
        <v>#DIV/0!</v>
      </c>
    </row>
    <row r="19" spans="1:4" x14ac:dyDescent="0.2">
      <c r="A19" t="s">
        <v>18</v>
      </c>
      <c r="B19" s="5" t="e">
        <f>RawData!E19</f>
        <v>#DIV/0!</v>
      </c>
      <c r="C19" s="5" t="e">
        <f>RawData!I19</f>
        <v>#DIV/0!</v>
      </c>
      <c r="D19" s="5" t="e">
        <f>RawData!M19</f>
        <v>#DIV/0!</v>
      </c>
    </row>
    <row r="20" spans="1:4" x14ac:dyDescent="0.2">
      <c r="A20" t="s">
        <v>13</v>
      </c>
      <c r="B20" s="5" t="e">
        <f>RawData!E20</f>
        <v>#DIV/0!</v>
      </c>
      <c r="C20" s="5" t="e">
        <f>RawData!I20</f>
        <v>#DIV/0!</v>
      </c>
      <c r="D20" s="5" t="e">
        <f>RawData!M20</f>
        <v>#DIV/0!</v>
      </c>
    </row>
    <row r="21" spans="1:4" x14ac:dyDescent="0.2">
      <c r="A21" t="s">
        <v>14</v>
      </c>
      <c r="B21" s="5" t="e">
        <f>RawData!E21</f>
        <v>#DIV/0!</v>
      </c>
      <c r="C21" s="5" t="e">
        <f>RawData!I21</f>
        <v>#DIV/0!</v>
      </c>
      <c r="D21" s="5" t="e">
        <f>RawData!M21</f>
        <v>#DIV/0!</v>
      </c>
    </row>
    <row r="22" spans="1:4" x14ac:dyDescent="0.2">
      <c r="A22" s="9" t="s">
        <v>27</v>
      </c>
      <c r="B22" s="5"/>
      <c r="C22" s="5"/>
      <c r="D22" s="5"/>
    </row>
    <row r="23" spans="1:4" x14ac:dyDescent="0.2">
      <c r="A23" t="s">
        <v>19</v>
      </c>
      <c r="B23" s="5" t="e">
        <f>RawData!E23</f>
        <v>#DIV/0!</v>
      </c>
      <c r="C23" s="5" t="e">
        <f>RawData!I23</f>
        <v>#DIV/0!</v>
      </c>
      <c r="D23" s="5" t="e">
        <f>RawData!M23</f>
        <v>#DIV/0!</v>
      </c>
    </row>
    <row r="24" spans="1:4" x14ac:dyDescent="0.2">
      <c r="A24" t="s">
        <v>20</v>
      </c>
      <c r="B24" s="5" t="e">
        <f>RawData!E24</f>
        <v>#DIV/0!</v>
      </c>
      <c r="C24" s="5" t="e">
        <f>RawData!I24</f>
        <v>#DIV/0!</v>
      </c>
      <c r="D24" s="5" t="e">
        <f>RawData!M24</f>
        <v>#DIV/0!</v>
      </c>
    </row>
    <row r="25" spans="1:4" x14ac:dyDescent="0.2">
      <c r="A25" t="s">
        <v>34</v>
      </c>
      <c r="B25" s="5" t="e">
        <f>RawData!E25</f>
        <v>#DIV/0!</v>
      </c>
      <c r="C25" s="5" t="e">
        <f>RawData!I25</f>
        <v>#DIV/0!</v>
      </c>
      <c r="D25" s="5" t="e">
        <f>RawData!M25</f>
        <v>#DIV/0!</v>
      </c>
    </row>
    <row r="26" spans="1:4" x14ac:dyDescent="0.2">
      <c r="A26" s="8" t="s">
        <v>26</v>
      </c>
      <c r="B26" s="5" t="e">
        <f>RawData!E26</f>
        <v>#DIV/0!</v>
      </c>
      <c r="C26" s="5" t="e">
        <f>RawData!I26</f>
        <v>#DIV/0!</v>
      </c>
      <c r="D26" s="5" t="e">
        <f>RawData!M26</f>
        <v>#DIV/0!</v>
      </c>
    </row>
    <row r="27" spans="1:4" x14ac:dyDescent="0.2">
      <c r="A27" s="9" t="s">
        <v>11</v>
      </c>
      <c r="B27" s="5"/>
      <c r="C27" s="5"/>
      <c r="D27" s="5"/>
    </row>
    <row r="28" spans="1:4" x14ac:dyDescent="0.2">
      <c r="A28" t="s">
        <v>21</v>
      </c>
      <c r="B28" s="5" t="e">
        <f>RawData!E28</f>
        <v>#DIV/0!</v>
      </c>
      <c r="C28" s="5" t="e">
        <f>RawData!I28</f>
        <v>#DIV/0!</v>
      </c>
      <c r="D28" s="5" t="e">
        <f>RawData!M28</f>
        <v>#DIV/0!</v>
      </c>
    </row>
    <row r="29" spans="1:4" x14ac:dyDescent="0.2">
      <c r="A29" t="s">
        <v>22</v>
      </c>
      <c r="B29" s="5" t="e">
        <f>RawData!E29</f>
        <v>#DIV/0!</v>
      </c>
      <c r="C29" s="5" t="e">
        <f>RawData!I29</f>
        <v>#DIV/0!</v>
      </c>
      <c r="D29" s="5" t="e">
        <f>RawData!M29</f>
        <v>#DIV/0!</v>
      </c>
    </row>
    <row r="30" spans="1:4" x14ac:dyDescent="0.2">
      <c r="A30" s="8" t="s">
        <v>26</v>
      </c>
      <c r="B30" s="5" t="e">
        <f>RawData!E30</f>
        <v>#DIV/0!</v>
      </c>
      <c r="C30" s="5" t="e">
        <f>RawData!I30</f>
        <v>#DIV/0!</v>
      </c>
      <c r="D30" s="5" t="e">
        <f>RawData!M30</f>
        <v>#DIV/0!</v>
      </c>
    </row>
    <row r="31" spans="1:4" x14ac:dyDescent="0.2">
      <c r="A31" s="9" t="s">
        <v>25</v>
      </c>
      <c r="B31" s="5"/>
      <c r="C31" s="5"/>
      <c r="D31" s="5"/>
    </row>
    <row r="32" spans="1:4" x14ac:dyDescent="0.2">
      <c r="A32" t="s">
        <v>23</v>
      </c>
      <c r="B32" s="5" t="e">
        <f>RawData!E32</f>
        <v>#DIV/0!</v>
      </c>
      <c r="C32" s="5" t="e">
        <f>RawData!I32</f>
        <v>#DIV/0!</v>
      </c>
      <c r="D32" s="5" t="e">
        <f>RawData!M32</f>
        <v>#DIV/0!</v>
      </c>
    </row>
    <row r="33" spans="1:5" x14ac:dyDescent="0.2">
      <c r="A33" t="s">
        <v>26</v>
      </c>
      <c r="B33" s="5" t="e">
        <f>RawData!E33</f>
        <v>#DIV/0!</v>
      </c>
      <c r="C33" s="5" t="e">
        <f>RawData!I33</f>
        <v>#DIV/0!</v>
      </c>
      <c r="D33" s="5" t="e">
        <f>RawData!M33</f>
        <v>#DIV/0!</v>
      </c>
    </row>
    <row r="34" spans="1:5" x14ac:dyDescent="0.2">
      <c r="A34" t="s">
        <v>24</v>
      </c>
      <c r="B34" s="5" t="e">
        <f>RawData!E34</f>
        <v>#DIV/0!</v>
      </c>
      <c r="C34" s="5" t="e">
        <f>RawData!I34</f>
        <v>#DIV/0!</v>
      </c>
      <c r="D34" s="5" t="e">
        <f>RawData!M34</f>
        <v>#DIV/0!</v>
      </c>
    </row>
    <row r="35" spans="1:5" x14ac:dyDescent="0.2">
      <c r="A35" s="9" t="s">
        <v>42</v>
      </c>
    </row>
    <row r="36" spans="1:5" x14ac:dyDescent="0.2">
      <c r="A36" t="s">
        <v>43</v>
      </c>
      <c r="B36" s="10" t="e">
        <f>RawData!E36</f>
        <v>#DIV/0!</v>
      </c>
      <c r="C36" s="10" t="e">
        <f>RawData!I36</f>
        <v>#DIV/0!</v>
      </c>
      <c r="D36" s="10" t="e">
        <f>RawData!M36</f>
        <v>#DIV/0!</v>
      </c>
      <c r="E36" s="10" t="s">
        <v>71</v>
      </c>
    </row>
    <row r="37" spans="1:5" x14ac:dyDescent="0.2">
      <c r="A37" t="s">
        <v>44</v>
      </c>
      <c r="B37" s="10" t="e">
        <f>RawData!E37</f>
        <v>#DIV/0!</v>
      </c>
      <c r="C37" s="10" t="e">
        <f>RawData!I37</f>
        <v>#DIV/0!</v>
      </c>
      <c r="D37" s="10" t="e">
        <f>RawData!M37</f>
        <v>#DIV/0!</v>
      </c>
    </row>
    <row r="38" spans="1:5" x14ac:dyDescent="0.2">
      <c r="A38" t="s">
        <v>45</v>
      </c>
      <c r="B38" s="10" t="e">
        <f>RawData!E38</f>
        <v>#DIV/0!</v>
      </c>
      <c r="C38" s="10" t="e">
        <f>RawData!I38</f>
        <v>#DIV/0!</v>
      </c>
      <c r="D38" s="10" t="e">
        <f>RawData!M38</f>
        <v>#DIV/0!</v>
      </c>
    </row>
    <row r="39" spans="1:5" x14ac:dyDescent="0.2">
      <c r="A39" t="s">
        <v>46</v>
      </c>
      <c r="B39" s="10" t="e">
        <f>RawData!E39</f>
        <v>#DIV/0!</v>
      </c>
      <c r="C39" s="10" t="e">
        <f>RawData!I39</f>
        <v>#DIV/0!</v>
      </c>
      <c r="D39" s="10" t="e">
        <f>RawData!M39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67F2-5A74-1A49-97C9-9BB99AAB5120}">
  <dimension ref="A2:S39"/>
  <sheetViews>
    <sheetView zoomScale="80" zoomScaleNormal="80" workbookViewId="0">
      <selection activeCell="E36" sqref="E36"/>
    </sheetView>
  </sheetViews>
  <sheetFormatPr baseColWidth="10" defaultRowHeight="16" x14ac:dyDescent="0.2"/>
  <cols>
    <col min="1" max="1" width="30.1640625" bestFit="1" customWidth="1"/>
    <col min="16" max="17" width="18.6640625" bestFit="1" customWidth="1"/>
  </cols>
  <sheetData>
    <row r="2" spans="1:19" x14ac:dyDescent="0.2">
      <c r="B2" t="s">
        <v>28</v>
      </c>
      <c r="F2" s="1">
        <v>0.8</v>
      </c>
      <c r="G2" s="1"/>
      <c r="H2" s="1"/>
      <c r="I2" s="1"/>
      <c r="J2" s="1">
        <v>0.2</v>
      </c>
      <c r="K2" s="1"/>
      <c r="L2" s="1"/>
      <c r="M2" s="1"/>
    </row>
    <row r="3" spans="1:19" x14ac:dyDescent="0.2">
      <c r="A3" t="s">
        <v>0</v>
      </c>
      <c r="B3">
        <f>SUM(B5:B13)</f>
        <v>0</v>
      </c>
      <c r="F3">
        <f>SUM(F5:F13)</f>
        <v>0</v>
      </c>
      <c r="G3" t="e">
        <f>F3/B3</f>
        <v>#DIV/0!</v>
      </c>
      <c r="J3">
        <f>SUM(J5:J13)</f>
        <v>0</v>
      </c>
      <c r="K3" t="e">
        <f>J3/B3</f>
        <v>#DIV/0!</v>
      </c>
    </row>
    <row r="4" spans="1:19" x14ac:dyDescent="0.2">
      <c r="A4" s="9" t="s">
        <v>1</v>
      </c>
      <c r="B4" t="s">
        <v>53</v>
      </c>
      <c r="C4" t="s">
        <v>54</v>
      </c>
      <c r="D4" t="s">
        <v>55</v>
      </c>
      <c r="E4" t="s">
        <v>56</v>
      </c>
      <c r="F4" t="s">
        <v>53</v>
      </c>
      <c r="G4" t="s">
        <v>54</v>
      </c>
      <c r="H4" t="s">
        <v>55</v>
      </c>
      <c r="I4" t="s">
        <v>56</v>
      </c>
      <c r="J4" t="s">
        <v>53</v>
      </c>
      <c r="K4" t="s">
        <v>54</v>
      </c>
      <c r="L4" t="s">
        <v>55</v>
      </c>
      <c r="M4" t="s">
        <v>56</v>
      </c>
      <c r="P4" t="s">
        <v>57</v>
      </c>
      <c r="Q4" t="s">
        <v>58</v>
      </c>
      <c r="S4" s="9" t="s">
        <v>59</v>
      </c>
    </row>
    <row r="5" spans="1:19" x14ac:dyDescent="0.2">
      <c r="A5" t="s">
        <v>2</v>
      </c>
      <c r="B5" s="9">
        <v>0</v>
      </c>
      <c r="C5" s="3" t="e">
        <f t="shared" ref="C5:C12" si="0">B5/B$3</f>
        <v>#DIV/0!</v>
      </c>
      <c r="D5" s="4" t="e">
        <f t="shared" ref="D5:D19" si="1">TEXT(C5*100,"0.0")</f>
        <v>#DIV/0!</v>
      </c>
      <c r="E5" s="2" t="e">
        <f t="shared" ref="E5:E19" si="2">B5&amp;" ("&amp;D5&amp;")"</f>
        <v>#DIV/0!</v>
      </c>
      <c r="F5" s="9">
        <v>0</v>
      </c>
      <c r="G5" s="3" t="e">
        <f t="shared" ref="G5:G6" si="3">F5/F$3</f>
        <v>#DIV/0!</v>
      </c>
      <c r="H5" s="4" t="e">
        <f t="shared" ref="H5:H6" si="4">TEXT(G5*100,"0.0")</f>
        <v>#DIV/0!</v>
      </c>
      <c r="I5" s="2" t="e">
        <f t="shared" ref="I5:I6" si="5">F5&amp;" ("&amp;H5&amp;")"</f>
        <v>#DIV/0!</v>
      </c>
      <c r="J5" s="9">
        <v>0</v>
      </c>
      <c r="K5" s="3" t="e">
        <f t="shared" ref="K5:K12" si="6">J5/J$3</f>
        <v>#DIV/0!</v>
      </c>
      <c r="L5" s="4" t="e">
        <f t="shared" ref="L5:L12" si="7">TEXT(K5*100,"0.0")</f>
        <v>#DIV/0!</v>
      </c>
      <c r="M5" s="2" t="e">
        <f t="shared" ref="M5:M12" si="8">J5&amp;" ("&amp;L5&amp;")"</f>
        <v>#DIV/0!</v>
      </c>
      <c r="O5">
        <f t="shared" ref="O5:O39" si="9">(J5+F5)-B5</f>
        <v>0</v>
      </c>
      <c r="P5" s="11" t="e">
        <f>ABS(C5-G5)</f>
        <v>#DIV/0!</v>
      </c>
      <c r="Q5" s="11" t="e">
        <f>ABS(C5-K5)</f>
        <v>#DIV/0!</v>
      </c>
      <c r="S5" t="e">
        <f>(0.8*B5-F5)/(0.8*B5)</f>
        <v>#DIV/0!</v>
      </c>
    </row>
    <row r="6" spans="1:19" x14ac:dyDescent="0.2">
      <c r="A6" t="s">
        <v>3</v>
      </c>
      <c r="B6" s="9">
        <v>0</v>
      </c>
      <c r="C6" s="3" t="e">
        <f t="shared" si="0"/>
        <v>#DIV/0!</v>
      </c>
      <c r="D6" s="4" t="e">
        <f t="shared" si="1"/>
        <v>#DIV/0!</v>
      </c>
      <c r="E6" s="2" t="e">
        <f t="shared" si="2"/>
        <v>#DIV/0!</v>
      </c>
      <c r="F6" s="9">
        <v>0</v>
      </c>
      <c r="G6" s="3" t="e">
        <f t="shared" si="3"/>
        <v>#DIV/0!</v>
      </c>
      <c r="H6" s="4" t="e">
        <f t="shared" si="4"/>
        <v>#DIV/0!</v>
      </c>
      <c r="I6" s="2" t="e">
        <f t="shared" si="5"/>
        <v>#DIV/0!</v>
      </c>
      <c r="J6" s="9">
        <v>0</v>
      </c>
      <c r="K6" s="3" t="e">
        <f t="shared" si="6"/>
        <v>#DIV/0!</v>
      </c>
      <c r="L6" s="4" t="e">
        <f t="shared" si="7"/>
        <v>#DIV/0!</v>
      </c>
      <c r="M6" s="2" t="e">
        <f t="shared" si="8"/>
        <v>#DIV/0!</v>
      </c>
      <c r="O6">
        <f t="shared" si="9"/>
        <v>0</v>
      </c>
      <c r="P6" s="11" t="e">
        <f t="shared" ref="P6:P34" si="10">ABS(C6-G6)</f>
        <v>#DIV/0!</v>
      </c>
      <c r="Q6" s="11" t="e">
        <f t="shared" ref="Q6:Q34" si="11">ABS(C6-K6)</f>
        <v>#DIV/0!</v>
      </c>
      <c r="S6" t="e">
        <f t="shared" ref="S6:S39" si="12">(0.8*B6-F6)/(0.8*B6)</f>
        <v>#DIV/0!</v>
      </c>
    </row>
    <row r="7" spans="1:19" x14ac:dyDescent="0.2">
      <c r="A7" t="s">
        <v>4</v>
      </c>
      <c r="B7" s="9">
        <v>0</v>
      </c>
      <c r="C7" s="3" t="e">
        <f t="shared" si="0"/>
        <v>#DIV/0!</v>
      </c>
      <c r="D7" s="4" t="e">
        <f t="shared" si="1"/>
        <v>#DIV/0!</v>
      </c>
      <c r="E7" s="2" t="e">
        <f t="shared" si="2"/>
        <v>#DIV/0!</v>
      </c>
      <c r="F7" s="9">
        <v>0</v>
      </c>
      <c r="G7" s="3" t="e">
        <f t="shared" ref="G7:G13" si="13">F7/F$3</f>
        <v>#DIV/0!</v>
      </c>
      <c r="H7" s="4" t="e">
        <f t="shared" ref="H7:H13" si="14">TEXT(G7*100,"0.0")</f>
        <v>#DIV/0!</v>
      </c>
      <c r="I7" s="2" t="e">
        <f t="shared" ref="I7:I13" si="15">F7&amp;" ("&amp;H7&amp;")"</f>
        <v>#DIV/0!</v>
      </c>
      <c r="J7" s="9">
        <v>0</v>
      </c>
      <c r="K7" s="3" t="e">
        <f t="shared" si="6"/>
        <v>#DIV/0!</v>
      </c>
      <c r="L7" s="4" t="e">
        <f t="shared" si="7"/>
        <v>#DIV/0!</v>
      </c>
      <c r="M7" s="2" t="e">
        <f t="shared" si="8"/>
        <v>#DIV/0!</v>
      </c>
      <c r="O7">
        <f t="shared" si="9"/>
        <v>0</v>
      </c>
      <c r="P7" s="11" t="e">
        <f t="shared" si="10"/>
        <v>#DIV/0!</v>
      </c>
      <c r="Q7" s="11" t="e">
        <f t="shared" si="11"/>
        <v>#DIV/0!</v>
      </c>
      <c r="S7" t="e">
        <f t="shared" si="12"/>
        <v>#DIV/0!</v>
      </c>
    </row>
    <row r="8" spans="1:19" x14ac:dyDescent="0.2">
      <c r="A8" t="s">
        <v>5</v>
      </c>
      <c r="B8" s="9">
        <v>0</v>
      </c>
      <c r="C8" s="3" t="e">
        <f t="shared" si="0"/>
        <v>#DIV/0!</v>
      </c>
      <c r="D8" s="4" t="e">
        <f t="shared" si="1"/>
        <v>#DIV/0!</v>
      </c>
      <c r="E8" s="2" t="e">
        <f t="shared" si="2"/>
        <v>#DIV/0!</v>
      </c>
      <c r="F8" s="9">
        <v>0</v>
      </c>
      <c r="G8" s="3" t="e">
        <f t="shared" si="13"/>
        <v>#DIV/0!</v>
      </c>
      <c r="H8" s="4" t="e">
        <f t="shared" si="14"/>
        <v>#DIV/0!</v>
      </c>
      <c r="I8" s="2" t="e">
        <f t="shared" si="15"/>
        <v>#DIV/0!</v>
      </c>
      <c r="J8" s="9">
        <v>0</v>
      </c>
      <c r="K8" s="3" t="e">
        <f t="shared" si="6"/>
        <v>#DIV/0!</v>
      </c>
      <c r="L8" s="4" t="e">
        <f t="shared" si="7"/>
        <v>#DIV/0!</v>
      </c>
      <c r="M8" s="2" t="e">
        <f t="shared" si="8"/>
        <v>#DIV/0!</v>
      </c>
      <c r="O8">
        <f t="shared" si="9"/>
        <v>0</v>
      </c>
      <c r="P8" s="11" t="e">
        <f t="shared" si="10"/>
        <v>#DIV/0!</v>
      </c>
      <c r="Q8" s="11" t="e">
        <f t="shared" si="11"/>
        <v>#DIV/0!</v>
      </c>
      <c r="S8" t="e">
        <f t="shared" si="12"/>
        <v>#DIV/0!</v>
      </c>
    </row>
    <row r="9" spans="1:19" x14ac:dyDescent="0.2">
      <c r="A9" t="s">
        <v>6</v>
      </c>
      <c r="B9" s="9">
        <v>0</v>
      </c>
      <c r="C9" s="3" t="e">
        <f t="shared" si="0"/>
        <v>#DIV/0!</v>
      </c>
      <c r="D9" s="4" t="e">
        <f t="shared" si="1"/>
        <v>#DIV/0!</v>
      </c>
      <c r="E9" s="2" t="e">
        <f t="shared" si="2"/>
        <v>#DIV/0!</v>
      </c>
      <c r="F9" s="9">
        <v>0</v>
      </c>
      <c r="G9" s="3" t="e">
        <f t="shared" si="13"/>
        <v>#DIV/0!</v>
      </c>
      <c r="H9" s="4" t="e">
        <f t="shared" si="14"/>
        <v>#DIV/0!</v>
      </c>
      <c r="I9" s="2" t="e">
        <f t="shared" si="15"/>
        <v>#DIV/0!</v>
      </c>
      <c r="J9" s="9">
        <v>0</v>
      </c>
      <c r="K9" s="3" t="e">
        <f t="shared" si="6"/>
        <v>#DIV/0!</v>
      </c>
      <c r="L9" s="4" t="e">
        <f t="shared" si="7"/>
        <v>#DIV/0!</v>
      </c>
      <c r="M9" s="2" t="e">
        <f t="shared" si="8"/>
        <v>#DIV/0!</v>
      </c>
      <c r="O9">
        <f t="shared" si="9"/>
        <v>0</v>
      </c>
      <c r="P9" s="11" t="e">
        <f t="shared" si="10"/>
        <v>#DIV/0!</v>
      </c>
      <c r="Q9" s="11" t="e">
        <f t="shared" si="11"/>
        <v>#DIV/0!</v>
      </c>
      <c r="S9" t="e">
        <f t="shared" si="12"/>
        <v>#DIV/0!</v>
      </c>
    </row>
    <row r="10" spans="1:19" x14ac:dyDescent="0.2">
      <c r="A10" t="s">
        <v>7</v>
      </c>
      <c r="B10" s="9">
        <v>0</v>
      </c>
      <c r="C10" s="3" t="e">
        <f t="shared" si="0"/>
        <v>#DIV/0!</v>
      </c>
      <c r="D10" s="4" t="e">
        <f t="shared" si="1"/>
        <v>#DIV/0!</v>
      </c>
      <c r="E10" s="2" t="e">
        <f t="shared" si="2"/>
        <v>#DIV/0!</v>
      </c>
      <c r="F10" s="9">
        <v>0</v>
      </c>
      <c r="G10" s="3" t="e">
        <f t="shared" si="13"/>
        <v>#DIV/0!</v>
      </c>
      <c r="H10" s="4" t="e">
        <f t="shared" si="14"/>
        <v>#DIV/0!</v>
      </c>
      <c r="I10" s="2" t="e">
        <f t="shared" si="15"/>
        <v>#DIV/0!</v>
      </c>
      <c r="J10" s="9">
        <v>0</v>
      </c>
      <c r="K10" s="3" t="e">
        <f t="shared" si="6"/>
        <v>#DIV/0!</v>
      </c>
      <c r="L10" s="4" t="e">
        <f t="shared" si="7"/>
        <v>#DIV/0!</v>
      </c>
      <c r="M10" s="2" t="e">
        <f t="shared" si="8"/>
        <v>#DIV/0!</v>
      </c>
      <c r="O10">
        <f t="shared" si="9"/>
        <v>0</v>
      </c>
      <c r="P10" s="11" t="e">
        <f t="shared" si="10"/>
        <v>#DIV/0!</v>
      </c>
      <c r="Q10" s="11" t="e">
        <f t="shared" si="11"/>
        <v>#DIV/0!</v>
      </c>
      <c r="S10" t="e">
        <f t="shared" si="12"/>
        <v>#DIV/0!</v>
      </c>
    </row>
    <row r="11" spans="1:19" x14ac:dyDescent="0.2">
      <c r="A11" t="s">
        <v>8</v>
      </c>
      <c r="B11" s="9">
        <v>0</v>
      </c>
      <c r="C11" s="3" t="e">
        <f t="shared" si="0"/>
        <v>#DIV/0!</v>
      </c>
      <c r="D11" s="4" t="e">
        <f t="shared" si="1"/>
        <v>#DIV/0!</v>
      </c>
      <c r="E11" s="2" t="e">
        <f t="shared" si="2"/>
        <v>#DIV/0!</v>
      </c>
      <c r="F11" s="9">
        <v>0</v>
      </c>
      <c r="G11" s="3" t="e">
        <f t="shared" si="13"/>
        <v>#DIV/0!</v>
      </c>
      <c r="H11" s="4" t="e">
        <f t="shared" si="14"/>
        <v>#DIV/0!</v>
      </c>
      <c r="I11" s="2" t="e">
        <f t="shared" si="15"/>
        <v>#DIV/0!</v>
      </c>
      <c r="J11" s="9">
        <v>0</v>
      </c>
      <c r="K11" s="3" t="e">
        <f t="shared" si="6"/>
        <v>#DIV/0!</v>
      </c>
      <c r="L11" s="4" t="e">
        <f t="shared" si="7"/>
        <v>#DIV/0!</v>
      </c>
      <c r="M11" s="2" t="e">
        <f t="shared" si="8"/>
        <v>#DIV/0!</v>
      </c>
      <c r="O11">
        <f t="shared" si="9"/>
        <v>0</v>
      </c>
      <c r="P11" s="11" t="e">
        <f t="shared" si="10"/>
        <v>#DIV/0!</v>
      </c>
      <c r="Q11" s="11" t="e">
        <f t="shared" si="11"/>
        <v>#DIV/0!</v>
      </c>
      <c r="S11" t="e">
        <f t="shared" si="12"/>
        <v>#DIV/0!</v>
      </c>
    </row>
    <row r="12" spans="1:19" x14ac:dyDescent="0.2">
      <c r="A12" t="s">
        <v>9</v>
      </c>
      <c r="B12" s="9">
        <v>0</v>
      </c>
      <c r="C12" s="3" t="e">
        <f t="shared" si="0"/>
        <v>#DIV/0!</v>
      </c>
      <c r="D12" s="4" t="e">
        <f t="shared" si="1"/>
        <v>#DIV/0!</v>
      </c>
      <c r="E12" s="2" t="e">
        <f t="shared" si="2"/>
        <v>#DIV/0!</v>
      </c>
      <c r="F12" s="9">
        <v>0</v>
      </c>
      <c r="G12" s="3" t="e">
        <f t="shared" si="13"/>
        <v>#DIV/0!</v>
      </c>
      <c r="H12" s="4" t="e">
        <f t="shared" si="14"/>
        <v>#DIV/0!</v>
      </c>
      <c r="I12" s="2" t="e">
        <f t="shared" si="15"/>
        <v>#DIV/0!</v>
      </c>
      <c r="J12" s="9">
        <v>0</v>
      </c>
      <c r="K12" s="3" t="e">
        <f t="shared" si="6"/>
        <v>#DIV/0!</v>
      </c>
      <c r="L12" s="4" t="e">
        <f t="shared" si="7"/>
        <v>#DIV/0!</v>
      </c>
      <c r="M12" s="2" t="e">
        <f t="shared" si="8"/>
        <v>#DIV/0!</v>
      </c>
      <c r="O12">
        <f t="shared" si="9"/>
        <v>0</v>
      </c>
      <c r="P12" s="11" t="e">
        <f t="shared" si="10"/>
        <v>#DIV/0!</v>
      </c>
      <c r="Q12" s="11" t="e">
        <f t="shared" si="11"/>
        <v>#DIV/0!</v>
      </c>
      <c r="S12" t="e">
        <f t="shared" si="12"/>
        <v>#DIV/0!</v>
      </c>
    </row>
    <row r="13" spans="1:19" x14ac:dyDescent="0.2">
      <c r="A13" t="s">
        <v>29</v>
      </c>
      <c r="B13" s="9">
        <v>0</v>
      </c>
      <c r="C13" s="3" t="e">
        <f t="shared" ref="C13" si="16">B13/B$3</f>
        <v>#DIV/0!</v>
      </c>
      <c r="D13" s="4" t="e">
        <f>TEXT(C13*100,"0.0")</f>
        <v>#DIV/0!</v>
      </c>
      <c r="E13" s="2" t="e">
        <f>B13&amp;" ("&amp;D13&amp;")"</f>
        <v>#DIV/0!</v>
      </c>
      <c r="F13" s="9">
        <v>0</v>
      </c>
      <c r="G13" s="3" t="e">
        <f t="shared" si="13"/>
        <v>#DIV/0!</v>
      </c>
      <c r="H13" s="4" t="e">
        <f t="shared" si="14"/>
        <v>#DIV/0!</v>
      </c>
      <c r="I13" s="2" t="e">
        <f t="shared" si="15"/>
        <v>#DIV/0!</v>
      </c>
      <c r="J13" s="9">
        <v>0</v>
      </c>
      <c r="K13" s="3" t="e">
        <f t="shared" ref="K13" si="17">J13/J$3</f>
        <v>#DIV/0!</v>
      </c>
      <c r="L13" s="4" t="e">
        <f t="shared" ref="L13" si="18">TEXT(K13*100,"0.0")</f>
        <v>#DIV/0!</v>
      </c>
      <c r="M13" s="2" t="e">
        <f t="shared" ref="M13" si="19">J13&amp;" ("&amp;L13&amp;")"</f>
        <v>#DIV/0!</v>
      </c>
      <c r="O13">
        <f>(J13+F13)-B13</f>
        <v>0</v>
      </c>
      <c r="P13" s="11" t="e">
        <f t="shared" si="10"/>
        <v>#DIV/0!</v>
      </c>
      <c r="Q13" s="11" t="e">
        <f t="shared" si="11"/>
        <v>#DIV/0!</v>
      </c>
      <c r="S13" t="e">
        <f t="shared" si="12"/>
        <v>#DIV/0!</v>
      </c>
    </row>
    <row r="14" spans="1:19" x14ac:dyDescent="0.2">
      <c r="A14" s="9" t="s">
        <v>10</v>
      </c>
      <c r="B14" s="9"/>
      <c r="C14" s="3"/>
      <c r="D14" s="4"/>
      <c r="E14" s="2"/>
      <c r="F14" s="9"/>
      <c r="G14" s="3"/>
      <c r="H14" s="4"/>
      <c r="I14" s="2"/>
      <c r="J14" s="9"/>
      <c r="K14" s="3"/>
      <c r="L14" s="4"/>
      <c r="M14" s="2"/>
      <c r="O14" t="b">
        <f>SUM(F5:F13,J5:J13)=$B3</f>
        <v>1</v>
      </c>
      <c r="P14" s="11"/>
      <c r="Q14" s="11"/>
    </row>
    <row r="15" spans="1:19" x14ac:dyDescent="0.2">
      <c r="A15" s="8" t="s">
        <v>47</v>
      </c>
      <c r="B15" s="9">
        <v>0</v>
      </c>
      <c r="C15" s="3" t="e">
        <f>B15/B$3</f>
        <v>#DIV/0!</v>
      </c>
      <c r="D15" s="4" t="e">
        <f t="shared" si="1"/>
        <v>#DIV/0!</v>
      </c>
      <c r="E15" s="2" t="e">
        <f t="shared" si="2"/>
        <v>#DIV/0!</v>
      </c>
      <c r="F15" s="9">
        <v>0</v>
      </c>
      <c r="G15" s="3" t="e">
        <f>F15/F$3</f>
        <v>#DIV/0!</v>
      </c>
      <c r="H15" s="4" t="e">
        <f t="shared" ref="H15" si="20">TEXT(G15*100,"0.0")</f>
        <v>#DIV/0!</v>
      </c>
      <c r="I15" s="2" t="e">
        <f t="shared" ref="I15" si="21">F15&amp;" ("&amp;H15&amp;")"</f>
        <v>#DIV/0!</v>
      </c>
      <c r="J15" s="9">
        <v>0</v>
      </c>
      <c r="K15" s="3" t="e">
        <f>J15/J$3</f>
        <v>#DIV/0!</v>
      </c>
      <c r="L15" s="4" t="e">
        <f t="shared" ref="L15:L19" si="22">TEXT(K15*100,"0.0")</f>
        <v>#DIV/0!</v>
      </c>
      <c r="M15" s="2" t="e">
        <f t="shared" ref="M15:M19" si="23">J15&amp;" ("&amp;L15&amp;")"</f>
        <v>#DIV/0!</v>
      </c>
      <c r="O15">
        <f t="shared" si="9"/>
        <v>0</v>
      </c>
      <c r="P15" s="11" t="e">
        <f t="shared" si="10"/>
        <v>#DIV/0!</v>
      </c>
      <c r="Q15" s="11" t="e">
        <f t="shared" si="11"/>
        <v>#DIV/0!</v>
      </c>
      <c r="S15" t="e">
        <f t="shared" si="12"/>
        <v>#DIV/0!</v>
      </c>
    </row>
    <row r="16" spans="1:19" x14ac:dyDescent="0.2">
      <c r="A16" s="8" t="s">
        <v>48</v>
      </c>
      <c r="B16" s="9">
        <v>0</v>
      </c>
      <c r="C16" s="3" t="e">
        <f t="shared" ref="C16:C21" si="24">B16/B$3</f>
        <v>#DIV/0!</v>
      </c>
      <c r="D16" s="4" t="e">
        <f t="shared" si="1"/>
        <v>#DIV/0!</v>
      </c>
      <c r="E16" s="2" t="e">
        <f t="shared" si="2"/>
        <v>#DIV/0!</v>
      </c>
      <c r="F16" s="9">
        <v>0</v>
      </c>
      <c r="G16" s="3" t="e">
        <f t="shared" ref="G16:G19" si="25">F16/F$3</f>
        <v>#DIV/0!</v>
      </c>
      <c r="H16" s="4" t="e">
        <f t="shared" ref="H16:H19" si="26">TEXT(G16*100,"0.0")</f>
        <v>#DIV/0!</v>
      </c>
      <c r="I16" s="2" t="e">
        <f t="shared" ref="I16:I18" si="27">F16&amp;" ("&amp;H16&amp;")"</f>
        <v>#DIV/0!</v>
      </c>
      <c r="J16" s="9">
        <v>0</v>
      </c>
      <c r="K16" s="3" t="e">
        <f t="shared" ref="K16:K19" si="28">J16/J$3</f>
        <v>#DIV/0!</v>
      </c>
      <c r="L16" s="4" t="e">
        <f t="shared" si="22"/>
        <v>#DIV/0!</v>
      </c>
      <c r="M16" s="2" t="e">
        <f t="shared" si="23"/>
        <v>#DIV/0!</v>
      </c>
      <c r="O16">
        <f t="shared" si="9"/>
        <v>0</v>
      </c>
      <c r="P16" s="11" t="e">
        <f t="shared" si="10"/>
        <v>#DIV/0!</v>
      </c>
      <c r="Q16" s="11" t="e">
        <f t="shared" si="11"/>
        <v>#DIV/0!</v>
      </c>
      <c r="S16" t="e">
        <f t="shared" si="12"/>
        <v>#DIV/0!</v>
      </c>
    </row>
    <row r="17" spans="1:19" x14ac:dyDescent="0.2">
      <c r="A17" s="8" t="s">
        <v>49</v>
      </c>
      <c r="B17" s="9">
        <v>0</v>
      </c>
      <c r="C17" s="3" t="e">
        <f t="shared" si="24"/>
        <v>#DIV/0!</v>
      </c>
      <c r="D17" s="4" t="e">
        <f t="shared" si="1"/>
        <v>#DIV/0!</v>
      </c>
      <c r="E17" s="2" t="e">
        <f t="shared" si="2"/>
        <v>#DIV/0!</v>
      </c>
      <c r="F17" s="9">
        <v>0</v>
      </c>
      <c r="G17" s="3" t="e">
        <f t="shared" si="25"/>
        <v>#DIV/0!</v>
      </c>
      <c r="H17" s="4" t="e">
        <f t="shared" si="26"/>
        <v>#DIV/0!</v>
      </c>
      <c r="I17" s="2" t="e">
        <f t="shared" si="27"/>
        <v>#DIV/0!</v>
      </c>
      <c r="J17" s="9">
        <v>0</v>
      </c>
      <c r="K17" s="3" t="e">
        <f t="shared" si="28"/>
        <v>#DIV/0!</v>
      </c>
      <c r="L17" s="4" t="e">
        <f t="shared" si="22"/>
        <v>#DIV/0!</v>
      </c>
      <c r="M17" s="2" t="e">
        <f t="shared" si="23"/>
        <v>#DIV/0!</v>
      </c>
      <c r="O17">
        <f t="shared" si="9"/>
        <v>0</v>
      </c>
      <c r="P17" s="11" t="e">
        <f t="shared" si="10"/>
        <v>#DIV/0!</v>
      </c>
      <c r="Q17" s="11" t="e">
        <f t="shared" si="11"/>
        <v>#DIV/0!</v>
      </c>
      <c r="S17" t="e">
        <f t="shared" si="12"/>
        <v>#DIV/0!</v>
      </c>
    </row>
    <row r="18" spans="1:19" x14ac:dyDescent="0.2">
      <c r="A18" s="8" t="s">
        <v>50</v>
      </c>
      <c r="B18" s="9">
        <v>0</v>
      </c>
      <c r="C18" s="3" t="e">
        <f t="shared" si="24"/>
        <v>#DIV/0!</v>
      </c>
      <c r="D18" s="4" t="e">
        <f t="shared" si="1"/>
        <v>#DIV/0!</v>
      </c>
      <c r="E18" s="2" t="e">
        <f t="shared" si="2"/>
        <v>#DIV/0!</v>
      </c>
      <c r="F18" s="9">
        <v>0</v>
      </c>
      <c r="G18" s="3" t="e">
        <f t="shared" si="25"/>
        <v>#DIV/0!</v>
      </c>
      <c r="H18" s="4" t="e">
        <f t="shared" si="26"/>
        <v>#DIV/0!</v>
      </c>
      <c r="I18" s="2" t="e">
        <f t="shared" si="27"/>
        <v>#DIV/0!</v>
      </c>
      <c r="J18" s="9">
        <v>0</v>
      </c>
      <c r="K18" s="3" t="e">
        <f t="shared" si="28"/>
        <v>#DIV/0!</v>
      </c>
      <c r="L18" s="4" t="e">
        <f t="shared" si="22"/>
        <v>#DIV/0!</v>
      </c>
      <c r="M18" s="2" t="e">
        <f t="shared" si="23"/>
        <v>#DIV/0!</v>
      </c>
      <c r="O18">
        <f t="shared" si="9"/>
        <v>0</v>
      </c>
      <c r="P18" s="11" t="e">
        <f t="shared" si="10"/>
        <v>#DIV/0!</v>
      </c>
      <c r="Q18" s="11" t="e">
        <f t="shared" si="11"/>
        <v>#DIV/0!</v>
      </c>
      <c r="S18" t="e">
        <f t="shared" si="12"/>
        <v>#DIV/0!</v>
      </c>
    </row>
    <row r="19" spans="1:19" x14ac:dyDescent="0.2">
      <c r="A19" s="8" t="s">
        <v>26</v>
      </c>
      <c r="B19" s="9">
        <v>0</v>
      </c>
      <c r="C19" s="3" t="e">
        <f t="shared" si="24"/>
        <v>#DIV/0!</v>
      </c>
      <c r="D19" s="4" t="e">
        <f t="shared" si="1"/>
        <v>#DIV/0!</v>
      </c>
      <c r="E19" s="2" t="e">
        <f t="shared" si="2"/>
        <v>#DIV/0!</v>
      </c>
      <c r="F19" s="9">
        <v>0</v>
      </c>
      <c r="G19" s="3" t="e">
        <f t="shared" si="25"/>
        <v>#DIV/0!</v>
      </c>
      <c r="H19" s="4" t="e">
        <f t="shared" si="26"/>
        <v>#DIV/0!</v>
      </c>
      <c r="I19" s="2" t="e">
        <f>F19&amp;" ("&amp;H19&amp;")"</f>
        <v>#DIV/0!</v>
      </c>
      <c r="J19" s="9">
        <v>0</v>
      </c>
      <c r="K19" s="3" t="e">
        <f t="shared" si="28"/>
        <v>#DIV/0!</v>
      </c>
      <c r="L19" s="4" t="e">
        <f t="shared" si="22"/>
        <v>#DIV/0!</v>
      </c>
      <c r="M19" s="2" t="e">
        <f t="shared" si="23"/>
        <v>#DIV/0!</v>
      </c>
      <c r="O19">
        <f t="shared" si="9"/>
        <v>0</v>
      </c>
      <c r="P19" s="11" t="e">
        <f t="shared" si="10"/>
        <v>#DIV/0!</v>
      </c>
      <c r="Q19" s="11" t="e">
        <f t="shared" si="11"/>
        <v>#DIV/0!</v>
      </c>
      <c r="S19" t="e">
        <f t="shared" si="12"/>
        <v>#DIV/0!</v>
      </c>
    </row>
    <row r="20" spans="1:19" x14ac:dyDescent="0.2">
      <c r="A20" s="8" t="s">
        <v>51</v>
      </c>
      <c r="B20" s="9">
        <v>0</v>
      </c>
      <c r="C20" s="3" t="e">
        <f>B20/B$3</f>
        <v>#DIV/0!</v>
      </c>
      <c r="D20" s="4" t="e">
        <f>TEXT(C20*100,"0.0")</f>
        <v>#DIV/0!</v>
      </c>
      <c r="E20" s="2" t="e">
        <f>B20&amp;" ("&amp;D20&amp;")"</f>
        <v>#DIV/0!</v>
      </c>
      <c r="F20" s="9">
        <v>0</v>
      </c>
      <c r="G20" s="3" t="e">
        <f>F20/F$3</f>
        <v>#DIV/0!</v>
      </c>
      <c r="H20" s="4" t="e">
        <f>TEXT(G20*100,"0.0")</f>
        <v>#DIV/0!</v>
      </c>
      <c r="I20" s="2" t="e">
        <f>F20&amp;" ("&amp;H20&amp;")"</f>
        <v>#DIV/0!</v>
      </c>
      <c r="J20" s="9">
        <v>0</v>
      </c>
      <c r="K20" s="3" t="e">
        <f>J20/J$3</f>
        <v>#DIV/0!</v>
      </c>
      <c r="L20" s="4" t="e">
        <f>TEXT(K20*100,"0.0")</f>
        <v>#DIV/0!</v>
      </c>
      <c r="M20" s="2" t="e">
        <f>J20&amp;" ("&amp;L20&amp;")"</f>
        <v>#DIV/0!</v>
      </c>
      <c r="O20">
        <f t="shared" si="9"/>
        <v>0</v>
      </c>
      <c r="P20" s="11" t="e">
        <f t="shared" si="10"/>
        <v>#DIV/0!</v>
      </c>
      <c r="Q20" s="11" t="e">
        <f t="shared" si="11"/>
        <v>#DIV/0!</v>
      </c>
      <c r="S20" t="e">
        <f t="shared" si="12"/>
        <v>#DIV/0!</v>
      </c>
    </row>
    <row r="21" spans="1:19" x14ac:dyDescent="0.2">
      <c r="A21" s="8" t="s">
        <v>52</v>
      </c>
      <c r="B21" s="9">
        <v>0</v>
      </c>
      <c r="C21" s="3" t="e">
        <f t="shared" si="24"/>
        <v>#DIV/0!</v>
      </c>
      <c r="D21" s="4" t="e">
        <f>TEXT(C21*100,"0.0")</f>
        <v>#DIV/0!</v>
      </c>
      <c r="E21" s="2" t="e">
        <f>B21&amp;" ("&amp;D21&amp;")"</f>
        <v>#DIV/0!</v>
      </c>
      <c r="F21" s="9">
        <v>0</v>
      </c>
      <c r="G21" s="3" t="e">
        <f>F21/F$3</f>
        <v>#DIV/0!</v>
      </c>
      <c r="H21" s="4" t="e">
        <f>TEXT(G21*100,"0.0")</f>
        <v>#DIV/0!</v>
      </c>
      <c r="I21" s="2" t="e">
        <f>F21&amp;" ("&amp;H21&amp;")"</f>
        <v>#DIV/0!</v>
      </c>
      <c r="J21" s="9">
        <v>0</v>
      </c>
      <c r="K21" s="3" t="e">
        <f>J21/J$3</f>
        <v>#DIV/0!</v>
      </c>
      <c r="L21" s="4" t="e">
        <f>TEXT(K21*100,"0.0")</f>
        <v>#DIV/0!</v>
      </c>
      <c r="M21" s="2" t="e">
        <f>J21&amp;" ("&amp;L21&amp;")"</f>
        <v>#DIV/0!</v>
      </c>
      <c r="O21">
        <f t="shared" si="9"/>
        <v>0</v>
      </c>
      <c r="P21" s="11" t="e">
        <f t="shared" si="10"/>
        <v>#DIV/0!</v>
      </c>
      <c r="Q21" s="11" t="e">
        <f t="shared" si="11"/>
        <v>#DIV/0!</v>
      </c>
      <c r="S21" t="e">
        <f t="shared" si="12"/>
        <v>#DIV/0!</v>
      </c>
    </row>
    <row r="22" spans="1:19" x14ac:dyDescent="0.2">
      <c r="A22" s="9" t="s">
        <v>27</v>
      </c>
      <c r="B22" s="9"/>
      <c r="C22" s="3"/>
      <c r="D22" s="4"/>
      <c r="E22" s="2"/>
      <c r="F22" s="9"/>
      <c r="G22" s="3"/>
      <c r="H22" s="4"/>
      <c r="I22" s="2"/>
      <c r="J22" s="9"/>
      <c r="K22" s="3"/>
      <c r="L22" s="4"/>
      <c r="M22" s="2"/>
      <c r="O22" t="b">
        <f>SUM(F15:F21,J15:J21)=$B3</f>
        <v>1</v>
      </c>
      <c r="P22" s="11"/>
      <c r="Q22" s="11"/>
    </row>
    <row r="23" spans="1:19" x14ac:dyDescent="0.2">
      <c r="A23" t="s">
        <v>19</v>
      </c>
      <c r="B23" s="9">
        <v>0</v>
      </c>
      <c r="C23" s="3" t="e">
        <f t="shared" ref="C23:C39" si="29">B23/B$3</f>
        <v>#DIV/0!</v>
      </c>
      <c r="D23" s="4" t="e">
        <f t="shared" ref="D23:D34" si="30">TEXT(C23*100,"0.0")</f>
        <v>#DIV/0!</v>
      </c>
      <c r="E23" s="2" t="e">
        <f t="shared" ref="E23:E34" si="31">B23&amp;" ("&amp;D23&amp;")"</f>
        <v>#DIV/0!</v>
      </c>
      <c r="F23" s="9">
        <v>0</v>
      </c>
      <c r="G23" s="3" t="e">
        <f t="shared" ref="G23:G39" si="32">F23/F$3</f>
        <v>#DIV/0!</v>
      </c>
      <c r="H23" s="4" t="e">
        <f t="shared" ref="H23:H34" si="33">TEXT(G23*100,"0.0")</f>
        <v>#DIV/0!</v>
      </c>
      <c r="I23" s="2" t="e">
        <f t="shared" ref="I23:I34" si="34">F23&amp;" ("&amp;H23&amp;")"</f>
        <v>#DIV/0!</v>
      </c>
      <c r="J23" s="9">
        <v>0</v>
      </c>
      <c r="K23" s="3" t="e">
        <f t="shared" ref="K23:K26" si="35">J23/J$3</f>
        <v>#DIV/0!</v>
      </c>
      <c r="L23" s="4" t="e">
        <f t="shared" ref="L23:L26" si="36">TEXT(K23*100,"0.0")</f>
        <v>#DIV/0!</v>
      </c>
      <c r="M23" s="2" t="e">
        <f t="shared" ref="M23:M26" si="37">J23&amp;" ("&amp;L23&amp;")"</f>
        <v>#DIV/0!</v>
      </c>
      <c r="O23">
        <f t="shared" si="9"/>
        <v>0</v>
      </c>
      <c r="P23" s="11" t="e">
        <f t="shared" si="10"/>
        <v>#DIV/0!</v>
      </c>
      <c r="Q23" s="11" t="e">
        <f t="shared" si="11"/>
        <v>#DIV/0!</v>
      </c>
      <c r="S23" t="e">
        <f t="shared" si="12"/>
        <v>#DIV/0!</v>
      </c>
    </row>
    <row r="24" spans="1:19" x14ac:dyDescent="0.2">
      <c r="A24" t="s">
        <v>20</v>
      </c>
      <c r="B24" s="9">
        <v>0</v>
      </c>
      <c r="C24" s="3" t="e">
        <f t="shared" si="29"/>
        <v>#DIV/0!</v>
      </c>
      <c r="D24" s="4" t="e">
        <f t="shared" si="30"/>
        <v>#DIV/0!</v>
      </c>
      <c r="E24" s="2" t="e">
        <f t="shared" si="31"/>
        <v>#DIV/0!</v>
      </c>
      <c r="F24" s="9">
        <v>0</v>
      </c>
      <c r="G24" s="3" t="e">
        <f t="shared" si="32"/>
        <v>#DIV/0!</v>
      </c>
      <c r="H24" s="4" t="e">
        <f t="shared" si="33"/>
        <v>#DIV/0!</v>
      </c>
      <c r="I24" s="2" t="e">
        <f t="shared" si="34"/>
        <v>#DIV/0!</v>
      </c>
      <c r="J24" s="9">
        <v>0</v>
      </c>
      <c r="K24" s="3" t="e">
        <f t="shared" si="35"/>
        <v>#DIV/0!</v>
      </c>
      <c r="L24" s="4" t="e">
        <f t="shared" si="36"/>
        <v>#DIV/0!</v>
      </c>
      <c r="M24" s="2" t="e">
        <f t="shared" si="37"/>
        <v>#DIV/0!</v>
      </c>
      <c r="O24">
        <f t="shared" si="9"/>
        <v>0</v>
      </c>
      <c r="P24" s="11" t="e">
        <f t="shared" si="10"/>
        <v>#DIV/0!</v>
      </c>
      <c r="Q24" s="11" t="e">
        <f t="shared" si="11"/>
        <v>#DIV/0!</v>
      </c>
      <c r="S24" t="e">
        <f t="shared" si="12"/>
        <v>#DIV/0!</v>
      </c>
    </row>
    <row r="25" spans="1:19" x14ac:dyDescent="0.2">
      <c r="A25" t="s">
        <v>51</v>
      </c>
      <c r="B25" s="9">
        <v>0</v>
      </c>
      <c r="C25" s="3" t="e">
        <f t="shared" ref="C25" si="38">B25/B$3</f>
        <v>#DIV/0!</v>
      </c>
      <c r="D25" s="4" t="e">
        <f t="shared" ref="D25" si="39">TEXT(C25*100,"0.0")</f>
        <v>#DIV/0!</v>
      </c>
      <c r="E25" s="2" t="e">
        <f t="shared" ref="E25" si="40">B25&amp;" ("&amp;D25&amp;")"</f>
        <v>#DIV/0!</v>
      </c>
      <c r="F25" s="9">
        <v>0</v>
      </c>
      <c r="G25" s="3" t="e">
        <f t="shared" ref="G25" si="41">F25/F$3</f>
        <v>#DIV/0!</v>
      </c>
      <c r="H25" s="4" t="e">
        <f t="shared" ref="H25" si="42">TEXT(G25*100,"0.0")</f>
        <v>#DIV/0!</v>
      </c>
      <c r="I25" s="2" t="e">
        <f t="shared" ref="I25" si="43">F25&amp;" ("&amp;H25&amp;")"</f>
        <v>#DIV/0!</v>
      </c>
      <c r="J25" s="9">
        <v>0</v>
      </c>
      <c r="K25" s="3" t="e">
        <f t="shared" ref="K25" si="44">J25/J$3</f>
        <v>#DIV/0!</v>
      </c>
      <c r="L25" s="4" t="e">
        <f t="shared" ref="L25" si="45">TEXT(K25*100,"0.0")</f>
        <v>#DIV/0!</v>
      </c>
      <c r="M25" s="2" t="e">
        <f t="shared" ref="M25" si="46">J25&amp;" ("&amp;L25&amp;")"</f>
        <v>#DIV/0!</v>
      </c>
      <c r="O25">
        <f t="shared" ref="O25" si="47">(J25+F25)-B25</f>
        <v>0</v>
      </c>
      <c r="P25" s="11" t="e">
        <f t="shared" si="10"/>
        <v>#DIV/0!</v>
      </c>
      <c r="Q25" s="11" t="e">
        <f t="shared" si="11"/>
        <v>#DIV/0!</v>
      </c>
      <c r="S25" t="e">
        <f t="shared" si="12"/>
        <v>#DIV/0!</v>
      </c>
    </row>
    <row r="26" spans="1:19" x14ac:dyDescent="0.2">
      <c r="A26" s="8" t="s">
        <v>26</v>
      </c>
      <c r="B26" s="9">
        <v>0</v>
      </c>
      <c r="C26" s="3" t="e">
        <f t="shared" si="29"/>
        <v>#DIV/0!</v>
      </c>
      <c r="D26" s="4" t="e">
        <f t="shared" si="30"/>
        <v>#DIV/0!</v>
      </c>
      <c r="E26" s="2" t="e">
        <f t="shared" si="31"/>
        <v>#DIV/0!</v>
      </c>
      <c r="F26" s="9">
        <v>0</v>
      </c>
      <c r="G26" s="3" t="e">
        <f t="shared" si="32"/>
        <v>#DIV/0!</v>
      </c>
      <c r="H26" s="4" t="e">
        <f t="shared" si="33"/>
        <v>#DIV/0!</v>
      </c>
      <c r="I26" s="2" t="e">
        <f t="shared" si="34"/>
        <v>#DIV/0!</v>
      </c>
      <c r="J26" s="9">
        <v>0</v>
      </c>
      <c r="K26" s="3" t="e">
        <f t="shared" si="35"/>
        <v>#DIV/0!</v>
      </c>
      <c r="L26" s="4" t="e">
        <f t="shared" si="36"/>
        <v>#DIV/0!</v>
      </c>
      <c r="M26" s="2" t="e">
        <f t="shared" si="37"/>
        <v>#DIV/0!</v>
      </c>
      <c r="O26">
        <f t="shared" si="9"/>
        <v>0</v>
      </c>
      <c r="P26" s="11" t="e">
        <f t="shared" si="10"/>
        <v>#DIV/0!</v>
      </c>
      <c r="Q26" s="11" t="e">
        <f t="shared" si="11"/>
        <v>#DIV/0!</v>
      </c>
      <c r="S26" t="e">
        <f t="shared" si="12"/>
        <v>#DIV/0!</v>
      </c>
    </row>
    <row r="27" spans="1:19" x14ac:dyDescent="0.2">
      <c r="A27" s="9" t="s">
        <v>11</v>
      </c>
      <c r="B27" s="9"/>
      <c r="C27" s="3"/>
      <c r="D27" s="4"/>
      <c r="E27" s="2"/>
      <c r="F27" s="9"/>
      <c r="G27" s="3"/>
      <c r="H27" s="4"/>
      <c r="I27" s="2"/>
      <c r="J27" s="9"/>
      <c r="K27" s="3"/>
      <c r="L27" s="4"/>
      <c r="M27" s="2"/>
      <c r="O27" t="b">
        <f>SUM(F23:F26,J23:J26)=$B3</f>
        <v>1</v>
      </c>
      <c r="P27" s="11"/>
      <c r="Q27" s="11"/>
    </row>
    <row r="28" spans="1:19" x14ac:dyDescent="0.2">
      <c r="A28" t="s">
        <v>21</v>
      </c>
      <c r="B28" s="9">
        <v>0</v>
      </c>
      <c r="C28" s="3" t="e">
        <f t="shared" si="29"/>
        <v>#DIV/0!</v>
      </c>
      <c r="D28" s="4" t="e">
        <f t="shared" si="30"/>
        <v>#DIV/0!</v>
      </c>
      <c r="E28" s="2" t="e">
        <f t="shared" si="31"/>
        <v>#DIV/0!</v>
      </c>
      <c r="F28" s="9">
        <v>0</v>
      </c>
      <c r="G28" s="3" t="e">
        <f t="shared" si="32"/>
        <v>#DIV/0!</v>
      </c>
      <c r="H28" s="4" t="e">
        <f t="shared" si="33"/>
        <v>#DIV/0!</v>
      </c>
      <c r="I28" s="2" t="e">
        <f t="shared" si="34"/>
        <v>#DIV/0!</v>
      </c>
      <c r="J28" s="9">
        <v>0</v>
      </c>
      <c r="K28" s="3" t="e">
        <f t="shared" ref="K28:K30" si="48">J28/J$3</f>
        <v>#DIV/0!</v>
      </c>
      <c r="L28" s="4" t="e">
        <f t="shared" ref="L28:L30" si="49">TEXT(K28*100,"0.0")</f>
        <v>#DIV/0!</v>
      </c>
      <c r="M28" s="2" t="e">
        <f t="shared" ref="M28:M30" si="50">J28&amp;" ("&amp;L28&amp;")"</f>
        <v>#DIV/0!</v>
      </c>
      <c r="O28">
        <f t="shared" si="9"/>
        <v>0</v>
      </c>
      <c r="P28" s="11" t="e">
        <f t="shared" si="10"/>
        <v>#DIV/0!</v>
      </c>
      <c r="Q28" s="11" t="e">
        <f t="shared" si="11"/>
        <v>#DIV/0!</v>
      </c>
      <c r="S28" t="e">
        <f t="shared" si="12"/>
        <v>#DIV/0!</v>
      </c>
    </row>
    <row r="29" spans="1:19" x14ac:dyDescent="0.2">
      <c r="A29" t="s">
        <v>22</v>
      </c>
      <c r="B29" s="9">
        <v>0</v>
      </c>
      <c r="C29" s="3" t="e">
        <f t="shared" si="29"/>
        <v>#DIV/0!</v>
      </c>
      <c r="D29" s="4" t="e">
        <f t="shared" si="30"/>
        <v>#DIV/0!</v>
      </c>
      <c r="E29" s="2" t="e">
        <f t="shared" si="31"/>
        <v>#DIV/0!</v>
      </c>
      <c r="F29" s="9">
        <v>0</v>
      </c>
      <c r="G29" s="3" t="e">
        <f t="shared" si="32"/>
        <v>#DIV/0!</v>
      </c>
      <c r="H29" s="4" t="e">
        <f t="shared" si="33"/>
        <v>#DIV/0!</v>
      </c>
      <c r="I29" s="2" t="e">
        <f t="shared" si="34"/>
        <v>#DIV/0!</v>
      </c>
      <c r="J29" s="9">
        <v>0</v>
      </c>
      <c r="K29" s="3" t="e">
        <f t="shared" si="48"/>
        <v>#DIV/0!</v>
      </c>
      <c r="L29" s="4" t="e">
        <f t="shared" si="49"/>
        <v>#DIV/0!</v>
      </c>
      <c r="M29" s="2" t="e">
        <f t="shared" si="50"/>
        <v>#DIV/0!</v>
      </c>
      <c r="O29">
        <f t="shared" si="9"/>
        <v>0</v>
      </c>
      <c r="P29" s="11" t="e">
        <f t="shared" si="10"/>
        <v>#DIV/0!</v>
      </c>
      <c r="Q29" s="11" t="e">
        <f t="shared" si="11"/>
        <v>#DIV/0!</v>
      </c>
      <c r="S29" t="e">
        <f t="shared" si="12"/>
        <v>#DIV/0!</v>
      </c>
    </row>
    <row r="30" spans="1:19" x14ac:dyDescent="0.2">
      <c r="A30" s="8" t="s">
        <v>26</v>
      </c>
      <c r="B30" s="9">
        <v>0</v>
      </c>
      <c r="C30" s="3" t="e">
        <f t="shared" si="29"/>
        <v>#DIV/0!</v>
      </c>
      <c r="D30" s="4" t="e">
        <f t="shared" si="30"/>
        <v>#DIV/0!</v>
      </c>
      <c r="E30" s="2" t="e">
        <f t="shared" si="31"/>
        <v>#DIV/0!</v>
      </c>
      <c r="F30" s="9">
        <v>0</v>
      </c>
      <c r="G30" s="3" t="e">
        <f t="shared" si="32"/>
        <v>#DIV/0!</v>
      </c>
      <c r="H30" s="4" t="e">
        <f t="shared" si="33"/>
        <v>#DIV/0!</v>
      </c>
      <c r="I30" s="2" t="e">
        <f t="shared" si="34"/>
        <v>#DIV/0!</v>
      </c>
      <c r="J30" s="9">
        <v>0</v>
      </c>
      <c r="K30" s="3" t="e">
        <f t="shared" si="48"/>
        <v>#DIV/0!</v>
      </c>
      <c r="L30" s="4" t="e">
        <f t="shared" si="49"/>
        <v>#DIV/0!</v>
      </c>
      <c r="M30" s="2" t="e">
        <f t="shared" si="50"/>
        <v>#DIV/0!</v>
      </c>
      <c r="O30">
        <f t="shared" si="9"/>
        <v>0</v>
      </c>
      <c r="P30" s="11" t="e">
        <f t="shared" si="10"/>
        <v>#DIV/0!</v>
      </c>
      <c r="Q30" s="11" t="e">
        <f t="shared" si="11"/>
        <v>#DIV/0!</v>
      </c>
      <c r="S30" t="e">
        <f t="shared" si="12"/>
        <v>#DIV/0!</v>
      </c>
    </row>
    <row r="31" spans="1:19" x14ac:dyDescent="0.2">
      <c r="A31" s="9" t="s">
        <v>25</v>
      </c>
      <c r="B31" s="9"/>
      <c r="C31" s="3"/>
      <c r="D31" s="4"/>
      <c r="E31" s="2"/>
      <c r="F31" s="9"/>
      <c r="G31" s="3"/>
      <c r="H31" s="4"/>
      <c r="I31" s="2"/>
      <c r="J31" s="9"/>
      <c r="K31" s="3"/>
      <c r="L31" s="4"/>
      <c r="M31" s="2"/>
      <c r="O31" t="b">
        <f>SUM(F28:F30,J28:J30)=$B3</f>
        <v>1</v>
      </c>
      <c r="P31" s="11"/>
      <c r="Q31" s="11"/>
    </row>
    <row r="32" spans="1:19" x14ac:dyDescent="0.2">
      <c r="A32" t="s">
        <v>23</v>
      </c>
      <c r="B32" s="9">
        <v>0</v>
      </c>
      <c r="C32" s="3" t="e">
        <f t="shared" si="29"/>
        <v>#DIV/0!</v>
      </c>
      <c r="D32" s="4" t="e">
        <f t="shared" si="30"/>
        <v>#DIV/0!</v>
      </c>
      <c r="E32" s="2" t="e">
        <f t="shared" si="31"/>
        <v>#DIV/0!</v>
      </c>
      <c r="F32" s="9">
        <v>0</v>
      </c>
      <c r="G32" s="3" t="e">
        <f t="shared" si="32"/>
        <v>#DIV/0!</v>
      </c>
      <c r="H32" s="4" t="e">
        <f t="shared" si="33"/>
        <v>#DIV/0!</v>
      </c>
      <c r="I32" s="2" t="e">
        <f t="shared" si="34"/>
        <v>#DIV/0!</v>
      </c>
      <c r="J32" s="9">
        <v>0</v>
      </c>
      <c r="K32" s="3" t="e">
        <f t="shared" ref="K32:K34" si="51">J32/J$3</f>
        <v>#DIV/0!</v>
      </c>
      <c r="L32" s="4" t="e">
        <f t="shared" ref="L32:L34" si="52">TEXT(K32*100,"0.0")</f>
        <v>#DIV/0!</v>
      </c>
      <c r="M32" s="2" t="e">
        <f t="shared" ref="M32:M34" si="53">J32&amp;" ("&amp;L32&amp;")"</f>
        <v>#DIV/0!</v>
      </c>
      <c r="O32">
        <f t="shared" si="9"/>
        <v>0</v>
      </c>
      <c r="P32" s="11" t="e">
        <f t="shared" si="10"/>
        <v>#DIV/0!</v>
      </c>
      <c r="Q32" s="11" t="e">
        <f t="shared" si="11"/>
        <v>#DIV/0!</v>
      </c>
      <c r="S32" t="e">
        <f t="shared" si="12"/>
        <v>#DIV/0!</v>
      </c>
    </row>
    <row r="33" spans="1:19" x14ac:dyDescent="0.2">
      <c r="A33" t="s">
        <v>26</v>
      </c>
      <c r="B33" s="9">
        <v>0</v>
      </c>
      <c r="C33" s="3" t="e">
        <f t="shared" si="29"/>
        <v>#DIV/0!</v>
      </c>
      <c r="D33" s="4" t="e">
        <f t="shared" si="30"/>
        <v>#DIV/0!</v>
      </c>
      <c r="E33" s="2" t="e">
        <f t="shared" si="31"/>
        <v>#DIV/0!</v>
      </c>
      <c r="F33" s="9">
        <v>0</v>
      </c>
      <c r="G33" s="3" t="e">
        <f t="shared" si="32"/>
        <v>#DIV/0!</v>
      </c>
      <c r="H33" s="4" t="e">
        <f t="shared" si="33"/>
        <v>#DIV/0!</v>
      </c>
      <c r="I33" s="2" t="e">
        <f t="shared" ref="I33" si="54">F33&amp;" ("&amp;H33&amp;")"</f>
        <v>#DIV/0!</v>
      </c>
      <c r="J33" s="9">
        <v>0</v>
      </c>
      <c r="K33" s="3" t="e">
        <f t="shared" si="51"/>
        <v>#DIV/0!</v>
      </c>
      <c r="L33" s="4" t="e">
        <f t="shared" si="52"/>
        <v>#DIV/0!</v>
      </c>
      <c r="M33" s="2" t="e">
        <f t="shared" si="53"/>
        <v>#DIV/0!</v>
      </c>
      <c r="O33">
        <f t="shared" si="9"/>
        <v>0</v>
      </c>
      <c r="P33" s="11" t="e">
        <f t="shared" si="10"/>
        <v>#DIV/0!</v>
      </c>
      <c r="Q33" s="11" t="e">
        <f t="shared" si="11"/>
        <v>#DIV/0!</v>
      </c>
      <c r="S33" t="e">
        <f t="shared" si="12"/>
        <v>#DIV/0!</v>
      </c>
    </row>
    <row r="34" spans="1:19" x14ac:dyDescent="0.2">
      <c r="A34" t="s">
        <v>24</v>
      </c>
      <c r="B34" s="9">
        <v>0</v>
      </c>
      <c r="C34" s="3" t="e">
        <f t="shared" si="29"/>
        <v>#DIV/0!</v>
      </c>
      <c r="D34" s="4" t="e">
        <f t="shared" si="30"/>
        <v>#DIV/0!</v>
      </c>
      <c r="E34" s="2" t="e">
        <f t="shared" si="31"/>
        <v>#DIV/0!</v>
      </c>
      <c r="F34" s="9">
        <v>0</v>
      </c>
      <c r="G34" s="3" t="e">
        <f t="shared" si="32"/>
        <v>#DIV/0!</v>
      </c>
      <c r="H34" s="4" t="e">
        <f t="shared" si="33"/>
        <v>#DIV/0!</v>
      </c>
      <c r="I34" s="2" t="e">
        <f t="shared" si="34"/>
        <v>#DIV/0!</v>
      </c>
      <c r="J34" s="9">
        <v>0</v>
      </c>
      <c r="K34" s="3" t="e">
        <f t="shared" si="51"/>
        <v>#DIV/0!</v>
      </c>
      <c r="L34" s="4" t="e">
        <f t="shared" si="52"/>
        <v>#DIV/0!</v>
      </c>
      <c r="M34" s="2" t="e">
        <f t="shared" si="53"/>
        <v>#DIV/0!</v>
      </c>
      <c r="O34">
        <f t="shared" si="9"/>
        <v>0</v>
      </c>
      <c r="P34" s="11" t="e">
        <f t="shared" si="10"/>
        <v>#DIV/0!</v>
      </c>
      <c r="Q34" s="11" t="e">
        <f t="shared" si="11"/>
        <v>#DIV/0!</v>
      </c>
      <c r="S34" t="e">
        <f t="shared" si="12"/>
        <v>#DIV/0!</v>
      </c>
    </row>
    <row r="35" spans="1:19" x14ac:dyDescent="0.2">
      <c r="A35" s="9" t="s">
        <v>42</v>
      </c>
      <c r="C35" s="3"/>
      <c r="D35" s="4"/>
      <c r="E35" s="2"/>
      <c r="F35" s="9"/>
      <c r="G35" s="3"/>
      <c r="H35" s="4"/>
      <c r="I35" s="2"/>
      <c r="J35" s="9"/>
      <c r="K35" s="3"/>
      <c r="L35" s="4"/>
      <c r="M35" s="2"/>
      <c r="O35" t="b">
        <f>SUM(F32:F34,J32:J34)=$B3</f>
        <v>1</v>
      </c>
      <c r="P35" s="11"/>
      <c r="Q35" s="11"/>
    </row>
    <row r="36" spans="1:19" x14ac:dyDescent="0.2">
      <c r="A36" t="s">
        <v>43</v>
      </c>
      <c r="B36" s="9">
        <v>0</v>
      </c>
      <c r="C36" s="3" t="e">
        <f>B36/B$3</f>
        <v>#DIV/0!</v>
      </c>
      <c r="D36" s="4" t="e">
        <f t="shared" ref="D36" si="55">TEXT(C36*100,"0.0")</f>
        <v>#DIV/0!</v>
      </c>
      <c r="E36" s="2" t="e">
        <f t="shared" ref="E36" si="56">B36&amp;" ("&amp;D36&amp;")"</f>
        <v>#DIV/0!</v>
      </c>
      <c r="F36" s="9">
        <v>0</v>
      </c>
      <c r="G36" s="3" t="e">
        <f t="shared" si="32"/>
        <v>#DIV/0!</v>
      </c>
      <c r="H36" s="4" t="e">
        <f t="shared" ref="H36" si="57">TEXT(G36*100,"0.0")</f>
        <v>#DIV/0!</v>
      </c>
      <c r="I36" s="2" t="e">
        <f t="shared" ref="I36" si="58">F36&amp;" ("&amp;H36&amp;")"</f>
        <v>#DIV/0!</v>
      </c>
      <c r="J36" s="9">
        <v>0</v>
      </c>
      <c r="K36" s="3" t="e">
        <f t="shared" ref="K36" si="59">J36/J$3</f>
        <v>#DIV/0!</v>
      </c>
      <c r="L36" s="4" t="e">
        <f t="shared" ref="L36" si="60">TEXT(K36*100,"0.0")</f>
        <v>#DIV/0!</v>
      </c>
      <c r="M36" s="2" t="e">
        <f t="shared" ref="M36" si="61">J36&amp;" ("&amp;L36&amp;")"</f>
        <v>#DIV/0!</v>
      </c>
      <c r="O36">
        <f t="shared" si="9"/>
        <v>0</v>
      </c>
      <c r="P36" s="11" t="e">
        <f>ABS(C36-G36)</f>
        <v>#DIV/0!</v>
      </c>
      <c r="Q36" s="11" t="e">
        <f t="shared" ref="Q36" si="62">ABS(C36-K36)</f>
        <v>#DIV/0!</v>
      </c>
      <c r="S36" t="e">
        <f t="shared" si="12"/>
        <v>#DIV/0!</v>
      </c>
    </row>
    <row r="37" spans="1:19" x14ac:dyDescent="0.2">
      <c r="A37" t="s">
        <v>44</v>
      </c>
      <c r="B37" s="9">
        <v>0</v>
      </c>
      <c r="C37" s="3" t="e">
        <f t="shared" si="29"/>
        <v>#DIV/0!</v>
      </c>
      <c r="D37" s="4" t="e">
        <f t="shared" ref="D37:D39" si="63">TEXT(C37*100,"0.0")</f>
        <v>#DIV/0!</v>
      </c>
      <c r="E37" s="2" t="e">
        <f t="shared" ref="E37:E39" si="64">B37&amp;" ("&amp;D37&amp;")"</f>
        <v>#DIV/0!</v>
      </c>
      <c r="F37" s="9">
        <v>0</v>
      </c>
      <c r="G37" s="3" t="e">
        <f t="shared" si="32"/>
        <v>#DIV/0!</v>
      </c>
      <c r="H37" s="4" t="e">
        <f t="shared" ref="H37:H39" si="65">TEXT(G37*100,"0.0")</f>
        <v>#DIV/0!</v>
      </c>
      <c r="I37" s="2" t="e">
        <f t="shared" ref="I37:I39" si="66">F37&amp;" ("&amp;H37&amp;")"</f>
        <v>#DIV/0!</v>
      </c>
      <c r="J37" s="9">
        <v>0</v>
      </c>
      <c r="K37" s="3" t="e">
        <f t="shared" ref="K37:K39" si="67">J37/J$3</f>
        <v>#DIV/0!</v>
      </c>
      <c r="L37" s="4" t="e">
        <f t="shared" ref="L37:L39" si="68">TEXT(K37*100,"0.0")</f>
        <v>#DIV/0!</v>
      </c>
      <c r="M37" s="2" t="e">
        <f t="shared" ref="M37:M39" si="69">J37&amp;" ("&amp;L37&amp;")"</f>
        <v>#DIV/0!</v>
      </c>
      <c r="O37">
        <f t="shared" si="9"/>
        <v>0</v>
      </c>
      <c r="P37" s="11" t="e">
        <f t="shared" ref="P37:P39" si="70">ABS(C37-G37)</f>
        <v>#DIV/0!</v>
      </c>
      <c r="Q37" s="11" t="e">
        <f t="shared" ref="Q37:Q39" si="71">ABS(C37-K37)</f>
        <v>#DIV/0!</v>
      </c>
      <c r="S37" t="e">
        <f t="shared" si="12"/>
        <v>#DIV/0!</v>
      </c>
    </row>
    <row r="38" spans="1:19" x14ac:dyDescent="0.2">
      <c r="A38" t="s">
        <v>45</v>
      </c>
      <c r="B38" s="9">
        <v>0</v>
      </c>
      <c r="C38" s="3" t="e">
        <f t="shared" si="29"/>
        <v>#DIV/0!</v>
      </c>
      <c r="D38" s="4" t="e">
        <f t="shared" si="63"/>
        <v>#DIV/0!</v>
      </c>
      <c r="E38" s="2" t="e">
        <f t="shared" si="64"/>
        <v>#DIV/0!</v>
      </c>
      <c r="F38" s="9">
        <v>0</v>
      </c>
      <c r="G38" s="3" t="e">
        <f t="shared" si="32"/>
        <v>#DIV/0!</v>
      </c>
      <c r="H38" s="4" t="e">
        <f t="shared" si="65"/>
        <v>#DIV/0!</v>
      </c>
      <c r="I38" s="2" t="e">
        <f t="shared" si="66"/>
        <v>#DIV/0!</v>
      </c>
      <c r="J38" s="9">
        <v>0</v>
      </c>
      <c r="K38" s="3" t="e">
        <f t="shared" si="67"/>
        <v>#DIV/0!</v>
      </c>
      <c r="L38" s="4" t="e">
        <f t="shared" si="68"/>
        <v>#DIV/0!</v>
      </c>
      <c r="M38" s="2" t="e">
        <f t="shared" si="69"/>
        <v>#DIV/0!</v>
      </c>
      <c r="O38">
        <f t="shared" si="9"/>
        <v>0</v>
      </c>
      <c r="P38" s="11" t="e">
        <f t="shared" si="70"/>
        <v>#DIV/0!</v>
      </c>
      <c r="Q38" s="11" t="e">
        <f t="shared" si="71"/>
        <v>#DIV/0!</v>
      </c>
      <c r="S38" t="e">
        <f t="shared" si="12"/>
        <v>#DIV/0!</v>
      </c>
    </row>
    <row r="39" spans="1:19" x14ac:dyDescent="0.2">
      <c r="A39" t="s">
        <v>46</v>
      </c>
      <c r="B39" s="9">
        <v>0</v>
      </c>
      <c r="C39" s="3" t="e">
        <f t="shared" si="29"/>
        <v>#DIV/0!</v>
      </c>
      <c r="D39" s="4" t="e">
        <f t="shared" si="63"/>
        <v>#DIV/0!</v>
      </c>
      <c r="E39" s="2" t="e">
        <f t="shared" si="64"/>
        <v>#DIV/0!</v>
      </c>
      <c r="F39" s="9">
        <v>0</v>
      </c>
      <c r="G39" s="3" t="e">
        <f t="shared" si="32"/>
        <v>#DIV/0!</v>
      </c>
      <c r="H39" s="4" t="e">
        <f t="shared" si="65"/>
        <v>#DIV/0!</v>
      </c>
      <c r="I39" s="2" t="e">
        <f t="shared" si="66"/>
        <v>#DIV/0!</v>
      </c>
      <c r="J39" s="9">
        <v>0</v>
      </c>
      <c r="K39" s="3" t="e">
        <f t="shared" si="67"/>
        <v>#DIV/0!</v>
      </c>
      <c r="L39" s="4" t="e">
        <f t="shared" si="68"/>
        <v>#DIV/0!</v>
      </c>
      <c r="M39" s="2" t="e">
        <f t="shared" si="69"/>
        <v>#DIV/0!</v>
      </c>
      <c r="O39">
        <f t="shared" si="9"/>
        <v>0</v>
      </c>
      <c r="P39" s="11" t="e">
        <f t="shared" si="70"/>
        <v>#DIV/0!</v>
      </c>
      <c r="Q39" s="11" t="e">
        <f t="shared" si="71"/>
        <v>#DIV/0!</v>
      </c>
      <c r="S39" t="e">
        <f t="shared" si="12"/>
        <v>#DIV/0!</v>
      </c>
    </row>
  </sheetData>
  <conditionalFormatting sqref="O15:O21 O5:O12 O23:O26 O28:O30 O32:O34 O36:O39">
    <cfRule type="cellIs" dxfId="15" priority="16" operator="notEqual">
      <formula>0</formula>
    </cfRule>
  </conditionalFormatting>
  <conditionalFormatting sqref="O13">
    <cfRule type="cellIs" dxfId="14" priority="15" operator="notEqual">
      <formula>0</formula>
    </cfRule>
  </conditionalFormatting>
  <conditionalFormatting sqref="P5:Q35">
    <cfRule type="colorScale" priority="14">
      <colorScale>
        <cfvo type="min"/>
        <cfvo type="num" val="0.05"/>
        <color rgb="FFFCFCFF"/>
        <color rgb="FFF8696B"/>
      </colorScale>
    </cfRule>
  </conditionalFormatting>
  <conditionalFormatting sqref="O14">
    <cfRule type="cellIs" dxfId="13" priority="10" operator="equal">
      <formula>FALSE</formula>
    </cfRule>
    <cfRule type="cellIs" dxfId="12" priority="11" operator="equal">
      <formula>TRUE</formula>
    </cfRule>
  </conditionalFormatting>
  <conditionalFormatting sqref="O22">
    <cfRule type="cellIs" dxfId="11" priority="8" operator="equal">
      <formula>FALSE</formula>
    </cfRule>
    <cfRule type="cellIs" dxfId="10" priority="9" operator="equal">
      <formula>TRUE</formula>
    </cfRule>
  </conditionalFormatting>
  <conditionalFormatting sqref="O27">
    <cfRule type="cellIs" dxfId="9" priority="6" operator="equal">
      <formula>FALSE</formula>
    </cfRule>
    <cfRule type="cellIs" dxfId="8" priority="7" operator="equal">
      <formula>TRUE</formula>
    </cfRule>
  </conditionalFormatting>
  <conditionalFormatting sqref="O31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O35">
    <cfRule type="cellIs" dxfId="5" priority="2" operator="equal">
      <formula>FALSE</formula>
    </cfRule>
    <cfRule type="cellIs" dxfId="4" priority="3" operator="equal">
      <formula>TRUE</formula>
    </cfRule>
  </conditionalFormatting>
  <conditionalFormatting sqref="P36:Q39">
    <cfRule type="colorScale" priority="1">
      <colorScale>
        <cfvo type="min"/>
        <cfvo type="num" val="0.05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E242-1AEA-6647-8D75-E76C04D7ACE1}">
  <dimension ref="A3:O38"/>
  <sheetViews>
    <sheetView zoomScale="90" zoomScaleNormal="90" workbookViewId="0">
      <selection activeCell="P37" sqref="P37"/>
    </sheetView>
  </sheetViews>
  <sheetFormatPr baseColWidth="10" defaultRowHeight="16" x14ac:dyDescent="0.2"/>
  <cols>
    <col min="1" max="1" width="36.1640625" bestFit="1" customWidth="1"/>
    <col min="5" max="6" width="10.83203125" hidden="1" customWidth="1"/>
    <col min="7" max="7" width="14.83203125" customWidth="1"/>
    <col min="8" max="8" width="5.33203125" customWidth="1"/>
    <col min="12" max="13" width="0" hidden="1" customWidth="1"/>
    <col min="14" max="14" width="15.33203125" customWidth="1"/>
  </cols>
  <sheetData>
    <row r="3" spans="1:15" ht="68" x14ac:dyDescent="0.2">
      <c r="A3" s="12" t="s">
        <v>1</v>
      </c>
      <c r="B3" s="13" t="s">
        <v>60</v>
      </c>
      <c r="C3" s="13" t="s">
        <v>61</v>
      </c>
      <c r="D3" s="13" t="s">
        <v>62</v>
      </c>
      <c r="E3" s="13" t="s">
        <v>63</v>
      </c>
      <c r="F3" s="13" t="s">
        <v>64</v>
      </c>
      <c r="G3" s="14" t="s">
        <v>65</v>
      </c>
      <c r="I3" s="13" t="s">
        <v>60</v>
      </c>
      <c r="J3" s="13" t="s">
        <v>61</v>
      </c>
      <c r="K3" s="13" t="s">
        <v>62</v>
      </c>
      <c r="L3" s="13" t="s">
        <v>63</v>
      </c>
      <c r="M3" s="13" t="s">
        <v>64</v>
      </c>
      <c r="N3" s="14" t="s">
        <v>65</v>
      </c>
    </row>
    <row r="4" spans="1:15" x14ac:dyDescent="0.2">
      <c r="A4" s="5" t="s">
        <v>2</v>
      </c>
      <c r="B4" s="15" t="e">
        <f>RawData!G5</f>
        <v>#DIV/0!</v>
      </c>
      <c r="C4" s="16">
        <v>1.488384969677161E-2</v>
      </c>
      <c r="D4" s="16">
        <v>7.7573069944254964E-4</v>
      </c>
      <c r="E4" s="17">
        <f>C4-(2*D4)</f>
        <v>1.3332388297886511E-2</v>
      </c>
      <c r="F4" s="17">
        <f>C4+(2*D4)</f>
        <v>1.6435311095656709E-2</v>
      </c>
      <c r="G4" s="20" t="e">
        <f t="shared" ref="G4:G38" si="0">IF(B4&gt;0,(IF((B4&lt;F4)*AND(B4&gt;E4),TRUE,FALSE)),"NO DATA")</f>
        <v>#DIV/0!</v>
      </c>
      <c r="I4" s="18" t="e">
        <f>RawData!K5</f>
        <v>#DIV/0!</v>
      </c>
      <c r="J4">
        <v>1.4480570984206858E-2</v>
      </c>
      <c r="K4">
        <v>3.1215490013492934E-3</v>
      </c>
      <c r="L4" s="17">
        <f>J4-(2*K4)</f>
        <v>8.2374729815082714E-3</v>
      </c>
      <c r="M4" s="17">
        <f>J4+(2*K4)</f>
        <v>2.0723668986905447E-2</v>
      </c>
      <c r="N4" s="20" t="e">
        <f t="shared" ref="N4:N38" si="1">IF(I4&gt;0,(IF((I4&lt;M4)*AND(I4&gt;L4),TRUE,FALSE)),"NO DATA")</f>
        <v>#DIV/0!</v>
      </c>
    </row>
    <row r="5" spans="1:15" x14ac:dyDescent="0.2">
      <c r="A5" s="5" t="s">
        <v>3</v>
      </c>
      <c r="B5" s="15" t="e">
        <f>RawData!G6</f>
        <v>#DIV/0!</v>
      </c>
      <c r="C5" s="16">
        <v>7.8611335341224109E-2</v>
      </c>
      <c r="D5" s="16">
        <v>8.5594225672573892E-4</v>
      </c>
      <c r="E5" s="17">
        <f t="shared" ref="E5:E12" si="2">C5-(2*D5)</f>
        <v>7.6899450827772636E-2</v>
      </c>
      <c r="F5" s="17">
        <f t="shared" ref="F5:F12" si="3">C5+(2*D5)</f>
        <v>8.0323219854675582E-2</v>
      </c>
      <c r="G5" s="20" t="e">
        <f t="shared" si="0"/>
        <v>#DIV/0!</v>
      </c>
      <c r="I5" s="18" t="e">
        <f>RawData!K6</f>
        <v>#DIV/0!</v>
      </c>
      <c r="J5">
        <v>7.8707241792827537E-2</v>
      </c>
      <c r="K5">
        <v>3.4391322249139496E-3</v>
      </c>
      <c r="L5" s="17">
        <f t="shared" ref="L5:L12" si="4">J5-(2*K5)</f>
        <v>7.1828977342999645E-2</v>
      </c>
      <c r="M5" s="17">
        <f t="shared" ref="M5:M12" si="5">J5+(2*K5)</f>
        <v>8.5585506242655429E-2</v>
      </c>
      <c r="N5" s="20" t="e">
        <f t="shared" si="1"/>
        <v>#DIV/0!</v>
      </c>
    </row>
    <row r="6" spans="1:15" x14ac:dyDescent="0.2">
      <c r="A6" s="5" t="s">
        <v>4</v>
      </c>
      <c r="B6" s="15" t="e">
        <f>RawData!G7</f>
        <v>#DIV/0!</v>
      </c>
      <c r="C6" s="16">
        <v>0.10648128244292739</v>
      </c>
      <c r="D6" s="16">
        <v>9.8754788082266402E-4</v>
      </c>
      <c r="E6" s="17">
        <f t="shared" si="2"/>
        <v>0.10450618668128206</v>
      </c>
      <c r="F6" s="17">
        <f t="shared" si="3"/>
        <v>0.10845637820457271</v>
      </c>
      <c r="G6" s="20" t="e">
        <f t="shared" si="0"/>
        <v>#DIV/0!</v>
      </c>
      <c r="I6" s="18" t="e">
        <f>RawData!K7</f>
        <v>#DIV/0!</v>
      </c>
      <c r="J6">
        <v>0.10326584502990023</v>
      </c>
      <c r="K6">
        <v>3.9753442058633138E-3</v>
      </c>
      <c r="L6" s="17">
        <f t="shared" si="4"/>
        <v>9.5315156618173608E-2</v>
      </c>
      <c r="M6" s="17">
        <f t="shared" si="5"/>
        <v>0.11121653344162685</v>
      </c>
      <c r="N6" s="20" t="e">
        <f t="shared" si="1"/>
        <v>#DIV/0!</v>
      </c>
    </row>
    <row r="7" spans="1:15" x14ac:dyDescent="0.2">
      <c r="A7" s="5" t="s">
        <v>5</v>
      </c>
      <c r="B7" s="15" t="e">
        <f>RawData!G8</f>
        <v>#DIV/0!</v>
      </c>
      <c r="C7" s="16">
        <v>0.13686940589509511</v>
      </c>
      <c r="D7" s="16">
        <v>9.2915842934886681E-4</v>
      </c>
      <c r="E7" s="17">
        <f t="shared" si="2"/>
        <v>0.13501108903639739</v>
      </c>
      <c r="F7" s="17">
        <f t="shared" si="3"/>
        <v>0.13872772275379283</v>
      </c>
      <c r="G7" s="20" t="e">
        <f t="shared" si="0"/>
        <v>#DIV/0!</v>
      </c>
      <c r="I7" s="18" t="e">
        <f>RawData!K8</f>
        <v>#DIV/0!</v>
      </c>
      <c r="J7">
        <v>0.13880389356560591</v>
      </c>
      <c r="K7">
        <v>3.7357643527572942E-3</v>
      </c>
      <c r="L7" s="17">
        <f t="shared" si="4"/>
        <v>0.13133236486009131</v>
      </c>
      <c r="M7" s="17">
        <f t="shared" si="5"/>
        <v>0.1462754222711205</v>
      </c>
      <c r="N7" s="20" t="e">
        <f t="shared" si="1"/>
        <v>#DIV/0!</v>
      </c>
    </row>
    <row r="8" spans="1:15" x14ac:dyDescent="0.2">
      <c r="A8" s="5" t="s">
        <v>6</v>
      </c>
      <c r="B8" s="15" t="e">
        <f>RawData!G9</f>
        <v>#DIV/0!</v>
      </c>
      <c r="C8" s="16">
        <v>0.28601183311474954</v>
      </c>
      <c r="D8" s="16">
        <v>1.0809588636241012E-3</v>
      </c>
      <c r="E8" s="17">
        <f t="shared" si="2"/>
        <v>0.28384991538750132</v>
      </c>
      <c r="F8" s="17">
        <f t="shared" si="3"/>
        <v>0.28817375084199776</v>
      </c>
      <c r="G8" s="20" t="e">
        <f t="shared" si="0"/>
        <v>#DIV/0!</v>
      </c>
      <c r="I8" s="18" t="e">
        <f>RawData!K9</f>
        <v>#DIV/0!</v>
      </c>
      <c r="J8">
        <v>0.2905656405830222</v>
      </c>
      <c r="K8">
        <v>4.3591275095534818E-3</v>
      </c>
      <c r="L8" s="17">
        <f t="shared" si="4"/>
        <v>0.28184738556391525</v>
      </c>
      <c r="M8" s="17">
        <f t="shared" si="5"/>
        <v>0.29928389560212915</v>
      </c>
      <c r="N8" s="20" t="e">
        <f t="shared" si="1"/>
        <v>#DIV/0!</v>
      </c>
    </row>
    <row r="9" spans="1:15" x14ac:dyDescent="0.2">
      <c r="A9" s="5" t="s">
        <v>7</v>
      </c>
      <c r="B9" s="15" t="e">
        <f>RawData!G10</f>
        <v>#DIV/0!</v>
      </c>
      <c r="C9" s="16">
        <v>0.18207214850934439</v>
      </c>
      <c r="D9" s="16">
        <v>9.1120785941931201E-4</v>
      </c>
      <c r="E9" s="17">
        <f t="shared" si="2"/>
        <v>0.18024973279050577</v>
      </c>
      <c r="F9" s="17">
        <f t="shared" si="3"/>
        <v>0.18389456422818301</v>
      </c>
      <c r="G9" s="20" t="e">
        <f t="shared" si="0"/>
        <v>#DIV/0!</v>
      </c>
      <c r="I9" s="18" t="e">
        <f>RawData!K10</f>
        <v>#DIV/0!</v>
      </c>
      <c r="J9">
        <v>0.18107815395913579</v>
      </c>
      <c r="K9">
        <v>3.6607236576200637E-3</v>
      </c>
      <c r="L9" s="17">
        <f t="shared" si="4"/>
        <v>0.17375670664389567</v>
      </c>
      <c r="M9" s="17">
        <f t="shared" si="5"/>
        <v>0.18839960127437591</v>
      </c>
      <c r="N9" s="20" t="e">
        <f t="shared" si="1"/>
        <v>#DIV/0!</v>
      </c>
    </row>
    <row r="10" spans="1:15" x14ac:dyDescent="0.2">
      <c r="A10" s="5" t="s">
        <v>8</v>
      </c>
      <c r="B10" s="15" t="e">
        <f>RawData!G11</f>
        <v>#DIV/0!</v>
      </c>
      <c r="C10" s="16">
        <v>0.11938121531842517</v>
      </c>
      <c r="D10" s="16">
        <v>7.9423766235955907E-4</v>
      </c>
      <c r="E10" s="17">
        <f t="shared" si="2"/>
        <v>0.11779273999370606</v>
      </c>
      <c r="F10" s="17">
        <f t="shared" si="3"/>
        <v>0.12096969064314429</v>
      </c>
      <c r="G10" s="20" t="e">
        <f t="shared" si="0"/>
        <v>#DIV/0!</v>
      </c>
      <c r="I10" s="18" t="e">
        <f>RawData!K11</f>
        <v>#DIV/0!</v>
      </c>
      <c r="J10">
        <v>0.11871454188346885</v>
      </c>
      <c r="K10">
        <v>3.1910118280379079E-3</v>
      </c>
      <c r="L10" s="17">
        <f t="shared" si="4"/>
        <v>0.11233251822739303</v>
      </c>
      <c r="M10" s="17">
        <f t="shared" si="5"/>
        <v>0.12509656553954465</v>
      </c>
      <c r="N10" s="20" t="e">
        <f t="shared" si="1"/>
        <v>#DIV/0!</v>
      </c>
    </row>
    <row r="11" spans="1:15" x14ac:dyDescent="0.2">
      <c r="A11" s="5" t="s">
        <v>9</v>
      </c>
      <c r="B11" s="15" t="e">
        <f>RawData!G12</f>
        <v>#DIV/0!</v>
      </c>
      <c r="C11" s="16">
        <v>5.7299745297001228E-2</v>
      </c>
      <c r="D11" s="16">
        <v>6.4322078707365431E-4</v>
      </c>
      <c r="E11" s="17">
        <f t="shared" si="2"/>
        <v>5.6013303722853923E-2</v>
      </c>
      <c r="F11" s="17">
        <f t="shared" si="3"/>
        <v>5.8586186871148534E-2</v>
      </c>
      <c r="G11" s="20" t="e">
        <f t="shared" si="0"/>
        <v>#DIV/0!</v>
      </c>
      <c r="I11" s="18" t="e">
        <f>RawData!K12</f>
        <v>#DIV/0!</v>
      </c>
      <c r="J11">
        <v>5.4903071368718463E-2</v>
      </c>
      <c r="K11">
        <v>2.5859877761349277E-3</v>
      </c>
      <c r="L11" s="17">
        <f t="shared" si="4"/>
        <v>4.9731095816448606E-2</v>
      </c>
      <c r="M11" s="17">
        <f t="shared" si="5"/>
        <v>6.007504692098832E-2</v>
      </c>
      <c r="N11" s="20" t="e">
        <f t="shared" si="1"/>
        <v>#DIV/0!</v>
      </c>
    </row>
    <row r="12" spans="1:15" x14ac:dyDescent="0.2">
      <c r="A12" s="5" t="s">
        <v>29</v>
      </c>
      <c r="B12" s="15" t="e">
        <f>RawData!G13</f>
        <v>#DIV/0!</v>
      </c>
      <c r="C12" s="16">
        <v>1.8389184384461122E-2</v>
      </c>
      <c r="D12" s="16">
        <v>6.0153468815788065E-4</v>
      </c>
      <c r="E12" s="17">
        <f t="shared" si="2"/>
        <v>1.7186115008145361E-2</v>
      </c>
      <c r="F12" s="17">
        <f t="shared" si="3"/>
        <v>1.9592253760776883E-2</v>
      </c>
      <c r="G12" s="20" t="e">
        <f t="shared" si="0"/>
        <v>#DIV/0!</v>
      </c>
      <c r="I12" s="18" t="e">
        <f>RawData!K13</f>
        <v>#DIV/0!</v>
      </c>
      <c r="J12">
        <v>1.9481040833115471E-2</v>
      </c>
      <c r="K12">
        <v>2.4171209682797954E-3</v>
      </c>
      <c r="L12" s="17">
        <f t="shared" si="4"/>
        <v>1.4646798896555881E-2</v>
      </c>
      <c r="M12" s="17">
        <f t="shared" si="5"/>
        <v>2.431528276967506E-2</v>
      </c>
      <c r="N12" s="20" t="e">
        <f t="shared" si="1"/>
        <v>#DIV/0!</v>
      </c>
    </row>
    <row r="13" spans="1:15" x14ac:dyDescent="0.2">
      <c r="A13" s="12" t="s">
        <v>10</v>
      </c>
      <c r="B13" s="15"/>
      <c r="C13" s="16"/>
      <c r="D13" s="16"/>
      <c r="E13" s="17"/>
      <c r="F13" s="17"/>
      <c r="G13" s="20"/>
      <c r="I13" s="18"/>
      <c r="L13" s="17"/>
      <c r="M13" s="17"/>
      <c r="N13" s="20"/>
    </row>
    <row r="14" spans="1:15" x14ac:dyDescent="0.2">
      <c r="A14" s="19" t="s">
        <v>47</v>
      </c>
      <c r="B14" s="15" t="e">
        <f>RawData!G15</f>
        <v>#DIV/0!</v>
      </c>
      <c r="C14" s="16">
        <v>3.3980336560852239E-3</v>
      </c>
      <c r="D14" s="16">
        <v>4.0821680996101946E-4</v>
      </c>
      <c r="E14" s="17">
        <f t="shared" ref="E14:E38" si="6">C14-(2*D14)</f>
        <v>2.5816000361631852E-3</v>
      </c>
      <c r="F14" s="17">
        <f t="shared" ref="F14:F38" si="7">C14+(2*D14)</f>
        <v>4.2144672760072626E-3</v>
      </c>
      <c r="G14" s="21" t="e">
        <f t="shared" si="0"/>
        <v>#DIV/0!</v>
      </c>
      <c r="H14" t="s">
        <v>66</v>
      </c>
      <c r="I14" s="18" t="e">
        <f>RawData!K15</f>
        <v>#DIV/0!</v>
      </c>
      <c r="J14">
        <v>3.4111477135084665E-3</v>
      </c>
      <c r="K14">
        <v>1.6405406835305694E-3</v>
      </c>
      <c r="L14" s="17">
        <f t="shared" ref="L14:L20" si="8">J14-(2*K14)</f>
        <v>1.3006634644732772E-4</v>
      </c>
      <c r="M14" s="17">
        <f t="shared" ref="M14:M20" si="9">J14+(2*K14)</f>
        <v>6.6922290805696057E-3</v>
      </c>
      <c r="N14" s="21" t="e">
        <f t="shared" si="1"/>
        <v>#DIV/0!</v>
      </c>
      <c r="O14" t="s">
        <v>67</v>
      </c>
    </row>
    <row r="15" spans="1:15" x14ac:dyDescent="0.2">
      <c r="A15" s="19" t="s">
        <v>48</v>
      </c>
      <c r="B15" s="15" t="e">
        <f>RawData!G16</f>
        <v>#DIV/0!</v>
      </c>
      <c r="C15" s="16">
        <v>5.8883494449547581E-2</v>
      </c>
      <c r="D15" s="16">
        <v>9.8430669854025093E-4</v>
      </c>
      <c r="E15" s="17">
        <f t="shared" si="6"/>
        <v>5.691488105246708E-2</v>
      </c>
      <c r="F15" s="17">
        <f t="shared" si="7"/>
        <v>6.0852107846628083E-2</v>
      </c>
      <c r="G15" s="20" t="e">
        <f t="shared" si="0"/>
        <v>#DIV/0!</v>
      </c>
      <c r="I15" s="18" t="e">
        <f>RawData!K16</f>
        <v>#DIV/0!</v>
      </c>
      <c r="J15">
        <v>5.8569017155409644E-2</v>
      </c>
      <c r="K15">
        <v>3.9554069619662791E-3</v>
      </c>
      <c r="L15" s="17">
        <f t="shared" si="8"/>
        <v>5.0658203231477086E-2</v>
      </c>
      <c r="M15" s="17">
        <f t="shared" si="9"/>
        <v>6.6479831079342203E-2</v>
      </c>
      <c r="N15" s="20" t="e">
        <f t="shared" si="1"/>
        <v>#DIV/0!</v>
      </c>
    </row>
    <row r="16" spans="1:15" x14ac:dyDescent="0.2">
      <c r="A16" s="19" t="s">
        <v>49</v>
      </c>
      <c r="B16" s="15" t="e">
        <f>RawData!G17</f>
        <v>#DIV/0!</v>
      </c>
      <c r="C16" s="16">
        <v>0.27765823433961956</v>
      </c>
      <c r="D16" s="16">
        <v>1.0048183244134069E-3</v>
      </c>
      <c r="E16" s="17">
        <f t="shared" si="6"/>
        <v>0.27564859769079275</v>
      </c>
      <c r="F16" s="17">
        <f t="shared" si="7"/>
        <v>0.27966787098844637</v>
      </c>
      <c r="G16" s="20" t="e">
        <f t="shared" si="0"/>
        <v>#DIV/0!</v>
      </c>
      <c r="I16" s="18" t="e">
        <f>RawData!K17</f>
        <v>#DIV/0!</v>
      </c>
      <c r="J16">
        <v>0.27593473824683329</v>
      </c>
      <c r="K16">
        <v>4.0288968925461894E-3</v>
      </c>
      <c r="L16" s="17">
        <f t="shared" si="8"/>
        <v>0.26787694446174093</v>
      </c>
      <c r="M16" s="17">
        <f t="shared" si="9"/>
        <v>0.28399253203192565</v>
      </c>
      <c r="N16" s="20" t="e">
        <f t="shared" si="1"/>
        <v>#DIV/0!</v>
      </c>
    </row>
    <row r="17" spans="1:15" x14ac:dyDescent="0.2">
      <c r="A17" s="19" t="s">
        <v>50</v>
      </c>
      <c r="B17" s="15" t="e">
        <f>RawData!G18</f>
        <v>#DIV/0!</v>
      </c>
      <c r="C17" s="16">
        <v>3.001049927039466E-3</v>
      </c>
      <c r="D17" s="16">
        <v>3.8169846452621109E-4</v>
      </c>
      <c r="E17" s="17">
        <f t="shared" si="6"/>
        <v>2.2376529979870438E-3</v>
      </c>
      <c r="F17" s="17">
        <f t="shared" si="7"/>
        <v>3.7644468560918882E-3</v>
      </c>
      <c r="G17" s="21" t="e">
        <f t="shared" si="0"/>
        <v>#DIV/0!</v>
      </c>
      <c r="H17" t="s">
        <v>66</v>
      </c>
      <c r="I17" s="18" t="e">
        <f>RawData!K18</f>
        <v>#DIV/0!</v>
      </c>
      <c r="J17">
        <v>2.9991077199458455E-3</v>
      </c>
      <c r="K17">
        <v>1.5348046612388732E-3</v>
      </c>
      <c r="L17" s="17">
        <f t="shared" si="8"/>
        <v>-7.0501602531900832E-5</v>
      </c>
      <c r="M17" s="17">
        <f t="shared" si="9"/>
        <v>6.0687170424235919E-3</v>
      </c>
      <c r="N17" s="21" t="e">
        <f t="shared" si="1"/>
        <v>#DIV/0!</v>
      </c>
      <c r="O17" t="s">
        <v>68</v>
      </c>
    </row>
    <row r="18" spans="1:15" x14ac:dyDescent="0.2">
      <c r="A18" s="19" t="s">
        <v>26</v>
      </c>
      <c r="B18" s="15" t="e">
        <f>RawData!G19</f>
        <v>#DIV/0!</v>
      </c>
      <c r="C18" s="16">
        <v>0.11121551085087267</v>
      </c>
      <c r="D18" s="16">
        <v>1.2201679309462681E-3</v>
      </c>
      <c r="E18" s="17">
        <f t="shared" si="6"/>
        <v>0.10877517498898014</v>
      </c>
      <c r="F18" s="17">
        <f t="shared" si="7"/>
        <v>0.1136558467127652</v>
      </c>
      <c r="G18" s="20" t="e">
        <f t="shared" si="0"/>
        <v>#DIV/0!</v>
      </c>
      <c r="I18" s="18" t="e">
        <f>RawData!K19</f>
        <v>#DIV/0!</v>
      </c>
      <c r="J18">
        <v>0.10832446490555669</v>
      </c>
      <c r="K18">
        <v>4.9172063393177756E-3</v>
      </c>
      <c r="L18" s="17">
        <f t="shared" si="8"/>
        <v>9.8490052226921143E-2</v>
      </c>
      <c r="M18" s="17">
        <f t="shared" si="9"/>
        <v>0.11815887758419225</v>
      </c>
      <c r="N18" s="20" t="e">
        <f t="shared" si="1"/>
        <v>#DIV/0!</v>
      </c>
    </row>
    <row r="19" spans="1:15" x14ac:dyDescent="0.2">
      <c r="A19" s="19" t="s">
        <v>51</v>
      </c>
      <c r="B19" s="15" t="e">
        <f>RawData!G20</f>
        <v>#DIV/0!</v>
      </c>
      <c r="C19" s="16">
        <v>3.3368511448949784E-2</v>
      </c>
      <c r="D19" s="16">
        <v>1.0519538700068391E-3</v>
      </c>
      <c r="E19" s="17">
        <f t="shared" si="6"/>
        <v>3.1264603708936106E-2</v>
      </c>
      <c r="F19" s="17">
        <f t="shared" si="7"/>
        <v>3.5472419188963461E-2</v>
      </c>
      <c r="G19" s="20" t="e">
        <f t="shared" si="0"/>
        <v>#DIV/0!</v>
      </c>
      <c r="I19" s="18" t="e">
        <f>RawData!K20</f>
        <v>#DIV/0!</v>
      </c>
      <c r="J19">
        <v>3.2569502314169115E-2</v>
      </c>
      <c r="K19">
        <v>4.2264712141237065E-3</v>
      </c>
      <c r="L19" s="17">
        <f t="shared" si="8"/>
        <v>2.41165598859217E-2</v>
      </c>
      <c r="M19" s="17">
        <f t="shared" si="9"/>
        <v>4.1022444742416529E-2</v>
      </c>
      <c r="N19" s="20" t="e">
        <f t="shared" si="1"/>
        <v>#DIV/0!</v>
      </c>
    </row>
    <row r="20" spans="1:15" x14ac:dyDescent="0.2">
      <c r="A20" s="19" t="s">
        <v>52</v>
      </c>
      <c r="B20" s="15" t="e">
        <f>RawData!G21</f>
        <v>#DIV/0!</v>
      </c>
      <c r="C20" s="16">
        <v>0.51247516532788551</v>
      </c>
      <c r="D20" s="16">
        <v>1.3707181024755087E-3</v>
      </c>
      <c r="E20" s="17">
        <f t="shared" si="6"/>
        <v>0.50973372912293446</v>
      </c>
      <c r="F20" s="17">
        <f t="shared" si="7"/>
        <v>0.51521660153283655</v>
      </c>
      <c r="G20" s="20" t="e">
        <f t="shared" si="0"/>
        <v>#DIV/0!</v>
      </c>
      <c r="I20" s="18" t="e">
        <f>RawData!K21</f>
        <v>#DIV/0!</v>
      </c>
      <c r="J20">
        <v>0.51819202194457736</v>
      </c>
      <c r="K20">
        <v>5.5405354751908633E-3</v>
      </c>
      <c r="L20" s="17">
        <f t="shared" si="8"/>
        <v>0.50711095099419568</v>
      </c>
      <c r="M20" s="17">
        <f t="shared" si="9"/>
        <v>0.52927309289495905</v>
      </c>
      <c r="N20" s="20" t="e">
        <f t="shared" si="1"/>
        <v>#DIV/0!</v>
      </c>
    </row>
    <row r="21" spans="1:15" x14ac:dyDescent="0.2">
      <c r="A21" s="12" t="s">
        <v>27</v>
      </c>
      <c r="B21" s="15"/>
      <c r="C21" s="16"/>
      <c r="D21" s="16"/>
      <c r="E21" s="17"/>
      <c r="F21" s="17"/>
      <c r="G21" s="20"/>
      <c r="I21" s="18"/>
      <c r="L21" s="17"/>
      <c r="M21" s="17"/>
      <c r="N21" s="20"/>
    </row>
    <row r="22" spans="1:15" x14ac:dyDescent="0.2">
      <c r="A22" s="5" t="s">
        <v>19</v>
      </c>
      <c r="B22" s="15" t="e">
        <f>RawData!G23</f>
        <v>#DIV/0!</v>
      </c>
      <c r="C22" s="16">
        <v>0.50614366694854551</v>
      </c>
      <c r="D22" s="16">
        <v>1.3145090125686067E-3</v>
      </c>
      <c r="E22" s="17">
        <f t="shared" si="6"/>
        <v>0.50351464892340825</v>
      </c>
      <c r="F22" s="17">
        <f t="shared" si="7"/>
        <v>0.50877268497368278</v>
      </c>
      <c r="G22" s="20" t="e">
        <f t="shared" si="0"/>
        <v>#DIV/0!</v>
      </c>
      <c r="I22" s="18" t="e">
        <f>RawData!K23</f>
        <v>#DIV/0!</v>
      </c>
      <c r="J22">
        <v>0.50844818233223854</v>
      </c>
      <c r="K22">
        <v>5.2871241456317582E-3</v>
      </c>
      <c r="L22" s="17">
        <f t="shared" ref="L22:L25" si="10">J22-(2*K22)</f>
        <v>0.49787393404097502</v>
      </c>
      <c r="M22" s="17">
        <f t="shared" ref="M22:M25" si="11">J22+(2*K22)</f>
        <v>0.51902243062350206</v>
      </c>
      <c r="N22" s="20" t="e">
        <f t="shared" si="1"/>
        <v>#DIV/0!</v>
      </c>
    </row>
    <row r="23" spans="1:15" x14ac:dyDescent="0.2">
      <c r="A23" s="5" t="s">
        <v>20</v>
      </c>
      <c r="B23" s="15" t="e">
        <f>RawData!G24</f>
        <v>#DIV/0!</v>
      </c>
      <c r="C23" s="16">
        <v>0.49325320134304274</v>
      </c>
      <c r="D23" s="16">
        <v>1.3190794780057599E-3</v>
      </c>
      <c r="E23" s="17">
        <f t="shared" si="6"/>
        <v>0.49061504238703124</v>
      </c>
      <c r="F23" s="17">
        <f t="shared" si="7"/>
        <v>0.49589136029905423</v>
      </c>
      <c r="G23" s="20" t="e">
        <f t="shared" si="0"/>
        <v>#DIV/0!</v>
      </c>
      <c r="I23" s="18" t="e">
        <f>RawData!K24</f>
        <v>#DIV/0!</v>
      </c>
      <c r="J23">
        <v>0.49096374401135079</v>
      </c>
      <c r="K23">
        <v>5.3053897552087746E-3</v>
      </c>
      <c r="L23" s="17">
        <f t="shared" si="10"/>
        <v>0.48035296450093323</v>
      </c>
      <c r="M23" s="17">
        <f t="shared" si="11"/>
        <v>0.50157452352176835</v>
      </c>
      <c r="N23" s="20" t="e">
        <f t="shared" si="1"/>
        <v>#DIV/0!</v>
      </c>
    </row>
    <row r="24" spans="1:15" x14ac:dyDescent="0.2">
      <c r="A24" s="5" t="s">
        <v>51</v>
      </c>
      <c r="B24" s="15" t="e">
        <f>RawData!G25</f>
        <v>#DIV/0!</v>
      </c>
      <c r="C24" s="16">
        <v>0</v>
      </c>
      <c r="D24" s="16">
        <v>0</v>
      </c>
      <c r="E24" s="17">
        <f t="shared" si="6"/>
        <v>0</v>
      </c>
      <c r="F24" s="17">
        <f t="shared" si="7"/>
        <v>0</v>
      </c>
      <c r="G24" s="20" t="e">
        <f>IF(B24&gt;0,(IF((B24&lt;F24)*AND(B24&gt;E24),TRUE,FALSE)),"NO DATA")</f>
        <v>#DIV/0!</v>
      </c>
      <c r="I24" s="18" t="e">
        <f>RawData!K25</f>
        <v>#DIV/0!</v>
      </c>
      <c r="J24">
        <v>0</v>
      </c>
      <c r="K24">
        <v>0</v>
      </c>
      <c r="L24" s="17">
        <f t="shared" si="10"/>
        <v>0</v>
      </c>
      <c r="M24" s="17">
        <f t="shared" si="11"/>
        <v>0</v>
      </c>
      <c r="N24" s="20" t="e">
        <f>IF(I24&gt;0,(IF((I24&lt;M24)*AND(I24&gt;L24),TRUE,FALSE)),"NO DATA")</f>
        <v>#DIV/0!</v>
      </c>
    </row>
    <row r="25" spans="1:15" x14ac:dyDescent="0.2">
      <c r="A25" s="19" t="s">
        <v>26</v>
      </c>
      <c r="B25" s="15" t="e">
        <f>RawData!G26</f>
        <v>#DIV/0!</v>
      </c>
      <c r="C25" s="16">
        <v>6.0313170841116341E-4</v>
      </c>
      <c r="D25" s="16">
        <v>1.7206147136090833E-4</v>
      </c>
      <c r="E25" s="17">
        <f t="shared" si="6"/>
        <v>2.5900876568934675E-4</v>
      </c>
      <c r="F25" s="17">
        <f t="shared" si="7"/>
        <v>9.4725465113298002E-4</v>
      </c>
      <c r="G25" s="21" t="e">
        <f t="shared" si="0"/>
        <v>#DIV/0!</v>
      </c>
      <c r="H25" t="s">
        <v>66</v>
      </c>
      <c r="I25" s="18" t="e">
        <f>RawData!K26</f>
        <v>#DIV/0!</v>
      </c>
      <c r="J25">
        <v>5.8807365641060853E-4</v>
      </c>
      <c r="K25">
        <v>6.9174098302884619E-4</v>
      </c>
      <c r="L25" s="17">
        <f t="shared" si="10"/>
        <v>-7.9540830964708385E-4</v>
      </c>
      <c r="M25" s="17">
        <f t="shared" si="11"/>
        <v>1.9715556224683007E-3</v>
      </c>
      <c r="N25" s="21" t="e">
        <f t="shared" si="1"/>
        <v>#DIV/0!</v>
      </c>
      <c r="O25" t="s">
        <v>69</v>
      </c>
    </row>
    <row r="26" spans="1:15" x14ac:dyDescent="0.2">
      <c r="A26" s="12" t="s">
        <v>11</v>
      </c>
      <c r="B26" s="15"/>
      <c r="C26" s="16"/>
      <c r="D26" s="16"/>
      <c r="E26" s="17"/>
      <c r="F26" s="17"/>
      <c r="G26" s="20"/>
      <c r="I26" s="18"/>
      <c r="L26" s="17"/>
      <c r="M26" s="17"/>
      <c r="N26" s="20"/>
    </row>
    <row r="27" spans="1:15" x14ac:dyDescent="0.2">
      <c r="A27" s="5" t="s">
        <v>21</v>
      </c>
      <c r="B27" s="15" t="e">
        <f>RawData!G28</f>
        <v>#DIV/0!</v>
      </c>
      <c r="C27" s="16">
        <v>0.10036070882315959</v>
      </c>
      <c r="D27" s="16">
        <v>1.3965266450715354E-3</v>
      </c>
      <c r="E27" s="17">
        <f t="shared" si="6"/>
        <v>9.7567655533016523E-2</v>
      </c>
      <c r="F27" s="17">
        <f t="shared" si="7"/>
        <v>0.10315376211330265</v>
      </c>
      <c r="G27" s="20" t="e">
        <f t="shared" si="0"/>
        <v>#DIV/0!</v>
      </c>
      <c r="I27" s="18" t="e">
        <f>RawData!K28</f>
        <v>#DIV/0!</v>
      </c>
      <c r="J27">
        <v>9.6704247506880878E-2</v>
      </c>
      <c r="K27">
        <v>5.6300619979612054E-3</v>
      </c>
      <c r="L27" s="17">
        <f t="shared" ref="L27:L29" si="12">J27-(2*K27)</f>
        <v>8.5444123510958467E-2</v>
      </c>
      <c r="M27" s="17">
        <f t="shared" ref="M27:M29" si="13">J27+(2*K27)</f>
        <v>0.10796437150280329</v>
      </c>
      <c r="N27" s="20" t="e">
        <f t="shared" si="1"/>
        <v>#DIV/0!</v>
      </c>
    </row>
    <row r="28" spans="1:15" x14ac:dyDescent="0.2">
      <c r="A28" s="5" t="s">
        <v>22</v>
      </c>
      <c r="B28" s="15" t="e">
        <f>RawData!G29</f>
        <v>#DIV/0!</v>
      </c>
      <c r="C28" s="16">
        <v>0.88803904455897031</v>
      </c>
      <c r="D28" s="16">
        <v>1.5391804182738902E-3</v>
      </c>
      <c r="E28" s="17">
        <f t="shared" si="6"/>
        <v>0.88496068372242254</v>
      </c>
      <c r="F28" s="17">
        <f t="shared" si="7"/>
        <v>0.89111740539551809</v>
      </c>
      <c r="G28" s="20" t="e">
        <f t="shared" si="0"/>
        <v>#DIV/0!</v>
      </c>
      <c r="I28" s="18" t="e">
        <f>RawData!K29</f>
        <v>#DIV/0!</v>
      </c>
      <c r="J28">
        <v>0.89168290018228957</v>
      </c>
      <c r="K28">
        <v>6.2045576328930117E-3</v>
      </c>
      <c r="L28" s="17">
        <f t="shared" si="12"/>
        <v>0.87927378491650354</v>
      </c>
      <c r="M28" s="17">
        <f t="shared" si="13"/>
        <v>0.9040920154480756</v>
      </c>
      <c r="N28" s="20" t="e">
        <f t="shared" si="1"/>
        <v>#DIV/0!</v>
      </c>
    </row>
    <row r="29" spans="1:15" x14ac:dyDescent="0.2">
      <c r="A29" s="19" t="s">
        <v>26</v>
      </c>
      <c r="B29" s="15" t="e">
        <f>RawData!G30</f>
        <v>#DIV/0!</v>
      </c>
      <c r="C29" s="16">
        <v>1.1600246617870342E-2</v>
      </c>
      <c r="D29" s="16">
        <v>7.5858335915494391E-4</v>
      </c>
      <c r="E29" s="17">
        <f t="shared" si="6"/>
        <v>1.0083079899560454E-2</v>
      </c>
      <c r="F29" s="17">
        <f t="shared" si="7"/>
        <v>1.3117413336180229E-2</v>
      </c>
      <c r="G29" s="20" t="e">
        <f t="shared" si="0"/>
        <v>#DIV/0!</v>
      </c>
      <c r="I29" s="18" t="e">
        <f>RawData!K30</f>
        <v>#DIV/0!</v>
      </c>
      <c r="J29">
        <v>1.1612852310827978E-2</v>
      </c>
      <c r="K29">
        <v>3.05065913940156E-3</v>
      </c>
      <c r="L29" s="17">
        <f t="shared" si="12"/>
        <v>5.5115340320248578E-3</v>
      </c>
      <c r="M29" s="17">
        <f t="shared" si="13"/>
        <v>1.7714170589631099E-2</v>
      </c>
      <c r="N29" s="20" t="e">
        <f t="shared" si="1"/>
        <v>#DIV/0!</v>
      </c>
    </row>
    <row r="30" spans="1:15" x14ac:dyDescent="0.2">
      <c r="A30" s="12" t="s">
        <v>25</v>
      </c>
      <c r="B30" s="15"/>
      <c r="C30" s="16"/>
      <c r="D30" s="16"/>
      <c r="E30" s="17"/>
      <c r="F30" s="17"/>
      <c r="G30" s="20"/>
      <c r="I30" s="18"/>
      <c r="L30" s="17"/>
      <c r="M30" s="17"/>
      <c r="N30" s="20"/>
    </row>
    <row r="31" spans="1:15" x14ac:dyDescent="0.2">
      <c r="A31" s="5" t="s">
        <v>23</v>
      </c>
      <c r="B31" s="15" t="e">
        <f>RawData!G32</f>
        <v>#DIV/0!</v>
      </c>
      <c r="C31" s="16">
        <v>0.52000825897161385</v>
      </c>
      <c r="D31" s="16">
        <v>1.3384772531399366E-3</v>
      </c>
      <c r="E31" s="17">
        <f t="shared" si="6"/>
        <v>0.51733130446533393</v>
      </c>
      <c r="F31" s="17">
        <f t="shared" si="7"/>
        <v>0.52268521347789376</v>
      </c>
      <c r="G31" s="20" t="e">
        <f t="shared" si="0"/>
        <v>#DIV/0!</v>
      </c>
      <c r="I31" s="18" t="e">
        <f>RawData!K32</f>
        <v>#DIV/0!</v>
      </c>
      <c r="J31">
        <v>0.52202752077379999</v>
      </c>
      <c r="K31">
        <v>5.3865194599878683E-3</v>
      </c>
      <c r="L31" s="17">
        <f t="shared" ref="L31:L33" si="14">J31-(2*K31)</f>
        <v>0.51125448185382427</v>
      </c>
      <c r="M31" s="17">
        <f t="shared" ref="M31:M33" si="15">J31+(2*K31)</f>
        <v>0.53280055969377571</v>
      </c>
      <c r="N31" s="20" t="e">
        <f t="shared" si="1"/>
        <v>#DIV/0!</v>
      </c>
    </row>
    <row r="32" spans="1:15" x14ac:dyDescent="0.2">
      <c r="A32" s="5" t="s">
        <v>26</v>
      </c>
      <c r="B32" s="15" t="e">
        <f>RawData!G33</f>
        <v>#DIV/0!</v>
      </c>
      <c r="C32" s="16">
        <v>1.9937739589048832E-4</v>
      </c>
      <c r="D32" s="16">
        <v>1.0030682065511965E-4</v>
      </c>
      <c r="E32" s="17">
        <f t="shared" si="6"/>
        <v>-1.2362454197509818E-6</v>
      </c>
      <c r="F32" s="17">
        <f t="shared" si="7"/>
        <v>3.9999103720072762E-4</v>
      </c>
      <c r="G32" s="21" t="e">
        <f t="shared" si="0"/>
        <v>#DIV/0!</v>
      </c>
      <c r="H32" t="s">
        <v>66</v>
      </c>
      <c r="I32" s="18" t="e">
        <f>RawData!K33</f>
        <v>#DIV/0!</v>
      </c>
      <c r="J32">
        <v>2.026918344819004E-4</v>
      </c>
      <c r="K32">
        <v>4.0312509786402922E-4</v>
      </c>
      <c r="L32" s="17">
        <f t="shared" si="14"/>
        <v>-6.0355836124615801E-4</v>
      </c>
      <c r="M32" s="17">
        <f t="shared" si="15"/>
        <v>1.0089420302099588E-3</v>
      </c>
      <c r="N32" s="21" t="e">
        <f t="shared" si="1"/>
        <v>#DIV/0!</v>
      </c>
      <c r="O32" t="s">
        <v>70</v>
      </c>
    </row>
    <row r="33" spans="1:14" x14ac:dyDescent="0.2">
      <c r="A33" s="5" t="s">
        <v>24</v>
      </c>
      <c r="B33" s="15" t="e">
        <f>RawData!G34</f>
        <v>#DIV/0!</v>
      </c>
      <c r="C33" s="16">
        <v>0.479792363632495</v>
      </c>
      <c r="D33" s="16">
        <v>1.3367122005611401E-3</v>
      </c>
      <c r="E33" s="17">
        <f t="shared" si="6"/>
        <v>0.47711893923137272</v>
      </c>
      <c r="F33" s="17">
        <f t="shared" si="7"/>
        <v>0.48246578803361728</v>
      </c>
      <c r="G33" s="20" t="e">
        <f t="shared" si="0"/>
        <v>#DIV/0!</v>
      </c>
      <c r="I33" s="18" t="e">
        <f>RawData!K34</f>
        <v>#DIV/0!</v>
      </c>
      <c r="J33">
        <v>0.47776978739171799</v>
      </c>
      <c r="K33">
        <v>5.3792045294272601E-3</v>
      </c>
      <c r="L33" s="17">
        <f t="shared" si="14"/>
        <v>0.46701137833286349</v>
      </c>
      <c r="M33" s="17">
        <f t="shared" si="15"/>
        <v>0.48852819645057249</v>
      </c>
      <c r="N33" s="20" t="e">
        <f t="shared" si="1"/>
        <v>#DIV/0!</v>
      </c>
    </row>
    <row r="34" spans="1:14" x14ac:dyDescent="0.2">
      <c r="A34" s="12" t="s">
        <v>42</v>
      </c>
      <c r="B34" s="15"/>
      <c r="C34" s="16"/>
      <c r="D34" s="16"/>
      <c r="E34" s="17"/>
      <c r="F34" s="17"/>
      <c r="G34" s="20"/>
      <c r="I34" s="18"/>
      <c r="L34" s="17"/>
      <c r="M34" s="17"/>
      <c r="N34" s="20"/>
    </row>
    <row r="35" spans="1:14" x14ac:dyDescent="0.2">
      <c r="A35" s="5" t="s">
        <v>43</v>
      </c>
      <c r="B35" s="15" t="e">
        <f>RawData!G36</f>
        <v>#DIV/0!</v>
      </c>
      <c r="C35" s="16">
        <v>0.40931892975677597</v>
      </c>
      <c r="D35" s="16">
        <v>1.8942818793623499E-3</v>
      </c>
      <c r="E35" s="17">
        <f t="shared" si="6"/>
        <v>0.40553036599805126</v>
      </c>
      <c r="F35" s="17">
        <f t="shared" si="7"/>
        <v>0.41310749351550069</v>
      </c>
      <c r="G35" s="20" t="e">
        <f t="shared" si="0"/>
        <v>#DIV/0!</v>
      </c>
      <c r="I35" s="18" t="e">
        <f>RawData!K36</f>
        <v>#DIV/0!</v>
      </c>
      <c r="J35">
        <v>0.41256228849280502</v>
      </c>
      <c r="K35">
        <v>7.6139812911983299E-3</v>
      </c>
      <c r="L35" s="17">
        <f t="shared" ref="L35:L38" si="16">J35-(2*K35)</f>
        <v>0.39733432591040835</v>
      </c>
      <c r="M35" s="17">
        <f t="shared" ref="M35:M38" si="17">J35+(2*K35)</f>
        <v>0.42779025107520169</v>
      </c>
      <c r="N35" s="20" t="e">
        <f t="shared" si="1"/>
        <v>#DIV/0!</v>
      </c>
    </row>
    <row r="36" spans="1:14" x14ac:dyDescent="0.2">
      <c r="A36" s="5" t="s">
        <v>44</v>
      </c>
      <c r="B36" s="15" t="e">
        <f>RawData!G37</f>
        <v>#DIV/0!</v>
      </c>
      <c r="C36" s="16">
        <v>0.182627281238845</v>
      </c>
      <c r="D36" s="16">
        <v>2.0671102463949201E-3</v>
      </c>
      <c r="E36" s="17">
        <f t="shared" si="6"/>
        <v>0.17849306074605517</v>
      </c>
      <c r="F36" s="17">
        <f t="shared" si="7"/>
        <v>0.18676150173163483</v>
      </c>
      <c r="G36" s="20" t="e">
        <f t="shared" si="0"/>
        <v>#DIV/0!</v>
      </c>
      <c r="I36" s="18" t="e">
        <f>RawData!K37</f>
        <v>#DIV/0!</v>
      </c>
      <c r="J36">
        <v>0.179823132684757</v>
      </c>
      <c r="K36">
        <v>8.3197443451375301E-3</v>
      </c>
      <c r="L36" s="17">
        <f t="shared" si="16"/>
        <v>0.16318364399448193</v>
      </c>
      <c r="M36" s="17">
        <f t="shared" si="17"/>
        <v>0.19646262137503206</v>
      </c>
      <c r="N36" s="20" t="e">
        <f t="shared" si="1"/>
        <v>#DIV/0!</v>
      </c>
    </row>
    <row r="37" spans="1:14" x14ac:dyDescent="0.2">
      <c r="A37" s="5" t="s">
        <v>45</v>
      </c>
      <c r="B37" s="15" t="e">
        <f>RawData!G38</f>
        <v>#DIV/0!</v>
      </c>
      <c r="C37" s="16">
        <v>0.51954651418502795</v>
      </c>
      <c r="D37" s="16">
        <v>1.3469225550281801E-3</v>
      </c>
      <c r="E37" s="17">
        <f t="shared" si="6"/>
        <v>0.51685266907497163</v>
      </c>
      <c r="F37" s="17">
        <f t="shared" si="7"/>
        <v>0.52224035929508428</v>
      </c>
      <c r="G37" s="20" t="e">
        <f t="shared" si="0"/>
        <v>#DIV/0!</v>
      </c>
      <c r="I37" s="18" t="e">
        <f>RawData!K38</f>
        <v>#DIV/0!</v>
      </c>
      <c r="J37">
        <v>0.51886205586300405</v>
      </c>
      <c r="K37">
        <v>5.4106480063004199E-3</v>
      </c>
      <c r="L37" s="17">
        <f t="shared" si="16"/>
        <v>0.5080407598504032</v>
      </c>
      <c r="M37" s="17">
        <f t="shared" si="17"/>
        <v>0.52968335187560489</v>
      </c>
      <c r="N37" s="20" t="e">
        <f t="shared" si="1"/>
        <v>#DIV/0!</v>
      </c>
    </row>
    <row r="38" spans="1:14" x14ac:dyDescent="0.2">
      <c r="A38" s="5" t="s">
        <v>46</v>
      </c>
      <c r="B38" s="15" t="e">
        <f>RawData!G39</f>
        <v>#DIV/0!</v>
      </c>
      <c r="C38" s="16">
        <v>5.4403070390502597E-3</v>
      </c>
      <c r="D38" s="16">
        <v>4.5903711383571302E-4</v>
      </c>
      <c r="E38" s="17">
        <f t="shared" si="6"/>
        <v>4.5222328113788332E-3</v>
      </c>
      <c r="F38" s="17">
        <f t="shared" si="7"/>
        <v>6.3583812667216862E-3</v>
      </c>
      <c r="G38" s="20" t="e">
        <f t="shared" si="0"/>
        <v>#DIV/0!</v>
      </c>
      <c r="I38" s="18" t="e">
        <f>RawData!K39</f>
        <v>#DIV/0!</v>
      </c>
      <c r="J38">
        <v>5.2466287762379903E-3</v>
      </c>
      <c r="K38">
        <v>1.8453843494214801E-3</v>
      </c>
      <c r="L38" s="17">
        <f t="shared" si="16"/>
        <v>1.5558600773950301E-3</v>
      </c>
      <c r="M38" s="17">
        <f t="shared" si="17"/>
        <v>8.93739747508095E-3</v>
      </c>
      <c r="N38" s="20" t="e">
        <f t="shared" si="1"/>
        <v>#DIV/0!</v>
      </c>
    </row>
  </sheetData>
  <conditionalFormatting sqref="G4:G12 G15:G16 G22:G24 G31 G35:G38 G27:G29 G18:G20 G3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N4:N12 N15:N16 N22:N24 N31 N35:N38 N27:N29 N18:N20 N3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AB79-FB76-1243-92C7-42CCEF63D0F4}">
  <dimension ref="A1:D10"/>
  <sheetViews>
    <sheetView workbookViewId="0">
      <selection activeCell="D27" sqref="D27"/>
    </sheetView>
  </sheetViews>
  <sheetFormatPr baseColWidth="10" defaultRowHeight="16" x14ac:dyDescent="0.2"/>
  <sheetData>
    <row r="1" spans="1:4" x14ac:dyDescent="0.2">
      <c r="A1" t="s">
        <v>1</v>
      </c>
      <c r="B1" t="s">
        <v>28</v>
      </c>
      <c r="C1">
        <v>80</v>
      </c>
      <c r="D1">
        <v>20</v>
      </c>
    </row>
    <row r="2" spans="1:4" x14ac:dyDescent="0.2">
      <c r="A2" t="s">
        <v>2</v>
      </c>
      <c r="B2">
        <f>RawData!B5</f>
        <v>0</v>
      </c>
      <c r="C2">
        <f>RawData!F5</f>
        <v>0</v>
      </c>
      <c r="D2">
        <f>RawData!J5</f>
        <v>0</v>
      </c>
    </row>
    <row r="3" spans="1:4" x14ac:dyDescent="0.2">
      <c r="A3" t="s">
        <v>3</v>
      </c>
      <c r="B3">
        <f>RawData!B6</f>
        <v>0</v>
      </c>
      <c r="C3">
        <f>RawData!F6</f>
        <v>0</v>
      </c>
      <c r="D3">
        <f>RawData!J6</f>
        <v>0</v>
      </c>
    </row>
    <row r="4" spans="1:4" x14ac:dyDescent="0.2">
      <c r="A4" t="s">
        <v>4</v>
      </c>
      <c r="B4">
        <f>RawData!B7</f>
        <v>0</v>
      </c>
      <c r="C4">
        <f>RawData!F7</f>
        <v>0</v>
      </c>
      <c r="D4">
        <f>RawData!J7</f>
        <v>0</v>
      </c>
    </row>
    <row r="5" spans="1:4" x14ac:dyDescent="0.2">
      <c r="A5" t="s">
        <v>5</v>
      </c>
      <c r="B5">
        <f>RawData!B8</f>
        <v>0</v>
      </c>
      <c r="C5">
        <f>RawData!F8</f>
        <v>0</v>
      </c>
      <c r="D5">
        <f>RawData!J8</f>
        <v>0</v>
      </c>
    </row>
    <row r="6" spans="1:4" x14ac:dyDescent="0.2">
      <c r="A6" t="s">
        <v>6</v>
      </c>
      <c r="B6">
        <f>RawData!B9</f>
        <v>0</v>
      </c>
      <c r="C6">
        <f>RawData!F9</f>
        <v>0</v>
      </c>
      <c r="D6">
        <f>RawData!J9</f>
        <v>0</v>
      </c>
    </row>
    <row r="7" spans="1:4" x14ac:dyDescent="0.2">
      <c r="A7" t="s">
        <v>7</v>
      </c>
      <c r="B7">
        <f>RawData!B10</f>
        <v>0</v>
      </c>
      <c r="C7">
        <f>RawData!F10</f>
        <v>0</v>
      </c>
      <c r="D7">
        <f>RawData!J10</f>
        <v>0</v>
      </c>
    </row>
    <row r="8" spans="1:4" x14ac:dyDescent="0.2">
      <c r="A8" t="s">
        <v>8</v>
      </c>
      <c r="B8">
        <f>RawData!B11</f>
        <v>0</v>
      </c>
      <c r="C8">
        <f>RawData!F11</f>
        <v>0</v>
      </c>
      <c r="D8">
        <f>RawData!J11</f>
        <v>0</v>
      </c>
    </row>
    <row r="9" spans="1:4" x14ac:dyDescent="0.2">
      <c r="A9" t="s">
        <v>9</v>
      </c>
      <c r="B9">
        <f>RawData!B12</f>
        <v>0</v>
      </c>
      <c r="C9">
        <f>RawData!F12</f>
        <v>0</v>
      </c>
      <c r="D9">
        <f>RawData!J12</f>
        <v>0</v>
      </c>
    </row>
    <row r="10" spans="1:4" x14ac:dyDescent="0.2">
      <c r="A10" t="s">
        <v>29</v>
      </c>
      <c r="B10">
        <f>RawData!B13</f>
        <v>0</v>
      </c>
      <c r="C10">
        <f>RawData!F13</f>
        <v>0</v>
      </c>
      <c r="D10">
        <f>RawData!J13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75D7-255B-DB43-9D3B-920DEEA7A559}">
  <dimension ref="A1:D8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t="s">
        <v>10</v>
      </c>
      <c r="B1" t="s">
        <v>28</v>
      </c>
      <c r="C1">
        <v>80</v>
      </c>
      <c r="D1">
        <v>20</v>
      </c>
    </row>
    <row r="2" spans="1:4" x14ac:dyDescent="0.2">
      <c r="A2" t="s">
        <v>30</v>
      </c>
      <c r="B2">
        <f>RawData!B15</f>
        <v>0</v>
      </c>
      <c r="C2">
        <f>RawData!F15</f>
        <v>0</v>
      </c>
      <c r="D2">
        <f>RawData!J15</f>
        <v>0</v>
      </c>
    </row>
    <row r="3" spans="1:4" x14ac:dyDescent="0.2">
      <c r="A3" t="s">
        <v>31</v>
      </c>
      <c r="B3">
        <f>RawData!B16</f>
        <v>0</v>
      </c>
      <c r="C3">
        <f>RawData!F16</f>
        <v>0</v>
      </c>
      <c r="D3">
        <f>RawData!J16</f>
        <v>0</v>
      </c>
    </row>
    <row r="4" spans="1:4" x14ac:dyDescent="0.2">
      <c r="A4" t="s">
        <v>32</v>
      </c>
      <c r="B4">
        <f>RawData!B17</f>
        <v>0</v>
      </c>
      <c r="C4">
        <f>RawData!F17</f>
        <v>0</v>
      </c>
      <c r="D4">
        <f>RawData!J17</f>
        <v>0</v>
      </c>
    </row>
    <row r="5" spans="1:4" x14ac:dyDescent="0.2">
      <c r="A5" t="s">
        <v>33</v>
      </c>
      <c r="B5">
        <f>RawData!B18</f>
        <v>0</v>
      </c>
      <c r="C5">
        <f>RawData!F18</f>
        <v>0</v>
      </c>
      <c r="D5">
        <f>RawData!J18</f>
        <v>0</v>
      </c>
    </row>
    <row r="6" spans="1:4" x14ac:dyDescent="0.2">
      <c r="A6" t="s">
        <v>29</v>
      </c>
      <c r="B6">
        <f>RawData!B19</f>
        <v>0</v>
      </c>
      <c r="C6">
        <f>RawData!F19</f>
        <v>0</v>
      </c>
      <c r="D6">
        <f>RawData!J19</f>
        <v>0</v>
      </c>
    </row>
    <row r="7" spans="1:4" x14ac:dyDescent="0.2">
      <c r="A7" t="s">
        <v>34</v>
      </c>
      <c r="B7">
        <f>RawData!B20</f>
        <v>0</v>
      </c>
      <c r="C7">
        <f>RawData!F20</f>
        <v>0</v>
      </c>
      <c r="D7">
        <f>RawData!J20</f>
        <v>0</v>
      </c>
    </row>
    <row r="8" spans="1:4" x14ac:dyDescent="0.2">
      <c r="A8" t="s">
        <v>35</v>
      </c>
      <c r="B8">
        <f>RawData!B21</f>
        <v>0</v>
      </c>
      <c r="C8">
        <f>RawData!F21</f>
        <v>0</v>
      </c>
      <c r="D8">
        <f>RawData!J21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1275-4CC6-C04B-B745-2297E802A034}">
  <dimension ref="A1:D5"/>
  <sheetViews>
    <sheetView workbookViewId="0">
      <selection activeCell="A10" sqref="A10"/>
    </sheetView>
  </sheetViews>
  <sheetFormatPr baseColWidth="10" defaultRowHeight="16" x14ac:dyDescent="0.2"/>
  <sheetData>
    <row r="1" spans="1:4" x14ac:dyDescent="0.2">
      <c r="A1" t="s">
        <v>27</v>
      </c>
      <c r="B1" t="s">
        <v>28</v>
      </c>
      <c r="C1">
        <v>80</v>
      </c>
      <c r="D1">
        <v>20</v>
      </c>
    </row>
    <row r="2" spans="1:4" x14ac:dyDescent="0.2">
      <c r="A2" t="s">
        <v>36</v>
      </c>
      <c r="B2">
        <f>RawData!B23</f>
        <v>0</v>
      </c>
      <c r="C2">
        <f>RawData!F23</f>
        <v>0</v>
      </c>
      <c r="D2">
        <f>RawData!J23</f>
        <v>0</v>
      </c>
    </row>
    <row r="3" spans="1:4" x14ac:dyDescent="0.2">
      <c r="A3" t="s">
        <v>37</v>
      </c>
      <c r="B3">
        <f>RawData!B24</f>
        <v>0</v>
      </c>
      <c r="C3">
        <f>RawData!F24</f>
        <v>0</v>
      </c>
      <c r="D3">
        <f>RawData!J24</f>
        <v>0</v>
      </c>
    </row>
    <row r="4" spans="1:4" x14ac:dyDescent="0.2">
      <c r="A4" t="s">
        <v>34</v>
      </c>
      <c r="B4">
        <f>RawData!B25</f>
        <v>0</v>
      </c>
      <c r="C4">
        <f>RawData!F25</f>
        <v>0</v>
      </c>
      <c r="D4">
        <f>RawData!J25</f>
        <v>0</v>
      </c>
    </row>
    <row r="5" spans="1:4" x14ac:dyDescent="0.2">
      <c r="A5" s="8" t="s">
        <v>29</v>
      </c>
      <c r="B5">
        <f>RawData!B26</f>
        <v>0</v>
      </c>
      <c r="C5">
        <f>RawData!F26</f>
        <v>0</v>
      </c>
      <c r="D5">
        <f>RawData!J26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F00B-6E40-AE40-931F-706A23C0B845}">
  <dimension ref="A1:D4"/>
  <sheetViews>
    <sheetView workbookViewId="0">
      <selection activeCell="B18" sqref="B18"/>
    </sheetView>
  </sheetViews>
  <sheetFormatPr baseColWidth="10" defaultRowHeight="16" x14ac:dyDescent="0.2"/>
  <sheetData>
    <row r="1" spans="1:4" x14ac:dyDescent="0.2">
      <c r="A1" t="s">
        <v>11</v>
      </c>
      <c r="B1" t="s">
        <v>28</v>
      </c>
      <c r="C1">
        <v>80</v>
      </c>
      <c r="D1">
        <v>20</v>
      </c>
    </row>
    <row r="2" spans="1:4" x14ac:dyDescent="0.2">
      <c r="A2" t="s">
        <v>38</v>
      </c>
      <c r="B2">
        <f>RawData!B28</f>
        <v>0</v>
      </c>
      <c r="C2">
        <f>RawData!F28</f>
        <v>0</v>
      </c>
      <c r="D2">
        <f>RawData!J28</f>
        <v>0</v>
      </c>
    </row>
    <row r="3" spans="1:4" x14ac:dyDescent="0.2">
      <c r="A3" t="s">
        <v>39</v>
      </c>
      <c r="B3">
        <f>RawData!B29</f>
        <v>0</v>
      </c>
      <c r="C3">
        <f>RawData!F29</f>
        <v>0</v>
      </c>
      <c r="D3">
        <f>RawData!J29</f>
        <v>0</v>
      </c>
    </row>
    <row r="4" spans="1:4" x14ac:dyDescent="0.2">
      <c r="A4" s="8" t="s">
        <v>29</v>
      </c>
      <c r="B4">
        <f>RawData!B30</f>
        <v>0</v>
      </c>
      <c r="C4">
        <f>RawData!F30</f>
        <v>0</v>
      </c>
      <c r="D4">
        <f>RawData!J30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2069-5612-F04D-B854-0A4B163E0A25}">
  <dimension ref="A1:D4"/>
  <sheetViews>
    <sheetView workbookViewId="0">
      <selection activeCell="A19" sqref="A19"/>
    </sheetView>
  </sheetViews>
  <sheetFormatPr baseColWidth="10" defaultRowHeight="16" x14ac:dyDescent="0.2"/>
  <sheetData>
    <row r="1" spans="1:4" x14ac:dyDescent="0.2">
      <c r="A1" t="s">
        <v>11</v>
      </c>
      <c r="B1" t="s">
        <v>28</v>
      </c>
      <c r="C1">
        <v>80</v>
      </c>
      <c r="D1">
        <v>20</v>
      </c>
    </row>
    <row r="2" spans="1:4" x14ac:dyDescent="0.2">
      <c r="A2" t="s">
        <v>40</v>
      </c>
      <c r="B2">
        <f>RawData!B32</f>
        <v>0</v>
      </c>
      <c r="C2">
        <f>RawData!F32</f>
        <v>0</v>
      </c>
      <c r="D2">
        <f>RawData!J32</f>
        <v>0</v>
      </c>
    </row>
    <row r="3" spans="1:4" x14ac:dyDescent="0.2">
      <c r="A3" t="s">
        <v>29</v>
      </c>
      <c r="B3">
        <f>RawData!B33</f>
        <v>0</v>
      </c>
      <c r="C3">
        <f>RawData!F33</f>
        <v>0</v>
      </c>
      <c r="D3">
        <f>RawData!J33</f>
        <v>0</v>
      </c>
    </row>
    <row r="4" spans="1:4" x14ac:dyDescent="0.2">
      <c r="A4" s="8" t="s">
        <v>41</v>
      </c>
      <c r="B4">
        <f>RawData!B34</f>
        <v>0</v>
      </c>
      <c r="C4">
        <f>RawData!F34</f>
        <v>0</v>
      </c>
      <c r="D4">
        <f>RawData!J34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F5FF-5E19-EC4B-A6B0-D30FC709AD6E}">
  <dimension ref="A1:D5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11</v>
      </c>
      <c r="B1" t="s">
        <v>28</v>
      </c>
      <c r="C1">
        <v>80</v>
      </c>
      <c r="D1">
        <v>20</v>
      </c>
    </row>
    <row r="2" spans="1:4" x14ac:dyDescent="0.2">
      <c r="A2" t="str">
        <f>RawData!A36</f>
        <v>CR</v>
      </c>
      <c r="B2">
        <f>RawData!B36</f>
        <v>0</v>
      </c>
      <c r="C2">
        <f>RawData!F36</f>
        <v>0</v>
      </c>
      <c r="D2">
        <f>RawData!J36</f>
        <v>0</v>
      </c>
    </row>
    <row r="3" spans="1:4" x14ac:dyDescent="0.2">
      <c r="A3" t="str">
        <f>RawData!A37</f>
        <v>CT</v>
      </c>
      <c r="B3">
        <f>RawData!B37</f>
        <v>0</v>
      </c>
      <c r="C3">
        <f>RawData!F37</f>
        <v>0</v>
      </c>
      <c r="D3">
        <f>RawData!J37</f>
        <v>0</v>
      </c>
    </row>
    <row r="4" spans="1:4" x14ac:dyDescent="0.2">
      <c r="A4" t="str">
        <f>RawData!A38</f>
        <v>DX</v>
      </c>
      <c r="B4">
        <f>RawData!B38</f>
        <v>0</v>
      </c>
      <c r="C4">
        <f>RawData!F38</f>
        <v>0</v>
      </c>
      <c r="D4">
        <f>RawData!J38</f>
        <v>0</v>
      </c>
    </row>
    <row r="5" spans="1:4" x14ac:dyDescent="0.2">
      <c r="A5" t="str">
        <f>RawData!A39</f>
        <v>MR</v>
      </c>
      <c r="B5">
        <f>RawData!B39</f>
        <v>0</v>
      </c>
      <c r="C5">
        <f>RawData!F39</f>
        <v>0</v>
      </c>
      <c r="D5">
        <f>RawData!J39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ForPrint</vt:lpstr>
      <vt:lpstr>RawData</vt:lpstr>
      <vt:lpstr>ComparePrevalence</vt:lpstr>
      <vt:lpstr>Age</vt:lpstr>
      <vt:lpstr>Race</vt:lpstr>
      <vt:lpstr>Sex</vt:lpstr>
      <vt:lpstr>Ethnicity</vt:lpstr>
      <vt:lpstr>COVID</vt:lpstr>
      <vt:lpstr>Modality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Baughan</dc:creator>
  <cp:lastModifiedBy>Microsoft Office User</cp:lastModifiedBy>
  <dcterms:created xsi:type="dcterms:W3CDTF">2021-08-12T14:33:56Z</dcterms:created>
  <dcterms:modified xsi:type="dcterms:W3CDTF">2023-07-16T15:53:10Z</dcterms:modified>
</cp:coreProperties>
</file>