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hitney/Desktop/Task-based-sampling-main/Output_templates/"/>
    </mc:Choice>
  </mc:AlternateContent>
  <xr:revisionPtr revIDLastSave="0" documentId="13_ncr:1_{6CED0E0B-903A-E742-BD93-11B420A2B83B}" xr6:coauthVersionLast="47" xr6:coauthVersionMax="47" xr10:uidLastSave="{00000000-0000-0000-0000-000000000000}"/>
  <bookViews>
    <workbookView xWindow="0" yWindow="6460" windowWidth="27240" windowHeight="112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L28" i="3" s="1"/>
  <c r="E28" i="3"/>
  <c r="F28" i="3" s="1"/>
  <c r="K27" i="3"/>
  <c r="L27" i="3" s="1"/>
  <c r="E27" i="3"/>
  <c r="F27" i="3" s="1"/>
  <c r="K26" i="3"/>
  <c r="L26" i="3" s="1"/>
  <c r="E26" i="3"/>
  <c r="F26" i="3" s="1"/>
  <c r="K25" i="3"/>
  <c r="L25" i="3" s="1"/>
  <c r="E25" i="3"/>
  <c r="F25" i="3" s="1"/>
  <c r="K24" i="3"/>
  <c r="L24" i="3" s="1"/>
  <c r="E24" i="3"/>
  <c r="F24" i="3" s="1"/>
  <c r="K23" i="3"/>
  <c r="L23" i="3" s="1"/>
  <c r="E23" i="3"/>
  <c r="F23" i="3" s="1"/>
  <c r="K22" i="3"/>
  <c r="L22" i="3" s="1"/>
  <c r="E22" i="3"/>
  <c r="F22" i="3" s="1"/>
  <c r="K21" i="3"/>
  <c r="L21" i="3" s="1"/>
  <c r="E21" i="3"/>
  <c r="F21" i="3" s="1"/>
  <c r="K20" i="3"/>
  <c r="L20" i="3" s="1"/>
  <c r="E20" i="3"/>
  <c r="F20" i="3" s="1"/>
  <c r="K19" i="3"/>
  <c r="L19" i="3" s="1"/>
  <c r="E19" i="3"/>
  <c r="F19" i="3" s="1"/>
  <c r="K18" i="3"/>
  <c r="L18" i="3" s="1"/>
  <c r="E18" i="3"/>
  <c r="F18" i="3" s="1"/>
  <c r="K17" i="3"/>
  <c r="L17" i="3" s="1"/>
  <c r="E17" i="3"/>
  <c r="F17" i="3" s="1"/>
  <c r="K16" i="3"/>
  <c r="L16" i="3" s="1"/>
  <c r="E16" i="3"/>
  <c r="F16" i="3" s="1"/>
  <c r="K15" i="3"/>
  <c r="L15" i="3" s="1"/>
  <c r="E15" i="3"/>
  <c r="F15" i="3" s="1"/>
  <c r="K14" i="3"/>
  <c r="L14" i="3" s="1"/>
  <c r="E14" i="3"/>
  <c r="F14" i="3" s="1"/>
  <c r="K13" i="3"/>
  <c r="L13" i="3" s="1"/>
  <c r="E13" i="3"/>
  <c r="F13" i="3" s="1"/>
  <c r="K12" i="3"/>
  <c r="L12" i="3" s="1"/>
  <c r="E12" i="3"/>
  <c r="F12" i="3" s="1"/>
  <c r="K11" i="3"/>
  <c r="L11" i="3" s="1"/>
  <c r="E11" i="3"/>
  <c r="F11" i="3" s="1"/>
  <c r="K10" i="3"/>
  <c r="L10" i="3" s="1"/>
  <c r="E10" i="3"/>
  <c r="F10" i="3" s="1"/>
  <c r="K9" i="3"/>
  <c r="L9" i="3" s="1"/>
  <c r="E9" i="3"/>
  <c r="F9" i="3" s="1"/>
  <c r="K8" i="3"/>
  <c r="L8" i="3" s="1"/>
  <c r="E8" i="3"/>
  <c r="F8" i="3" s="1"/>
  <c r="K7" i="3"/>
  <c r="L7" i="3" s="1"/>
  <c r="E7" i="3"/>
  <c r="F7" i="3" s="1"/>
  <c r="K6" i="3"/>
  <c r="L6" i="3" s="1"/>
  <c r="E6" i="3"/>
  <c r="F6" i="3" s="1"/>
  <c r="K5" i="3"/>
  <c r="L5" i="3" s="1"/>
  <c r="E5" i="3"/>
  <c r="F5" i="3" s="1"/>
  <c r="K4" i="3"/>
  <c r="L4" i="3" s="1"/>
  <c r="E4" i="3"/>
  <c r="F4" i="3" s="1"/>
  <c r="K3" i="3"/>
  <c r="L3" i="3" s="1"/>
  <c r="E3" i="3"/>
  <c r="F3" i="3" s="1"/>
  <c r="I1" i="3"/>
  <c r="C1" i="3"/>
  <c r="L30" i="3" l="1" a="1"/>
  <c r="L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<sst xmlns="http://schemas.openxmlformats.org/spreadsheetml/2006/main" count="70" uniqueCount="34">
  <si>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Sex at birth</t>
  </si>
  <si>
    <t>Count</t>
  </si>
  <si>
    <t>Category</t>
  </si>
  <si>
    <t>Target</t>
  </si>
  <si>
    <t>Current Sample</t>
  </si>
  <si>
    <t>Difference</t>
  </si>
  <si>
    <t>'[0, 18)'</t>
  </si>
  <si>
    <t>No</t>
  </si>
  <si>
    <t>'[18, 30)'</t>
  </si>
  <si>
    <t>Yes</t>
  </si>
  <si>
    <t>'[30, 40)'</t>
  </si>
  <si>
    <t>'[40, 50)'</t>
  </si>
  <si>
    <t>'[50, 65)'</t>
  </si>
  <si>
    <t>'[65, 75)'</t>
  </si>
  <si>
    <t>Not Reported</t>
  </si>
  <si>
    <t>'[75, 85)'</t>
  </si>
  <si>
    <t>'[85, 140]'</t>
  </si>
  <si>
    <t>American Indian or Alaska Native</t>
  </si>
  <si>
    <t>Asian</t>
  </si>
  <si>
    <t>Black or African American</t>
  </si>
  <si>
    <t>Native Hawaiian or other Pacific Islander</t>
  </si>
  <si>
    <t>Other</t>
  </si>
  <si>
    <t>White</t>
  </si>
  <si>
    <t>Female</t>
  </si>
  <si>
    <t>Male</t>
  </si>
  <si>
    <t>Hispanic or Latino</t>
  </si>
  <si>
    <t>Not Hispanic or Latino</t>
  </si>
  <si>
    <t>COVID</t>
  </si>
  <si>
    <t>Age</t>
  </si>
  <si>
    <t>Race</t>
  </si>
  <si>
    <t>Ethnicity</t>
  </si>
  <si>
    <t>Final:</t>
  </si>
  <si>
    <t>Initial:</t>
  </si>
  <si>
    <t>Average 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</si>
</sst>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DBF6"/>
        <bgColor indexed="64"/>
      </patternFill>
    </fill>
    <fill>
      <patternFill patternType="solid">
        <fgColor theme="0" tint="-4.9897762993255407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4" fillId="3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4" fillId="4" borderId="0" xfId="0" applyFont="1" applyFill="1" applyAlignment="1">
      <alignment horizontal="center" vertical="center" wrapText="1" readingOrder="1"/>
    </xf>
    <xf numFmtId="0" fontId="4" fillId="5" borderId="0" xfId="0" applyFont="1" applyFill="1" applyAlignment="1">
      <alignment horizontal="center" vertical="center" wrapText="1" readingOrder="1"/>
    </xf>
    <xf numFmtId="10" fontId="4" fillId="3" borderId="0" xfId="0" applyNumberFormat="1" applyFont="1" applyFill="1" applyAlignment="1">
      <alignment horizontal="right" wrapText="1" readingOrder="1"/>
    </xf>
    <xf numFmtId="165" fontId="0" fillId="4" borderId="0" xfId="1" applyNumberFormat="1" applyFont="1" applyFill="1" applyBorder="1"/>
    <xf numFmtId="10" fontId="0" fillId="6" borderId="0" xfId="0" applyNumberFormat="1" applyFill="1"/>
    <xf numFmtId="10" fontId="4" fillId="3" borderId="0" xfId="0" applyNumberFormat="1" applyFont="1" applyFill="1" applyAlignment="1">
      <alignment horizontal="right" vertical="top" wrapText="1" readingOrder="1"/>
    </xf>
    <xf numFmtId="0" fontId="4" fillId="3" borderId="0" xfId="0" applyFont="1" applyFill="1" applyAlignment="1">
      <alignment horizontal="right" vertical="top" wrapText="1" readingOrder="1"/>
    </xf>
    <xf numFmtId="9" fontId="4" fillId="3" borderId="0" xfId="0" applyNumberFormat="1" applyFont="1" applyFill="1" applyAlignment="1">
      <alignment horizontal="right" wrapText="1" readingOrder="1"/>
    </xf>
    <xf numFmtId="165" fontId="0" fillId="6" borderId="0" xfId="0" applyNumberFormat="1" applyFill="1"/>
    <xf numFmtId="164" fontId="0" fillId="0" borderId="0" xfId="0" applyNumberFormat="1"/>
    <xf numFmtId="10" fontId="4" fillId="3" borderId="1" xfId="0" applyNumberFormat="1" applyFont="1" applyFill="1" applyBorder="1" applyAlignment="1">
      <alignment horizontal="right" wrapText="1" readingOrder="1"/>
    </xf>
    <xf numFmtId="165" fontId="0" fillId="4" borderId="1" xfId="1" applyNumberFormat="1" applyFont="1" applyFill="1" applyBorder="1"/>
    <xf numFmtId="10" fontId="0" fillId="6" borderId="1" xfId="0" applyNumberFormat="1" applyFill="1" applyBorder="1"/>
    <xf numFmtId="10" fontId="4" fillId="3" borderId="1" xfId="0" applyNumberFormat="1" applyFont="1" applyFill="1" applyBorder="1" applyAlignment="1">
      <alignment horizontal="right" vertical="top" wrapText="1" readingOrder="1"/>
    </xf>
    <xf numFmtId="9" fontId="4" fillId="3" borderId="1" xfId="0" applyNumberFormat="1" applyFont="1" applyFill="1" applyBorder="1" applyAlignment="1">
      <alignment horizontal="right" wrapText="1" readingOrder="1"/>
    </xf>
    <xf numFmtId="165" fontId="0" fillId="6" borderId="1" xfId="0" applyNumberFormat="1" applyFill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5" fillId="0" borderId="1" xfId="0" applyFont="1" applyBorder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7" borderId="0" xfId="0" applyFont="1" applyFill="1"/>
    <xf numFmtId="2" fontId="0" fillId="0" borderId="0" xfId="0" applyNumberFormat="1"/>
    <xf numFmtId="0" fontId="4" fillId="0" borderId="0" xfId="0" applyFont="1" applyAlignment="1">
      <alignment horizontal="left" wrapText="1" readingOrder="1"/>
    </xf>
    <xf numFmtId="164" fontId="2" fillId="0" borderId="0" xfId="0" applyNumberFormat="1" applyFont="1"/>
    <xf numFmtId="165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6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0C70-5C5A-DD4B-92C0-F87E73114A80}">
  <dimension ref="A1:S35"/>
  <sheetViews>
    <sheetView tabSelected="1" topLeftCell="A22" zoomScaleNormal="100" workbookViewId="0">
      <selection activeCell="K30" sqref="K30"/>
    </sheetView>
  </sheetViews>
  <sheetFormatPr baseColWidth="10" defaultRowHeight="16" x14ac:dyDescent="0.2"/>
  <cols>
    <col min="1" max="1" width="12.33203125" bestFit="1" customWidth="1"/>
    <col min="2" max="2" width="23.83203125" customWidth="1"/>
    <col min="3" max="3" width="9.5" customWidth="1"/>
    <col min="4" max="4" width="5.83203125" customWidth="1"/>
    <col min="8" max="8" width="18.33203125" customWidth="1"/>
    <col min="9" max="9" width="9.5" customWidth="1"/>
    <col min="10" max="10" width="4.6640625" customWidth="1"/>
    <col min="12" max="12" width="12.1640625" bestFit="1" customWidth="1"/>
    <col min="17" max="17" width="14" bestFit="1" customWidth="1"/>
  </cols>
  <sheetData>
    <row r="1" spans="1:19" ht="24" x14ac:dyDescent="0.3">
      <c r="B1" s="26" t="s">
        <v>32</v>
      </c>
      <c r="C1" s="27">
        <f>SUM(D3:D11)</f>
        <v>4016</v>
      </c>
      <c r="D1" s="28"/>
      <c r="E1" s="28"/>
      <c r="F1" s="28"/>
      <c r="H1" s="26" t="s">
        <v>31</v>
      </c>
      <c r="I1" s="27">
        <f>SUM(J3:J11)</f>
        <v>870</v>
      </c>
      <c r="J1" s="28"/>
      <c r="K1" s="28"/>
      <c r="L1" s="28"/>
    </row>
    <row r="2" spans="1:19" ht="16" customHeight="1" x14ac:dyDescent="0.2">
      <c r="B2" s="23" t="s">
        <v>2</v>
      </c>
      <c r="C2" s="4" t="s">
        <v>3</v>
      </c>
      <c r="D2" s="5" t="s">
        <v>1</v>
      </c>
      <c r="E2" s="6" t="s">
        <v>4</v>
      </c>
      <c r="F2" s="7" t="s">
        <v>5</v>
      </c>
      <c r="H2" s="23" t="s">
        <v>2</v>
      </c>
      <c r="I2" s="4" t="s">
        <v>3</v>
      </c>
      <c r="J2" s="5" t="s">
        <v>1</v>
      </c>
      <c r="K2" s="6" t="s">
        <v>4</v>
      </c>
      <c r="L2" s="7" t="s">
        <v>5</v>
      </c>
    </row>
    <row r="3" spans="1:19" s="2" customFormat="1" ht="16" customHeight="1" x14ac:dyDescent="0.2">
      <c r="A3" s="2" t="s">
        <v>28</v>
      </c>
      <c r="B3" s="22" t="s">
        <v>6</v>
      </c>
      <c r="C3" s="16">
        <v>0</v>
      </c>
      <c r="D3" s="2">
        <v>0</v>
      </c>
      <c r="E3" s="17">
        <f>D3/SUM(D$3:D$11)</f>
        <v>0</v>
      </c>
      <c r="F3" s="18">
        <f>C3-E3</f>
        <v>0</v>
      </c>
      <c r="H3" s="22" t="s">
        <v>6</v>
      </c>
      <c r="I3" s="16">
        <v>0</v>
      </c>
      <c r="J3" s="2">
        <v>0</v>
      </c>
      <c r="K3" s="17">
        <f>J3/SUM(J$3:J$11)</f>
        <v>0</v>
      </c>
      <c r="L3" s="18">
        <f>I3-K3</f>
        <v>0</v>
      </c>
      <c r="P3" s="3"/>
      <c r="S3" s="3"/>
    </row>
    <row r="4" spans="1:19" ht="16" customHeight="1" x14ac:dyDescent="0.2">
      <c r="B4" s="23" t="s">
        <v>8</v>
      </c>
      <c r="C4" s="8">
        <v>0.26</v>
      </c>
      <c r="D4">
        <v>146</v>
      </c>
      <c r="E4" s="9">
        <f t="shared" ref="E4:E11" si="0">D4/SUM(D$3:D$11)</f>
        <v>3.6354581673306775E-2</v>
      </c>
      <c r="F4" s="10">
        <f t="shared" ref="F4:F11" si="1">C4-E4</f>
        <v>0.22364541832669324</v>
      </c>
      <c r="H4" s="23" t="s">
        <v>8</v>
      </c>
      <c r="I4" s="8">
        <v>0.26</v>
      </c>
      <c r="J4">
        <v>140</v>
      </c>
      <c r="K4" s="9">
        <f t="shared" ref="K4:K11" si="2">J4/SUM(J$3:J$11)</f>
        <v>0.16091954022988506</v>
      </c>
      <c r="L4" s="10">
        <f t="shared" ref="L4:L11" si="3">I4-K4</f>
        <v>9.9080459770114954E-2</v>
      </c>
      <c r="P4" s="15"/>
      <c r="S4" s="15"/>
    </row>
    <row r="5" spans="1:19" ht="16" customHeight="1" x14ac:dyDescent="0.2">
      <c r="B5" s="23" t="s">
        <v>10</v>
      </c>
      <c r="C5" s="8">
        <v>0.20499999999999999</v>
      </c>
      <c r="D5">
        <v>247</v>
      </c>
      <c r="E5" s="9">
        <f t="shared" si="0"/>
        <v>6.1503984063745021E-2</v>
      </c>
      <c r="F5" s="10">
        <f t="shared" si="1"/>
        <v>0.14349601593625497</v>
      </c>
      <c r="H5" s="23" t="s">
        <v>10</v>
      </c>
      <c r="I5" s="8">
        <v>0.20499999999999999</v>
      </c>
      <c r="J5">
        <v>190</v>
      </c>
      <c r="K5" s="9">
        <f t="shared" si="2"/>
        <v>0.21839080459770116</v>
      </c>
      <c r="L5" s="10">
        <f t="shared" si="3"/>
        <v>-1.3390804597701172E-2</v>
      </c>
      <c r="P5" s="15"/>
      <c r="S5" s="15"/>
    </row>
    <row r="6" spans="1:19" ht="16" customHeight="1" x14ac:dyDescent="0.2">
      <c r="B6" s="23" t="s">
        <v>11</v>
      </c>
      <c r="C6" s="8">
        <v>0.17399999999999999</v>
      </c>
      <c r="D6">
        <v>380</v>
      </c>
      <c r="E6" s="9">
        <f t="shared" si="0"/>
        <v>9.4621513944223107E-2</v>
      </c>
      <c r="F6" s="10">
        <f t="shared" si="1"/>
        <v>7.9378486055776881E-2</v>
      </c>
      <c r="H6" s="23" t="s">
        <v>11</v>
      </c>
      <c r="I6" s="8">
        <v>0.17399999999999999</v>
      </c>
      <c r="J6">
        <v>167</v>
      </c>
      <c r="K6" s="9">
        <f t="shared" si="2"/>
        <v>0.19195402298850575</v>
      </c>
      <c r="L6" s="10">
        <f t="shared" si="3"/>
        <v>-1.7954022988505763E-2</v>
      </c>
      <c r="P6" s="15"/>
      <c r="S6" s="15"/>
    </row>
    <row r="7" spans="1:19" ht="16" customHeight="1" x14ac:dyDescent="0.2">
      <c r="B7" s="23" t="s">
        <v>12</v>
      </c>
      <c r="C7" s="8">
        <v>0.221</v>
      </c>
      <c r="D7">
        <v>1259</v>
      </c>
      <c r="E7" s="9">
        <f t="shared" si="0"/>
        <v>0.31349601593625498</v>
      </c>
      <c r="F7" s="10">
        <f t="shared" si="1"/>
        <v>-9.2496015936254977E-2</v>
      </c>
      <c r="H7" s="23" t="s">
        <v>12</v>
      </c>
      <c r="I7" s="8">
        <v>0.221</v>
      </c>
      <c r="J7">
        <v>210</v>
      </c>
      <c r="K7" s="9">
        <f t="shared" si="2"/>
        <v>0.2413793103448276</v>
      </c>
      <c r="L7" s="10">
        <f t="shared" si="3"/>
        <v>-2.0379310344827595E-2</v>
      </c>
      <c r="P7" s="15"/>
      <c r="S7" s="15"/>
    </row>
    <row r="8" spans="1:19" ht="16" customHeight="1" x14ac:dyDescent="0.2">
      <c r="B8" s="23" t="s">
        <v>13</v>
      </c>
      <c r="C8" s="8">
        <v>8.1000000000000003E-2</v>
      </c>
      <c r="D8">
        <v>1071</v>
      </c>
      <c r="E8" s="9">
        <f t="shared" si="0"/>
        <v>0.2666832669322709</v>
      </c>
      <c r="F8" s="10">
        <f t="shared" si="1"/>
        <v>-0.18568326693227089</v>
      </c>
      <c r="H8" s="23" t="s">
        <v>13</v>
      </c>
      <c r="I8" s="8">
        <v>8.1000000000000003E-2</v>
      </c>
      <c r="J8">
        <v>84</v>
      </c>
      <c r="K8" s="9">
        <f t="shared" si="2"/>
        <v>9.6551724137931033E-2</v>
      </c>
      <c r="L8" s="10">
        <f t="shared" si="3"/>
        <v>-1.5551724137931031E-2</v>
      </c>
      <c r="S8" s="15"/>
    </row>
    <row r="9" spans="1:19" ht="16" customHeight="1" x14ac:dyDescent="0.2">
      <c r="B9" s="23" t="s">
        <v>15</v>
      </c>
      <c r="C9" s="8">
        <v>3.9E-2</v>
      </c>
      <c r="D9">
        <v>698</v>
      </c>
      <c r="E9" s="9">
        <f t="shared" si="0"/>
        <v>0.17380478087649404</v>
      </c>
      <c r="F9" s="10">
        <f t="shared" si="1"/>
        <v>-0.13480478087649403</v>
      </c>
      <c r="H9" s="23" t="s">
        <v>15</v>
      </c>
      <c r="I9" s="8">
        <v>3.9E-2</v>
      </c>
      <c r="J9">
        <v>46</v>
      </c>
      <c r="K9" s="9">
        <f t="shared" si="2"/>
        <v>5.2873563218390804E-2</v>
      </c>
      <c r="L9" s="10">
        <f t="shared" si="3"/>
        <v>-1.3873563218390804E-2</v>
      </c>
      <c r="S9" s="15"/>
    </row>
    <row r="10" spans="1:19" ht="16" customHeight="1" x14ac:dyDescent="0.2">
      <c r="B10" s="23" t="s">
        <v>16</v>
      </c>
      <c r="C10" s="8">
        <v>0.02</v>
      </c>
      <c r="D10">
        <v>215</v>
      </c>
      <c r="E10" s="9">
        <f t="shared" si="0"/>
        <v>5.353585657370518E-2</v>
      </c>
      <c r="F10" s="10">
        <f t="shared" si="1"/>
        <v>-3.3535856573705183E-2</v>
      </c>
      <c r="H10" s="23" t="s">
        <v>16</v>
      </c>
      <c r="I10" s="8">
        <v>0.02</v>
      </c>
      <c r="J10">
        <v>33</v>
      </c>
      <c r="K10" s="9">
        <f t="shared" si="2"/>
        <v>3.793103448275862E-2</v>
      </c>
      <c r="L10" s="10">
        <f t="shared" si="3"/>
        <v>-1.793103448275862E-2</v>
      </c>
    </row>
    <row r="11" spans="1:19" ht="16" customHeight="1" x14ac:dyDescent="0.2">
      <c r="B11" s="23" t="s">
        <v>14</v>
      </c>
      <c r="C11" s="8">
        <v>0</v>
      </c>
      <c r="D11">
        <v>0</v>
      </c>
      <c r="E11" s="9">
        <f t="shared" si="0"/>
        <v>0</v>
      </c>
      <c r="F11" s="10">
        <f t="shared" si="1"/>
        <v>0</v>
      </c>
      <c r="H11" s="23" t="s">
        <v>14</v>
      </c>
      <c r="I11" s="8">
        <v>0</v>
      </c>
      <c r="J11">
        <v>0</v>
      </c>
      <c r="K11" s="9">
        <f t="shared" si="2"/>
        <v>0</v>
      </c>
      <c r="L11" s="10">
        <f t="shared" si="3"/>
        <v>0</v>
      </c>
    </row>
    <row r="12" spans="1:19" s="2" customFormat="1" ht="16" customHeight="1" x14ac:dyDescent="0.2">
      <c r="A12" s="2" t="s">
        <v>29</v>
      </c>
      <c r="B12" s="24" t="s">
        <v>17</v>
      </c>
      <c r="C12" s="16">
        <v>1.0999999999999999E-2</v>
      </c>
      <c r="D12" s="2">
        <v>10</v>
      </c>
      <c r="E12" s="17">
        <f>D12/SUM(D$12:D$18)</f>
        <v>2.4900398406374502E-3</v>
      </c>
      <c r="F12" s="18">
        <f>C12-E12</f>
        <v>8.5099601593625496E-3</v>
      </c>
      <c r="H12" s="24" t="s">
        <v>17</v>
      </c>
      <c r="I12" s="16">
        <v>1.0999999999999999E-2</v>
      </c>
      <c r="J12" s="2">
        <v>2</v>
      </c>
      <c r="K12" s="17">
        <f>J12/SUM(J$12:J$18)</f>
        <v>2.2988505747126436E-3</v>
      </c>
      <c r="L12" s="18">
        <f>I12-K12</f>
        <v>8.7011494252873557E-3</v>
      </c>
    </row>
    <row r="13" spans="1:19" ht="16" customHeight="1" x14ac:dyDescent="0.2">
      <c r="B13" s="25" t="s">
        <v>18</v>
      </c>
      <c r="C13" s="8">
        <v>3.7999999999999999E-2</v>
      </c>
      <c r="D13">
        <v>320</v>
      </c>
      <c r="E13" s="9">
        <f t="shared" ref="E13:E18" si="4">D13/SUM(D$12:D$18)</f>
        <v>7.9681274900398405E-2</v>
      </c>
      <c r="F13" s="10">
        <f t="shared" ref="F13:F18" si="5">C13-E13</f>
        <v>-4.1681274900398406E-2</v>
      </c>
      <c r="H13" s="25" t="s">
        <v>18</v>
      </c>
      <c r="I13" s="8">
        <v>3.7999999999999999E-2</v>
      </c>
      <c r="J13">
        <v>16</v>
      </c>
      <c r="K13" s="9">
        <f t="shared" ref="K13:K18" si="6">J13/SUM(J$12:J$18)</f>
        <v>1.8390804597701149E-2</v>
      </c>
      <c r="L13" s="10">
        <f t="shared" ref="L13:L18" si="7">I13-K13</f>
        <v>1.960919540229885E-2</v>
      </c>
    </row>
    <row r="14" spans="1:19" ht="16" customHeight="1" x14ac:dyDescent="0.2">
      <c r="B14" s="25" t="s">
        <v>19</v>
      </c>
      <c r="C14" s="8">
        <v>0.123</v>
      </c>
      <c r="D14">
        <v>714</v>
      </c>
      <c r="E14" s="9">
        <f t="shared" si="4"/>
        <v>0.17778884462151395</v>
      </c>
      <c r="F14" s="10">
        <f t="shared" si="5"/>
        <v>-5.4788844621513955E-2</v>
      </c>
      <c r="H14" s="25" t="s">
        <v>19</v>
      </c>
      <c r="I14" s="8">
        <v>0.123</v>
      </c>
      <c r="J14">
        <v>87</v>
      </c>
      <c r="K14" s="9">
        <f t="shared" si="6"/>
        <v>0.1</v>
      </c>
      <c r="L14" s="10">
        <f t="shared" si="7"/>
        <v>2.2999999999999993E-2</v>
      </c>
    </row>
    <row r="15" spans="1:19" ht="16" customHeight="1" x14ac:dyDescent="0.2">
      <c r="B15" s="25" t="s">
        <v>20</v>
      </c>
      <c r="C15" s="8">
        <v>3.0000000000000001E-3</v>
      </c>
      <c r="D15">
        <v>9</v>
      </c>
      <c r="E15" s="9">
        <f t="shared" si="4"/>
        <v>2.2410358565737054E-3</v>
      </c>
      <c r="F15" s="10">
        <f t="shared" si="5"/>
        <v>7.5896414342629471E-4</v>
      </c>
      <c r="H15" s="25" t="s">
        <v>20</v>
      </c>
      <c r="I15" s="8">
        <v>3.0000000000000001E-3</v>
      </c>
      <c r="J15">
        <v>2</v>
      </c>
      <c r="K15" s="9">
        <f t="shared" si="6"/>
        <v>2.2988505747126436E-3</v>
      </c>
      <c r="L15" s="10">
        <f t="shared" si="7"/>
        <v>7.0114942528735642E-4</v>
      </c>
    </row>
    <row r="16" spans="1:19" ht="16" customHeight="1" x14ac:dyDescent="0.2">
      <c r="B16" s="25" t="s">
        <v>14</v>
      </c>
      <c r="C16" s="8">
        <v>0</v>
      </c>
      <c r="D16">
        <v>701</v>
      </c>
      <c r="E16" s="9">
        <f t="shared" si="4"/>
        <v>0.17455179282868527</v>
      </c>
      <c r="F16" s="10">
        <f t="shared" si="5"/>
        <v>-0.17455179282868527</v>
      </c>
      <c r="H16" s="25" t="s">
        <v>14</v>
      </c>
      <c r="I16" s="8">
        <v>0</v>
      </c>
      <c r="J16">
        <v>80</v>
      </c>
      <c r="K16" s="9">
        <f t="shared" si="6"/>
        <v>9.1954022988505746E-2</v>
      </c>
      <c r="L16" s="10">
        <f t="shared" si="7"/>
        <v>-9.1954022988505746E-2</v>
      </c>
    </row>
    <row r="17" spans="1:12" ht="16" customHeight="1" x14ac:dyDescent="0.2">
      <c r="B17" s="25" t="s">
        <v>21</v>
      </c>
      <c r="C17" s="8">
        <v>0.04</v>
      </c>
      <c r="D17">
        <v>62</v>
      </c>
      <c r="E17" s="9">
        <f t="shared" si="4"/>
        <v>1.5438247011952191E-2</v>
      </c>
      <c r="F17" s="10">
        <f t="shared" si="5"/>
        <v>2.4561752988047809E-2</v>
      </c>
      <c r="H17" s="25" t="s">
        <v>21</v>
      </c>
      <c r="I17" s="8">
        <v>0.04</v>
      </c>
      <c r="J17">
        <v>23</v>
      </c>
      <c r="K17" s="9">
        <f t="shared" si="6"/>
        <v>2.6436781609195402E-2</v>
      </c>
      <c r="L17" s="10">
        <f t="shared" si="7"/>
        <v>1.3563218390804599E-2</v>
      </c>
    </row>
    <row r="18" spans="1:12" ht="16" customHeight="1" x14ac:dyDescent="0.2">
      <c r="B18" s="25" t="s">
        <v>22</v>
      </c>
      <c r="C18" s="8">
        <v>0.78500000000000003</v>
      </c>
      <c r="D18">
        <v>2200</v>
      </c>
      <c r="E18" s="9">
        <f t="shared" si="4"/>
        <v>0.547808764940239</v>
      </c>
      <c r="F18" s="10">
        <f t="shared" si="5"/>
        <v>0.23719123505976103</v>
      </c>
      <c r="H18" s="25" t="s">
        <v>22</v>
      </c>
      <c r="I18" s="8">
        <v>0.78500000000000003</v>
      </c>
      <c r="J18">
        <v>660</v>
      </c>
      <c r="K18" s="9">
        <f t="shared" si="6"/>
        <v>0.75862068965517238</v>
      </c>
      <c r="L18" s="10">
        <f t="shared" si="7"/>
        <v>2.6379310344827656E-2</v>
      </c>
    </row>
    <row r="19" spans="1:12" s="2" customFormat="1" ht="16" customHeight="1" x14ac:dyDescent="0.2">
      <c r="A19" s="2" t="s">
        <v>0</v>
      </c>
      <c r="B19" s="22" t="s">
        <v>23</v>
      </c>
      <c r="C19" s="19">
        <v>0.53100000000000003</v>
      </c>
      <c r="D19" s="2">
        <v>1955</v>
      </c>
      <c r="E19" s="17">
        <f>D19/SUM(D$19:D$22)</f>
        <v>0.48680278884462153</v>
      </c>
      <c r="F19" s="18">
        <f>C19-E19</f>
        <v>4.4197211155378502E-2</v>
      </c>
      <c r="H19" s="22" t="s">
        <v>23</v>
      </c>
      <c r="I19" s="19">
        <v>0.53100000000000003</v>
      </c>
      <c r="J19" s="2">
        <v>464</v>
      </c>
      <c r="K19" s="17">
        <f>J19/SUM(J$19:J$22)</f>
        <v>0.53333333333333333</v>
      </c>
      <c r="L19" s="18">
        <f>I19-K19</f>
        <v>-2.3333333333332984E-3</v>
      </c>
    </row>
    <row r="20" spans="1:12" ht="16" customHeight="1" x14ac:dyDescent="0.2">
      <c r="B20" s="23" t="s">
        <v>24</v>
      </c>
      <c r="C20" s="11">
        <v>0.46899999999999997</v>
      </c>
      <c r="D20">
        <v>2060</v>
      </c>
      <c r="E20" s="9">
        <f t="shared" ref="E20:E22" si="8">D20/SUM(D$19:D$22)</f>
        <v>0.51294820717131473</v>
      </c>
      <c r="F20" s="10">
        <f t="shared" ref="F20:F22" si="9">C20-E20</f>
        <v>-4.3948207171314757E-2</v>
      </c>
      <c r="H20" s="23" t="s">
        <v>24</v>
      </c>
      <c r="I20" s="11">
        <v>0.46899999999999997</v>
      </c>
      <c r="J20">
        <v>406</v>
      </c>
      <c r="K20" s="9">
        <f t="shared" ref="K20:K22" si="10">J20/SUM(J$19:J$22)</f>
        <v>0.46666666666666667</v>
      </c>
      <c r="L20" s="10">
        <f t="shared" ref="L20:L22" si="11">I20-K20</f>
        <v>2.3333333333332984E-3</v>
      </c>
    </row>
    <row r="21" spans="1:12" ht="16" customHeight="1" x14ac:dyDescent="0.2">
      <c r="B21" s="23" t="s">
        <v>21</v>
      </c>
      <c r="C21" s="12">
        <v>1E-3</v>
      </c>
      <c r="D21">
        <v>0</v>
      </c>
      <c r="E21" s="9">
        <f t="shared" si="8"/>
        <v>0</v>
      </c>
      <c r="F21" s="10">
        <f t="shared" si="9"/>
        <v>1E-3</v>
      </c>
      <c r="H21" s="23" t="s">
        <v>21</v>
      </c>
      <c r="I21" s="12">
        <v>1E-3</v>
      </c>
      <c r="J21">
        <v>0</v>
      </c>
      <c r="K21" s="9">
        <f t="shared" si="10"/>
        <v>0</v>
      </c>
      <c r="L21" s="10">
        <f t="shared" si="11"/>
        <v>1E-3</v>
      </c>
    </row>
    <row r="22" spans="1:12" ht="16" customHeight="1" x14ac:dyDescent="0.2">
      <c r="B22" s="23" t="s">
        <v>14</v>
      </c>
      <c r="C22" s="12">
        <v>1E-3</v>
      </c>
      <c r="D22">
        <v>1</v>
      </c>
      <c r="E22" s="9">
        <f t="shared" si="8"/>
        <v>2.4900398406374502E-4</v>
      </c>
      <c r="F22" s="10">
        <f t="shared" si="9"/>
        <v>7.5099601593625501E-4</v>
      </c>
      <c r="H22" s="23" t="s">
        <v>14</v>
      </c>
      <c r="I22" s="12">
        <v>1E-3</v>
      </c>
      <c r="J22">
        <v>0</v>
      </c>
      <c r="K22" s="9">
        <f t="shared" si="10"/>
        <v>0</v>
      </c>
      <c r="L22" s="10">
        <f t="shared" si="11"/>
        <v>1E-3</v>
      </c>
    </row>
    <row r="23" spans="1:12" s="2" customFormat="1" ht="16" customHeight="1" x14ac:dyDescent="0.2">
      <c r="A23" s="2" t="s">
        <v>30</v>
      </c>
      <c r="B23" s="22" t="s">
        <v>25</v>
      </c>
      <c r="C23" s="16">
        <v>0.25</v>
      </c>
      <c r="D23" s="2">
        <v>309</v>
      </c>
      <c r="E23" s="17">
        <f>D23/SUM(D$23:D$25)</f>
        <v>7.6942231075697212E-2</v>
      </c>
      <c r="F23" s="18">
        <f>C23-E23</f>
        <v>0.1730577689243028</v>
      </c>
      <c r="H23" s="22" t="s">
        <v>25</v>
      </c>
      <c r="I23" s="16">
        <v>0.25</v>
      </c>
      <c r="J23" s="2">
        <v>155</v>
      </c>
      <c r="K23" s="17">
        <f>J23/SUM(J$23:J$25)</f>
        <v>0.17816091954022989</v>
      </c>
      <c r="L23" s="18">
        <f>I23-K23</f>
        <v>7.183908045977011E-2</v>
      </c>
    </row>
    <row r="24" spans="1:12" ht="16" customHeight="1" x14ac:dyDescent="0.2">
      <c r="B24" s="23" t="s">
        <v>26</v>
      </c>
      <c r="C24" s="8">
        <v>0.75</v>
      </c>
      <c r="D24">
        <v>3468</v>
      </c>
      <c r="E24" s="9">
        <f>D24/SUM(D$23:D$25)</f>
        <v>0.86354581673306774</v>
      </c>
      <c r="F24" s="10">
        <f t="shared" ref="F24:F25" si="12">C24-E24</f>
        <v>-0.11354581673306774</v>
      </c>
      <c r="H24" s="23" t="s">
        <v>26</v>
      </c>
      <c r="I24" s="8">
        <v>0.75</v>
      </c>
      <c r="J24">
        <v>695</v>
      </c>
      <c r="K24" s="9">
        <f>J24/SUM(J$23:J$25)</f>
        <v>0.79885057471264365</v>
      </c>
      <c r="L24" s="10">
        <f t="shared" ref="L24:L25" si="13">I24-K24</f>
        <v>-4.8850574712643646E-2</v>
      </c>
    </row>
    <row r="25" spans="1:12" ht="16" customHeight="1" x14ac:dyDescent="0.2">
      <c r="B25" s="23" t="s">
        <v>14</v>
      </c>
      <c r="C25" s="8">
        <v>0</v>
      </c>
      <c r="D25">
        <v>239</v>
      </c>
      <c r="E25" s="9">
        <f t="shared" ref="E25" si="14">D25/SUM(D$23:D$25)</f>
        <v>5.9511952191235062E-2</v>
      </c>
      <c r="F25" s="10">
        <f t="shared" si="12"/>
        <v>-5.9511952191235062E-2</v>
      </c>
      <c r="H25" s="23" t="s">
        <v>14</v>
      </c>
      <c r="I25" s="8">
        <v>0</v>
      </c>
      <c r="J25">
        <v>20</v>
      </c>
      <c r="K25" s="9">
        <f t="shared" ref="K25" si="15">J25/SUM(J$23:J$25)</f>
        <v>2.2988505747126436E-2</v>
      </c>
      <c r="L25" s="10">
        <f t="shared" si="13"/>
        <v>-2.2988505747126436E-2</v>
      </c>
    </row>
    <row r="26" spans="1:12" s="2" customFormat="1" ht="16" customHeight="1" x14ac:dyDescent="0.2">
      <c r="A26" s="2" t="s">
        <v>27</v>
      </c>
      <c r="B26" s="22" t="s">
        <v>7</v>
      </c>
      <c r="C26" s="20">
        <v>0.5</v>
      </c>
      <c r="D26" s="2">
        <v>2517</v>
      </c>
      <c r="E26" s="17">
        <f>D26/SUM(D$26:D$28)</f>
        <v>0.62674302788844627</v>
      </c>
      <c r="F26" s="21">
        <f>C26-E26</f>
        <v>-0.12674302788844627</v>
      </c>
      <c r="H26" s="22" t="s">
        <v>7</v>
      </c>
      <c r="I26" s="20">
        <v>0.5</v>
      </c>
      <c r="J26" s="2">
        <v>438</v>
      </c>
      <c r="K26" s="17">
        <f>J26/SUM(J$26:J$28)</f>
        <v>0.50344827586206897</v>
      </c>
      <c r="L26" s="21">
        <f>I26-K26</f>
        <v>-3.4482758620689724E-3</v>
      </c>
    </row>
    <row r="27" spans="1:12" ht="16" customHeight="1" x14ac:dyDescent="0.2">
      <c r="B27" s="23" t="s">
        <v>14</v>
      </c>
      <c r="C27" s="13">
        <v>0</v>
      </c>
      <c r="D27">
        <v>0</v>
      </c>
      <c r="E27" s="9">
        <f t="shared" ref="E27:E28" si="16">D27/SUM(D$26:D$28)</f>
        <v>0</v>
      </c>
      <c r="F27" s="14">
        <f t="shared" ref="F27:F28" si="17">C27-E27</f>
        <v>0</v>
      </c>
      <c r="H27" s="23" t="s">
        <v>14</v>
      </c>
      <c r="I27" s="13">
        <v>0</v>
      </c>
      <c r="J27">
        <v>0</v>
      </c>
      <c r="K27" s="9">
        <f t="shared" ref="K27:K28" si="18">J27/SUM(J$26:J$28)</f>
        <v>0</v>
      </c>
      <c r="L27" s="14">
        <f t="shared" ref="L27:L28" si="19">I27-K27</f>
        <v>0</v>
      </c>
    </row>
    <row r="28" spans="1:12" ht="16" customHeight="1" x14ac:dyDescent="0.2">
      <c r="B28" s="23" t="s">
        <v>9</v>
      </c>
      <c r="C28" s="13">
        <v>0.5</v>
      </c>
      <c r="D28">
        <v>1499</v>
      </c>
      <c r="E28" s="9">
        <f t="shared" si="16"/>
        <v>0.37325697211155379</v>
      </c>
      <c r="F28" s="14">
        <f t="shared" si="17"/>
        <v>0.12674302788844621</v>
      </c>
      <c r="H28" s="23" t="s">
        <v>9</v>
      </c>
      <c r="I28" s="13">
        <v>0.5</v>
      </c>
      <c r="J28">
        <v>432</v>
      </c>
      <c r="K28" s="9">
        <f t="shared" si="18"/>
        <v>0.49655172413793103</v>
      </c>
      <c r="L28" s="14">
        <f t="shared" si="19"/>
        <v>3.4482758620689724E-3</v>
      </c>
    </row>
    <row r="29" spans="1:12" ht="16" customHeight="1" x14ac:dyDescent="0.2">
      <c r="K29" s="1" t="s">
        <v>33</v>
      </c>
      <c r="L29" s="1"/>
    </row>
    <row r="30" spans="1:12" x14ac:dyDescent="0.2">
      <c r="B30" s="30"/>
      <c r="C30" s="1"/>
      <c r="D30" s="1"/>
      <c r="H30" s="23"/>
      <c r="K30" s="1"/>
      <c r="L30" s="32" cm="1">
        <f t="array" ref="L30">AVERAGE(ABS(L3:L28))</f>
        <v>2.0742705570291779E-2</v>
      </c>
    </row>
    <row r="31" spans="1:12" x14ac:dyDescent="0.2">
      <c r="B31" s="1"/>
      <c r="C31" s="1"/>
      <c r="D31" s="31"/>
      <c r="J31" s="29"/>
    </row>
    <row r="32" spans="1:12" x14ac:dyDescent="0.2">
      <c r="B32" s="1"/>
      <c r="C32" s="1"/>
      <c r="D32" s="31"/>
      <c r="J32" s="29"/>
    </row>
    <row r="33" spans="2:10" x14ac:dyDescent="0.2">
      <c r="B33" s="1"/>
      <c r="C33" s="1"/>
      <c r="D33" s="1"/>
      <c r="E33" s="1"/>
      <c r="J33" s="29"/>
    </row>
    <row r="34" spans="2:10" x14ac:dyDescent="0.2">
      <c r="J34" s="29"/>
    </row>
    <row r="35" spans="2:10" x14ac:dyDescent="0.2">
      <c r="J35" s="29"/>
    </row>
  </sheetData>
  <conditionalFormatting sqref="F3:F28 L3:L28">
    <cfRule type="colorScale" priority="14">
      <colorScale>
        <cfvo type="min"/>
        <cfvo type="num" val="0"/>
        <cfvo type="max"/>
        <color rgb="FFF8696B"/>
        <color rgb="FFFCFCFF"/>
        <color rgb="FFF9696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Heather Whitney</cp:lastModifiedBy>
  <dcterms:created xsi:type="dcterms:W3CDTF">2023-01-19T17:47:23Z</dcterms:created>
  <dcterms:modified xsi:type="dcterms:W3CDTF">2024-01-11T02:39:56Z</dcterms:modified>
</cp:coreProperties>
</file>