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lso\Documents\[Università]\[Laurea Magistrale]\[Primo Anno]\Scientific data acquisition and processing\Data Analysis\Lab_Sc_data_acquisition\Lab_Sc_data_acquisition\01_alluminio_frattale\raw_data\"/>
    </mc:Choice>
  </mc:AlternateContent>
  <xr:revisionPtr revIDLastSave="0" documentId="13_ncr:1_{B9CF72E7-88BB-432B-AC87-61AD53F29ABB}" xr6:coauthVersionLast="47" xr6:coauthVersionMax="47" xr10:uidLastSave="{00000000-0000-0000-0000-000000000000}"/>
  <bookViews>
    <workbookView xWindow="3690" yWindow="4185" windowWidth="21600" windowHeight="11295" activeTab="2" xr2:uid="{6F23CBE7-2062-4926-9ABF-02CDC9F0CDBD}"/>
  </bookViews>
  <sheets>
    <sheet name="Part I" sheetId="1" r:id="rId1"/>
    <sheet name="Part II" sheetId="2" r:id="rId2"/>
    <sheet name="Report Table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J10" i="3"/>
  <c r="J9" i="3"/>
  <c r="J8" i="3"/>
  <c r="J7" i="3"/>
  <c r="J6" i="3"/>
  <c r="J5" i="3"/>
  <c r="J4" i="3"/>
  <c r="J3" i="3"/>
  <c r="J2" i="3"/>
  <c r="L11" i="2"/>
  <c r="L10" i="2"/>
  <c r="L9" i="2"/>
  <c r="L8" i="2"/>
  <c r="L7" i="2"/>
  <c r="L6" i="2"/>
  <c r="L5" i="2"/>
  <c r="L4" i="2"/>
  <c r="L3" i="2"/>
  <c r="L2" i="2"/>
  <c r="I9" i="2"/>
  <c r="I6" i="2"/>
  <c r="I4" i="2"/>
  <c r="I3" i="2"/>
  <c r="K2" i="2"/>
  <c r="I2" i="2"/>
  <c r="H2" i="2"/>
  <c r="J2" i="2" s="1"/>
  <c r="H3" i="2"/>
  <c r="J3" i="2" s="1"/>
  <c r="H4" i="2"/>
  <c r="J4" i="2" s="1"/>
  <c r="H5" i="2"/>
  <c r="H6" i="2"/>
  <c r="H7" i="2"/>
  <c r="J7" i="2" s="1"/>
  <c r="K7" i="2" s="1"/>
  <c r="H8" i="2"/>
  <c r="J8" i="2" s="1"/>
  <c r="K8" i="2" s="1"/>
  <c r="H9" i="2"/>
  <c r="J9" i="2" s="1"/>
  <c r="K9" i="2" s="1"/>
  <c r="H10" i="2"/>
  <c r="H11" i="2"/>
  <c r="J11" i="2" s="1"/>
  <c r="I11" i="2"/>
  <c r="J5" i="2"/>
  <c r="I10" i="2"/>
  <c r="I8" i="2"/>
  <c r="I7" i="2"/>
  <c r="I5" i="2"/>
  <c r="N2" i="1"/>
  <c r="R2" i="1" s="1"/>
  <c r="N11" i="1"/>
  <c r="N10" i="1"/>
  <c r="R10" i="1" s="1"/>
  <c r="N9" i="1"/>
  <c r="R9" i="1" s="1"/>
  <c r="N8" i="1"/>
  <c r="R8" i="1" s="1"/>
  <c r="N7" i="1"/>
  <c r="N6" i="1"/>
  <c r="N5" i="1"/>
  <c r="R5" i="1" s="1"/>
  <c r="N4" i="1"/>
  <c r="R4" i="1" s="1"/>
  <c r="N3" i="1"/>
  <c r="I7" i="1"/>
  <c r="I11" i="1"/>
  <c r="I9" i="1"/>
  <c r="P9" i="1" s="1"/>
  <c r="I10" i="1"/>
  <c r="I8" i="1"/>
  <c r="P8" i="1" s="1"/>
  <c r="P7" i="1"/>
  <c r="I6" i="1"/>
  <c r="P6" i="1" s="1"/>
  <c r="I5" i="1"/>
  <c r="P5" i="1" s="1"/>
  <c r="I4" i="1"/>
  <c r="P4" i="1" s="1"/>
  <c r="I3" i="1"/>
  <c r="P3" i="1" s="1"/>
  <c r="I2" i="1"/>
  <c r="P2" i="1" s="1"/>
  <c r="I9" i="3"/>
  <c r="I7" i="3"/>
  <c r="I6" i="3"/>
  <c r="I5" i="3"/>
  <c r="I3" i="3"/>
  <c r="I2" i="3"/>
  <c r="R11" i="1"/>
  <c r="R7" i="1"/>
  <c r="R6" i="1"/>
  <c r="R3" i="1"/>
  <c r="J10" i="2"/>
  <c r="K10" i="2" s="1"/>
  <c r="J6" i="2"/>
  <c r="K6" i="2" s="1"/>
  <c r="Q2" i="1"/>
  <c r="P11" i="1"/>
  <c r="P10" i="1"/>
  <c r="H11" i="3"/>
  <c r="H10" i="3"/>
  <c r="H9" i="3"/>
  <c r="H8" i="3"/>
  <c r="H7" i="3"/>
  <c r="H6" i="3"/>
  <c r="H5" i="3"/>
  <c r="H4" i="3"/>
  <c r="H3" i="3"/>
  <c r="H2" i="3"/>
  <c r="M8" i="1"/>
  <c r="Q8" i="1" s="1"/>
  <c r="M4" i="1"/>
  <c r="Q4" i="1" s="1"/>
  <c r="Q6" i="1"/>
  <c r="Q11" i="1"/>
  <c r="Q10" i="1"/>
  <c r="Q9" i="1"/>
  <c r="Q7" i="1"/>
  <c r="Q5" i="1"/>
  <c r="Q3" i="1"/>
  <c r="O11" i="1"/>
  <c r="O10" i="1"/>
  <c r="O9" i="1"/>
  <c r="O8" i="1"/>
  <c r="O7" i="1"/>
  <c r="O6" i="1"/>
  <c r="O5" i="1"/>
  <c r="O4" i="1"/>
  <c r="O3" i="1"/>
  <c r="O2" i="1"/>
  <c r="M11" i="1"/>
  <c r="M10" i="1"/>
  <c r="M9" i="1"/>
  <c r="M7" i="1"/>
  <c r="M6" i="1"/>
  <c r="M5" i="1"/>
  <c r="M3" i="1"/>
  <c r="M2" i="1"/>
  <c r="H11" i="1"/>
  <c r="H10" i="1"/>
  <c r="H9" i="1"/>
  <c r="H8" i="1"/>
  <c r="H7" i="1"/>
  <c r="H6" i="1"/>
  <c r="H5" i="1"/>
  <c r="H4" i="1"/>
  <c r="H3" i="1"/>
  <c r="H2" i="1"/>
  <c r="K3" i="2" l="1"/>
  <c r="K11" i="2"/>
  <c r="K4" i="2"/>
  <c r="K5" i="2"/>
</calcChain>
</file>

<file path=xl/sharedStrings.xml><?xml version="1.0" encoding="utf-8"?>
<sst xmlns="http://schemas.openxmlformats.org/spreadsheetml/2006/main" count="85" uniqueCount="56">
  <si>
    <t>Square</t>
  </si>
  <si>
    <t>3x3</t>
  </si>
  <si>
    <t>29x29</t>
  </si>
  <si>
    <t>26x26</t>
  </si>
  <si>
    <t>23x23</t>
  </si>
  <si>
    <t>20x20</t>
  </si>
  <si>
    <t>17x17</t>
  </si>
  <si>
    <t>14x14</t>
  </si>
  <si>
    <t>Mass (2)</t>
  </si>
  <si>
    <t>Mass (3)</t>
  </si>
  <si>
    <t>11x11</t>
  </si>
  <si>
    <t>8x8</t>
  </si>
  <si>
    <t>5x5</t>
  </si>
  <si>
    <t>Larghezza (1)</t>
  </si>
  <si>
    <t>Larghezza (3)</t>
  </si>
  <si>
    <t>Larghezza (2)</t>
  </si>
  <si>
    <t>Lunghezza (1)</t>
  </si>
  <si>
    <t>Lunghezza (2)</t>
  </si>
  <si>
    <t>Lunghezza (3)</t>
  </si>
  <si>
    <t>LENGTH ERROR</t>
  </si>
  <si>
    <t>MASS ERROR</t>
  </si>
  <si>
    <t xml:space="preserve">Mass (1) </t>
  </si>
  <si>
    <t>LENGTH UNITS</t>
  </si>
  <si>
    <t>MASS UNITS</t>
  </si>
  <si>
    <t>g</t>
  </si>
  <si>
    <t>cm</t>
  </si>
  <si>
    <t>Mean Length</t>
  </si>
  <si>
    <t>Mean Mass</t>
  </si>
  <si>
    <t>Sphere</t>
  </si>
  <si>
    <t>Diameter (1)</t>
  </si>
  <si>
    <t>Diameter (3)</t>
  </si>
  <si>
    <t>Diameter (4)</t>
  </si>
  <si>
    <t>Diameter (5)</t>
  </si>
  <si>
    <t>Diameter (6)</t>
  </si>
  <si>
    <t>Length unit</t>
  </si>
  <si>
    <t>mm</t>
  </si>
  <si>
    <t>Mean Diameter</t>
  </si>
  <si>
    <t>0.01 mm</t>
  </si>
  <si>
    <t>Length error</t>
  </si>
  <si>
    <t>Error Length</t>
  </si>
  <si>
    <t>Error Mass</t>
  </si>
  <si>
    <t>ln(L)</t>
  </si>
  <si>
    <t>Δln(L)</t>
  </si>
  <si>
    <t>ln(m)</t>
  </si>
  <si>
    <t>Δln(m)</t>
  </si>
  <si>
    <t>Length (1) (cm)</t>
  </si>
  <si>
    <t>Length (2) (cm)</t>
  </si>
  <si>
    <t>Length (3) (cm)</t>
  </si>
  <si>
    <t>Length (4) (cm)</t>
  </si>
  <si>
    <t>Length (5) (cm)</t>
  </si>
  <si>
    <t>Length (6) (cm)</t>
  </si>
  <si>
    <t>Mean Length (cm)</t>
  </si>
  <si>
    <t xml:space="preserve">Diameter (2) </t>
  </si>
  <si>
    <t>Error Diameter</t>
  </si>
  <si>
    <t>ln(D)</t>
  </si>
  <si>
    <t>Δln(D)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</si>
</sst>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1F1F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1585-ECBD-463A-AE73-BC0CB2AFD19F}">
  <dimension ref="A1:X12"/>
  <sheetViews>
    <sheetView workbookViewId="0">
      <selection activeCell="N2" sqref="N2:N11"/>
    </sheetView>
  </sheetViews>
  <sheetFormatPr defaultRowHeight="15" x14ac:dyDescent="0.25"/>
  <cols>
    <col min="1" max="1" width="9.140625" style="1"/>
    <col min="2" max="6" width="12.7109375" customWidth="1"/>
    <col min="7" max="7" width="15.140625" customWidth="1"/>
    <col min="8" max="8" width="15.7109375" customWidth="1"/>
    <col min="9" max="9" width="19.140625" customWidth="1"/>
    <col min="10" max="12" width="12.7109375" customWidth="1"/>
    <col min="13" max="13" width="13.5703125" customWidth="1"/>
    <col min="14" max="14" width="17.7109375" style="1" customWidth="1"/>
    <col min="15" max="15" width="22.7109375" style="1" customWidth="1"/>
    <col min="16" max="16" width="25" style="8" customWidth="1"/>
    <col min="17" max="17" width="21.28515625" style="1" customWidth="1"/>
    <col min="18" max="18" width="13.28515625" style="1" customWidth="1"/>
    <col min="22" max="22" width="15.28515625" customWidth="1"/>
    <col min="23" max="23" width="9.140625" customWidth="1"/>
  </cols>
  <sheetData>
    <row r="1" spans="1:24" x14ac:dyDescent="0.25">
      <c r="A1" s="4" t="s">
        <v>0</v>
      </c>
      <c r="B1" s="4" t="s">
        <v>13</v>
      </c>
      <c r="C1" s="4" t="s">
        <v>15</v>
      </c>
      <c r="D1" s="4" t="s">
        <v>14</v>
      </c>
      <c r="E1" s="4" t="s">
        <v>16</v>
      </c>
      <c r="F1" s="4" t="s">
        <v>17</v>
      </c>
      <c r="G1" s="4" t="s">
        <v>18</v>
      </c>
      <c r="H1" s="4" t="s">
        <v>26</v>
      </c>
      <c r="I1" s="4" t="s">
        <v>39</v>
      </c>
      <c r="J1" s="4" t="s">
        <v>21</v>
      </c>
      <c r="K1" s="4" t="s">
        <v>8</v>
      </c>
      <c r="L1" s="4" t="s">
        <v>9</v>
      </c>
      <c r="M1" s="4" t="s">
        <v>27</v>
      </c>
      <c r="N1" s="4" t="s">
        <v>40</v>
      </c>
      <c r="O1" s="4" t="s">
        <v>41</v>
      </c>
      <c r="P1" s="9" t="s">
        <v>42</v>
      </c>
      <c r="Q1" s="4" t="s">
        <v>43</v>
      </c>
      <c r="R1" s="9" t="s">
        <v>44</v>
      </c>
    </row>
    <row r="2" spans="1:24" x14ac:dyDescent="0.25">
      <c r="A2" s="4" t="s">
        <v>2</v>
      </c>
      <c r="B2" s="5">
        <v>29</v>
      </c>
      <c r="C2" s="5">
        <v>29</v>
      </c>
      <c r="D2" s="5">
        <v>29</v>
      </c>
      <c r="E2" s="5">
        <v>29.1</v>
      </c>
      <c r="F2" s="5">
        <v>29</v>
      </c>
      <c r="G2" s="5">
        <v>29</v>
      </c>
      <c r="H2" s="3">
        <f>AVERAGE(B2:G2)</f>
        <v>29.016666666666666</v>
      </c>
      <c r="I2" s="2">
        <f t="shared" ref="I2:I11" si="0">SQRT(STDEV(B2:G2)*STDEV(B2:G2) + 0.1*0.1)</f>
        <v>0.10801234497346457</v>
      </c>
      <c r="J2" s="6">
        <v>2.8</v>
      </c>
      <c r="K2" s="6">
        <v>2.8</v>
      </c>
      <c r="L2" s="6">
        <v>2.79</v>
      </c>
      <c r="M2" s="3">
        <f>AVERAGE(J2:L2)</f>
        <v>2.7966666666666669</v>
      </c>
      <c r="N2" s="17">
        <f>SQRT(STDEV(J2:L2)*STDEV(J2:L2) + 0.01*0.01)</f>
        <v>1.1547005383792455E-2</v>
      </c>
      <c r="O2" s="2">
        <f>LN(H2)</f>
        <v>3.3678703775460885</v>
      </c>
      <c r="P2" s="1">
        <f>ABS(1/H2)*I2</f>
        <v>3.7224242954669007E-3</v>
      </c>
      <c r="Q2" s="2">
        <f>LN(M2)</f>
        <v>1.0284282318110052</v>
      </c>
      <c r="R2" s="1">
        <f>ABS(1/M2)*N2</f>
        <v>4.1288457868149421E-3</v>
      </c>
      <c r="U2" s="7"/>
      <c r="V2" s="1" t="s">
        <v>19</v>
      </c>
      <c r="W2" s="1">
        <v>0.01</v>
      </c>
      <c r="X2" s="7"/>
    </row>
    <row r="3" spans="1:24" x14ac:dyDescent="0.25">
      <c r="A3" s="4" t="s">
        <v>3</v>
      </c>
      <c r="B3" s="5">
        <v>26</v>
      </c>
      <c r="C3" s="5">
        <v>26</v>
      </c>
      <c r="D3" s="5">
        <v>26</v>
      </c>
      <c r="E3" s="5">
        <v>26.1</v>
      </c>
      <c r="F3" s="5">
        <v>26.1</v>
      </c>
      <c r="G3" s="5">
        <v>25.9</v>
      </c>
      <c r="H3" s="3">
        <f t="shared" ref="H3:H11" si="1">AVERAGE(B3:G3)</f>
        <v>26.016666666666666</v>
      </c>
      <c r="I3" s="2">
        <f t="shared" si="0"/>
        <v>0.12516655570345792</v>
      </c>
      <c r="J3" s="6">
        <v>2.2799999999999998</v>
      </c>
      <c r="K3" s="6">
        <v>2.2799999999999998</v>
      </c>
      <c r="L3" s="6">
        <v>2.2799999999999998</v>
      </c>
      <c r="M3" s="3">
        <f t="shared" ref="M3:M11" si="2">AVERAGE(J3:L3)</f>
        <v>2.2799999999999998</v>
      </c>
      <c r="N3" s="17">
        <f t="shared" ref="N3:N11" si="3">SQRT(STDEV(J3:L3)*STDEV(J3:L3) + 0.01*0.01)</f>
        <v>0.01</v>
      </c>
      <c r="O3" s="2">
        <f>LN(H3)</f>
        <v>3.2587373582933314</v>
      </c>
      <c r="P3" s="1">
        <f t="shared" ref="P3:P11" si="4">ABS(1/H3)*I3</f>
        <v>4.8110143127530272E-3</v>
      </c>
      <c r="Q3" s="2">
        <f t="shared" ref="Q3:Q11" si="5">LN(M3)</f>
        <v>0.82417544296634937</v>
      </c>
      <c r="R3" s="1">
        <f t="shared" ref="R3:R11" si="6">ABS(1/M3)*N3</f>
        <v>4.3859649122807024E-3</v>
      </c>
      <c r="U3" s="7"/>
      <c r="V3" s="1" t="s">
        <v>20</v>
      </c>
      <c r="W3" s="1">
        <v>0.01</v>
      </c>
      <c r="X3" s="7"/>
    </row>
    <row r="4" spans="1:24" x14ac:dyDescent="0.25">
      <c r="A4" s="4" t="s">
        <v>4</v>
      </c>
      <c r="B4" s="5">
        <v>23</v>
      </c>
      <c r="C4" s="5">
        <v>23</v>
      </c>
      <c r="D4" s="5">
        <v>23</v>
      </c>
      <c r="E4" s="5">
        <v>23</v>
      </c>
      <c r="F4" s="5">
        <v>23</v>
      </c>
      <c r="G4" s="5">
        <v>23</v>
      </c>
      <c r="H4" s="3">
        <f t="shared" si="1"/>
        <v>23</v>
      </c>
      <c r="I4" s="2">
        <f t="shared" si="0"/>
        <v>0.1</v>
      </c>
      <c r="J4" s="6">
        <v>1.77</v>
      </c>
      <c r="K4" s="6">
        <v>1.77</v>
      </c>
      <c r="L4" s="6">
        <v>1.77</v>
      </c>
      <c r="M4" s="3">
        <f>AVERAGE(J4:L4)</f>
        <v>1.7700000000000002</v>
      </c>
      <c r="N4" s="17">
        <f t="shared" si="3"/>
        <v>0.01</v>
      </c>
      <c r="O4" s="2">
        <f t="shared" ref="O4:O11" si="7">LN(H4)</f>
        <v>3.1354942159291497</v>
      </c>
      <c r="P4" s="1">
        <f t="shared" si="4"/>
        <v>4.3478260869565218E-3</v>
      </c>
      <c r="Q4" s="2">
        <f t="shared" si="5"/>
        <v>0.57097954658573791</v>
      </c>
      <c r="R4" s="1">
        <f t="shared" si="6"/>
        <v>5.6497175141242929E-3</v>
      </c>
      <c r="U4" s="7"/>
      <c r="V4" s="1"/>
      <c r="W4" s="1"/>
      <c r="X4" s="7"/>
    </row>
    <row r="5" spans="1:24" x14ac:dyDescent="0.25">
      <c r="A5" s="4" t="s">
        <v>5</v>
      </c>
      <c r="B5" s="5">
        <v>20</v>
      </c>
      <c r="C5" s="5">
        <v>20</v>
      </c>
      <c r="D5" s="5">
        <v>20</v>
      </c>
      <c r="E5" s="5">
        <v>20</v>
      </c>
      <c r="F5" s="5">
        <v>20</v>
      </c>
      <c r="G5" s="5">
        <v>20.100000000000001</v>
      </c>
      <c r="H5" s="3">
        <f t="shared" si="1"/>
        <v>20.016666666666666</v>
      </c>
      <c r="I5" s="2">
        <f t="shared" si="0"/>
        <v>0.10801234497346457</v>
      </c>
      <c r="J5" s="6">
        <v>1.34</v>
      </c>
      <c r="K5" s="6">
        <v>1.34</v>
      </c>
      <c r="L5" s="6">
        <v>1.34</v>
      </c>
      <c r="M5" s="3">
        <f t="shared" si="2"/>
        <v>1.34</v>
      </c>
      <c r="N5" s="17">
        <f t="shared" si="3"/>
        <v>0.01</v>
      </c>
      <c r="O5" s="2">
        <f t="shared" si="7"/>
        <v>2.9965652598578827</v>
      </c>
      <c r="P5" s="1">
        <f t="shared" si="4"/>
        <v>5.3961204816052244E-3</v>
      </c>
      <c r="Q5" s="2">
        <f t="shared" si="5"/>
        <v>0.29266961396282004</v>
      </c>
      <c r="R5" s="1">
        <f t="shared" si="6"/>
        <v>7.462686567164179E-3</v>
      </c>
      <c r="U5" s="7"/>
      <c r="V5" s="1" t="s">
        <v>22</v>
      </c>
      <c r="W5" s="1" t="s">
        <v>25</v>
      </c>
      <c r="X5" s="7"/>
    </row>
    <row r="6" spans="1:24" x14ac:dyDescent="0.25">
      <c r="A6" s="4" t="s">
        <v>6</v>
      </c>
      <c r="B6" s="5">
        <v>17</v>
      </c>
      <c r="C6" s="5">
        <v>17</v>
      </c>
      <c r="D6" s="5">
        <v>17.100000000000001</v>
      </c>
      <c r="E6" s="5">
        <v>17</v>
      </c>
      <c r="F6" s="5">
        <v>17</v>
      </c>
      <c r="G6" s="5">
        <v>17</v>
      </c>
      <c r="H6" s="3">
        <f t="shared" si="1"/>
        <v>17.016666666666666</v>
      </c>
      <c r="I6" s="2">
        <f t="shared" si="0"/>
        <v>0.10801234497346457</v>
      </c>
      <c r="J6" s="6">
        <v>0.97</v>
      </c>
      <c r="K6" s="6">
        <v>0.97</v>
      </c>
      <c r="L6" s="6">
        <v>0.97</v>
      </c>
      <c r="M6" s="3">
        <f t="shared" si="2"/>
        <v>0.97000000000000008</v>
      </c>
      <c r="N6" s="17">
        <f t="shared" si="3"/>
        <v>0.01</v>
      </c>
      <c r="O6" s="2">
        <f t="shared" si="7"/>
        <v>2.8341932559425649</v>
      </c>
      <c r="P6" s="1">
        <f>ABS(1/H6)*I6</f>
        <v>6.3474443667070266E-3</v>
      </c>
      <c r="Q6" s="2">
        <f>LN(M6)</f>
        <v>-3.0459207484708459E-2</v>
      </c>
      <c r="R6" s="1">
        <f t="shared" si="6"/>
        <v>1.0309278350515464E-2</v>
      </c>
      <c r="U6" s="7"/>
      <c r="V6" s="1" t="s">
        <v>23</v>
      </c>
      <c r="W6" s="1" t="s">
        <v>24</v>
      </c>
      <c r="X6" s="7"/>
    </row>
    <row r="7" spans="1:24" x14ac:dyDescent="0.25">
      <c r="A7" s="4" t="s">
        <v>7</v>
      </c>
      <c r="B7" s="5">
        <v>13.9</v>
      </c>
      <c r="C7" s="5">
        <v>14</v>
      </c>
      <c r="D7" s="5">
        <v>14</v>
      </c>
      <c r="E7" s="5">
        <v>14</v>
      </c>
      <c r="F7" s="5">
        <v>14</v>
      </c>
      <c r="G7" s="5">
        <v>14.1</v>
      </c>
      <c r="H7" s="3">
        <f t="shared" si="1"/>
        <v>14</v>
      </c>
      <c r="I7" s="2">
        <f t="shared" si="0"/>
        <v>0.11832159566199221</v>
      </c>
      <c r="J7" s="6">
        <v>0.66</v>
      </c>
      <c r="K7" s="6">
        <v>0.66</v>
      </c>
      <c r="L7" s="6">
        <v>0.66</v>
      </c>
      <c r="M7" s="3">
        <f t="shared" si="2"/>
        <v>0.66</v>
      </c>
      <c r="N7" s="17">
        <f t="shared" si="3"/>
        <v>0.01</v>
      </c>
      <c r="O7" s="2">
        <f t="shared" si="7"/>
        <v>2.6390573296152584</v>
      </c>
      <c r="P7" s="1">
        <f t="shared" si="4"/>
        <v>8.4515425472851576E-3</v>
      </c>
      <c r="Q7" s="2">
        <f t="shared" si="5"/>
        <v>-0.41551544396166579</v>
      </c>
      <c r="R7" s="1">
        <f t="shared" si="6"/>
        <v>1.5151515151515152E-2</v>
      </c>
      <c r="X7" s="7"/>
    </row>
    <row r="8" spans="1:24" x14ac:dyDescent="0.25">
      <c r="A8" s="4" t="s">
        <v>10</v>
      </c>
      <c r="B8" s="5">
        <v>11</v>
      </c>
      <c r="C8" s="5">
        <v>11</v>
      </c>
      <c r="D8" s="5">
        <v>11</v>
      </c>
      <c r="E8" s="5">
        <v>11</v>
      </c>
      <c r="F8" s="5">
        <v>11</v>
      </c>
      <c r="G8" s="5">
        <v>11</v>
      </c>
      <c r="H8" s="3">
        <f t="shared" si="1"/>
        <v>11</v>
      </c>
      <c r="I8" s="2">
        <f t="shared" si="0"/>
        <v>0.1</v>
      </c>
      <c r="J8" s="6">
        <v>0.4</v>
      </c>
      <c r="K8" s="6">
        <v>0.4</v>
      </c>
      <c r="L8" s="6">
        <v>0.4</v>
      </c>
      <c r="M8" s="3">
        <f>AVERAGE(J8:L8)</f>
        <v>0.40000000000000008</v>
      </c>
      <c r="N8" s="17">
        <f t="shared" si="3"/>
        <v>0.01</v>
      </c>
      <c r="O8" s="2">
        <f t="shared" si="7"/>
        <v>2.3978952727983707</v>
      </c>
      <c r="P8" s="1">
        <f t="shared" si="4"/>
        <v>9.0909090909090922E-3</v>
      </c>
      <c r="Q8" s="2">
        <f t="shared" si="5"/>
        <v>-0.91629073187415488</v>
      </c>
      <c r="R8" s="1">
        <f t="shared" si="6"/>
        <v>2.4999999999999994E-2</v>
      </c>
      <c r="X8" s="7"/>
    </row>
    <row r="9" spans="1:24" x14ac:dyDescent="0.25">
      <c r="A9" s="4" t="s">
        <v>11</v>
      </c>
      <c r="B9" s="5">
        <v>7.9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3">
        <f t="shared" si="1"/>
        <v>7.9833333333333334</v>
      </c>
      <c r="I9" s="2">
        <f t="shared" si="0"/>
        <v>0.10801234497346429</v>
      </c>
      <c r="J9" s="6">
        <v>0.21</v>
      </c>
      <c r="K9" s="6">
        <v>0.21</v>
      </c>
      <c r="L9" s="6">
        <v>0.21</v>
      </c>
      <c r="M9" s="3">
        <f t="shared" si="2"/>
        <v>0.21</v>
      </c>
      <c r="N9" s="17">
        <f t="shared" si="3"/>
        <v>0.01</v>
      </c>
      <c r="O9" s="2">
        <f t="shared" si="7"/>
        <v>2.0773560351888145</v>
      </c>
      <c r="P9" s="1">
        <f t="shared" si="4"/>
        <v>1.3529730059306591E-2</v>
      </c>
      <c r="Q9" s="2">
        <f t="shared" si="5"/>
        <v>-1.5606477482646683</v>
      </c>
      <c r="R9" s="1">
        <f t="shared" si="6"/>
        <v>4.7619047619047616E-2</v>
      </c>
      <c r="X9" s="7"/>
    </row>
    <row r="10" spans="1:24" x14ac:dyDescent="0.25">
      <c r="A10" s="4" t="s">
        <v>12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3">
        <f t="shared" si="1"/>
        <v>5</v>
      </c>
      <c r="I10" s="2">
        <f t="shared" si="0"/>
        <v>0.1</v>
      </c>
      <c r="J10" s="6">
        <v>0.08</v>
      </c>
      <c r="K10" s="6">
        <v>0.08</v>
      </c>
      <c r="L10" s="6">
        <v>0.08</v>
      </c>
      <c r="M10" s="3">
        <f t="shared" si="2"/>
        <v>0.08</v>
      </c>
      <c r="N10" s="17">
        <f t="shared" si="3"/>
        <v>0.01</v>
      </c>
      <c r="O10" s="2">
        <f t="shared" si="7"/>
        <v>1.6094379124341003</v>
      </c>
      <c r="P10" s="1">
        <f t="shared" si="4"/>
        <v>2.0000000000000004E-2</v>
      </c>
      <c r="Q10" s="2">
        <f t="shared" si="5"/>
        <v>-2.5257286443082556</v>
      </c>
      <c r="R10" s="1">
        <f t="shared" si="6"/>
        <v>0.125</v>
      </c>
      <c r="U10" s="7"/>
      <c r="V10" s="7"/>
      <c r="W10" s="7"/>
      <c r="X10" s="7"/>
    </row>
    <row r="11" spans="1:24" x14ac:dyDescent="0.25">
      <c r="A11" s="2" t="s">
        <v>1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3">
        <f t="shared" si="1"/>
        <v>3</v>
      </c>
      <c r="I11" s="2">
        <f t="shared" si="0"/>
        <v>0.1</v>
      </c>
      <c r="J11" s="6">
        <v>0.02</v>
      </c>
      <c r="K11" s="6">
        <v>0.02</v>
      </c>
      <c r="L11" s="6">
        <v>0.02</v>
      </c>
      <c r="M11" s="3">
        <f t="shared" si="2"/>
        <v>0.02</v>
      </c>
      <c r="N11" s="17">
        <f t="shared" si="3"/>
        <v>0.01</v>
      </c>
      <c r="O11" s="2">
        <f t="shared" si="7"/>
        <v>1.0986122886681098</v>
      </c>
      <c r="P11" s="1">
        <f t="shared" si="4"/>
        <v>3.3333333333333333E-2</v>
      </c>
      <c r="Q11" s="2">
        <f t="shared" si="5"/>
        <v>-3.912023005428146</v>
      </c>
      <c r="R11" s="1">
        <f t="shared" si="6"/>
        <v>0.5</v>
      </c>
      <c r="U11" s="7"/>
      <c r="V11" s="7"/>
      <c r="W11" s="7"/>
      <c r="X11" s="7"/>
    </row>
    <row r="12" spans="1:24" x14ac:dyDescent="0.25">
      <c r="A12"/>
      <c r="N12"/>
      <c r="Q12"/>
      <c r="R12"/>
    </row>
  </sheetData>
  <pageMargins left="0.7" right="0.7" top="0.75" bottom="0.75" header="0.3" footer="0.3"/>
  <pageSetup paperSize="9" orientation="portrait" r:id="rId1"/>
  <ignoredErrors>
    <ignoredError sqref="M4 M8 M10:M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41D4-8B0E-48D8-9A1A-4668EF171BE1}">
  <dimension ref="A1:P12"/>
  <sheetViews>
    <sheetView topLeftCell="B1" workbookViewId="0">
      <selection activeCell="L3" sqref="L3:L11"/>
    </sheetView>
  </sheetViews>
  <sheetFormatPr defaultRowHeight="15" x14ac:dyDescent="0.25"/>
  <cols>
    <col min="1" max="1" width="15.140625" customWidth="1"/>
    <col min="2" max="2" width="19.28515625" style="1" customWidth="1"/>
    <col min="3" max="3" width="14.28515625" style="1" customWidth="1"/>
    <col min="4" max="4" width="14.42578125" style="1" customWidth="1"/>
    <col min="5" max="5" width="13.85546875" style="1" customWidth="1"/>
    <col min="6" max="6" width="15.28515625" style="1" customWidth="1"/>
    <col min="7" max="7" width="14" style="1" customWidth="1"/>
    <col min="8" max="8" width="17.5703125" style="1" customWidth="1"/>
    <col min="9" max="9" width="25.7109375" style="1" customWidth="1"/>
    <col min="10" max="10" width="21.28515625" style="1" customWidth="1"/>
    <col min="11" max="11" width="15.140625" style="1" customWidth="1"/>
    <col min="12" max="12" width="16.140625" customWidth="1"/>
    <col min="13" max="13" width="13.7109375" customWidth="1"/>
    <col min="15" max="15" width="13.85546875" customWidth="1"/>
    <col min="16" max="16" width="16.42578125" customWidth="1"/>
  </cols>
  <sheetData>
    <row r="1" spans="1:16" x14ac:dyDescent="0.25">
      <c r="A1" s="11" t="s">
        <v>28</v>
      </c>
      <c r="B1" s="11" t="s">
        <v>29</v>
      </c>
      <c r="C1" s="11" t="s">
        <v>52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36</v>
      </c>
      <c r="I1" s="13" t="s">
        <v>53</v>
      </c>
      <c r="J1" s="11" t="s">
        <v>54</v>
      </c>
      <c r="K1" s="14" t="s">
        <v>55</v>
      </c>
      <c r="M1" s="1" t="s">
        <v>34</v>
      </c>
      <c r="N1" s="1" t="s">
        <v>35</v>
      </c>
      <c r="O1" s="1"/>
      <c r="P1" s="1"/>
    </row>
    <row r="2" spans="1:16" x14ac:dyDescent="0.25">
      <c r="A2" s="11" t="s">
        <v>2</v>
      </c>
      <c r="B2" s="12">
        <v>34.85</v>
      </c>
      <c r="C2" s="12">
        <v>35.75</v>
      </c>
      <c r="D2" s="12">
        <v>35.49</v>
      </c>
      <c r="E2" s="12">
        <v>35.81</v>
      </c>
      <c r="F2" s="12">
        <v>36.380000000000003</v>
      </c>
      <c r="G2" s="12">
        <v>33.81</v>
      </c>
      <c r="H2" s="2">
        <f>AVERAGE(B2:G2)</f>
        <v>35.348333333333336</v>
      </c>
      <c r="I2" s="15">
        <f>SQRT(STDEV(B2:G2)*STDEV(B2:G2) + 0.01*0.01)</f>
        <v>0.90268303776390224</v>
      </c>
      <c r="J2" s="2">
        <f>LN(H2)</f>
        <v>3.5652512436591999</v>
      </c>
      <c r="K2" s="2">
        <f>ABS(1/J2)*I2</f>
        <v>0.25318917968805821</v>
      </c>
      <c r="L2">
        <f>_xlfn.STDEV.S(B2:G2)</f>
        <v>0.90262764563615416</v>
      </c>
      <c r="M2" s="1"/>
      <c r="N2" s="1"/>
      <c r="O2" s="1" t="s">
        <v>38</v>
      </c>
      <c r="P2" s="1" t="s">
        <v>37</v>
      </c>
    </row>
    <row r="3" spans="1:16" x14ac:dyDescent="0.25">
      <c r="A3" s="11" t="s">
        <v>3</v>
      </c>
      <c r="B3" s="12">
        <v>28.01</v>
      </c>
      <c r="C3" s="12">
        <v>29.13</v>
      </c>
      <c r="D3" s="12">
        <v>28.46</v>
      </c>
      <c r="E3" s="12">
        <v>30.18</v>
      </c>
      <c r="F3" s="12">
        <v>29.59</v>
      </c>
      <c r="G3" s="12">
        <v>30.1</v>
      </c>
      <c r="H3" s="2">
        <f>AVERAGE(B3:G3)</f>
        <v>29.245000000000001</v>
      </c>
      <c r="I3" s="15">
        <f>SQRT(STDEV(B3:G3)*STDEV(B3:G3) + 0.01*0.01)</f>
        <v>0.8808461840752897</v>
      </c>
      <c r="J3" s="2">
        <f t="shared" ref="J3:J11" si="0">LN(H3)</f>
        <v>3.375708618894989</v>
      </c>
      <c r="K3" s="2">
        <f t="shared" ref="K3:K11" si="1">ABS(1/J3)*I3</f>
        <v>0.26093667538273124</v>
      </c>
      <c r="L3">
        <f t="shared" ref="L3:L11" si="2">_xlfn.STDEV.S(B3:G3)</f>
        <v>0.88078941864670424</v>
      </c>
      <c r="M3" s="1"/>
      <c r="N3" s="1"/>
      <c r="O3" s="1"/>
      <c r="P3" s="1"/>
    </row>
    <row r="4" spans="1:16" x14ac:dyDescent="0.25">
      <c r="A4" s="11" t="s">
        <v>4</v>
      </c>
      <c r="B4" s="12">
        <v>25.98</v>
      </c>
      <c r="C4" s="12">
        <v>25.449000000000002</v>
      </c>
      <c r="D4" s="12">
        <v>26.152999999999999</v>
      </c>
      <c r="E4" s="12">
        <v>26.201000000000001</v>
      </c>
      <c r="F4" s="12">
        <v>25.856999999999999</v>
      </c>
      <c r="G4" s="12">
        <v>25.474</v>
      </c>
      <c r="H4" s="2">
        <f t="shared" ref="H4:H10" si="3">AVERAGE(B4:G4)</f>
        <v>25.852333333333331</v>
      </c>
      <c r="I4" s="15">
        <f>SQRT(STDEV(B4:G4)*STDEV(B4:G4) + 0.001*0.001)</f>
        <v>0.32683584054792136</v>
      </c>
      <c r="J4" s="2">
        <f t="shared" si="0"/>
        <v>3.2524008612264406</v>
      </c>
      <c r="K4" s="2">
        <f t="shared" si="1"/>
        <v>0.10049063891364103</v>
      </c>
      <c r="L4">
        <f t="shared" si="2"/>
        <v>0.32683431072435815</v>
      </c>
      <c r="M4" s="1"/>
      <c r="N4" s="1"/>
      <c r="O4" s="1" t="s">
        <v>38</v>
      </c>
      <c r="P4" s="1">
        <v>1E-3</v>
      </c>
    </row>
    <row r="5" spans="1:16" x14ac:dyDescent="0.25">
      <c r="A5" s="11" t="s">
        <v>5</v>
      </c>
      <c r="B5" s="12">
        <v>20.640999999999998</v>
      </c>
      <c r="C5" s="12">
        <v>23.695</v>
      </c>
      <c r="D5" s="12">
        <v>23.552</v>
      </c>
      <c r="E5" s="12">
        <v>23.972000000000001</v>
      </c>
      <c r="F5" s="12">
        <v>24.100999999999999</v>
      </c>
      <c r="G5" s="12">
        <v>23.863</v>
      </c>
      <c r="H5" s="2">
        <f t="shared" si="3"/>
        <v>23.304000000000002</v>
      </c>
      <c r="I5" s="15">
        <f t="shared" ref="I5:I11" si="4">SQRT(STDEV(B5:G5)*STDEV(B5:G5) + 0.001*0.001)</f>
        <v>1.3190809679470026</v>
      </c>
      <c r="J5" s="2">
        <f t="shared" si="0"/>
        <v>3.1486250196571337</v>
      </c>
      <c r="K5" s="2">
        <f t="shared" si="1"/>
        <v>0.41893873030667927</v>
      </c>
      <c r="L5">
        <f t="shared" si="2"/>
        <v>1.3190805888951598</v>
      </c>
    </row>
    <row r="6" spans="1:16" x14ac:dyDescent="0.25">
      <c r="A6" s="11" t="s">
        <v>6</v>
      </c>
      <c r="B6" s="12">
        <v>21.285</v>
      </c>
      <c r="C6" s="12">
        <v>18.411999999999999</v>
      </c>
      <c r="D6" s="12">
        <v>20.992000000000001</v>
      </c>
      <c r="E6" s="12">
        <v>19.792000000000002</v>
      </c>
      <c r="F6" s="12">
        <v>19.581</v>
      </c>
      <c r="G6" s="12">
        <v>21.376999999999999</v>
      </c>
      <c r="H6" s="2">
        <f t="shared" si="3"/>
        <v>20.239833333333333</v>
      </c>
      <c r="I6" s="15">
        <f>SQRT(STDEV(B6:G6)*STDEV(B6:G6) + 0.001*0.001)</f>
        <v>1.1770192720030825</v>
      </c>
      <c r="J6" s="2">
        <f t="shared" si="0"/>
        <v>3.0076526098662568</v>
      </c>
      <c r="K6" s="2">
        <f t="shared" si="1"/>
        <v>0.39134149606972785</v>
      </c>
      <c r="L6">
        <f t="shared" si="2"/>
        <v>1.1770188472011256</v>
      </c>
    </row>
    <row r="7" spans="1:16" x14ac:dyDescent="0.25">
      <c r="A7" s="11" t="s">
        <v>7</v>
      </c>
      <c r="B7" s="12">
        <v>17.390999999999998</v>
      </c>
      <c r="C7" s="12">
        <v>18.727</v>
      </c>
      <c r="D7" s="12">
        <v>17.283999999999999</v>
      </c>
      <c r="E7" s="12">
        <v>17.977</v>
      </c>
      <c r="F7" s="12">
        <v>18.760999999999999</v>
      </c>
      <c r="G7" s="12">
        <v>18.878</v>
      </c>
      <c r="H7" s="2">
        <f t="shared" si="3"/>
        <v>18.169666666666664</v>
      </c>
      <c r="I7" s="15">
        <f t="shared" si="4"/>
        <v>0.71970609742218217</v>
      </c>
      <c r="J7" s="2">
        <f t="shared" si="0"/>
        <v>2.8997535369820526</v>
      </c>
      <c r="K7" s="2">
        <f t="shared" si="1"/>
        <v>0.24819560981421321</v>
      </c>
      <c r="L7">
        <f t="shared" si="2"/>
        <v>0.71970540269381578</v>
      </c>
    </row>
    <row r="8" spans="1:16" x14ac:dyDescent="0.25">
      <c r="A8" s="11" t="s">
        <v>10</v>
      </c>
      <c r="B8" s="12">
        <v>15.342000000000001</v>
      </c>
      <c r="C8" s="12">
        <v>14.275</v>
      </c>
      <c r="D8" s="12">
        <v>15.288</v>
      </c>
      <c r="E8" s="12">
        <v>13.599</v>
      </c>
      <c r="F8" s="12">
        <v>15.577</v>
      </c>
      <c r="G8" s="12">
        <v>15.621</v>
      </c>
      <c r="H8" s="2">
        <f t="shared" si="3"/>
        <v>14.950333333333333</v>
      </c>
      <c r="I8" s="15">
        <f t="shared" si="4"/>
        <v>0.8236635640033293</v>
      </c>
      <c r="J8" s="2">
        <f t="shared" si="0"/>
        <v>2.7047335961321668</v>
      </c>
      <c r="K8" s="2">
        <f t="shared" si="1"/>
        <v>0.30452668801880811</v>
      </c>
      <c r="L8">
        <f t="shared" si="2"/>
        <v>0.82366295695913538</v>
      </c>
    </row>
    <row r="9" spans="1:16" x14ac:dyDescent="0.25">
      <c r="A9" s="11" t="s">
        <v>11</v>
      </c>
      <c r="B9" s="12">
        <v>10.125999999999999</v>
      </c>
      <c r="C9" s="12">
        <v>10.455</v>
      </c>
      <c r="D9" s="12">
        <v>11.01</v>
      </c>
      <c r="E9" s="12">
        <v>10.852</v>
      </c>
      <c r="F9" s="12">
        <v>10.349</v>
      </c>
      <c r="G9" s="12">
        <v>11.065</v>
      </c>
      <c r="H9" s="2">
        <f>AVERAGE(B9:G9)</f>
        <v>10.642833333333334</v>
      </c>
      <c r="I9" s="15">
        <f>SQRT(STDEV(B9:G9)*STDEV(B9:G9) + 0.001*0.001)</f>
        <v>0.38614189965175577</v>
      </c>
      <c r="J9" s="2">
        <f t="shared" si="0"/>
        <v>2.3648867391912329</v>
      </c>
      <c r="K9" s="2">
        <f t="shared" si="1"/>
        <v>0.16328135011819314</v>
      </c>
      <c r="L9">
        <f t="shared" si="2"/>
        <v>0.38614060478880829</v>
      </c>
    </row>
    <row r="10" spans="1:16" x14ac:dyDescent="0.25">
      <c r="A10" s="11" t="s">
        <v>12</v>
      </c>
      <c r="B10" s="12">
        <v>7.6029999999999998</v>
      </c>
      <c r="C10" s="12">
        <v>7.4160000000000004</v>
      </c>
      <c r="D10" s="12">
        <v>7.13</v>
      </c>
      <c r="E10" s="12">
        <v>7.3310000000000004</v>
      </c>
      <c r="F10" s="12">
        <v>7.7569999999999997</v>
      </c>
      <c r="G10" s="12">
        <v>7.9729999999999999</v>
      </c>
      <c r="H10" s="2">
        <f t="shared" si="3"/>
        <v>7.5350000000000001</v>
      </c>
      <c r="I10" s="15">
        <f t="shared" si="4"/>
        <v>0.3051422619041812</v>
      </c>
      <c r="J10" s="2">
        <f t="shared" si="0"/>
        <v>2.019558832078459</v>
      </c>
      <c r="K10" s="2">
        <f t="shared" si="1"/>
        <v>0.15109352451502467</v>
      </c>
      <c r="L10">
        <f t="shared" si="2"/>
        <v>0.30514062331980629</v>
      </c>
    </row>
    <row r="11" spans="1:16" x14ac:dyDescent="0.25">
      <c r="A11" s="11" t="s">
        <v>1</v>
      </c>
      <c r="B11" s="12">
        <v>3.0910000000000002</v>
      </c>
      <c r="C11" s="12">
        <v>3.14</v>
      </c>
      <c r="D11" s="12">
        <v>3.403</v>
      </c>
      <c r="E11" s="12">
        <v>3.2909999999999999</v>
      </c>
      <c r="F11" s="12">
        <v>2.952</v>
      </c>
      <c r="G11" s="12">
        <v>2.8260000000000001</v>
      </c>
      <c r="H11" s="2">
        <f>AVERAGE(B11:G11)</f>
        <v>3.1171666666666664</v>
      </c>
      <c r="I11" s="15">
        <f t="shared" si="4"/>
        <v>0.21222056136639222</v>
      </c>
      <c r="J11" s="2">
        <f t="shared" si="0"/>
        <v>1.136924469572808</v>
      </c>
      <c r="K11" s="2">
        <f t="shared" si="1"/>
        <v>0.18666197011850111</v>
      </c>
      <c r="L11">
        <f t="shared" si="2"/>
        <v>0.21221820531393307</v>
      </c>
    </row>
    <row r="12" spans="1:16" x14ac:dyDescent="0.25">
      <c r="B12"/>
      <c r="C12"/>
      <c r="D12"/>
      <c r="E12"/>
      <c r="F12"/>
      <c r="G12"/>
      <c r="I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49ED-C56F-46B9-81BB-557F9F1DED55}">
  <dimension ref="A1:J24"/>
  <sheetViews>
    <sheetView tabSelected="1" workbookViewId="0">
      <selection activeCell="I13" sqref="I13"/>
    </sheetView>
  </sheetViews>
  <sheetFormatPr defaultRowHeight="15" x14ac:dyDescent="0.25"/>
  <cols>
    <col min="1" max="1" width="26.140625" customWidth="1"/>
    <col min="2" max="2" width="20.140625" customWidth="1"/>
    <col min="3" max="3" width="18" customWidth="1"/>
    <col min="4" max="4" width="19.140625" customWidth="1"/>
    <col min="5" max="5" width="20.140625" customWidth="1"/>
    <col min="6" max="6" width="19.7109375" customWidth="1"/>
    <col min="7" max="7" width="22" customWidth="1"/>
    <col min="8" max="9" width="21.5703125" customWidth="1"/>
  </cols>
  <sheetData>
    <row r="1" spans="1:10" x14ac:dyDescent="0.25">
      <c r="A1" s="11" t="s">
        <v>0</v>
      </c>
      <c r="B1" s="11" t="s">
        <v>45</v>
      </c>
      <c r="C1" s="11" t="s">
        <v>46</v>
      </c>
      <c r="D1" s="11" t="s">
        <v>47</v>
      </c>
      <c r="E1" s="11" t="s">
        <v>48</v>
      </c>
      <c r="F1" s="11" t="s">
        <v>49</v>
      </c>
      <c r="G1" s="11" t="s">
        <v>50</v>
      </c>
      <c r="H1" s="11" t="s">
        <v>51</v>
      </c>
      <c r="I1" s="11" t="s">
        <v>39</v>
      </c>
    </row>
    <row r="2" spans="1:10" x14ac:dyDescent="0.25">
      <c r="A2" s="11" t="s">
        <v>2</v>
      </c>
      <c r="B2" s="10">
        <v>29</v>
      </c>
      <c r="C2" s="10">
        <v>29</v>
      </c>
      <c r="D2" s="10">
        <v>29</v>
      </c>
      <c r="E2" s="10">
        <v>29.1</v>
      </c>
      <c r="F2" s="10">
        <v>29</v>
      </c>
      <c r="G2" s="10">
        <v>29</v>
      </c>
      <c r="H2" s="3">
        <f t="shared" ref="H2:H11" si="0">AVERAGE(B2:G2)</f>
        <v>29.016666666666666</v>
      </c>
      <c r="I2" s="3">
        <f t="shared" ref="I2:I9" si="1">STDEV(B2:G2)</f>
        <v>4.0824829046386887E-2</v>
      </c>
      <c r="J2">
        <f>_xlfn.STDEV.S(B2:H2)</f>
        <v>3.7267799624997024E-2</v>
      </c>
    </row>
    <row r="3" spans="1:10" x14ac:dyDescent="0.25">
      <c r="A3" s="11" t="s">
        <v>3</v>
      </c>
      <c r="B3" s="10">
        <v>26</v>
      </c>
      <c r="C3" s="10">
        <v>26</v>
      </c>
      <c r="D3" s="10">
        <v>26</v>
      </c>
      <c r="E3" s="10">
        <v>26.1</v>
      </c>
      <c r="F3" s="10">
        <v>26.1</v>
      </c>
      <c r="G3" s="10">
        <v>25.9</v>
      </c>
      <c r="H3" s="3">
        <f t="shared" si="0"/>
        <v>26.016666666666666</v>
      </c>
      <c r="I3" s="3">
        <f t="shared" si="1"/>
        <v>7.527726527090918E-2</v>
      </c>
      <c r="J3">
        <f t="shared" ref="J3:J11" si="2">_xlfn.STDEV.S(B3:H3)</f>
        <v>6.8718427093628659E-2</v>
      </c>
    </row>
    <row r="4" spans="1:10" x14ac:dyDescent="0.25">
      <c r="A4" s="11" t="s">
        <v>4</v>
      </c>
      <c r="B4" s="10">
        <v>23</v>
      </c>
      <c r="C4" s="10">
        <v>23</v>
      </c>
      <c r="D4" s="10">
        <v>23</v>
      </c>
      <c r="E4" s="10">
        <v>23</v>
      </c>
      <c r="F4" s="10">
        <v>23</v>
      </c>
      <c r="G4" s="10">
        <v>23</v>
      </c>
      <c r="H4" s="3">
        <f t="shared" si="0"/>
        <v>23</v>
      </c>
      <c r="I4" s="3">
        <v>0.01</v>
      </c>
      <c r="J4">
        <f t="shared" si="2"/>
        <v>0</v>
      </c>
    </row>
    <row r="5" spans="1:10" x14ac:dyDescent="0.25">
      <c r="A5" s="11" t="s">
        <v>5</v>
      </c>
      <c r="B5" s="10">
        <v>20</v>
      </c>
      <c r="C5" s="10">
        <v>20</v>
      </c>
      <c r="D5" s="10">
        <v>20</v>
      </c>
      <c r="E5" s="10">
        <v>20</v>
      </c>
      <c r="F5" s="10">
        <v>20</v>
      </c>
      <c r="G5" s="10">
        <v>20.100000000000001</v>
      </c>
      <c r="H5" s="3">
        <f t="shared" si="0"/>
        <v>20.016666666666666</v>
      </c>
      <c r="I5" s="3">
        <f t="shared" si="1"/>
        <v>4.0824829046386887E-2</v>
      </c>
      <c r="J5">
        <f t="shared" si="2"/>
        <v>3.7267799624997024E-2</v>
      </c>
    </row>
    <row r="6" spans="1:10" x14ac:dyDescent="0.25">
      <c r="A6" s="11" t="s">
        <v>6</v>
      </c>
      <c r="B6" s="10">
        <v>17</v>
      </c>
      <c r="C6" s="10">
        <v>17</v>
      </c>
      <c r="D6" s="10">
        <v>17.100000000000001</v>
      </c>
      <c r="E6" s="10">
        <v>17</v>
      </c>
      <c r="F6" s="10">
        <v>17</v>
      </c>
      <c r="G6" s="10">
        <v>17</v>
      </c>
      <c r="H6" s="3">
        <f t="shared" si="0"/>
        <v>17.016666666666666</v>
      </c>
      <c r="I6" s="3">
        <f t="shared" si="1"/>
        <v>4.0824829046386887E-2</v>
      </c>
      <c r="J6">
        <f t="shared" si="2"/>
        <v>3.7267799624997024E-2</v>
      </c>
    </row>
    <row r="7" spans="1:10" x14ac:dyDescent="0.25">
      <c r="A7" s="11" t="s">
        <v>7</v>
      </c>
      <c r="B7" s="10">
        <v>13.9</v>
      </c>
      <c r="C7" s="10">
        <v>14</v>
      </c>
      <c r="D7" s="10">
        <v>14</v>
      </c>
      <c r="E7" s="10">
        <v>14</v>
      </c>
      <c r="F7" s="10">
        <v>14</v>
      </c>
      <c r="G7" s="10">
        <v>14.1</v>
      </c>
      <c r="H7" s="3">
        <f t="shared" si="0"/>
        <v>14</v>
      </c>
      <c r="I7" s="3">
        <f t="shared" si="1"/>
        <v>6.3245553203367361E-2</v>
      </c>
      <c r="J7">
        <f t="shared" si="2"/>
        <v>5.7735026918962373E-2</v>
      </c>
    </row>
    <row r="8" spans="1:10" x14ac:dyDescent="0.25">
      <c r="A8" s="11" t="s">
        <v>10</v>
      </c>
      <c r="B8" s="10">
        <v>11</v>
      </c>
      <c r="C8" s="10">
        <v>11</v>
      </c>
      <c r="D8" s="10">
        <v>11</v>
      </c>
      <c r="E8" s="10">
        <v>11</v>
      </c>
      <c r="F8" s="10">
        <v>11</v>
      </c>
      <c r="G8" s="10">
        <v>11</v>
      </c>
      <c r="H8" s="3">
        <f t="shared" si="0"/>
        <v>11</v>
      </c>
      <c r="I8" s="3">
        <v>0.01</v>
      </c>
      <c r="J8">
        <f t="shared" si="2"/>
        <v>0</v>
      </c>
    </row>
    <row r="9" spans="1:10" x14ac:dyDescent="0.25">
      <c r="A9" s="11" t="s">
        <v>11</v>
      </c>
      <c r="B9" s="10">
        <v>7.9</v>
      </c>
      <c r="C9" s="10">
        <v>8</v>
      </c>
      <c r="D9" s="10">
        <v>8</v>
      </c>
      <c r="E9" s="10">
        <v>8</v>
      </c>
      <c r="F9" s="10">
        <v>8</v>
      </c>
      <c r="G9" s="10">
        <v>8</v>
      </c>
      <c r="H9" s="3">
        <f t="shared" si="0"/>
        <v>7.9833333333333334</v>
      </c>
      <c r="I9" s="3">
        <f t="shared" si="1"/>
        <v>4.0824829046386159E-2</v>
      </c>
      <c r="J9">
        <f t="shared" si="2"/>
        <v>3.7267799624996364E-2</v>
      </c>
    </row>
    <row r="10" spans="1:10" x14ac:dyDescent="0.25">
      <c r="A10" s="11" t="s">
        <v>12</v>
      </c>
      <c r="B10" s="10">
        <v>5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3">
        <f t="shared" si="0"/>
        <v>5</v>
      </c>
      <c r="I10" s="3">
        <v>0.01</v>
      </c>
      <c r="J10">
        <f t="shared" si="2"/>
        <v>0</v>
      </c>
    </row>
    <row r="11" spans="1:10" x14ac:dyDescent="0.25">
      <c r="A11" s="11" t="s">
        <v>1</v>
      </c>
      <c r="B11" s="10">
        <v>3</v>
      </c>
      <c r="C11" s="10">
        <v>3</v>
      </c>
      <c r="D11" s="10">
        <v>3</v>
      </c>
      <c r="E11" s="10">
        <v>3</v>
      </c>
      <c r="F11" s="10">
        <v>3</v>
      </c>
      <c r="G11" s="10">
        <v>3</v>
      </c>
      <c r="H11" s="3">
        <f t="shared" si="0"/>
        <v>3</v>
      </c>
      <c r="I11" s="3">
        <v>0.01</v>
      </c>
      <c r="J11">
        <f t="shared" si="2"/>
        <v>0</v>
      </c>
    </row>
    <row r="14" spans="1:10" x14ac:dyDescent="0.25">
      <c r="A14" s="16" t="s">
        <v>41</v>
      </c>
      <c r="B14" s="16" t="s">
        <v>42</v>
      </c>
      <c r="C14" s="16" t="s">
        <v>43</v>
      </c>
      <c r="D14" s="16" t="s">
        <v>44</v>
      </c>
      <c r="E14" s="11" t="s">
        <v>54</v>
      </c>
      <c r="F14" s="14" t="s">
        <v>55</v>
      </c>
    </row>
    <row r="15" spans="1:10" x14ac:dyDescent="0.25">
      <c r="A15" s="18">
        <v>3.3678703780000001</v>
      </c>
      <c r="B15" s="18">
        <v>3.7224239999999998E-3</v>
      </c>
      <c r="C15" s="18">
        <v>1.028428232</v>
      </c>
      <c r="D15" s="18">
        <v>4.1288460000000003E-3</v>
      </c>
      <c r="E15">
        <v>3.5652512440000002</v>
      </c>
      <c r="F15">
        <v>0.25317379800000001</v>
      </c>
    </row>
    <row r="16" spans="1:10" x14ac:dyDescent="0.25">
      <c r="A16" s="18">
        <v>3.2587373579999999</v>
      </c>
      <c r="B16" s="18">
        <v>4.8110139999999997E-3</v>
      </c>
      <c r="C16" s="18">
        <v>0.82417544300000001</v>
      </c>
      <c r="D16" s="18">
        <v>4.3859650000000003E-3</v>
      </c>
      <c r="E16">
        <v>3.3757086190000001</v>
      </c>
      <c r="F16">
        <v>0.26092002800000003</v>
      </c>
    </row>
    <row r="17" spans="1:6" x14ac:dyDescent="0.25">
      <c r="A17" s="18">
        <v>3.1354942160000001</v>
      </c>
      <c r="B17" s="18">
        <v>4.3478259999999999E-3</v>
      </c>
      <c r="C17" s="18">
        <v>0.57097954699999998</v>
      </c>
      <c r="D17" s="18">
        <v>5.6497179999999998E-3</v>
      </c>
      <c r="E17">
        <v>3.2524008609999999</v>
      </c>
      <c r="F17">
        <v>0.10049063900000001</v>
      </c>
    </row>
    <row r="18" spans="1:6" x14ac:dyDescent="0.25">
      <c r="A18" s="18">
        <v>2.9965652600000001</v>
      </c>
      <c r="B18" s="18">
        <v>5.3961199999999999E-3</v>
      </c>
      <c r="C18" s="18">
        <v>0.29266961400000002</v>
      </c>
      <c r="D18" s="18">
        <v>7.462687E-3</v>
      </c>
      <c r="E18">
        <v>3.1486250199999999</v>
      </c>
      <c r="F18">
        <v>0.41893872999999998</v>
      </c>
    </row>
    <row r="19" spans="1:6" x14ac:dyDescent="0.25">
      <c r="A19" s="18">
        <v>2.8341932559999998</v>
      </c>
      <c r="B19" s="18">
        <v>6.3474439999999998E-3</v>
      </c>
      <c r="C19" s="18">
        <v>-3.0459206999999999E-2</v>
      </c>
      <c r="D19" s="18">
        <v>1.0309278E-2</v>
      </c>
      <c r="E19">
        <v>3.0076526100000001</v>
      </c>
      <c r="F19">
        <v>0.39134149600000001</v>
      </c>
    </row>
    <row r="20" spans="1:6" x14ac:dyDescent="0.25">
      <c r="A20" s="18">
        <v>2.63905733</v>
      </c>
      <c r="B20" s="18">
        <v>8.4515430000000006E-3</v>
      </c>
      <c r="C20" s="18">
        <v>-0.41551544400000001</v>
      </c>
      <c r="D20" s="18">
        <v>1.5151515000000001E-2</v>
      </c>
      <c r="E20">
        <v>2.899753537</v>
      </c>
      <c r="F20">
        <v>0.24819561000000001</v>
      </c>
    </row>
    <row r="21" spans="1:6" x14ac:dyDescent="0.25">
      <c r="A21" s="18">
        <v>2.397895273</v>
      </c>
      <c r="B21" s="18">
        <v>9.0909089999999994E-3</v>
      </c>
      <c r="C21" s="18">
        <v>-0.916290732</v>
      </c>
      <c r="D21" s="18">
        <v>2.5000000000000001E-2</v>
      </c>
      <c r="E21">
        <v>2.7047335960000001</v>
      </c>
      <c r="F21">
        <v>0.30452668799999999</v>
      </c>
    </row>
    <row r="22" spans="1:6" x14ac:dyDescent="0.25">
      <c r="A22" s="18">
        <v>2.0773560350000002</v>
      </c>
      <c r="B22" s="18">
        <v>1.352973E-2</v>
      </c>
      <c r="C22" s="18">
        <v>-1.5606477480000001</v>
      </c>
      <c r="D22" s="18">
        <v>4.7619047999999997E-2</v>
      </c>
      <c r="E22">
        <v>2.3648867390000001</v>
      </c>
      <c r="F22">
        <v>0.16328134999999999</v>
      </c>
    </row>
    <row r="23" spans="1:6" x14ac:dyDescent="0.25">
      <c r="A23" s="18">
        <v>1.609437912</v>
      </c>
      <c r="B23" s="18">
        <v>0.02</v>
      </c>
      <c r="C23" s="18">
        <v>-2.525728644</v>
      </c>
      <c r="D23" s="18">
        <v>0.125</v>
      </c>
      <c r="E23">
        <v>2.019558832</v>
      </c>
      <c r="F23">
        <v>0.15109352500000001</v>
      </c>
    </row>
    <row r="24" spans="1:6" x14ac:dyDescent="0.25">
      <c r="A24" s="18">
        <v>1.0986122890000001</v>
      </c>
      <c r="B24" s="18">
        <v>3.3333333E-2</v>
      </c>
      <c r="C24" s="18">
        <v>-3.912023005</v>
      </c>
      <c r="D24" s="18">
        <v>0.5</v>
      </c>
      <c r="E24">
        <v>1.1369244700000001</v>
      </c>
      <c r="F24">
        <v>0.18666197000000001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I</vt:lpstr>
      <vt:lpstr>Part II</vt:lpstr>
      <vt:lpstr>Report 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Manuel Mora Fernández</dc:creator>
  <cp:lastModifiedBy>Nelson Manuel Mora Fernández</cp:lastModifiedBy>
  <dcterms:created xsi:type="dcterms:W3CDTF">2024-10-07T08:51:53Z</dcterms:created>
  <dcterms:modified xsi:type="dcterms:W3CDTF">2024-10-16T21:49:07Z</dcterms:modified>
</cp:coreProperties>
</file>