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isha\OneDrive\Рабочий стол\універ\ММПР\MMPR\lab_2\"/>
    </mc:Choice>
  </mc:AlternateContent>
  <xr:revisionPtr revIDLastSave="0" documentId="13_ncr:1_{9D3AF19D-730F-44AD-926A-0E1192DB5CC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Аркуш1" sheetId="1" r:id="rId1"/>
  </sheets>
  <definedNames>
    <definedName name="solver_adj" localSheetId="0" hidden="1">Аркуш1!$AM$4:$AO$6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Аркуш1!$AM$7</definedName>
    <definedName name="solver_lhs2" localSheetId="0" hidden="1">Аркуш1!$AP$4</definedName>
    <definedName name="solver_lhs3" localSheetId="0" hidden="1">Аркуш1!$AP$5</definedName>
    <definedName name="solver_lhs4" localSheetId="0" hidden="1">Аркуш1!$AP$6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Аркуш1!$AM$8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Аркуш1!$AO$7</definedName>
    <definedName name="solver_rhs2" localSheetId="0" hidden="1">Аркуш1!$AQ$4</definedName>
    <definedName name="solver_rhs3" localSheetId="0" hidden="1">Аркуш1!$AQ$5</definedName>
    <definedName name="solver_rhs4" localSheetId="0" hidden="1">Аркуш1!$AQ$6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6" i="1" l="1"/>
  <c r="BD5" i="1"/>
  <c r="BD4" i="1"/>
  <c r="BC6" i="1"/>
  <c r="BC5" i="1"/>
  <c r="BC4" i="1"/>
  <c r="AX5" i="1"/>
  <c r="AY5" i="1"/>
  <c r="AX6" i="1"/>
  <c r="AY6" i="1"/>
  <c r="AU5" i="1"/>
  <c r="AV5" i="1"/>
  <c r="AU6" i="1"/>
  <c r="AV6" i="1"/>
  <c r="BA4" i="1"/>
  <c r="BB4" i="1"/>
  <c r="BA5" i="1"/>
  <c r="BB5" i="1"/>
  <c r="BA6" i="1"/>
  <c r="BB6" i="1"/>
  <c r="AZ6" i="1"/>
  <c r="AZ5" i="1"/>
  <c r="AW6" i="1"/>
  <c r="AW5" i="1"/>
  <c r="AT6" i="1"/>
  <c r="AT5" i="1"/>
  <c r="AZ4" i="1"/>
  <c r="AX4" i="1"/>
  <c r="AY4" i="1"/>
  <c r="AW4" i="1"/>
  <c r="AV4" i="1"/>
  <c r="AU4" i="1"/>
  <c r="AT4" i="1"/>
  <c r="AM8" i="1"/>
  <c r="AM7" i="1"/>
  <c r="AQ6" i="1"/>
  <c r="AP6" i="1"/>
  <c r="AQ5" i="1"/>
  <c r="AP5" i="1"/>
  <c r="AQ4" i="1"/>
  <c r="AP4" i="1"/>
  <c r="AF8" i="1"/>
  <c r="AF7" i="1"/>
  <c r="AJ6" i="1"/>
  <c r="AI6" i="1"/>
  <c r="AJ5" i="1"/>
  <c r="AI5" i="1"/>
  <c r="AJ4" i="1"/>
  <c r="AI4" i="1"/>
  <c r="R8" i="1"/>
  <c r="R7" i="1"/>
  <c r="U6" i="1"/>
  <c r="U5" i="1"/>
  <c r="V4" i="1"/>
  <c r="U4" i="1"/>
  <c r="Y8" i="1"/>
  <c r="Y10" i="1" s="1"/>
  <c r="Y7" i="1"/>
  <c r="K8" i="1"/>
  <c r="K7" i="1"/>
  <c r="AB6" i="1"/>
  <c r="AB5" i="1"/>
  <c r="AC4" i="1"/>
  <c r="AB4" i="1"/>
  <c r="O6" i="1"/>
  <c r="AC6" i="1" s="1"/>
  <c r="O5" i="1"/>
  <c r="V5" i="1" s="1"/>
  <c r="O4" i="1"/>
  <c r="N6" i="1"/>
  <c r="N5" i="1"/>
  <c r="N4" i="1"/>
  <c r="AC5" i="1" l="1"/>
  <c r="V6" i="1"/>
  <c r="Y9" i="1"/>
  <c r="Y11" i="1" s="1"/>
</calcChain>
</file>

<file path=xl/sharedStrings.xml><?xml version="1.0" encoding="utf-8"?>
<sst xmlns="http://schemas.openxmlformats.org/spreadsheetml/2006/main" count="110" uniqueCount="48">
  <si>
    <t>Вид комбайна</t>
  </si>
  <si>
    <t>І</t>
  </si>
  <si>
    <t>ІІ</t>
  </si>
  <si>
    <t>ІІІ</t>
  </si>
  <si>
    <t>Продуктивність м куб./год</t>
  </si>
  <si>
    <t>A</t>
  </si>
  <si>
    <t>B</t>
  </si>
  <si>
    <t>C</t>
  </si>
  <si>
    <t>Питома вартість грн/год</t>
  </si>
  <si>
    <t>А</t>
  </si>
  <si>
    <t>В</t>
  </si>
  <si>
    <t>С</t>
  </si>
  <si>
    <t>Ресурс часу, год</t>
  </si>
  <si>
    <t>Метод розв'язування</t>
  </si>
  <si>
    <t>Згортки</t>
  </si>
  <si>
    <t>Головного критерію</t>
  </si>
  <si>
    <t>Послідовної поступки</t>
  </si>
  <si>
    <t>I-A</t>
  </si>
  <si>
    <t>I-B</t>
  </si>
  <si>
    <t>I-C</t>
  </si>
  <si>
    <t>II-A</t>
  </si>
  <si>
    <t>II-B</t>
  </si>
  <si>
    <t>II-C</t>
  </si>
  <si>
    <t>III-A</t>
  </si>
  <si>
    <t>III-B</t>
  </si>
  <si>
    <t>III-C</t>
  </si>
  <si>
    <t>Час роботи комбайнів, год</t>
  </si>
  <si>
    <t>Значення критеріїв</t>
  </si>
  <si>
    <t>Умова</t>
  </si>
  <si>
    <t>Згортка, максимум видобутку</t>
  </si>
  <si>
    <t>Вид роботи</t>
  </si>
  <si>
    <t>Використано</t>
  </si>
  <si>
    <t>Обмеження</t>
  </si>
  <si>
    <t>Видобуто:</t>
  </si>
  <si>
    <t>Кошт:</t>
  </si>
  <si>
    <t>Згортка, нормалізована</t>
  </si>
  <si>
    <t>Видобуто</t>
  </si>
  <si>
    <t>Кошт</t>
  </si>
  <si>
    <t>Видобуто norm:</t>
  </si>
  <si>
    <t>Кошт norm:</t>
  </si>
  <si>
    <t>F:</t>
  </si>
  <si>
    <t>Вага:</t>
  </si>
  <si>
    <t>Згортка, мінімум витрат, використано весь час</t>
  </si>
  <si>
    <t>Головний критерій</t>
  </si>
  <si>
    <t>Обмеження:</t>
  </si>
  <si>
    <t>Не менш ніж:</t>
  </si>
  <si>
    <t>Послідовна поступка</t>
  </si>
  <si>
    <t>Таблиця результатів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</si>
</sst>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"/>
  <sheetViews>
    <sheetView tabSelected="1" topLeftCell="W1" workbookViewId="0">
      <selection activeCell="BD6" sqref="BD6"/>
    </sheetView>
  </sheetViews>
  <sheetFormatPr defaultRowHeight="15" x14ac:dyDescent="0.25"/>
  <cols>
    <col min="1" max="1" width="11" customWidth="1"/>
    <col min="10" max="10" width="14.85546875" customWidth="1"/>
    <col min="14" max="14" width="13" customWidth="1"/>
    <col min="15" max="15" width="12.28515625" customWidth="1"/>
    <col min="17" max="17" width="16.85546875" customWidth="1"/>
    <col min="18" max="18" width="7.7109375" customWidth="1"/>
    <col min="21" max="21" width="13.28515625" customWidth="1"/>
    <col min="22" max="22" width="13.85546875" customWidth="1"/>
    <col min="24" max="24" width="15.5703125" customWidth="1"/>
    <col min="25" max="25" width="8" customWidth="1"/>
    <col min="26" max="26" width="12.42578125" customWidth="1"/>
    <col min="27" max="27" width="8.5703125" customWidth="1"/>
    <col min="28" max="28" width="12.42578125" customWidth="1"/>
    <col min="29" max="29" width="12.5703125" customWidth="1"/>
    <col min="31" max="31" width="10.7109375" customWidth="1"/>
    <col min="33" max="33" width="12.28515625" customWidth="1"/>
    <col min="36" max="36" width="28.28515625" customWidth="1"/>
    <col min="38" max="38" width="13" customWidth="1"/>
    <col min="40" max="40" width="14.85546875" customWidth="1"/>
    <col min="42" max="42" width="14" customWidth="1"/>
    <col min="43" max="43" width="13.42578125" customWidth="1"/>
    <col min="45" max="45" width="20.5703125" customWidth="1"/>
    <col min="46" max="46" width="10.42578125" customWidth="1"/>
    <col min="55" max="55" width="12" customWidth="1"/>
  </cols>
  <sheetData>
    <row r="1" spans="1:56" ht="18" customHeight="1" x14ac:dyDescent="0.25">
      <c r="A1" s="11" t="s">
        <v>28</v>
      </c>
      <c r="B1" s="11"/>
      <c r="C1" s="11"/>
      <c r="D1" s="11"/>
      <c r="E1" s="11"/>
      <c r="F1" s="11"/>
      <c r="G1" s="11"/>
      <c r="H1" s="11"/>
      <c r="J1" s="9" t="s">
        <v>29</v>
      </c>
      <c r="K1" s="9"/>
      <c r="L1" s="9"/>
      <c r="M1" s="9"/>
      <c r="N1" s="9"/>
      <c r="O1" s="9"/>
      <c r="Q1" s="9" t="s">
        <v>42</v>
      </c>
      <c r="R1" s="9"/>
      <c r="S1" s="9"/>
      <c r="T1" s="9"/>
      <c r="U1" s="9"/>
      <c r="V1" s="9"/>
      <c r="X1" s="12" t="s">
        <v>35</v>
      </c>
      <c r="Y1" s="13"/>
      <c r="Z1" s="13"/>
      <c r="AA1" s="13"/>
      <c r="AB1" s="13"/>
      <c r="AC1" s="14"/>
      <c r="AE1" s="9" t="s">
        <v>43</v>
      </c>
      <c r="AF1" s="9"/>
      <c r="AG1" s="9"/>
      <c r="AH1" s="9"/>
      <c r="AI1" s="9"/>
      <c r="AJ1" s="9"/>
      <c r="AL1" s="9" t="s">
        <v>46</v>
      </c>
      <c r="AM1" s="9"/>
      <c r="AN1" s="9"/>
      <c r="AO1" s="9"/>
      <c r="AP1" s="9"/>
      <c r="AQ1" s="9"/>
      <c r="AS1" s="8" t="s">
        <v>47</v>
      </c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 x14ac:dyDescent="0.25">
      <c r="A2" s="10" t="s">
        <v>0</v>
      </c>
      <c r="B2" s="11" t="s">
        <v>4</v>
      </c>
      <c r="C2" s="11"/>
      <c r="D2" s="11"/>
      <c r="E2" s="11" t="s">
        <v>8</v>
      </c>
      <c r="F2" s="11"/>
      <c r="G2" s="11"/>
      <c r="H2" s="9" t="s">
        <v>12</v>
      </c>
      <c r="J2" s="10" t="s">
        <v>0</v>
      </c>
      <c r="K2" s="11" t="s">
        <v>30</v>
      </c>
      <c r="L2" s="11"/>
      <c r="M2" s="11"/>
      <c r="N2" s="11" t="s">
        <v>12</v>
      </c>
      <c r="O2" s="11"/>
      <c r="Q2" s="10" t="s">
        <v>0</v>
      </c>
      <c r="R2" s="11" t="s">
        <v>30</v>
      </c>
      <c r="S2" s="11"/>
      <c r="T2" s="11"/>
      <c r="U2" s="11" t="s">
        <v>12</v>
      </c>
      <c r="V2" s="11"/>
      <c r="X2" s="15" t="s">
        <v>0</v>
      </c>
      <c r="Y2" s="17" t="s">
        <v>30</v>
      </c>
      <c r="Z2" s="18"/>
      <c r="AA2" s="19"/>
      <c r="AB2" s="17" t="s">
        <v>12</v>
      </c>
      <c r="AC2" s="19"/>
      <c r="AE2" s="10" t="s">
        <v>0</v>
      </c>
      <c r="AF2" s="11" t="s">
        <v>30</v>
      </c>
      <c r="AG2" s="11"/>
      <c r="AH2" s="11"/>
      <c r="AI2" s="11" t="s">
        <v>12</v>
      </c>
      <c r="AJ2" s="11"/>
      <c r="AL2" s="10" t="s">
        <v>0</v>
      </c>
      <c r="AM2" s="11" t="s">
        <v>30</v>
      </c>
      <c r="AN2" s="11"/>
      <c r="AO2" s="11"/>
      <c r="AP2" s="11" t="s">
        <v>12</v>
      </c>
      <c r="AQ2" s="11"/>
      <c r="AS2" s="9" t="s">
        <v>13</v>
      </c>
      <c r="AT2" s="11" t="s">
        <v>26</v>
      </c>
      <c r="AU2" s="11"/>
      <c r="AV2" s="11"/>
      <c r="AW2" s="11"/>
      <c r="AX2" s="11"/>
      <c r="AY2" s="11"/>
      <c r="AZ2" s="11"/>
      <c r="BA2" s="11"/>
      <c r="BB2" s="11"/>
      <c r="BC2" s="9" t="s">
        <v>27</v>
      </c>
      <c r="BD2" s="9"/>
    </row>
    <row r="3" spans="1:56" x14ac:dyDescent="0.25">
      <c r="A3" s="10"/>
      <c r="B3" s="2" t="s">
        <v>5</v>
      </c>
      <c r="C3" s="2" t="s">
        <v>6</v>
      </c>
      <c r="D3" s="2" t="s">
        <v>7</v>
      </c>
      <c r="E3" s="2" t="s">
        <v>9</v>
      </c>
      <c r="F3" s="2" t="s">
        <v>10</v>
      </c>
      <c r="G3" s="2" t="s">
        <v>11</v>
      </c>
      <c r="H3" s="9"/>
      <c r="J3" s="10"/>
      <c r="K3" s="2" t="s">
        <v>5</v>
      </c>
      <c r="L3" s="2" t="s">
        <v>6</v>
      </c>
      <c r="M3" s="2" t="s">
        <v>7</v>
      </c>
      <c r="N3" s="6" t="s">
        <v>31</v>
      </c>
      <c r="O3" s="6" t="s">
        <v>32</v>
      </c>
      <c r="Q3" s="10"/>
      <c r="R3" s="2" t="s">
        <v>5</v>
      </c>
      <c r="S3" s="2" t="s">
        <v>6</v>
      </c>
      <c r="T3" s="2" t="s">
        <v>7</v>
      </c>
      <c r="U3" s="6" t="s">
        <v>31</v>
      </c>
      <c r="V3" s="6" t="s">
        <v>32</v>
      </c>
      <c r="X3" s="16"/>
      <c r="Y3" s="2" t="s">
        <v>5</v>
      </c>
      <c r="Z3" s="2" t="s">
        <v>6</v>
      </c>
      <c r="AA3" s="2" t="s">
        <v>7</v>
      </c>
      <c r="AB3" s="6" t="s">
        <v>31</v>
      </c>
      <c r="AC3" s="6" t="s">
        <v>32</v>
      </c>
      <c r="AE3" s="10"/>
      <c r="AF3" s="2" t="s">
        <v>5</v>
      </c>
      <c r="AG3" s="2" t="s">
        <v>6</v>
      </c>
      <c r="AH3" s="2" t="s">
        <v>7</v>
      </c>
      <c r="AI3" s="6" t="s">
        <v>31</v>
      </c>
      <c r="AJ3" s="6" t="s">
        <v>32</v>
      </c>
      <c r="AL3" s="10"/>
      <c r="AM3" s="2" t="s">
        <v>5</v>
      </c>
      <c r="AN3" s="2" t="s">
        <v>6</v>
      </c>
      <c r="AO3" s="2" t="s">
        <v>7</v>
      </c>
      <c r="AP3" s="6" t="s">
        <v>31</v>
      </c>
      <c r="AQ3" s="6" t="s">
        <v>32</v>
      </c>
      <c r="AS3" s="9"/>
      <c r="AT3" s="2" t="s">
        <v>17</v>
      </c>
      <c r="AU3" s="2" t="s">
        <v>18</v>
      </c>
      <c r="AV3" s="2" t="s">
        <v>19</v>
      </c>
      <c r="AW3" s="2" t="s">
        <v>20</v>
      </c>
      <c r="AX3" s="2" t="s">
        <v>21</v>
      </c>
      <c r="AY3" s="2" t="s">
        <v>22</v>
      </c>
      <c r="AZ3" s="2" t="s">
        <v>23</v>
      </c>
      <c r="BA3" s="2" t="s">
        <v>24</v>
      </c>
      <c r="BB3" s="2" t="s">
        <v>25</v>
      </c>
      <c r="BC3" s="2" t="s">
        <v>36</v>
      </c>
      <c r="BD3" s="2" t="s">
        <v>37</v>
      </c>
    </row>
    <row r="4" spans="1:56" x14ac:dyDescent="0.25">
      <c r="A4" s="3" t="s">
        <v>1</v>
      </c>
      <c r="B4" s="2">
        <v>10</v>
      </c>
      <c r="C4" s="2">
        <v>40</v>
      </c>
      <c r="D4" s="2">
        <v>10</v>
      </c>
      <c r="E4" s="2">
        <v>20</v>
      </c>
      <c r="F4" s="2">
        <v>14</v>
      </c>
      <c r="G4" s="2">
        <v>25</v>
      </c>
      <c r="H4" s="2">
        <v>400</v>
      </c>
      <c r="J4" s="3" t="s">
        <v>1</v>
      </c>
      <c r="K4" s="2">
        <v>0</v>
      </c>
      <c r="L4" s="2">
        <v>400</v>
      </c>
      <c r="M4" s="2">
        <v>0</v>
      </c>
      <c r="N4" s="2">
        <f>SUM(K4:M4)</f>
        <v>400</v>
      </c>
      <c r="O4" s="2">
        <f>H4</f>
        <v>400</v>
      </c>
      <c r="Q4" s="3" t="s">
        <v>1</v>
      </c>
      <c r="R4" s="2">
        <v>0</v>
      </c>
      <c r="S4" s="2">
        <v>400</v>
      </c>
      <c r="T4" s="2">
        <v>0</v>
      </c>
      <c r="U4" s="2">
        <f>SUM(R4:T4)</f>
        <v>400</v>
      </c>
      <c r="V4" s="2">
        <f>O4</f>
        <v>400</v>
      </c>
      <c r="X4" s="3" t="s">
        <v>1</v>
      </c>
      <c r="Y4" s="2">
        <v>0</v>
      </c>
      <c r="Z4" s="2">
        <v>235.71428571428578</v>
      </c>
      <c r="AA4" s="2">
        <v>0</v>
      </c>
      <c r="AB4" s="2">
        <f>SUM(Y4:AA4)</f>
        <v>235.71428571428578</v>
      </c>
      <c r="AC4" s="2">
        <f>O4</f>
        <v>400</v>
      </c>
      <c r="AE4" s="3" t="s">
        <v>1</v>
      </c>
      <c r="AF4" s="2">
        <v>0</v>
      </c>
      <c r="AG4" s="2">
        <v>235.71428571428572</v>
      </c>
      <c r="AH4" s="2">
        <v>0</v>
      </c>
      <c r="AI4" s="2">
        <f>SUM(AF4:AH4)</f>
        <v>235.71428571428572</v>
      </c>
      <c r="AJ4" s="2">
        <f>AC4</f>
        <v>400</v>
      </c>
      <c r="AL4" s="3" t="s">
        <v>1</v>
      </c>
      <c r="AM4" s="2">
        <v>0</v>
      </c>
      <c r="AN4" s="2">
        <v>154.99999875000017</v>
      </c>
      <c r="AO4" s="2">
        <v>0</v>
      </c>
      <c r="AP4" s="2">
        <f>SUM(AM4:AO4)</f>
        <v>154.99999875000017</v>
      </c>
      <c r="AQ4" s="2">
        <f>AJ4</f>
        <v>400</v>
      </c>
      <c r="AS4" s="2" t="s">
        <v>14</v>
      </c>
      <c r="AT4" s="2">
        <f>Y4</f>
        <v>0</v>
      </c>
      <c r="AU4" s="2">
        <f>Z4</f>
        <v>235.71428571428578</v>
      </c>
      <c r="AV4" s="2">
        <f>AA4</f>
        <v>0</v>
      </c>
      <c r="AW4" s="2">
        <f>Y5</f>
        <v>0</v>
      </c>
      <c r="AX4" s="2">
        <f t="shared" ref="AX4:AY4" si="0">Z5</f>
        <v>0</v>
      </c>
      <c r="AY4" s="2">
        <f t="shared" si="0"/>
        <v>300</v>
      </c>
      <c r="AZ4" s="2">
        <f>Y6</f>
        <v>480</v>
      </c>
      <c r="BA4" s="2">
        <f t="shared" ref="BA4:BB4" si="1">Z6</f>
        <v>0</v>
      </c>
      <c r="BB4" s="2">
        <f t="shared" si="1"/>
        <v>0</v>
      </c>
      <c r="BC4" s="2">
        <f>Y7</f>
        <v>53228.571428571435</v>
      </c>
      <c r="BD4" s="2">
        <f>Y8</f>
        <v>15000</v>
      </c>
    </row>
    <row r="5" spans="1:56" x14ac:dyDescent="0.25">
      <c r="A5" s="3" t="s">
        <v>2</v>
      </c>
      <c r="B5" s="2">
        <v>50</v>
      </c>
      <c r="C5" s="2">
        <v>10</v>
      </c>
      <c r="D5" s="2">
        <v>50</v>
      </c>
      <c r="E5" s="2">
        <v>30</v>
      </c>
      <c r="F5" s="2">
        <v>25</v>
      </c>
      <c r="G5" s="2">
        <v>15</v>
      </c>
      <c r="H5" s="2">
        <v>300</v>
      </c>
      <c r="J5" s="3" t="s">
        <v>2</v>
      </c>
      <c r="K5" s="2">
        <v>163.63636363636368</v>
      </c>
      <c r="L5" s="2">
        <v>0</v>
      </c>
      <c r="M5" s="2">
        <v>136.36363636363637</v>
      </c>
      <c r="N5" s="2">
        <f>SUM(K5:M5)</f>
        <v>300.00000000000006</v>
      </c>
      <c r="O5" s="2">
        <f>H5</f>
        <v>300</v>
      </c>
      <c r="Q5" s="3" t="s">
        <v>2</v>
      </c>
      <c r="R5" s="2">
        <v>0</v>
      </c>
      <c r="S5" s="2">
        <v>0</v>
      </c>
      <c r="T5" s="2">
        <v>300</v>
      </c>
      <c r="U5" s="2">
        <f>SUM(R5:T5)</f>
        <v>300</v>
      </c>
      <c r="V5" s="2">
        <f>O5</f>
        <v>300</v>
      </c>
      <c r="X5" s="3" t="s">
        <v>2</v>
      </c>
      <c r="Y5" s="2">
        <v>0</v>
      </c>
      <c r="Z5" s="2">
        <v>0</v>
      </c>
      <c r="AA5" s="2">
        <v>300</v>
      </c>
      <c r="AB5" s="2">
        <f>SUM(Y5:AA5)</f>
        <v>300</v>
      </c>
      <c r="AC5" s="2">
        <f>O5</f>
        <v>300</v>
      </c>
      <c r="AE5" s="3" t="s">
        <v>2</v>
      </c>
      <c r="AF5" s="2">
        <v>0</v>
      </c>
      <c r="AG5" s="2">
        <v>0</v>
      </c>
      <c r="AH5" s="2">
        <v>300</v>
      </c>
      <c r="AI5" s="2">
        <f>SUM(AF5:AH5)</f>
        <v>300</v>
      </c>
      <c r="AJ5" s="2">
        <f>AC5</f>
        <v>300</v>
      </c>
      <c r="AL5" s="3" t="s">
        <v>2</v>
      </c>
      <c r="AM5" s="2">
        <v>0</v>
      </c>
      <c r="AN5" s="2">
        <v>0</v>
      </c>
      <c r="AO5" s="2">
        <v>300</v>
      </c>
      <c r="AP5" s="2">
        <f>SUM(AM5:AO5)</f>
        <v>300</v>
      </c>
      <c r="AQ5" s="2">
        <f>AJ5</f>
        <v>300</v>
      </c>
      <c r="AS5" s="2" t="s">
        <v>15</v>
      </c>
      <c r="AT5" s="2">
        <f>AF4</f>
        <v>0</v>
      </c>
      <c r="AU5" s="2">
        <f t="shared" ref="AU5:AV5" si="2">AG4</f>
        <v>235.71428571428572</v>
      </c>
      <c r="AV5" s="2">
        <f t="shared" si="2"/>
        <v>0</v>
      </c>
      <c r="AW5" s="2">
        <f>AF5</f>
        <v>0</v>
      </c>
      <c r="AX5" s="2">
        <f t="shared" ref="AX5:AY5" si="3">AG5</f>
        <v>0</v>
      </c>
      <c r="AY5" s="2">
        <f t="shared" si="3"/>
        <v>300</v>
      </c>
      <c r="AZ5" s="2">
        <f>AF6</f>
        <v>480</v>
      </c>
      <c r="BA5" s="2">
        <f t="shared" ref="BA5:BB5" si="4">AG6</f>
        <v>0</v>
      </c>
      <c r="BB5" s="2">
        <f t="shared" si="4"/>
        <v>0</v>
      </c>
      <c r="BC5" s="2">
        <f>AF7</f>
        <v>53228.571428571428</v>
      </c>
      <c r="BD5" s="2">
        <f>AF8</f>
        <v>15000</v>
      </c>
    </row>
    <row r="6" spans="1:56" x14ac:dyDescent="0.25">
      <c r="A6" s="3" t="s">
        <v>3</v>
      </c>
      <c r="B6" s="2">
        <v>60</v>
      </c>
      <c r="C6" s="2">
        <v>40</v>
      </c>
      <c r="D6" s="2">
        <v>30</v>
      </c>
      <c r="E6" s="2">
        <v>15</v>
      </c>
      <c r="F6" s="2">
        <v>20</v>
      </c>
      <c r="G6" s="2">
        <v>20</v>
      </c>
      <c r="H6" s="2">
        <v>480</v>
      </c>
      <c r="J6" s="3" t="s">
        <v>3</v>
      </c>
      <c r="K6" s="2">
        <v>479.99999999999983</v>
      </c>
      <c r="L6" s="2">
        <v>0</v>
      </c>
      <c r="M6" s="2">
        <v>0</v>
      </c>
      <c r="N6" s="2">
        <f>SUM(K6:M6)</f>
        <v>479.99999999999983</v>
      </c>
      <c r="O6" s="2">
        <f>H6</f>
        <v>480</v>
      </c>
      <c r="Q6" s="3" t="s">
        <v>3</v>
      </c>
      <c r="R6" s="2">
        <v>480</v>
      </c>
      <c r="S6" s="2">
        <v>0</v>
      </c>
      <c r="T6" s="2">
        <v>0</v>
      </c>
      <c r="U6" s="2">
        <f>SUM(R6:T6)</f>
        <v>480</v>
      </c>
      <c r="V6" s="2">
        <f>O6</f>
        <v>480</v>
      </c>
      <c r="X6" s="3" t="s">
        <v>3</v>
      </c>
      <c r="Y6" s="2">
        <v>480</v>
      </c>
      <c r="Z6" s="2">
        <v>0</v>
      </c>
      <c r="AA6" s="2">
        <v>0</v>
      </c>
      <c r="AB6" s="2">
        <f>SUM(Y6:AA6)</f>
        <v>480</v>
      </c>
      <c r="AC6" s="2">
        <f>O6</f>
        <v>480</v>
      </c>
      <c r="AE6" s="3" t="s">
        <v>3</v>
      </c>
      <c r="AF6" s="2">
        <v>480</v>
      </c>
      <c r="AG6" s="2">
        <v>0</v>
      </c>
      <c r="AH6" s="2">
        <v>0</v>
      </c>
      <c r="AI6" s="2">
        <f>SUM(AF6:AH6)</f>
        <v>480</v>
      </c>
      <c r="AJ6" s="2">
        <f>AC6</f>
        <v>480</v>
      </c>
      <c r="AL6" s="3" t="s">
        <v>3</v>
      </c>
      <c r="AM6" s="2">
        <v>480</v>
      </c>
      <c r="AN6" s="2">
        <v>0</v>
      </c>
      <c r="AO6" s="2">
        <v>0</v>
      </c>
      <c r="AP6" s="2">
        <f>SUM(AM6:AO6)</f>
        <v>480</v>
      </c>
      <c r="AQ6" s="2">
        <f>AJ6</f>
        <v>480</v>
      </c>
      <c r="AS6" s="2" t="s">
        <v>16</v>
      </c>
      <c r="AT6" s="2">
        <f>AM4</f>
        <v>0</v>
      </c>
      <c r="AU6" s="2">
        <f t="shared" ref="AU6:AV6" si="5">AN4</f>
        <v>154.99999875000017</v>
      </c>
      <c r="AV6" s="2">
        <f t="shared" si="5"/>
        <v>0</v>
      </c>
      <c r="AW6" s="2">
        <f>AM5</f>
        <v>0</v>
      </c>
      <c r="AX6" s="2">
        <f t="shared" ref="AX6:AY6" si="6">AN5</f>
        <v>0</v>
      </c>
      <c r="AY6" s="2">
        <f t="shared" si="6"/>
        <v>300</v>
      </c>
      <c r="AZ6" s="2">
        <f>AM6</f>
        <v>480</v>
      </c>
      <c r="BA6" s="2">
        <f t="shared" ref="BA6:BB6" si="7">AN6</f>
        <v>0</v>
      </c>
      <c r="BB6" s="2">
        <f t="shared" si="7"/>
        <v>0</v>
      </c>
      <c r="BC6" s="2">
        <f>AM7</f>
        <v>49999.999950000005</v>
      </c>
      <c r="BD6" s="2">
        <f>AM8</f>
        <v>13869.999982500001</v>
      </c>
    </row>
    <row r="7" spans="1:56" x14ac:dyDescent="0.25">
      <c r="J7" s="5" t="s">
        <v>33</v>
      </c>
      <c r="K7" s="1">
        <f>$B$4*K4+$C$4*L4+$D$4*M4+$B$5*K5+$C$5*L5+$D$5*M5+$B$6*K6+$C$6*L6+$D$6*M6</f>
        <v>59799.999999999993</v>
      </c>
      <c r="Q7" s="5" t="s">
        <v>33</v>
      </c>
      <c r="R7" s="1">
        <f>$B$4*R4+$C$4*S4+$D$4*T4+$B$5*R5+$C$5*S5+$D$5*T5+$B$6*R6+$C$6*S6+$D$6*T6</f>
        <v>59800</v>
      </c>
      <c r="X7" s="4" t="s">
        <v>33</v>
      </c>
      <c r="Y7" s="2">
        <f>$B$4*Y4+$C$4*Z4+$D$4*AA4+$B$5*Y5+$C$5*Z5+$D$5*AA5+$B$6*Y6+$C$6*Z6+$D$6*AA6</f>
        <v>53228.571428571435</v>
      </c>
      <c r="AE7" s="5" t="s">
        <v>33</v>
      </c>
      <c r="AF7" s="1">
        <f>$B$4*AF4+$C$4*AG4+$D$4*AH4+$B$5*AF5+$C$5*AG5+$D$5*AH5+$B$6*AF6+$C$6*AG6+$D$6*AH6</f>
        <v>53228.571428571428</v>
      </c>
      <c r="AL7" s="5" t="s">
        <v>33</v>
      </c>
      <c r="AM7" s="1">
        <f>$B$4*AM4+$C$4*AN4+$D$4*AO4+$B$5*AM5+$C$5*AN5+$D$5*AO5+$B$6*AM6+$C$6*AN6+$D$6*AO6</f>
        <v>49999.999950000005</v>
      </c>
      <c r="AN7" s="7" t="s">
        <v>45</v>
      </c>
      <c r="AO7" s="6">
        <v>50000</v>
      </c>
    </row>
    <row r="8" spans="1:56" x14ac:dyDescent="0.25">
      <c r="J8" s="4" t="s">
        <v>34</v>
      </c>
      <c r="K8" s="2">
        <f>$E$4*K4+$F$4*L4+$G$4*M4+$E$5*K5+$F$5*L5+$G$5*M5+$E$6*K6+$F$6*L6+$G$6*M6</f>
        <v>19754.545454545456</v>
      </c>
      <c r="Q8" s="4" t="s">
        <v>34</v>
      </c>
      <c r="R8" s="2">
        <f>$E$4*R4+$F$4*S4+$G$4*T4+$E$5*R5+$F$5*S5+$G$5*T5+$E$6*R6+$F$6*S6+$G$6*T6</f>
        <v>17300</v>
      </c>
      <c r="X8" s="4" t="s">
        <v>34</v>
      </c>
      <c r="Y8" s="2">
        <f>$E$4*Y4+$F$4*Z4+$G$4*AA4+$E$5*Y5+$F$5*Z5+$G$5*AA5+$E$6*Y6+$F$6*Z6+$G$6*AA6</f>
        <v>15000</v>
      </c>
      <c r="Z8" s="2" t="s">
        <v>44</v>
      </c>
      <c r="AA8" s="2">
        <v>15000</v>
      </c>
      <c r="AE8" s="4" t="s">
        <v>34</v>
      </c>
      <c r="AF8" s="2">
        <f>$E$4*AF4+$F$4*AG4+$G$4*AH4+$E$5*AF5+$F$5*AG5+$G$5*AH5+$E$6*AF6+$F$6*AG6+$G$6*AH6</f>
        <v>15000</v>
      </c>
      <c r="AG8" s="2" t="s">
        <v>44</v>
      </c>
      <c r="AH8" s="2">
        <v>15000</v>
      </c>
      <c r="AL8" s="4" t="s">
        <v>34</v>
      </c>
      <c r="AM8" s="2">
        <f>$E$4*AM4+$F$4*AN4+$G$4*AO4+$E$5*AM5+$F$5*AN5+$G$5*AO5+$E$6*AM6+$F$6*AN6+$G$6*AO6</f>
        <v>13869.999982500001</v>
      </c>
    </row>
    <row r="9" spans="1:56" x14ac:dyDescent="0.25">
      <c r="X9" s="4" t="s">
        <v>38</v>
      </c>
      <c r="Y9" s="2">
        <f>($K$7-(Y7))/$K$7</f>
        <v>0.10989010989010968</v>
      </c>
      <c r="Z9" s="2" t="s">
        <v>41</v>
      </c>
      <c r="AA9" s="2">
        <v>0.8</v>
      </c>
    </row>
    <row r="10" spans="1:56" x14ac:dyDescent="0.25">
      <c r="X10" s="4" t="s">
        <v>39</v>
      </c>
      <c r="Y10" s="2">
        <f>(Y8-K8)/K8</f>
        <v>-0.24068108605614363</v>
      </c>
      <c r="Z10" s="2" t="s">
        <v>41</v>
      </c>
      <c r="AA10" s="2">
        <v>0.2</v>
      </c>
    </row>
    <row r="11" spans="1:56" x14ac:dyDescent="0.25">
      <c r="X11" s="4" t="s">
        <v>40</v>
      </c>
      <c r="Y11" s="2">
        <f>Y9*AA9+Y10*AA10</f>
        <v>3.9775870700859021E-2</v>
      </c>
    </row>
  </sheetData>
  <mergeCells count="29">
    <mergeCell ref="X1:AC1"/>
    <mergeCell ref="X2:X3"/>
    <mergeCell ref="Y2:AA2"/>
    <mergeCell ref="AB2:AC2"/>
    <mergeCell ref="A2:A3"/>
    <mergeCell ref="B2:D2"/>
    <mergeCell ref="E2:G2"/>
    <mergeCell ref="H2:H3"/>
    <mergeCell ref="Q1:V1"/>
    <mergeCell ref="Q2:Q3"/>
    <mergeCell ref="R2:T2"/>
    <mergeCell ref="U2:V2"/>
    <mergeCell ref="J2:J3"/>
    <mergeCell ref="K2:M2"/>
    <mergeCell ref="N2:O2"/>
    <mergeCell ref="J1:O1"/>
    <mergeCell ref="A1:H1"/>
    <mergeCell ref="AS1:BD1"/>
    <mergeCell ref="AE1:AJ1"/>
    <mergeCell ref="AE2:AE3"/>
    <mergeCell ref="AF2:AH2"/>
    <mergeCell ref="AI2:AJ2"/>
    <mergeCell ref="AL1:AQ1"/>
    <mergeCell ref="AL2:AL3"/>
    <mergeCell ref="AM2:AO2"/>
    <mergeCell ref="AP2:AQ2"/>
    <mergeCell ref="BC2:BD2"/>
    <mergeCell ref="AS2:AS3"/>
    <mergeCell ref="AT2:B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Golub Misha</dc:creator>
  <cp:lastModifiedBy>Golub Misha</cp:lastModifiedBy>
  <dcterms:created xsi:type="dcterms:W3CDTF">2015-06-05T18:19:34Z</dcterms:created>
  <dcterms:modified xsi:type="dcterms:W3CDTF">2024-04-15T20:16:37Z</dcterms:modified>
</cp:coreProperties>
</file>